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real_datasets" sheetId="1" r:id="rId1"/>
    <sheet name="BayesNet" sheetId="2" r:id="rId2"/>
    <sheet name="RDG1" sheetId="3" r:id="rId3"/>
    <sheet name="Execution time real datasets" sheetId="5" r:id="rId4"/>
    <sheet name="Accuracy real datasets" sheetId="6" r:id="rId5"/>
    <sheet name="Difference in accuracy real dat" sheetId="7" r:id="rId6"/>
    <sheet name="SpeedUp real datase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O2" i="1"/>
  <c r="O3" i="1"/>
  <c r="O4" i="1"/>
  <c r="O5" i="1"/>
  <c r="O6" i="1"/>
  <c r="O7" i="1"/>
  <c r="O8" i="1"/>
  <c r="O9" i="1"/>
  <c r="O11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2" i="1"/>
  <c r="N3" i="1"/>
  <c r="N4" i="1"/>
  <c r="N5" i="1"/>
  <c r="N6" i="1"/>
  <c r="N7" i="1"/>
  <c r="N8" i="1"/>
  <c r="N9" i="1"/>
  <c r="N11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2" i="1"/>
  <c r="M3" i="1"/>
  <c r="M4" i="1"/>
  <c r="M5" i="1"/>
  <c r="M6" i="1"/>
  <c r="M7" i="1"/>
  <c r="M8" i="1"/>
  <c r="M9" i="1"/>
  <c r="M11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C2" i="1"/>
  <c r="C3" i="1"/>
  <c r="C4" i="1"/>
  <c r="C5" i="1"/>
  <c r="C6" i="1"/>
  <c r="C7" i="1"/>
  <c r="C8" i="1"/>
  <c r="C9" i="1"/>
  <c r="C1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<sst xmlns="http://schemas.openxmlformats.org/spreadsheetml/2006/main" count="180" uniqueCount="142">
  <si>
    <t>name</t>
  </si>
  <si>
    <t xml:space="preserve"> numInst</t>
  </si>
  <si>
    <t xml:space="preserve"> numNumeric</t>
  </si>
  <si>
    <t xml:space="preserve"> numNominal</t>
  </si>
  <si>
    <t xml:space="preserve"> numClasses</t>
  </si>
  <si>
    <t xml:space="preserve"> acc_FRF</t>
  </si>
  <si>
    <t xml:space="preserve"> time_FRF</t>
  </si>
  <si>
    <t xml:space="preserve"> auc_W</t>
  </si>
  <si>
    <t>amazon-commerce-reviews.arff</t>
  </si>
  <si>
    <t>arcene.arff</t>
  </si>
  <si>
    <t>bank-marketing-full.arff</t>
  </si>
  <si>
    <t>bioresponse.arff</t>
  </si>
  <si>
    <t>cnae-9.arff</t>
  </si>
  <si>
    <t>dorothea_train.arff</t>
  </si>
  <si>
    <t>first-order-theorem.arff</t>
  </si>
  <si>
    <t>GAMETES_Epistasis.arff</t>
  </si>
  <si>
    <t>gas-drift-different-concentrations.arff</t>
  </si>
  <si>
    <t>gas-drift.arff</t>
  </si>
  <si>
    <t>gisette_train.arff</t>
  </si>
  <si>
    <t>har.arff</t>
  </si>
  <si>
    <t>kdd_ipums_la_97-small.arff</t>
  </si>
  <si>
    <t>kdd_ipums_la_98-small.arff</t>
  </si>
  <si>
    <t>kdd_ipums_la_99-small.arff</t>
  </si>
  <si>
    <t>la1s.wc.arff</t>
  </si>
  <si>
    <t>madelon.arff</t>
  </si>
  <si>
    <t>mfeat-factors.arff</t>
  </si>
  <si>
    <t>mfeat-karhunen.arff</t>
  </si>
  <si>
    <t>mfeat-zernike.arff</t>
  </si>
  <si>
    <t>micro-mass-pure-spectra.arff</t>
  </si>
  <si>
    <t>multiple-features.arff</t>
  </si>
  <si>
    <t>musk.arff</t>
  </si>
  <si>
    <t>nomao.arff</t>
  </si>
  <si>
    <t>nursery.arff</t>
  </si>
  <si>
    <t>ohscal.wc.arff</t>
  </si>
  <si>
    <t>OVA_Breast.arff</t>
  </si>
  <si>
    <t>OVA_Lung.arff</t>
  </si>
  <si>
    <t>p53_mutants_train.arff</t>
  </si>
  <si>
    <t>skin-segmentation.arff</t>
  </si>
  <si>
    <t>speeddating.arff</t>
  </si>
  <si>
    <t>sylva_agnostic.arff</t>
  </si>
  <si>
    <t>waveform-5000.arff</t>
  </si>
  <si>
    <t xml:space="preserve"> acc_W</t>
  </si>
  <si>
    <t xml:space="preserve"> time_W</t>
  </si>
  <si>
    <t>RDG1_100_100.arff</t>
  </si>
  <si>
    <t>RDG1_100_12800.arff</t>
  </si>
  <si>
    <t>RDG1_100_1600.arff</t>
  </si>
  <si>
    <t>RDG1_100_200.arff</t>
  </si>
  <si>
    <t>RDG1_100_25600.arff</t>
  </si>
  <si>
    <t>RDG1_100_3200.arff</t>
  </si>
  <si>
    <t>RDG1_100_400.arff</t>
  </si>
  <si>
    <t>RDG1_100_6400.arff</t>
  </si>
  <si>
    <t>RDG1_100_800.arff</t>
  </si>
  <si>
    <t>RDG1_12800_100.arff</t>
  </si>
  <si>
    <t>RDG1_12800_200.arff</t>
  </si>
  <si>
    <t>RDG1_1600_100.arff</t>
  </si>
  <si>
    <t>RDG1_1600_1600.arff</t>
  </si>
  <si>
    <t>RDG1_1600_200.arff</t>
  </si>
  <si>
    <t>RDG1_1600_400.arff</t>
  </si>
  <si>
    <t>RDG1_1600_800.arff</t>
  </si>
  <si>
    <t>RDG1_200_100.arff</t>
  </si>
  <si>
    <t>RDG1_200_12800.arff</t>
  </si>
  <si>
    <t>RDG1_200_1600.arff</t>
  </si>
  <si>
    <t>RDG1_200_200.arff</t>
  </si>
  <si>
    <t>RDG1_200_3200.arff</t>
  </si>
  <si>
    <t>RDG1_200_400.arff</t>
  </si>
  <si>
    <t>RDG1_200_6400.arff</t>
  </si>
  <si>
    <t>RDG1_200_800.arff</t>
  </si>
  <si>
    <t>RDG1_25600_100.arff</t>
  </si>
  <si>
    <t>RDG1_3200_100.arff</t>
  </si>
  <si>
    <t>RDG1_3200_200.arff</t>
  </si>
  <si>
    <t>RDG1_3200_400.arff</t>
  </si>
  <si>
    <t>RDG1_3200_800.arff</t>
  </si>
  <si>
    <t>RDG1_400_100.arff</t>
  </si>
  <si>
    <t>RDG1_400_1600.arff</t>
  </si>
  <si>
    <t>RDG1_400_200.arff</t>
  </si>
  <si>
    <t>RDG1_400_3200.arff</t>
  </si>
  <si>
    <t>RDG1_400_400.arff</t>
  </si>
  <si>
    <t>RDG1_400_6400.arff</t>
  </si>
  <si>
    <t>RDG1_400_800.arff</t>
  </si>
  <si>
    <t>RDG1_6400_100.arff</t>
  </si>
  <si>
    <t>RDG1_6400_200.arff</t>
  </si>
  <si>
    <t>RDG1_6400_400.arff</t>
  </si>
  <si>
    <t>RDG1_800_100.arff</t>
  </si>
  <si>
    <t>RDG1_800_1600.arff</t>
  </si>
  <si>
    <t>RDG1_800_200.arff</t>
  </si>
  <si>
    <t>RDG1_800_3200.arff</t>
  </si>
  <si>
    <t>RDG1_800_400.arff</t>
  </si>
  <si>
    <t>RDG1_800_800.arff</t>
  </si>
  <si>
    <t>BayesNet_100_100.arff</t>
  </si>
  <si>
    <t>BayesNet_100_12800.arff</t>
  </si>
  <si>
    <t>BayesNet_100_1600.arff</t>
  </si>
  <si>
    <t>BayesNet_100_200.arff</t>
  </si>
  <si>
    <t>BayesNet_100_25600.arff</t>
  </si>
  <si>
    <t>BayesNet_100_3200.arff</t>
  </si>
  <si>
    <t>BayesNet_100_400.arff</t>
  </si>
  <si>
    <t>BayesNet_100_6400.arff</t>
  </si>
  <si>
    <t>BayesNet_100_800.arff</t>
  </si>
  <si>
    <t>BayesNet_12800_100.arff</t>
  </si>
  <si>
    <t>BayesNet_12800_200.arff</t>
  </si>
  <si>
    <t>BayesNet_1600_100.arff</t>
  </si>
  <si>
    <t>BayesNet_1600_1600.arff</t>
  </si>
  <si>
    <t>BayesNet_1600_200.arff</t>
  </si>
  <si>
    <t>BayesNet_1600_400.arff</t>
  </si>
  <si>
    <t>BayesNet_1600_800.arff</t>
  </si>
  <si>
    <t>BayesNet_200_100.arff</t>
  </si>
  <si>
    <t>BayesNet_200_12800.arff</t>
  </si>
  <si>
    <t>BayesNet_200_1600.arff</t>
  </si>
  <si>
    <t>BayesNet_200_200.arff</t>
  </si>
  <si>
    <t>BayesNet_200_3200.arff</t>
  </si>
  <si>
    <t>BayesNet_200_400.arff</t>
  </si>
  <si>
    <t>BayesNet_200_6400.arff</t>
  </si>
  <si>
    <t>BayesNet_200_800.arff</t>
  </si>
  <si>
    <t>BayesNet_25600_100.arff</t>
  </si>
  <si>
    <t>BayesNet_3200_100.arff</t>
  </si>
  <si>
    <t>BayesNet_3200_200.arff</t>
  </si>
  <si>
    <t>BayesNet_3200_400.arff</t>
  </si>
  <si>
    <t>BayesNet_3200_800.arff</t>
  </si>
  <si>
    <t>BayesNet_400_100.arff</t>
  </si>
  <si>
    <t>BayesNet_400_1600.arff</t>
  </si>
  <si>
    <t>BayesNet_400_200.arff</t>
  </si>
  <si>
    <t>BayesNet_400_3200.arff</t>
  </si>
  <si>
    <t>BayesNet_400_400.arff</t>
  </si>
  <si>
    <t>BayesNet_400_6400.arff</t>
  </si>
  <si>
    <t>BayesNet_400_800.arff</t>
  </si>
  <si>
    <t>BayesNet_6400_100.arff</t>
  </si>
  <si>
    <t>BayesNet_6400_200.arff</t>
  </si>
  <si>
    <t>BayesNet_6400_400.arff</t>
  </si>
  <si>
    <t>BayesNet_800_100.arff</t>
  </si>
  <si>
    <t>BayesNet_800_1600.arff</t>
  </si>
  <si>
    <t>BayesNet_800_200.arff</t>
  </si>
  <si>
    <t>BayesNet_800_3200.arff</t>
  </si>
  <si>
    <t>BayesNet_800_400.arff</t>
  </si>
  <si>
    <t>BayesNet_800_800.arff</t>
  </si>
  <si>
    <t xml:space="preserve"> auc_FRF</t>
  </si>
  <si>
    <t>acc_FRF - acc_W</t>
  </si>
  <si>
    <t>auc_FRF - auc_W</t>
  </si>
  <si>
    <t>time_FRF_0.99</t>
  </si>
  <si>
    <t>acc_FRF_0.99</t>
  </si>
  <si>
    <t>acc_FRF - acc_FRF_0.99</t>
  </si>
  <si>
    <t>time_W/time_FRF</t>
  </si>
  <si>
    <t>time_FRF_0.99/time_FRF</t>
  </si>
  <si>
    <t>numAttr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</si>
</sst>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0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real_datasets!$H$1</c:f>
              <c:strCache>
                <c:ptCount val="1"/>
                <c:pt idx="0">
                  <c:v> 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real_datasets!$H$2:$H$34</c:f>
              <c:numCache>
                <c:formatCode>0</c:formatCode>
                <c:ptCount val="33"/>
                <c:pt idx="0">
                  <c:v>33063.599999999999</c:v>
                </c:pt>
                <c:pt idx="1">
                  <c:v>2047.2</c:v>
                </c:pt>
                <c:pt idx="2">
                  <c:v>84844.2</c:v>
                </c:pt>
                <c:pt idx="3">
                  <c:v>26873</c:v>
                </c:pt>
                <c:pt idx="4">
                  <c:v>6761.2</c:v>
                </c:pt>
                <c:pt idx="5">
                  <c:v>110620.6</c:v>
                </c:pt>
                <c:pt idx="6">
                  <c:v>20644.8</c:v>
                </c:pt>
                <c:pt idx="7">
                  <c:v>3129.4</c:v>
                </c:pt>
                <c:pt idx="8">
                  <c:v>44919.8</c:v>
                </c:pt>
                <c:pt idx="9">
                  <c:v>44594.2</c:v>
                </c:pt>
                <c:pt idx="10">
                  <c:v>47594.8</c:v>
                </c:pt>
                <c:pt idx="11">
                  <c:v>51097</c:v>
                </c:pt>
                <c:pt idx="12">
                  <c:v>10361</c:v>
                </c:pt>
                <c:pt idx="13">
                  <c:v>11431</c:v>
                </c:pt>
                <c:pt idx="14">
                  <c:v>10518</c:v>
                </c:pt>
                <c:pt idx="15">
                  <c:v>151578.20000000001</c:v>
                </c:pt>
                <c:pt idx="16">
                  <c:v>11862.4</c:v>
                </c:pt>
                <c:pt idx="17">
                  <c:v>5513.8</c:v>
                </c:pt>
                <c:pt idx="18">
                  <c:v>5893</c:v>
                </c:pt>
                <c:pt idx="19">
                  <c:v>5316.4</c:v>
                </c:pt>
                <c:pt idx="20">
                  <c:v>3155.4</c:v>
                </c:pt>
                <c:pt idx="21">
                  <c:v>7319.6</c:v>
                </c:pt>
                <c:pt idx="22">
                  <c:v>12696.8</c:v>
                </c:pt>
                <c:pt idx="23">
                  <c:v>104055</c:v>
                </c:pt>
                <c:pt idx="24">
                  <c:v>8080.4</c:v>
                </c:pt>
                <c:pt idx="25">
                  <c:v>840581.6</c:v>
                </c:pt>
                <c:pt idx="26">
                  <c:v>25956</c:v>
                </c:pt>
                <c:pt idx="27">
                  <c:v>24949</c:v>
                </c:pt>
                <c:pt idx="28">
                  <c:v>197404.2</c:v>
                </c:pt>
                <c:pt idx="29">
                  <c:v>193970</c:v>
                </c:pt>
                <c:pt idx="30">
                  <c:v>15158</c:v>
                </c:pt>
                <c:pt idx="31">
                  <c:v>40299.800000000003</c:v>
                </c:pt>
                <c:pt idx="32">
                  <c:v>10616.8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4D9-ABA1-D89B2F5E5C16}"/>
            </c:ext>
          </c:extLst>
        </c:ser>
        <c:ser>
          <c:idx val="1"/>
          <c:order val="1"/>
          <c:tx>
            <c:strRef>
              <c:f>real_datasets!$K$1</c:f>
              <c:strCache>
                <c:ptCount val="1"/>
                <c:pt idx="0">
                  <c:v> time_W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real_datasets!$K$2:$K$34</c:f>
              <c:numCache>
                <c:formatCode>0</c:formatCode>
                <c:ptCount val="33"/>
                <c:pt idx="0">
                  <c:v>245757.8</c:v>
                </c:pt>
                <c:pt idx="1">
                  <c:v>9341.7999999999993</c:v>
                </c:pt>
                <c:pt idx="2">
                  <c:v>99422.8</c:v>
                </c:pt>
                <c:pt idx="3">
                  <c:v>71524.399999999994</c:v>
                </c:pt>
                <c:pt idx="4">
                  <c:v>24470.799999999999</c:v>
                </c:pt>
                <c:pt idx="5">
                  <c:v>494158</c:v>
                </c:pt>
                <c:pt idx="6">
                  <c:v>34621.199999999997</c:v>
                </c:pt>
                <c:pt idx="7">
                  <c:v>13055.2</c:v>
                </c:pt>
                <c:pt idx="8">
                  <c:v>91423.6</c:v>
                </c:pt>
                <c:pt idx="9">
                  <c:v>90708.4</c:v>
                </c:pt>
                <c:pt idx="10">
                  <c:v>113651.8</c:v>
                </c:pt>
                <c:pt idx="11">
                  <c:v>99823.8</c:v>
                </c:pt>
                <c:pt idx="12">
                  <c:v>11513</c:v>
                </c:pt>
                <c:pt idx="13">
                  <c:v>11738</c:v>
                </c:pt>
                <c:pt idx="14">
                  <c:v>10900</c:v>
                </c:pt>
                <c:pt idx="15">
                  <c:v>812674</c:v>
                </c:pt>
                <c:pt idx="16">
                  <c:v>24073.599999999999</c:v>
                </c:pt>
                <c:pt idx="17">
                  <c:v>9079.7999999999993</c:v>
                </c:pt>
                <c:pt idx="18">
                  <c:v>11425.6</c:v>
                </c:pt>
                <c:pt idx="19">
                  <c:v>10673.6</c:v>
                </c:pt>
                <c:pt idx="20">
                  <c:v>11055.6</c:v>
                </c:pt>
                <c:pt idx="21">
                  <c:v>13404.6</c:v>
                </c:pt>
                <c:pt idx="22">
                  <c:v>21297.8</c:v>
                </c:pt>
                <c:pt idx="23">
                  <c:v>185259</c:v>
                </c:pt>
                <c:pt idx="24">
                  <c:v>7468</c:v>
                </c:pt>
                <c:pt idx="25">
                  <c:v>3204830.4</c:v>
                </c:pt>
                <c:pt idx="26">
                  <c:v>35359.800000000003</c:v>
                </c:pt>
                <c:pt idx="27">
                  <c:v>28014</c:v>
                </c:pt>
                <c:pt idx="28">
                  <c:v>316304.40000000002</c:v>
                </c:pt>
                <c:pt idx="29">
                  <c:v>462043.6</c:v>
                </c:pt>
                <c:pt idx="30">
                  <c:v>23194.2</c:v>
                </c:pt>
                <c:pt idx="31">
                  <c:v>72872.800000000003</c:v>
                </c:pt>
                <c:pt idx="32">
                  <c:v>20373.599999999999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4D9-ABA1-D89B2F5E5C16}"/>
            </c:ext>
          </c:extLst>
        </c:ser>
        <c:ser>
          <c:idx val="2"/>
          <c:order val="2"/>
          <c:tx>
            <c:strRef>
              <c:f>real_datasets!$Q$1</c:f>
              <c:strCache>
                <c:ptCount val="1"/>
                <c:pt idx="0">
                  <c:v>time_FRF_0.99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real_datasets!$Q$2:$Q$34</c:f>
              <c:numCache>
                <c:formatCode>0</c:formatCode>
                <c:ptCount val="33"/>
                <c:pt idx="0">
                  <c:v>854274.8</c:v>
                </c:pt>
                <c:pt idx="1">
                  <c:v>34131.4</c:v>
                </c:pt>
                <c:pt idx="2">
                  <c:v>98267</c:v>
                </c:pt>
                <c:pt idx="3">
                  <c:v>235369.4</c:v>
                </c:pt>
                <c:pt idx="4">
                  <c:v>40365</c:v>
                </c:pt>
                <c:pt idx="5">
                  <c:v>5188896.8</c:v>
                </c:pt>
                <c:pt idx="6">
                  <c:v>26682.799999999999</c:v>
                </c:pt>
                <c:pt idx="7">
                  <c:v>48221.8</c:v>
                </c:pt>
                <c:pt idx="8">
                  <c:v>82852</c:v>
                </c:pt>
                <c:pt idx="9">
                  <c:v>82258.8</c:v>
                </c:pt>
                <c:pt idx="10">
                  <c:v>776471.6</c:v>
                </c:pt>
                <c:pt idx="11">
                  <c:v>183516.2</c:v>
                </c:pt>
                <c:pt idx="12">
                  <c:v>16738</c:v>
                </c:pt>
                <c:pt idx="13">
                  <c:v>17245</c:v>
                </c:pt>
                <c:pt idx="14">
                  <c:v>15612</c:v>
                </c:pt>
                <c:pt idx="15">
                  <c:v>4000157</c:v>
                </c:pt>
                <c:pt idx="16">
                  <c:v>41418.6</c:v>
                </c:pt>
                <c:pt idx="17">
                  <c:v>11561.2</c:v>
                </c:pt>
                <c:pt idx="18">
                  <c:v>10957.2</c:v>
                </c:pt>
                <c:pt idx="19">
                  <c:v>9668.2000000000007</c:v>
                </c:pt>
                <c:pt idx="20">
                  <c:v>18379.2</c:v>
                </c:pt>
                <c:pt idx="21">
                  <c:v>29299.4</c:v>
                </c:pt>
                <c:pt idx="22">
                  <c:v>20953.400000000001</c:v>
                </c:pt>
                <c:pt idx="23">
                  <c:v>151799.4</c:v>
                </c:pt>
                <c:pt idx="24">
                  <c:v>6247</c:v>
                </c:pt>
                <c:pt idx="26">
                  <c:v>357991.6</c:v>
                </c:pt>
                <c:pt idx="27">
                  <c:v>305366</c:v>
                </c:pt>
                <c:pt idx="28">
                  <c:v>1748540.4</c:v>
                </c:pt>
                <c:pt idx="29">
                  <c:v>197358.4</c:v>
                </c:pt>
                <c:pt idx="30">
                  <c:v>30177.4</c:v>
                </c:pt>
                <c:pt idx="31">
                  <c:v>63704.2</c:v>
                </c:pt>
                <c:pt idx="32">
                  <c:v>13970.4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4D9-ABA1-D89B2F5E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872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872"/>
        <c:crosses val="autoZero"/>
        <c:auto val="1"/>
        <c:lblAlgn val="ctr"/>
        <c:lblOffset val="100"/>
        <c:noMultiLvlLbl val="0"/>
      </c:catAx>
      <c:valAx>
        <c:axId val="186506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real_datasets!$G$1</c:f>
              <c:strCache>
                <c:ptCount val="1"/>
                <c:pt idx="0">
                  <c:v> acc_FRF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real_datasets!$G$2:$G$34</c:f>
              <c:numCache>
                <c:formatCode>0.00</c:formatCode>
                <c:ptCount val="33"/>
                <c:pt idx="0">
                  <c:v>68.293333333333294</c:v>
                </c:pt>
                <c:pt idx="1">
                  <c:v>81.900000000000006</c:v>
                </c:pt>
                <c:pt idx="2">
                  <c:v>90.569109287562696</c:v>
                </c:pt>
                <c:pt idx="3">
                  <c:v>80.037323380431801</c:v>
                </c:pt>
                <c:pt idx="4">
                  <c:v>95.462962962962905</c:v>
                </c:pt>
                <c:pt idx="5">
                  <c:v>89.590062111801203</c:v>
                </c:pt>
                <c:pt idx="6">
                  <c:v>63.206930369401697</c:v>
                </c:pt>
                <c:pt idx="7">
                  <c:v>49.875</c:v>
                </c:pt>
                <c:pt idx="8">
                  <c:v>99.447879223580102</c:v>
                </c:pt>
                <c:pt idx="9">
                  <c:v>99.466570812365106</c:v>
                </c:pt>
                <c:pt idx="10">
                  <c:v>96.359183673469303</c:v>
                </c:pt>
                <c:pt idx="11">
                  <c:v>98.215360714632396</c:v>
                </c:pt>
                <c:pt idx="12">
                  <c:v>76.959999999999994</c:v>
                </c:pt>
                <c:pt idx="13">
                  <c:v>76.42</c:v>
                </c:pt>
                <c:pt idx="14">
                  <c:v>86.33</c:v>
                </c:pt>
                <c:pt idx="15">
                  <c:v>79.606741573033702</c:v>
                </c:pt>
                <c:pt idx="16">
                  <c:v>68.053846153846095</c:v>
                </c:pt>
                <c:pt idx="17">
                  <c:v>96.929999999999893</c:v>
                </c:pt>
                <c:pt idx="18">
                  <c:v>96.4</c:v>
                </c:pt>
                <c:pt idx="19">
                  <c:v>77.669999999999902</c:v>
                </c:pt>
                <c:pt idx="20">
                  <c:v>87.460595446584904</c:v>
                </c:pt>
                <c:pt idx="21">
                  <c:v>98.589999999999904</c:v>
                </c:pt>
                <c:pt idx="22">
                  <c:v>99.448317672021801</c:v>
                </c:pt>
                <c:pt idx="23">
                  <c:v>97.078195270564294</c:v>
                </c:pt>
                <c:pt idx="24">
                  <c:v>97.424382716049394</c:v>
                </c:pt>
                <c:pt idx="25">
                  <c:v>71.026697724422107</c:v>
                </c:pt>
                <c:pt idx="26">
                  <c:v>95.611650485436897</c:v>
                </c:pt>
                <c:pt idx="27">
                  <c:v>95.637540453074394</c:v>
                </c:pt>
                <c:pt idx="28">
                  <c:v>99.208204149773394</c:v>
                </c:pt>
                <c:pt idx="29">
                  <c:v>99.884271822473906</c:v>
                </c:pt>
                <c:pt idx="30">
                  <c:v>96.302220100262502</c:v>
                </c:pt>
                <c:pt idx="31">
                  <c:v>98.196596040291695</c:v>
                </c:pt>
                <c:pt idx="32">
                  <c:v>85.783999999999907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EE3-899E-E4DE84CE62F7}"/>
            </c:ext>
          </c:extLst>
        </c:ser>
        <c:ser>
          <c:idx val="1"/>
          <c:order val="1"/>
          <c:tx>
            <c:strRef>
              <c:f>real_datasets!$J$1</c:f>
              <c:strCache>
                <c:ptCount val="1"/>
                <c:pt idx="0">
                  <c:v> acc_W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real_datasets!$J$2:$J$34</c:f>
              <c:numCache>
                <c:formatCode>0.00</c:formatCode>
                <c:ptCount val="33"/>
                <c:pt idx="0">
                  <c:v>53.76</c:v>
                </c:pt>
                <c:pt idx="1">
                  <c:v>83.7</c:v>
                </c:pt>
                <c:pt idx="2">
                  <c:v>90.539028112627406</c:v>
                </c:pt>
                <c:pt idx="3">
                  <c:v>80.101306318315096</c:v>
                </c:pt>
                <c:pt idx="4">
                  <c:v>94.037037037036995</c:v>
                </c:pt>
                <c:pt idx="5">
                  <c:v>89.167701863353997</c:v>
                </c:pt>
                <c:pt idx="6">
                  <c:v>63.151356652500802</c:v>
                </c:pt>
                <c:pt idx="7">
                  <c:v>49.087499999999999</c:v>
                </c:pt>
                <c:pt idx="8">
                  <c:v>99.479511143062496</c:v>
                </c:pt>
                <c:pt idx="9">
                  <c:v>99.489575844716001</c:v>
                </c:pt>
                <c:pt idx="10">
                  <c:v>96.546938775510199</c:v>
                </c:pt>
                <c:pt idx="11">
                  <c:v>98.2075929701912</c:v>
                </c:pt>
                <c:pt idx="12">
                  <c:v>77.06</c:v>
                </c:pt>
                <c:pt idx="13">
                  <c:v>76.33</c:v>
                </c:pt>
                <c:pt idx="14">
                  <c:v>86.12</c:v>
                </c:pt>
                <c:pt idx="15">
                  <c:v>83.264669163545506</c:v>
                </c:pt>
                <c:pt idx="16">
                  <c:v>67.400000000000006</c:v>
                </c:pt>
                <c:pt idx="17">
                  <c:v>96.88</c:v>
                </c:pt>
                <c:pt idx="18">
                  <c:v>96.46</c:v>
                </c:pt>
                <c:pt idx="19">
                  <c:v>77.67</c:v>
                </c:pt>
                <c:pt idx="20">
                  <c:v>87.355516637478104</c:v>
                </c:pt>
                <c:pt idx="21">
                  <c:v>98.46</c:v>
                </c:pt>
                <c:pt idx="22">
                  <c:v>99.572597756896002</c:v>
                </c:pt>
                <c:pt idx="23">
                  <c:v>97.032931959959299</c:v>
                </c:pt>
                <c:pt idx="24">
                  <c:v>99.185185185185105</c:v>
                </c:pt>
                <c:pt idx="25">
                  <c:v>76.283820103924</c:v>
                </c:pt>
                <c:pt idx="26">
                  <c:v>95.754045307443306</c:v>
                </c:pt>
                <c:pt idx="27">
                  <c:v>95.650485436893206</c:v>
                </c:pt>
                <c:pt idx="28">
                  <c:v>99.152158359170002</c:v>
                </c:pt>
                <c:pt idx="29">
                  <c:v>99.959927690292403</c:v>
                </c:pt>
                <c:pt idx="30">
                  <c:v>92.924325614705097</c:v>
                </c:pt>
                <c:pt idx="31">
                  <c:v>99.149704758596698</c:v>
                </c:pt>
                <c:pt idx="32">
                  <c:v>85.431999999999903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EE3-899E-E4DE84CE62F7}"/>
            </c:ext>
          </c:extLst>
        </c:ser>
        <c:ser>
          <c:idx val="2"/>
          <c:order val="2"/>
          <c:tx>
            <c:strRef>
              <c:f>real_datasets!$P$1</c:f>
              <c:strCache>
                <c:ptCount val="1"/>
                <c:pt idx="0">
                  <c:v>acc_FRF_0.99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real_datasets!$P$2:$P$34</c:f>
              <c:numCache>
                <c:formatCode>0.00</c:formatCode>
                <c:ptCount val="33"/>
                <c:pt idx="0">
                  <c:v>52.32</c:v>
                </c:pt>
                <c:pt idx="1">
                  <c:v>82.7</c:v>
                </c:pt>
                <c:pt idx="2">
                  <c:v>90.082059675742599</c:v>
                </c:pt>
                <c:pt idx="3">
                  <c:v>80.085310583844304</c:v>
                </c:pt>
                <c:pt idx="4">
                  <c:v>94.037037037036995</c:v>
                </c:pt>
                <c:pt idx="5">
                  <c:v>89.018633540372605</c:v>
                </c:pt>
                <c:pt idx="6">
                  <c:v>63.167701863353997</c:v>
                </c:pt>
                <c:pt idx="7">
                  <c:v>50.825000000000003</c:v>
                </c:pt>
                <c:pt idx="8">
                  <c:v>99.472322070452904</c:v>
                </c:pt>
                <c:pt idx="9">
                  <c:v>99.485262401150194</c:v>
                </c:pt>
                <c:pt idx="10">
                  <c:v>96.493877551020404</c:v>
                </c:pt>
                <c:pt idx="11">
                  <c:v>98.178463928536701</c:v>
                </c:pt>
                <c:pt idx="12">
                  <c:v>77</c:v>
                </c:pt>
                <c:pt idx="13">
                  <c:v>76.19</c:v>
                </c:pt>
                <c:pt idx="14">
                  <c:v>86.3</c:v>
                </c:pt>
                <c:pt idx="15">
                  <c:v>83.43</c:v>
                </c:pt>
                <c:pt idx="16">
                  <c:v>66.915384615384596</c:v>
                </c:pt>
                <c:pt idx="17">
                  <c:v>96.77</c:v>
                </c:pt>
                <c:pt idx="18">
                  <c:v>96.429999999999893</c:v>
                </c:pt>
                <c:pt idx="19">
                  <c:v>77.64</c:v>
                </c:pt>
                <c:pt idx="20">
                  <c:v>86.865148861646205</c:v>
                </c:pt>
                <c:pt idx="21">
                  <c:v>98.51</c:v>
                </c:pt>
                <c:pt idx="22">
                  <c:v>99.518035768414606</c:v>
                </c:pt>
                <c:pt idx="23">
                  <c:v>97.048600029014906</c:v>
                </c:pt>
                <c:pt idx="24">
                  <c:v>37.344135802469097</c:v>
                </c:pt>
                <c:pt idx="26">
                  <c:v>95.857605177993506</c:v>
                </c:pt>
                <c:pt idx="27">
                  <c:v>95.883495145631002</c:v>
                </c:pt>
                <c:pt idx="28">
                  <c:v>99.217743858812298</c:v>
                </c:pt>
                <c:pt idx="29">
                  <c:v>99.947685640483598</c:v>
                </c:pt>
                <c:pt idx="30">
                  <c:v>97.333492480305495</c:v>
                </c:pt>
                <c:pt idx="31">
                  <c:v>99.078846821813102</c:v>
                </c:pt>
                <c:pt idx="32">
                  <c:v>85.447999999999993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EE3-899E-E4DE84CE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62048"/>
        <c:axId val="1865067040"/>
      </c:barChart>
      <c:catAx>
        <c:axId val="1865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040"/>
        <c:crosses val="autoZero"/>
        <c:auto val="1"/>
        <c:lblAlgn val="ctr"/>
        <c:lblOffset val="100"/>
        <c:noMultiLvlLbl val="0"/>
      </c:catAx>
      <c:valAx>
        <c:axId val="1865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real_datasets!$M$1</c:f>
              <c:strCache>
                <c:ptCount val="1"/>
                <c:pt idx="0">
                  <c:v>acc_FRF - acc_W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real_datasets!$M$2:$M$34</c:f>
              <c:numCache>
                <c:formatCode>0.00</c:formatCode>
                <c:ptCount val="33"/>
                <c:pt idx="0">
                  <c:v>14.533333333333296</c:v>
                </c:pt>
                <c:pt idx="1">
                  <c:v>-1.7999999999999972</c:v>
                </c:pt>
                <c:pt idx="2">
                  <c:v>3.0081174935290278E-2</c:v>
                </c:pt>
                <c:pt idx="3">
                  <c:v>-6.3982937883295676E-2</c:v>
                </c:pt>
                <c:pt idx="4">
                  <c:v>1.4259259259259096</c:v>
                </c:pt>
                <c:pt idx="5">
                  <c:v>0.42236024844720532</c:v>
                </c:pt>
                <c:pt idx="6">
                  <c:v>5.5573716900894965E-2</c:v>
                </c:pt>
                <c:pt idx="7">
                  <c:v>0.78750000000000142</c:v>
                </c:pt>
                <c:pt idx="8">
                  <c:v>-3.16319194823933E-2</c:v>
                </c:pt>
                <c:pt idx="9">
                  <c:v>-2.3005032350894794E-2</c:v>
                </c:pt>
                <c:pt idx="10">
                  <c:v>-0.18775510204089585</c:v>
                </c:pt>
                <c:pt idx="11">
                  <c:v>7.7677444411961005E-3</c:v>
                </c:pt>
                <c:pt idx="12">
                  <c:v>-0.10000000000000853</c:v>
                </c:pt>
                <c:pt idx="13">
                  <c:v>9.0000000000003411E-2</c:v>
                </c:pt>
                <c:pt idx="14">
                  <c:v>0.20999999999999375</c:v>
                </c:pt>
                <c:pt idx="15">
                  <c:v>-3.6579275905118038</c:v>
                </c:pt>
                <c:pt idx="16">
                  <c:v>0.65384615384608935</c:v>
                </c:pt>
                <c:pt idx="17">
                  <c:v>4.9999999999897682E-2</c:v>
                </c:pt>
                <c:pt idx="18">
                  <c:v>-5.9999999999988063E-2</c:v>
                </c:pt>
                <c:pt idx="19">
                  <c:v>0</c:v>
                </c:pt>
                <c:pt idx="20">
                  <c:v>0.10507880910680001</c:v>
                </c:pt>
                <c:pt idx="21">
                  <c:v>0.12999999999991019</c:v>
                </c:pt>
                <c:pt idx="22">
                  <c:v>-0.12428008487420072</c:v>
                </c:pt>
                <c:pt idx="23">
                  <c:v>4.5263310604994444E-2</c:v>
                </c:pt>
                <c:pt idx="24">
                  <c:v>-1.7608024691357116</c:v>
                </c:pt>
                <c:pt idx="25">
                  <c:v>-5.2571223795018938</c:v>
                </c:pt>
                <c:pt idx="26">
                  <c:v>-0.14239482200640907</c:v>
                </c:pt>
                <c:pt idx="27">
                  <c:v>-1.2944983818812261E-2</c:v>
                </c:pt>
                <c:pt idx="28">
                  <c:v>5.6045790603391765E-2</c:v>
                </c:pt>
                <c:pt idx="29">
                  <c:v>-7.5655867818497313E-2</c:v>
                </c:pt>
                <c:pt idx="30">
                  <c:v>3.3778944855574053</c:v>
                </c:pt>
                <c:pt idx="31">
                  <c:v>-0.95310871830500332</c:v>
                </c:pt>
                <c:pt idx="32">
                  <c:v>0.35200000000000387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6BF-8D4F-93C4093D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065376"/>
        <c:axId val="1865067456"/>
      </c:barChart>
      <c:catAx>
        <c:axId val="18650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7456"/>
        <c:crosses val="autoZero"/>
        <c:auto val="1"/>
        <c:lblAlgn val="ctr"/>
        <c:lblOffset val="100"/>
        <c:noMultiLvlLbl val="0"/>
      </c:catAx>
      <c:valAx>
        <c:axId val="1865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0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real_datasets!$O$1</c:f>
              <c:strCache>
                <c:ptCount val="1"/>
                <c:pt idx="0">
                  <c:v>time_W/time_FRF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real_datasets!$A$2:$A$34</c:f>
              <c:strCache>
                <c:ptCount val="33"/>
                <c:pt idx="0">
                  <c:v>amazon-commerce-reviews.arff</c:v>
                </c:pt>
                <c:pt idx="1">
                  <c:v>arcene.arff</c:v>
                </c:pt>
                <c:pt idx="2">
                  <c:v>bank-marketing-full.arff</c:v>
                </c:pt>
                <c:pt idx="3">
                  <c:v>bioresponse.arff</c:v>
                </c:pt>
                <c:pt idx="4">
                  <c:v>cnae-9.arff</c:v>
                </c:pt>
                <c:pt idx="5">
                  <c:v>dorothea_train.arff</c:v>
                </c:pt>
                <c:pt idx="6">
                  <c:v>first-order-theorem.arff</c:v>
                </c:pt>
                <c:pt idx="7">
                  <c:v>GAMETES_Epistasis.arff</c:v>
                </c:pt>
                <c:pt idx="8">
                  <c:v>gas-drift.arff</c:v>
                </c:pt>
                <c:pt idx="9">
                  <c:v>gas-drift-different-concentrations.arff</c:v>
                </c:pt>
                <c:pt idx="10">
                  <c:v>gisette_train.arff</c:v>
                </c:pt>
                <c:pt idx="11">
                  <c:v>har.arff</c:v>
                </c:pt>
                <c:pt idx="12">
                  <c:v>kdd_ipums_la_97-small.arff</c:v>
                </c:pt>
                <c:pt idx="13">
                  <c:v>kdd_ipums_la_98-small.arff</c:v>
                </c:pt>
                <c:pt idx="14">
                  <c:v>kdd_ipums_la_99-small.arff</c:v>
                </c:pt>
                <c:pt idx="15">
                  <c:v>la1s.wc.arff</c:v>
                </c:pt>
                <c:pt idx="16">
                  <c:v>madelon.arff</c:v>
                </c:pt>
                <c:pt idx="17">
                  <c:v>mfeat-factors.arff</c:v>
                </c:pt>
                <c:pt idx="18">
                  <c:v>mfeat-karhunen.arff</c:v>
                </c:pt>
                <c:pt idx="19">
                  <c:v>mfeat-zernike.arff</c:v>
                </c:pt>
                <c:pt idx="20">
                  <c:v>micro-mass-pure-spectra.arff</c:v>
                </c:pt>
                <c:pt idx="21">
                  <c:v>multiple-features.arff</c:v>
                </c:pt>
                <c:pt idx="22">
                  <c:v>musk.arff</c:v>
                </c:pt>
                <c:pt idx="23">
                  <c:v>nomao.arff</c:v>
                </c:pt>
                <c:pt idx="24">
                  <c:v>nursery.arff</c:v>
                </c:pt>
                <c:pt idx="25">
                  <c:v>ohscal.wc.arff</c:v>
                </c:pt>
                <c:pt idx="26">
                  <c:v>OVA_Breast.arff</c:v>
                </c:pt>
                <c:pt idx="27">
                  <c:v>OVA_Lung.arff</c:v>
                </c:pt>
                <c:pt idx="28">
                  <c:v>p53_mutants_train.arff</c:v>
                </c:pt>
                <c:pt idx="29">
                  <c:v>skin-segmentation.arff</c:v>
                </c:pt>
                <c:pt idx="30">
                  <c:v>speeddating.arff</c:v>
                </c:pt>
                <c:pt idx="31">
                  <c:v>sylva_agnostic.arff</c:v>
                </c:pt>
                <c:pt idx="32">
                  <c:v>waveform-5000.arff</c:v>
                </c:pt>
              </c:strCache>
            </c:strRef>
          </c:cat>
          <c:val>
            <c:numRef>
              <c:f>real_datasets!$O$2:$O$34</c:f>
              <c:numCache>
                <c:formatCode>0.00</c:formatCode>
                <c:ptCount val="33"/>
                <c:pt idx="0">
                  <c:v>7.4328808720163559</c:v>
                </c:pt>
                <c:pt idx="1">
                  <c:v>4.5632082844861266</c:v>
                </c:pt>
                <c:pt idx="2">
                  <c:v>1.1718278915942399</c:v>
                </c:pt>
                <c:pt idx="3">
                  <c:v>2.6615710936627841</c:v>
                </c:pt>
                <c:pt idx="4">
                  <c:v>3.6192983494054309</c:v>
                </c:pt>
                <c:pt idx="5">
                  <c:v>4.4671426479335672</c:v>
                </c:pt>
                <c:pt idx="6">
                  <c:v>1.6769937223901417</c:v>
                </c:pt>
                <c:pt idx="7">
                  <c:v>4.1717901195117273</c:v>
                </c:pt>
                <c:pt idx="8">
                  <c:v>2.0352628462281666</c:v>
                </c:pt>
                <c:pt idx="9">
                  <c:v>2.0340851500867827</c:v>
                </c:pt>
                <c:pt idx="10">
                  <c:v>2.3879037205745166</c:v>
                </c:pt>
                <c:pt idx="11">
                  <c:v>1.9536137150909056</c:v>
                </c:pt>
                <c:pt idx="12">
                  <c:v>1.1111861789402568</c:v>
                </c:pt>
                <c:pt idx="13">
                  <c:v>1.026856792931502</c:v>
                </c:pt>
                <c:pt idx="14">
                  <c:v>1.0363186917664955</c:v>
                </c:pt>
                <c:pt idx="15">
                  <c:v>5.3614174069886031</c:v>
                </c:pt>
                <c:pt idx="16">
                  <c:v>2.0294038305907742</c:v>
                </c:pt>
                <c:pt idx="17">
                  <c:v>1.6467409046392685</c:v>
                </c:pt>
                <c:pt idx="18">
                  <c:v>1.9388426947225523</c:v>
                </c:pt>
                <c:pt idx="19">
                  <c:v>2.0076743661124072</c:v>
                </c:pt>
                <c:pt idx="20">
                  <c:v>3.5037079292641184</c:v>
                </c:pt>
                <c:pt idx="21">
                  <c:v>1.8313295808514125</c:v>
                </c:pt>
                <c:pt idx="22">
                  <c:v>1.6774147816772731</c:v>
                </c:pt>
                <c:pt idx="23">
                  <c:v>1.7803949834222286</c:v>
                </c:pt>
                <c:pt idx="24">
                  <c:v>0.92421167268947091</c:v>
                </c:pt>
                <c:pt idx="25">
                  <c:v>3.8126344902148701</c:v>
                </c:pt>
                <c:pt idx="26">
                  <c:v>1.3622977346278318</c:v>
                </c:pt>
                <c:pt idx="27">
                  <c:v>1.1228506152551205</c:v>
                </c:pt>
                <c:pt idx="28">
                  <c:v>1.602318491703824</c:v>
                </c:pt>
                <c:pt idx="29">
                  <c:v>2.3820363973810381</c:v>
                </c:pt>
                <c:pt idx="30">
                  <c:v>1.530162290539649</c:v>
                </c:pt>
                <c:pt idx="31">
                  <c:v>1.808267038546097</c:v>
                </c:pt>
                <c:pt idx="32">
                  <c:v>1.9189963077386782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543-8811-21D8C5F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917056"/>
        <c:axId val="1862913312"/>
      </c:barChart>
      <c:catAx>
        <c:axId val="18629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3312"/>
        <c:crosses val="autoZero"/>
        <c:auto val="1"/>
        <c:lblAlgn val="ctr"/>
        <c:lblOffset val="100"/>
        <c:noMultiLvlLbl val="0"/>
      </c:catAx>
      <c:valAx>
        <c:axId val="1862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S34" totalsRowShown="0">
  <autoFilter ref="A1:S34"/>
  <sortState caseSensitive="1" ref="A2:S34">
    <sortCondition ref="A1:A34"/>
  </sortState>
  <tableColumns count="19">
    <tableColumn id="1" name="name"/>
    <tableColumn id="2" name=" numInst"/>
    <tableColumn id="3" name="numAttr" dataDxfId="39">
      <calculatedColumnFormula>Table1[[#This Row],[ numNumeric]]+Table1[[#This Row],[ numNominal]]</calculatedColumnFormula>
    </tableColumn>
    <tableColumn id="4" name=" numNumeric"/>
    <tableColumn id="5" name=" numNominal"/>
    <tableColumn id="6" name=" numClasses"/>
    <tableColumn id="7" name=" acc_FRF" dataDxfId="38"/>
    <tableColumn id="8" name=" time_FRF" dataDxfId="37"/>
    <tableColumn id="9" name=" auc_FRF" dataDxfId="36"/>
    <tableColumn id="10" name=" acc_W" dataDxfId="35"/>
    <tableColumn id="11" name=" time_W" dataDxfId="34"/>
    <tableColumn id="12" name=" auc_W" dataDxfId="33"/>
    <tableColumn id="13" name="acc_FRF - acc_W" dataDxfId="32">
      <calculatedColumnFormula>Table1[[#This Row],[ acc_FRF]]-Table1[[#This Row],[ acc_W]]</calculatedColumnFormula>
    </tableColumn>
    <tableColumn id="14" name="auc_FRF - auc_W" dataDxfId="31">
      <calculatedColumnFormula>Table1[[#This Row],[ auc_FRF]]-Table1[[#This Row],[ auc_W]]</calculatedColumnFormula>
    </tableColumn>
    <tableColumn id="15" name="time_W/time_FRF" dataDxfId="30">
      <calculatedColumnFormula>Table1[[#This Row],[ time_W]]/Table1[[#This Row],[ time_FRF]]</calculatedColumnFormula>
    </tableColumn>
    <tableColumn id="16" name="acc_FRF_0.99" dataDxfId="29"/>
    <tableColumn id="17" name="time_FRF_0.99" dataDxfId="28"/>
    <tableColumn id="18" name="acc_FRF - acc_FRF_0.99" dataDxfId="27">
      <calculatedColumnFormula>Table1[[#This Row],[ acc_FRF]]-Table1[[#This Row],[acc_FRF_0.99]]</calculatedColumnFormula>
    </tableColumn>
    <tableColumn id="19" name="time_FRF_0.99/time_FRF" dataDxfId="26">
      <calculatedColumnFormula>Table1[[#This Row],[time_FRF_0.99]]/Table1[[#This Row],[ time_FRF]]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S46" totalsRowShown="0">
  <autoFilter ref="A1:S46"/>
  <tableColumns count="19">
    <tableColumn id="1" name="name"/>
    <tableColumn id="2" name=" numInst"/>
    <tableColumn id="3" name="numAttr"/>
    <tableColumn id="4" name=" numNumeric"/>
    <tableColumn id="5" name=" numNominal"/>
    <tableColumn id="6" name=" numClasses"/>
    <tableColumn id="7" name=" acc_FRF" dataDxfId="25"/>
    <tableColumn id="8" name=" time_FRF" dataDxfId="24"/>
    <tableColumn id="9" name=" auc_FRF" dataDxfId="23"/>
    <tableColumn id="10" name=" acc_W" dataDxfId="22"/>
    <tableColumn id="11" name=" time_W" dataDxfId="21"/>
    <tableColumn id="12" name=" auc_W" dataDxfId="20"/>
    <tableColumn id="13" name="acc_FRF - acc_W" dataDxfId="19">
      <calculatedColumnFormula>Table2[[#This Row],[ acc_FRF]]-Table2[[#This Row],[ acc_W]]</calculatedColumnFormula>
    </tableColumn>
    <tableColumn id="14" name="auc_FRF - auc_W" dataDxfId="18">
      <calculatedColumnFormula>Table2[[#This Row],[ auc_FRF]]-Table2[[#This Row],[ auc_W]]</calculatedColumnFormula>
    </tableColumn>
    <tableColumn id="15" name="time_W/time_FRF" dataDxfId="17">
      <calculatedColumnFormula>Table2[[#This Row],[ time_W]]/Table2[[#This Row],[ time_FRF]]</calculatedColumnFormula>
    </tableColumn>
    <tableColumn id="16" name="acc_FRF_0.99" dataDxfId="16"/>
    <tableColumn id="17" name="time_FRF_0.99" dataDxfId="15"/>
    <tableColumn id="18" name="acc_FRF - acc_FRF_0.99" dataDxfId="14">
      <calculatedColumnFormula>Table2[[#This Row],[ acc_FRF]]-Table2[[#This Row],[acc_FRF_0.99]]</calculatedColumnFormula>
    </tableColumn>
    <tableColumn id="19" name="time_FRF_0.99/time_FRF" dataDxfId="13">
      <calculatedColumnFormula>Table2[[#This Row],[time_FRF_0.99]]/Table2[[#This Row],[ time_FRF]]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46" totalsRowShown="0">
  <autoFilter ref="A1:S46"/>
  <tableColumns count="19">
    <tableColumn id="1" name="name"/>
    <tableColumn id="2" name=" numInst"/>
    <tableColumn id="3" name="numAttr"/>
    <tableColumn id="4" name=" numNumeric"/>
    <tableColumn id="5" name=" numNominal"/>
    <tableColumn id="6" name=" numClasses"/>
    <tableColumn id="7" name=" acc_FRF" dataDxfId="12"/>
    <tableColumn id="8" name=" time_FRF" dataDxfId="11"/>
    <tableColumn id="9" name=" auc_FRF" dataDxfId="10"/>
    <tableColumn id="10" name=" acc_W" dataDxfId="9"/>
    <tableColumn id="11" name=" time_W" dataDxfId="8"/>
    <tableColumn id="12" name=" auc_W" dataDxfId="7"/>
    <tableColumn id="13" name="acc_FRF - acc_W" dataDxfId="6">
      <calculatedColumnFormula>Table3[[#This Row],[ acc_FRF]]-Table3[[#This Row],[ acc_W]]</calculatedColumnFormula>
    </tableColumn>
    <tableColumn id="14" name="auc_FRF - auc_W" dataDxfId="5">
      <calculatedColumnFormula>Table3[[#This Row],[ auc_FRF]]-Table3[[#This Row],[ auc_W]]</calculatedColumnFormula>
    </tableColumn>
    <tableColumn id="15" name="time_W/time_FRF" dataDxfId="4">
      <calculatedColumnFormula>Table3[[#This Row],[ time_W]]/Table3[[#This Row],[ time_FRF]]</calculatedColumnFormula>
    </tableColumn>
    <tableColumn id="16" name="acc_FRF_0.99" dataDxfId="3"/>
    <tableColumn id="17" name="time_FRF_0.99" dataDxfId="2"/>
    <tableColumn id="18" name="acc_FRF - acc_FRF_0.99" dataDxfId="1">
      <calculatedColumnFormula>Table3[[#This Row],[ acc_FRF]]-Table3[[#This Row],[acc_FRF_0.99]]</calculatedColumnFormula>
    </tableColumn>
    <tableColumn id="19" name="time_FRF_0.99/time_FRF" dataDxfId="0">
      <calculatedColumnFormula>Table3[[#This Row],[time_FRF_0.99]]/Table3[[#This Row],[ 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7" sqref="A7:XFD7"/>
    </sheetView>
  </sheetViews>
  <sheetFormatPr defaultRowHeight="15" x14ac:dyDescent="0.25"/>
  <cols>
    <col min="1" max="1" width="35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7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8</v>
      </c>
      <c r="B2">
        <v>1500</v>
      </c>
      <c r="C2">
        <f>Table1[[#This Row],[ numNumeric]]+Table1[[#This Row],[ numNominal]]</f>
        <v>10000</v>
      </c>
      <c r="D2">
        <v>10000</v>
      </c>
      <c r="E2">
        <v>0</v>
      </c>
      <c r="F2">
        <v>50</v>
      </c>
      <c r="G2" s="2">
        <v>68.293333333333294</v>
      </c>
      <c r="H2" s="3">
        <v>33063.599999999999</v>
      </c>
      <c r="I2" s="1">
        <v>0.96300090702947805</v>
      </c>
      <c r="J2" s="2">
        <v>53.76</v>
      </c>
      <c r="K2" s="3">
        <v>245757.8</v>
      </c>
      <c r="L2" s="1">
        <v>0.93747569160997701</v>
      </c>
      <c r="M2" s="2">
        <f>Table1[[#This Row],[ acc_FRF]]-Table1[[#This Row],[ acc_W]]</f>
        <v>14.533333333333296</v>
      </c>
      <c r="N2" s="1">
        <f>Table1[[#This Row],[ auc_FRF]]-Table1[[#This Row],[ auc_W]]</f>
        <v>2.5525215419501035E-2</v>
      </c>
      <c r="O2" s="2">
        <f>Table1[[#This Row],[ time_W]]/Table1[[#This Row],[ time_FRF]]</f>
        <v>7.4328808720163559</v>
      </c>
      <c r="P2" s="2">
        <v>52.32</v>
      </c>
      <c r="Q2" s="3">
        <v>854274.8</v>
      </c>
      <c r="R2" s="2">
        <f>Table1[[#This Row],[ acc_FRF]]-Table1[[#This Row],[acc_FRF_0.99]]</f>
        <v>15.973333333333294</v>
      </c>
      <c r="S2" s="2">
        <f>Table1[[#This Row],[time_FRF_0.99]]/Table1[[#This Row],[ time_FRF]]</f>
        <v>25.837319590123279</v>
      </c>
    </row>
    <row r="3" spans="1:19" x14ac:dyDescent="0.25">
      <c r="A3" t="s">
        <v>9</v>
      </c>
      <c r="B3">
        <v>200</v>
      </c>
      <c r="C3">
        <f>Table1[[#This Row],[ numNumeric]]+Table1[[#This Row],[ numNominal]]</f>
        <v>10000</v>
      </c>
      <c r="D3">
        <v>10000</v>
      </c>
      <c r="E3">
        <v>0</v>
      </c>
      <c r="F3">
        <v>2</v>
      </c>
      <c r="G3" s="2">
        <v>81.900000000000006</v>
      </c>
      <c r="H3" s="3">
        <v>2047.2</v>
      </c>
      <c r="I3" s="1">
        <v>0.90401785714285698</v>
      </c>
      <c r="J3" s="2">
        <v>83.7</v>
      </c>
      <c r="K3" s="3">
        <v>9341.7999999999993</v>
      </c>
      <c r="L3" s="1">
        <v>0.907041396103896</v>
      </c>
      <c r="M3" s="2">
        <f>Table1[[#This Row],[ acc_FRF]]-Table1[[#This Row],[ acc_W]]</f>
        <v>-1.7999999999999972</v>
      </c>
      <c r="N3" s="1">
        <f>Table1[[#This Row],[ auc_FRF]]-Table1[[#This Row],[ auc_W]]</f>
        <v>-3.0235389610390184E-3</v>
      </c>
      <c r="O3" s="2">
        <f>Table1[[#This Row],[ time_W]]/Table1[[#This Row],[ time_FRF]]</f>
        <v>4.5632082844861266</v>
      </c>
      <c r="P3" s="2">
        <v>82.7</v>
      </c>
      <c r="Q3" s="3">
        <v>34131.4</v>
      </c>
      <c r="R3" s="2">
        <f>Table1[[#This Row],[ acc_FRF]]-Table1[[#This Row],[acc_FRF_0.99]]</f>
        <v>-0.79999999999999716</v>
      </c>
      <c r="S3" s="2">
        <f>Table1[[#This Row],[time_FRF_0.99]]/Table1[[#This Row],[ time_FRF]]</f>
        <v>16.672235248143807</v>
      </c>
    </row>
    <row r="4" spans="1:19" x14ac:dyDescent="0.25">
      <c r="A4" t="s">
        <v>10</v>
      </c>
      <c r="B4">
        <v>45211</v>
      </c>
      <c r="C4">
        <f>Table1[[#This Row],[ numNumeric]]+Table1[[#This Row],[ numNominal]]</f>
        <v>16</v>
      </c>
      <c r="D4">
        <v>7</v>
      </c>
      <c r="E4">
        <v>9</v>
      </c>
      <c r="F4">
        <v>2</v>
      </c>
      <c r="G4" s="2">
        <v>90.569109287562696</v>
      </c>
      <c r="H4" s="3">
        <v>84844.2</v>
      </c>
      <c r="I4" s="1">
        <v>0.92652660966441702</v>
      </c>
      <c r="J4" s="2">
        <v>90.539028112627406</v>
      </c>
      <c r="K4" s="3">
        <v>99422.8</v>
      </c>
      <c r="L4" s="1">
        <v>0.93042371931668</v>
      </c>
      <c r="M4" s="2">
        <f>Table1[[#This Row],[ acc_FRF]]-Table1[[#This Row],[ acc_W]]</f>
        <v>3.0081174935290278E-2</v>
      </c>
      <c r="N4" s="1">
        <f>Table1[[#This Row],[ auc_FRF]]-Table1[[#This Row],[ auc_W]]</f>
        <v>-3.8971096522629756E-3</v>
      </c>
      <c r="O4" s="2">
        <f>Table1[[#This Row],[ time_W]]/Table1[[#This Row],[ time_FRF]]</f>
        <v>1.1718278915942399</v>
      </c>
      <c r="P4" s="2">
        <v>90.082059675742599</v>
      </c>
      <c r="Q4" s="3">
        <v>98267</v>
      </c>
      <c r="R4" s="2">
        <f>Table1[[#This Row],[ acc_FRF]]-Table1[[#This Row],[acc_FRF_0.99]]</f>
        <v>0.48704961182009754</v>
      </c>
      <c r="S4" s="2">
        <f>Table1[[#This Row],[time_FRF_0.99]]/Table1[[#This Row],[ time_FRF]]</f>
        <v>1.1582052750806773</v>
      </c>
    </row>
    <row r="5" spans="1:19" x14ac:dyDescent="0.25">
      <c r="A5" t="s">
        <v>11</v>
      </c>
      <c r="B5">
        <v>3751</v>
      </c>
      <c r="C5">
        <f>Table1[[#This Row],[ numNumeric]]+Table1[[#This Row],[ numNominal]]</f>
        <v>1776</v>
      </c>
      <c r="D5">
        <v>1776</v>
      </c>
      <c r="E5">
        <v>0</v>
      </c>
      <c r="F5">
        <v>2</v>
      </c>
      <c r="G5" s="2">
        <v>80.037323380431801</v>
      </c>
      <c r="H5" s="3">
        <v>26873</v>
      </c>
      <c r="I5" s="1">
        <v>0.87563350817122299</v>
      </c>
      <c r="J5" s="2">
        <v>80.101306318315096</v>
      </c>
      <c r="K5" s="3">
        <v>71524.399999999994</v>
      </c>
      <c r="L5" s="1">
        <v>0.87793162710336603</v>
      </c>
      <c r="M5" s="2">
        <f>Table1[[#This Row],[ acc_FRF]]-Table1[[#This Row],[ acc_W]]</f>
        <v>-6.3982937883295676E-2</v>
      </c>
      <c r="N5" s="1">
        <f>Table1[[#This Row],[ auc_FRF]]-Table1[[#This Row],[ auc_W]]</f>
        <v>-2.2981189321430451E-3</v>
      </c>
      <c r="O5" s="2">
        <f>Table1[[#This Row],[ time_W]]/Table1[[#This Row],[ time_FRF]]</f>
        <v>2.6615710936627841</v>
      </c>
      <c r="P5" s="2">
        <v>80.085310583844304</v>
      </c>
      <c r="Q5" s="3">
        <v>235369.4</v>
      </c>
      <c r="R5" s="2">
        <f>Table1[[#This Row],[ acc_FRF]]-Table1[[#This Row],[acc_FRF_0.99]]</f>
        <v>-4.7987203412503732E-2</v>
      </c>
      <c r="S5" s="2">
        <f>Table1[[#This Row],[time_FRF_0.99]]/Table1[[#This Row],[ time_FRF]]</f>
        <v>8.7585829643136233</v>
      </c>
    </row>
    <row r="6" spans="1:19" x14ac:dyDescent="0.25">
      <c r="A6" t="s">
        <v>12</v>
      </c>
      <c r="B6">
        <v>1080</v>
      </c>
      <c r="C6">
        <f>Table1[[#This Row],[ numNumeric]]+Table1[[#This Row],[ numNominal]]</f>
        <v>856</v>
      </c>
      <c r="D6">
        <v>856</v>
      </c>
      <c r="E6">
        <v>0</v>
      </c>
      <c r="F6">
        <v>9</v>
      </c>
      <c r="G6" s="2">
        <v>95.462962962962905</v>
      </c>
      <c r="H6" s="3">
        <v>6761.2</v>
      </c>
      <c r="I6" s="1">
        <v>0.99647762345678903</v>
      </c>
      <c r="J6" s="2">
        <v>94.037037037036995</v>
      </c>
      <c r="K6" s="3">
        <v>24470.799999999999</v>
      </c>
      <c r="L6" s="1">
        <v>0.99548186728395005</v>
      </c>
      <c r="M6" s="2">
        <f>Table1[[#This Row],[ acc_FRF]]-Table1[[#This Row],[ acc_W]]</f>
        <v>1.4259259259259096</v>
      </c>
      <c r="N6" s="1">
        <f>Table1[[#This Row],[ auc_FRF]]-Table1[[#This Row],[ auc_W]]</f>
        <v>9.9575617283897966E-4</v>
      </c>
      <c r="O6" s="2">
        <f>Table1[[#This Row],[ time_W]]/Table1[[#This Row],[ time_FRF]]</f>
        <v>3.6192983494054309</v>
      </c>
      <c r="P6" s="2">
        <v>94.037037037036995</v>
      </c>
      <c r="Q6" s="3">
        <v>40365</v>
      </c>
      <c r="R6" s="2">
        <f>Table1[[#This Row],[ acc_FRF]]-Table1[[#This Row],[acc_FRF_0.99]]</f>
        <v>1.4259259259259096</v>
      </c>
      <c r="S6" s="2">
        <f>Table1[[#This Row],[time_FRF_0.99]]/Table1[[#This Row],[ time_FRF]]</f>
        <v>5.9700940661421047</v>
      </c>
    </row>
    <row r="7" spans="1:19" x14ac:dyDescent="0.25">
      <c r="A7" t="s">
        <v>13</v>
      </c>
      <c r="B7">
        <v>805</v>
      </c>
      <c r="C7">
        <f>Table1[[#This Row],[ numNumeric]]+Table1[[#This Row],[ numNominal]]</f>
        <v>100000</v>
      </c>
      <c r="D7">
        <v>100000</v>
      </c>
      <c r="E7">
        <v>0</v>
      </c>
      <c r="F7">
        <v>2</v>
      </c>
      <c r="G7" s="2">
        <v>89.590062111801203</v>
      </c>
      <c r="H7" s="3">
        <v>110620.6</v>
      </c>
      <c r="I7" s="1">
        <v>0.93536799335118603</v>
      </c>
      <c r="J7" s="2">
        <v>89.167701863353997</v>
      </c>
      <c r="K7" s="3">
        <v>494158</v>
      </c>
      <c r="L7" s="1">
        <v>0.93950195462800501</v>
      </c>
      <c r="M7" s="2">
        <f>Table1[[#This Row],[ acc_FRF]]-Table1[[#This Row],[ acc_W]]</f>
        <v>0.42236024844720532</v>
      </c>
      <c r="N7" s="1">
        <f>Table1[[#This Row],[ auc_FRF]]-Table1[[#This Row],[ auc_W]]</f>
        <v>-4.133961276818976E-3</v>
      </c>
      <c r="O7" s="2">
        <f>Table1[[#This Row],[ time_W]]/Table1[[#This Row],[ time_FRF]]</f>
        <v>4.4671426479335672</v>
      </c>
      <c r="P7" s="2">
        <v>89.018633540372605</v>
      </c>
      <c r="Q7" s="3">
        <v>5188896.8</v>
      </c>
      <c r="R7" s="2">
        <f>Table1[[#This Row],[ acc_FRF]]-Table1[[#This Row],[acc_FRF_0.99]]</f>
        <v>0.57142857142859782</v>
      </c>
      <c r="S7" s="2">
        <f>Table1[[#This Row],[time_FRF_0.99]]/Table1[[#This Row],[ time_FRF]]</f>
        <v>46.907147493324025</v>
      </c>
    </row>
    <row r="8" spans="1:19" x14ac:dyDescent="0.25">
      <c r="A8" t="s">
        <v>14</v>
      </c>
      <c r="B8">
        <v>6118</v>
      </c>
      <c r="C8">
        <f>Table1[[#This Row],[ numNumeric]]+Table1[[#This Row],[ numNominal]]</f>
        <v>51</v>
      </c>
      <c r="D8">
        <v>51</v>
      </c>
      <c r="E8">
        <v>0</v>
      </c>
      <c r="F8">
        <v>6</v>
      </c>
      <c r="G8" s="2">
        <v>63.206930369401697</v>
      </c>
      <c r="H8" s="3">
        <v>20644.8</v>
      </c>
      <c r="I8" s="1">
        <v>0.87192119253636702</v>
      </c>
      <c r="J8" s="2">
        <v>63.151356652500802</v>
      </c>
      <c r="K8" s="3">
        <v>34621.199999999997</v>
      </c>
      <c r="L8" s="1">
        <v>0.871484805152135</v>
      </c>
      <c r="M8" s="2">
        <f>Table1[[#This Row],[ acc_FRF]]-Table1[[#This Row],[ acc_W]]</f>
        <v>5.5573716900894965E-2</v>
      </c>
      <c r="N8" s="1">
        <f>Table1[[#This Row],[ auc_FRF]]-Table1[[#This Row],[ auc_W]]</f>
        <v>4.3638738423201762E-4</v>
      </c>
      <c r="O8" s="2">
        <f>Table1[[#This Row],[ time_W]]/Table1[[#This Row],[ time_FRF]]</f>
        <v>1.6769937223901417</v>
      </c>
      <c r="P8" s="2">
        <v>63.167701863353997</v>
      </c>
      <c r="Q8" s="3">
        <v>26682.799999999999</v>
      </c>
      <c r="R8" s="2">
        <f>Table1[[#This Row],[ acc_FRF]]-Table1[[#This Row],[acc_FRF_0.99]]</f>
        <v>3.9228506047699341E-2</v>
      </c>
      <c r="S8" s="2">
        <f>Table1[[#This Row],[time_FRF_0.99]]/Table1[[#This Row],[ time_FRF]]</f>
        <v>1.2924707432380067</v>
      </c>
    </row>
    <row r="9" spans="1:19" x14ac:dyDescent="0.25">
      <c r="A9" t="s">
        <v>15</v>
      </c>
      <c r="B9">
        <v>1600</v>
      </c>
      <c r="C9">
        <f>Table1[[#This Row],[ numNumeric]]+Table1[[#This Row],[ numNominal]]</f>
        <v>1000</v>
      </c>
      <c r="D9">
        <v>0</v>
      </c>
      <c r="E9">
        <v>1000</v>
      </c>
      <c r="F9">
        <v>2</v>
      </c>
      <c r="G9" s="2">
        <v>49.875</v>
      </c>
      <c r="H9" s="3">
        <v>3129.4</v>
      </c>
      <c r="I9" s="1">
        <v>0.49756937499999998</v>
      </c>
      <c r="J9" s="2">
        <v>49.087499999999999</v>
      </c>
      <c r="K9" s="3">
        <v>13055.2</v>
      </c>
      <c r="L9" s="1">
        <v>0.49125249999999998</v>
      </c>
      <c r="M9" s="2">
        <f>Table1[[#This Row],[ acc_FRF]]-Table1[[#This Row],[ acc_W]]</f>
        <v>0.78750000000000142</v>
      </c>
      <c r="N9" s="1">
        <f>Table1[[#This Row],[ auc_FRF]]-Table1[[#This Row],[ auc_W]]</f>
        <v>6.3168749999999996E-3</v>
      </c>
      <c r="O9" s="2">
        <f>Table1[[#This Row],[ time_W]]/Table1[[#This Row],[ time_FRF]]</f>
        <v>4.1717901195117273</v>
      </c>
      <c r="P9" s="2">
        <v>50.825000000000003</v>
      </c>
      <c r="Q9" s="3">
        <v>48221.8</v>
      </c>
      <c r="R9" s="2">
        <f>Table1[[#This Row],[ acc_FRF]]-Table1[[#This Row],[acc_FRF_0.99]]</f>
        <v>-0.95000000000000284</v>
      </c>
      <c r="S9" s="2">
        <f>Table1[[#This Row],[time_FRF_0.99]]/Table1[[#This Row],[ time_FRF]]</f>
        <v>15.409279734134339</v>
      </c>
    </row>
    <row r="10" spans="1:19" x14ac:dyDescent="0.25">
      <c r="A10" t="s">
        <v>17</v>
      </c>
      <c r="B10">
        <v>13910</v>
      </c>
      <c r="C10">
        <f>Table1[[#This Row],[ numNumeric]]+Table1[[#This Row],[ numNominal]]</f>
        <v>128</v>
      </c>
      <c r="D10">
        <v>128</v>
      </c>
      <c r="E10">
        <v>0</v>
      </c>
      <c r="F10">
        <v>6</v>
      </c>
      <c r="G10" s="2">
        <v>99.447879223580102</v>
      </c>
      <c r="H10" s="3">
        <v>44919.8</v>
      </c>
      <c r="I10" s="1">
        <v>0.99970350045912904</v>
      </c>
      <c r="J10" s="2">
        <v>99.479511143062496</v>
      </c>
      <c r="K10" s="3">
        <v>91423.6</v>
      </c>
      <c r="L10" s="1">
        <v>0.99972276041480101</v>
      </c>
      <c r="M10" s="2">
        <f>Table1[[#This Row],[ acc_FRF]]-Table1[[#This Row],[ acc_W]]</f>
        <v>-3.16319194823933E-2</v>
      </c>
      <c r="N10" s="1">
        <f>Table1[[#This Row],[ auc_FRF]]-Table1[[#This Row],[ auc_W]]</f>
        <v>-1.9259955671979689E-5</v>
      </c>
      <c r="O10" s="2">
        <f>Table1[[#This Row],[ time_W]]/Table1[[#This Row],[ time_FRF]]</f>
        <v>2.0352628462281666</v>
      </c>
      <c r="P10" s="2">
        <v>99.472322070452904</v>
      </c>
      <c r="Q10" s="3">
        <v>82852</v>
      </c>
      <c r="R10" s="2">
        <f>Table1[[#This Row],[ acc_FRF]]-Table1[[#This Row],[acc_FRF_0.99]]</f>
        <v>-2.4442846872801738E-2</v>
      </c>
      <c r="S10" s="2">
        <f>Table1[[#This Row],[time_FRF_0.99]]/Table1[[#This Row],[ time_FRF]]</f>
        <v>1.8444427624343829</v>
      </c>
    </row>
    <row r="11" spans="1:19" x14ac:dyDescent="0.25">
      <c r="A11" t="s">
        <v>16</v>
      </c>
      <c r="B11">
        <v>13910</v>
      </c>
      <c r="C11">
        <f>Table1[[#This Row],[ numNumeric]]+Table1[[#This Row],[ numNominal]]</f>
        <v>129</v>
      </c>
      <c r="D11">
        <v>129</v>
      </c>
      <c r="E11">
        <v>0</v>
      </c>
      <c r="F11">
        <v>6</v>
      </c>
      <c r="G11" s="2">
        <v>99.466570812365106</v>
      </c>
      <c r="H11" s="3">
        <v>44594.2</v>
      </c>
      <c r="I11" s="1">
        <v>0.99980358025718796</v>
      </c>
      <c r="J11" s="2">
        <v>99.489575844716001</v>
      </c>
      <c r="K11" s="3">
        <v>90708.4</v>
      </c>
      <c r="L11" s="1">
        <v>0.99982262653367904</v>
      </c>
      <c r="M11" s="2">
        <f>Table1[[#This Row],[ acc_FRF]]-Table1[[#This Row],[ acc_W]]</f>
        <v>-2.3005032350894794E-2</v>
      </c>
      <c r="N11" s="1">
        <f>Table1[[#This Row],[ auc_FRF]]-Table1[[#This Row],[ auc_W]]</f>
        <v>-1.9046276491074821E-5</v>
      </c>
      <c r="O11" s="2">
        <f>Table1[[#This Row],[ time_W]]/Table1[[#This Row],[ time_FRF]]</f>
        <v>2.0340851500867827</v>
      </c>
      <c r="P11" s="2">
        <v>99.485262401150194</v>
      </c>
      <c r="Q11" s="3">
        <v>82258.8</v>
      </c>
      <c r="R11" s="2">
        <f>Table1[[#This Row],[ acc_FRF]]-Table1[[#This Row],[acc_FRF_0.99]]</f>
        <v>-1.8691588785088697E-2</v>
      </c>
      <c r="S11" s="2">
        <f>Table1[[#This Row],[time_FRF_0.99]]/Table1[[#This Row],[ time_FRF]]</f>
        <v>1.8446075947096261</v>
      </c>
    </row>
    <row r="12" spans="1:19" x14ac:dyDescent="0.25">
      <c r="A12" t="s">
        <v>18</v>
      </c>
      <c r="B12">
        <v>4900</v>
      </c>
      <c r="C12">
        <f>Table1[[#This Row],[ numNumeric]]+Table1[[#This Row],[ numNominal]]</f>
        <v>5000</v>
      </c>
      <c r="D12">
        <v>5000</v>
      </c>
      <c r="E12">
        <v>0</v>
      </c>
      <c r="F12">
        <v>2</v>
      </c>
      <c r="G12" s="2">
        <v>96.359183673469303</v>
      </c>
      <c r="H12" s="3">
        <v>47594.8</v>
      </c>
      <c r="I12" s="1">
        <v>0.993551678321969</v>
      </c>
      <c r="J12" s="2">
        <v>96.546938775510199</v>
      </c>
      <c r="K12" s="3">
        <v>113651.8</v>
      </c>
      <c r="L12" s="1">
        <v>0.99372218033995396</v>
      </c>
      <c r="M12" s="2">
        <f>Table1[[#This Row],[ acc_FRF]]-Table1[[#This Row],[ acc_W]]</f>
        <v>-0.18775510204089585</v>
      </c>
      <c r="N12" s="1">
        <f>Table1[[#This Row],[ auc_FRF]]-Table1[[#This Row],[ auc_W]]</f>
        <v>-1.7050201798496367E-4</v>
      </c>
      <c r="O12" s="2">
        <f>Table1[[#This Row],[ time_W]]/Table1[[#This Row],[ time_FRF]]</f>
        <v>2.3879037205745166</v>
      </c>
      <c r="P12" s="2">
        <v>96.493877551020404</v>
      </c>
      <c r="Q12" s="3">
        <v>776471.6</v>
      </c>
      <c r="R12" s="2">
        <f>Table1[[#This Row],[ acc_FRF]]-Table1[[#This Row],[acc_FRF_0.99]]</f>
        <v>-0.13469387755110063</v>
      </c>
      <c r="S12" s="2">
        <f>Table1[[#This Row],[time_FRF_0.99]]/Table1[[#This Row],[ time_FRF]]</f>
        <v>16.314210796137392</v>
      </c>
    </row>
    <row r="13" spans="1:19" x14ac:dyDescent="0.25">
      <c r="A13" t="s">
        <v>19</v>
      </c>
      <c r="B13">
        <v>10299</v>
      </c>
      <c r="C13">
        <f>Table1[[#This Row],[ numNumeric]]+Table1[[#This Row],[ numNominal]]</f>
        <v>561</v>
      </c>
      <c r="D13">
        <v>561</v>
      </c>
      <c r="E13">
        <v>0</v>
      </c>
      <c r="F13">
        <v>6</v>
      </c>
      <c r="G13" s="2">
        <v>98.215360714632396</v>
      </c>
      <c r="H13" s="3">
        <v>51097</v>
      </c>
      <c r="I13" s="1">
        <v>0.99960594274032599</v>
      </c>
      <c r="J13" s="2">
        <v>98.2075929701912</v>
      </c>
      <c r="K13" s="3">
        <v>99823.8</v>
      </c>
      <c r="L13" s="1">
        <v>0.99957750995851602</v>
      </c>
      <c r="M13" s="2">
        <f>Table1[[#This Row],[ acc_FRF]]-Table1[[#This Row],[ acc_W]]</f>
        <v>7.7677444411961005E-3</v>
      </c>
      <c r="N13" s="1">
        <f>Table1[[#This Row],[ auc_FRF]]-Table1[[#This Row],[ auc_W]]</f>
        <v>2.8432781809972774E-5</v>
      </c>
      <c r="O13" s="2">
        <f>Table1[[#This Row],[ time_W]]/Table1[[#This Row],[ time_FRF]]</f>
        <v>1.9536137150909056</v>
      </c>
      <c r="P13" s="2">
        <v>98.178463928536701</v>
      </c>
      <c r="Q13" s="3">
        <v>183516.2</v>
      </c>
      <c r="R13" s="2">
        <f>Table1[[#This Row],[ acc_FRF]]-Table1[[#This Row],[acc_FRF_0.99]]</f>
        <v>3.6896786095695688E-2</v>
      </c>
      <c r="S13" s="2">
        <f>Table1[[#This Row],[time_FRF_0.99]]/Table1[[#This Row],[ time_FRF]]</f>
        <v>3.5915259212869644</v>
      </c>
    </row>
    <row r="14" spans="1:19" x14ac:dyDescent="0.25">
      <c r="A14" t="s">
        <v>20</v>
      </c>
      <c r="B14">
        <v>2744</v>
      </c>
      <c r="C14">
        <f>Table1[[#This Row],[ numNumeric]]+Table1[[#This Row],[ numNominal]]</f>
        <v>60</v>
      </c>
      <c r="D14">
        <v>18</v>
      </c>
      <c r="E14">
        <v>42</v>
      </c>
      <c r="F14">
        <v>9</v>
      </c>
      <c r="G14" s="2">
        <v>76.959999999999994</v>
      </c>
      <c r="H14" s="3">
        <v>10361</v>
      </c>
      <c r="I14" s="1">
        <v>0.73299999999999998</v>
      </c>
      <c r="J14" s="2">
        <v>77.06</v>
      </c>
      <c r="K14" s="3">
        <v>11513</v>
      </c>
      <c r="L14" s="1">
        <v>0.72899999999999998</v>
      </c>
      <c r="M14" s="2">
        <f>Table1[[#This Row],[ acc_FRF]]-Table1[[#This Row],[ acc_W]]</f>
        <v>-0.10000000000000853</v>
      </c>
      <c r="N14" s="1">
        <f>Table1[[#This Row],[ auc_FRF]]-Table1[[#This Row],[ auc_W]]</f>
        <v>4.0000000000000036E-3</v>
      </c>
      <c r="O14" s="2">
        <f>Table1[[#This Row],[ time_W]]/Table1[[#This Row],[ time_FRF]]</f>
        <v>1.1111861789402568</v>
      </c>
      <c r="P14" s="2">
        <v>77</v>
      </c>
      <c r="Q14" s="3">
        <v>16738</v>
      </c>
      <c r="R14" s="2">
        <f>Table1[[#This Row],[ acc_FRF]]-Table1[[#This Row],[acc_FRF_0.99]]</f>
        <v>-4.0000000000006253E-2</v>
      </c>
      <c r="S14" s="2">
        <f>Table1[[#This Row],[time_FRF_0.99]]/Table1[[#This Row],[ time_FRF]]</f>
        <v>1.6154811311649455</v>
      </c>
    </row>
    <row r="15" spans="1:19" x14ac:dyDescent="0.25">
      <c r="A15" t="s">
        <v>21</v>
      </c>
      <c r="B15">
        <v>3331</v>
      </c>
      <c r="C15">
        <f>Table1[[#This Row],[ numNumeric]]+Table1[[#This Row],[ numNominal]]</f>
        <v>60</v>
      </c>
      <c r="D15">
        <v>22</v>
      </c>
      <c r="E15">
        <v>38</v>
      </c>
      <c r="F15">
        <v>10</v>
      </c>
      <c r="G15" s="2">
        <v>76.42</v>
      </c>
      <c r="H15" s="3">
        <v>11431</v>
      </c>
      <c r="I15" s="1">
        <v>0.663392132399654</v>
      </c>
      <c r="J15" s="2">
        <v>76.33</v>
      </c>
      <c r="K15" s="3">
        <v>11738</v>
      </c>
      <c r="L15" s="1">
        <v>0.66800000000000004</v>
      </c>
      <c r="M15" s="2">
        <f>Table1[[#This Row],[ acc_FRF]]-Table1[[#This Row],[ acc_W]]</f>
        <v>9.0000000000003411E-2</v>
      </c>
      <c r="N15" s="1">
        <f>Table1[[#This Row],[ auc_FRF]]-Table1[[#This Row],[ auc_W]]</f>
        <v>-4.6078676003460384E-3</v>
      </c>
      <c r="O15" s="2">
        <f>Table1[[#This Row],[ time_W]]/Table1[[#This Row],[ time_FRF]]</f>
        <v>1.026856792931502</v>
      </c>
      <c r="P15" s="2">
        <v>76.19</v>
      </c>
      <c r="Q15" s="3">
        <v>17245</v>
      </c>
      <c r="R15" s="2">
        <f>Table1[[#This Row],[ acc_FRF]]-Table1[[#This Row],[acc_FRF_0.99]]</f>
        <v>0.23000000000000398</v>
      </c>
      <c r="S15" s="2">
        <f>Table1[[#This Row],[time_FRF_0.99]]/Table1[[#This Row],[ time_FRF]]</f>
        <v>1.5086169189047327</v>
      </c>
    </row>
    <row r="16" spans="1:19" x14ac:dyDescent="0.25">
      <c r="A16" t="s">
        <v>22</v>
      </c>
      <c r="B16">
        <v>4062</v>
      </c>
      <c r="C16">
        <f>Table1[[#This Row],[ numNumeric]]+Table1[[#This Row],[ numNominal]]</f>
        <v>60</v>
      </c>
      <c r="D16">
        <v>21</v>
      </c>
      <c r="E16">
        <v>39</v>
      </c>
      <c r="F16">
        <v>9</v>
      </c>
      <c r="G16" s="2">
        <v>86.33</v>
      </c>
      <c r="H16" s="3">
        <v>10518</v>
      </c>
      <c r="I16" s="1">
        <v>0.76500000000000001</v>
      </c>
      <c r="J16" s="2">
        <v>86.12</v>
      </c>
      <c r="K16" s="3">
        <v>10900</v>
      </c>
      <c r="L16" s="1">
        <v>0.76200000000000001</v>
      </c>
      <c r="M16" s="2">
        <f>Table1[[#This Row],[ acc_FRF]]-Table1[[#This Row],[ acc_W]]</f>
        <v>0.20999999999999375</v>
      </c>
      <c r="N16" s="1">
        <f>Table1[[#This Row],[ auc_FRF]]-Table1[[#This Row],[ auc_W]]</f>
        <v>3.0000000000000027E-3</v>
      </c>
      <c r="O16" s="2">
        <f>Table1[[#This Row],[ time_W]]/Table1[[#This Row],[ time_FRF]]</f>
        <v>1.0363186917664955</v>
      </c>
      <c r="P16" s="2">
        <v>86.3</v>
      </c>
      <c r="Q16" s="3">
        <v>15612</v>
      </c>
      <c r="R16" s="2">
        <f>Table1[[#This Row],[ acc_FRF]]-Table1[[#This Row],[acc_FRF_0.99]]</f>
        <v>3.0000000000001137E-2</v>
      </c>
      <c r="S16" s="2">
        <f>Table1[[#This Row],[time_FRF_0.99]]/Table1[[#This Row],[ time_FRF]]</f>
        <v>1.4843126069594981</v>
      </c>
    </row>
    <row r="17" spans="1:19" x14ac:dyDescent="0.25">
      <c r="A17" t="s">
        <v>23</v>
      </c>
      <c r="B17">
        <v>3204</v>
      </c>
      <c r="C17">
        <f>Table1[[#This Row],[ numNumeric]]+Table1[[#This Row],[ numNominal]]</f>
        <v>13195</v>
      </c>
      <c r="D17">
        <v>13195</v>
      </c>
      <c r="E17">
        <v>0</v>
      </c>
      <c r="F17">
        <v>6</v>
      </c>
      <c r="G17" s="2">
        <v>79.606741573033702</v>
      </c>
      <c r="H17" s="3">
        <v>151578.20000000001</v>
      </c>
      <c r="I17" s="1">
        <v>0.98125886263363604</v>
      </c>
      <c r="J17" s="2">
        <v>83.264669163545506</v>
      </c>
      <c r="K17" s="3">
        <v>812674</v>
      </c>
      <c r="L17" s="1">
        <v>0.982914946889759</v>
      </c>
      <c r="M17" s="2">
        <f>Table1[[#This Row],[ acc_FRF]]-Table1[[#This Row],[ acc_W]]</f>
        <v>-3.6579275905118038</v>
      </c>
      <c r="N17" s="1">
        <f>Table1[[#This Row],[ auc_FRF]]-Table1[[#This Row],[ auc_W]]</f>
        <v>-1.6560842561229583E-3</v>
      </c>
      <c r="O17" s="2">
        <f>Table1[[#This Row],[ time_W]]/Table1[[#This Row],[ time_FRF]]</f>
        <v>5.3614174069886031</v>
      </c>
      <c r="P17" s="2">
        <v>83.43</v>
      </c>
      <c r="Q17" s="3">
        <v>4000157</v>
      </c>
      <c r="R17" s="2">
        <f>Table1[[#This Row],[ acc_FRF]]-Table1[[#This Row],[acc_FRF_0.99]]</f>
        <v>-3.823258426966305</v>
      </c>
      <c r="S17" s="2">
        <f>Table1[[#This Row],[time_FRF_0.99]]/Table1[[#This Row],[ time_FRF]]</f>
        <v>26.390054770408934</v>
      </c>
    </row>
    <row r="18" spans="1:19" x14ac:dyDescent="0.25">
      <c r="A18" t="s">
        <v>24</v>
      </c>
      <c r="B18">
        <v>2600</v>
      </c>
      <c r="C18">
        <f>Table1[[#This Row],[ numNumeric]]+Table1[[#This Row],[ numNominal]]</f>
        <v>500</v>
      </c>
      <c r="D18">
        <v>500</v>
      </c>
      <c r="E18">
        <v>0</v>
      </c>
      <c r="F18">
        <v>2</v>
      </c>
      <c r="G18" s="2">
        <v>68.053846153846095</v>
      </c>
      <c r="H18" s="3">
        <v>11862.4</v>
      </c>
      <c r="I18" s="1">
        <v>0.75169763313609395</v>
      </c>
      <c r="J18" s="2">
        <v>67.400000000000006</v>
      </c>
      <c r="K18" s="3">
        <v>24073.599999999999</v>
      </c>
      <c r="L18" s="1">
        <v>0.74532550295857902</v>
      </c>
      <c r="M18" s="2">
        <f>Table1[[#This Row],[ acc_FRF]]-Table1[[#This Row],[ acc_W]]</f>
        <v>0.65384615384608935</v>
      </c>
      <c r="N18" s="1">
        <f>Table1[[#This Row],[ auc_FRF]]-Table1[[#This Row],[ auc_W]]</f>
        <v>6.3721301775149231E-3</v>
      </c>
      <c r="O18" s="2">
        <f>Table1[[#This Row],[ time_W]]/Table1[[#This Row],[ time_FRF]]</f>
        <v>2.0294038305907742</v>
      </c>
      <c r="P18" s="2">
        <v>66.915384615384596</v>
      </c>
      <c r="Q18" s="3">
        <v>41418.6</v>
      </c>
      <c r="R18" s="2">
        <f>Table1[[#This Row],[ acc_FRF]]-Table1[[#This Row],[acc_FRF_0.99]]</f>
        <v>1.1384615384614989</v>
      </c>
      <c r="S18" s="2">
        <f>Table1[[#This Row],[time_FRF_0.99]]/Table1[[#This Row],[ time_FRF]]</f>
        <v>3.4915868626922038</v>
      </c>
    </row>
    <row r="19" spans="1:19" x14ac:dyDescent="0.25">
      <c r="A19" t="s">
        <v>25</v>
      </c>
      <c r="B19">
        <v>2000</v>
      </c>
      <c r="C19">
        <f>Table1[[#This Row],[ numNumeric]]+Table1[[#This Row],[ numNominal]]</f>
        <v>216</v>
      </c>
      <c r="D19">
        <v>216</v>
      </c>
      <c r="E19">
        <v>0</v>
      </c>
      <c r="F19">
        <v>10</v>
      </c>
      <c r="G19" s="2">
        <v>96.929999999999893</v>
      </c>
      <c r="H19" s="3">
        <v>5513.8</v>
      </c>
      <c r="I19" s="1">
        <v>0.99848033333333297</v>
      </c>
      <c r="J19" s="2">
        <v>96.88</v>
      </c>
      <c r="K19" s="3">
        <v>9079.7999999999993</v>
      </c>
      <c r="L19" s="1">
        <v>0.99841663888888799</v>
      </c>
      <c r="M19" s="2">
        <f>Table1[[#This Row],[ acc_FRF]]-Table1[[#This Row],[ acc_W]]</f>
        <v>4.9999999999897682E-2</v>
      </c>
      <c r="N19" s="1">
        <f>Table1[[#This Row],[ auc_FRF]]-Table1[[#This Row],[ auc_W]]</f>
        <v>6.3694444444983844E-5</v>
      </c>
      <c r="O19" s="2">
        <f>Table1[[#This Row],[ time_W]]/Table1[[#This Row],[ time_FRF]]</f>
        <v>1.6467409046392685</v>
      </c>
      <c r="P19" s="2">
        <v>96.77</v>
      </c>
      <c r="Q19" s="3">
        <v>11561.2</v>
      </c>
      <c r="R19" s="2">
        <f>Table1[[#This Row],[ acc_FRF]]-Table1[[#This Row],[acc_FRF_0.99]]</f>
        <v>0.15999999999989711</v>
      </c>
      <c r="S19" s="2">
        <f>Table1[[#This Row],[time_FRF_0.99]]/Table1[[#This Row],[ time_FRF]]</f>
        <v>2.0967753636330664</v>
      </c>
    </row>
    <row r="20" spans="1:19" x14ac:dyDescent="0.25">
      <c r="A20" t="s">
        <v>26</v>
      </c>
      <c r="B20">
        <v>2000</v>
      </c>
      <c r="C20">
        <f>Table1[[#This Row],[ numNumeric]]+Table1[[#This Row],[ numNominal]]</f>
        <v>64</v>
      </c>
      <c r="D20">
        <v>64</v>
      </c>
      <c r="E20">
        <v>0</v>
      </c>
      <c r="F20">
        <v>10</v>
      </c>
      <c r="G20" s="2">
        <v>96.4</v>
      </c>
      <c r="H20" s="3">
        <v>5893</v>
      </c>
      <c r="I20" s="1">
        <v>0.99804494444444403</v>
      </c>
      <c r="J20" s="2">
        <v>96.46</v>
      </c>
      <c r="K20" s="3">
        <v>11425.6</v>
      </c>
      <c r="L20" s="1">
        <v>0.99798949999999997</v>
      </c>
      <c r="M20" s="2">
        <f>Table1[[#This Row],[ acc_FRF]]-Table1[[#This Row],[ acc_W]]</f>
        <v>-5.9999999999988063E-2</v>
      </c>
      <c r="N20" s="1">
        <f>Table1[[#This Row],[ auc_FRF]]-Table1[[#This Row],[ auc_W]]</f>
        <v>5.5444444444052721E-5</v>
      </c>
      <c r="O20" s="2">
        <f>Table1[[#This Row],[ time_W]]/Table1[[#This Row],[ time_FRF]]</f>
        <v>1.9388426947225523</v>
      </c>
      <c r="P20" s="2">
        <v>96.429999999999893</v>
      </c>
      <c r="Q20" s="3">
        <v>10957.2</v>
      </c>
      <c r="R20" s="2">
        <f>Table1[[#This Row],[ acc_FRF]]-Table1[[#This Row],[acc_FRF_0.99]]</f>
        <v>-2.999999999988745E-2</v>
      </c>
      <c r="S20" s="2">
        <f>Table1[[#This Row],[time_FRF_0.99]]/Table1[[#This Row],[ time_FRF]]</f>
        <v>1.8593585610045817</v>
      </c>
    </row>
    <row r="21" spans="1:19" x14ac:dyDescent="0.25">
      <c r="A21" t="s">
        <v>27</v>
      </c>
      <c r="B21">
        <v>2000</v>
      </c>
      <c r="C21">
        <f>Table1[[#This Row],[ numNumeric]]+Table1[[#This Row],[ numNominal]]</f>
        <v>47</v>
      </c>
      <c r="D21">
        <v>47</v>
      </c>
      <c r="E21">
        <v>0</v>
      </c>
      <c r="F21">
        <v>10</v>
      </c>
      <c r="G21" s="2">
        <v>77.669999999999902</v>
      </c>
      <c r="H21" s="3">
        <v>5316.4</v>
      </c>
      <c r="I21" s="1">
        <v>0.96960938888888903</v>
      </c>
      <c r="J21" s="2">
        <v>77.67</v>
      </c>
      <c r="K21" s="3">
        <v>10673.6</v>
      </c>
      <c r="L21" s="1">
        <v>0.96944624999999995</v>
      </c>
      <c r="M21" s="2">
        <f>Table1[[#This Row],[ acc_FRF]]-Table1[[#This Row],[ acc_W]]</f>
        <v>0</v>
      </c>
      <c r="N21" s="1">
        <f>Table1[[#This Row],[ auc_FRF]]-Table1[[#This Row],[ auc_W]]</f>
        <v>1.6313888888908057E-4</v>
      </c>
      <c r="O21" s="2">
        <f>Table1[[#This Row],[ time_W]]/Table1[[#This Row],[ time_FRF]]</f>
        <v>2.0076743661124072</v>
      </c>
      <c r="P21" s="2">
        <v>77.64</v>
      </c>
      <c r="Q21" s="3">
        <v>9668.2000000000007</v>
      </c>
      <c r="R21" s="2">
        <f>Table1[[#This Row],[ acc_FRF]]-Table1[[#This Row],[acc_FRF_0.99]]</f>
        <v>2.9999999999901661E-2</v>
      </c>
      <c r="S21" s="2">
        <f>Table1[[#This Row],[time_FRF_0.99]]/Table1[[#This Row],[ time_FRF]]</f>
        <v>1.8185614325483412</v>
      </c>
    </row>
    <row r="22" spans="1:19" x14ac:dyDescent="0.25">
      <c r="A22" t="s">
        <v>28</v>
      </c>
      <c r="B22">
        <v>571</v>
      </c>
      <c r="C22">
        <f>Table1[[#This Row],[ numNumeric]]+Table1[[#This Row],[ numNominal]]</f>
        <v>1300</v>
      </c>
      <c r="D22">
        <v>1300</v>
      </c>
      <c r="E22">
        <v>0</v>
      </c>
      <c r="F22">
        <v>20</v>
      </c>
      <c r="G22" s="2">
        <v>87.460595446584904</v>
      </c>
      <c r="H22" s="3">
        <v>3155.4</v>
      </c>
      <c r="I22" s="1">
        <v>0.99429707693532299</v>
      </c>
      <c r="J22" s="2">
        <v>87.355516637478104</v>
      </c>
      <c r="K22" s="3">
        <v>11055.6</v>
      </c>
      <c r="L22" s="1">
        <v>0.99425224725178096</v>
      </c>
      <c r="M22" s="2">
        <f>Table1[[#This Row],[ acc_FRF]]-Table1[[#This Row],[ acc_W]]</f>
        <v>0.10507880910680001</v>
      </c>
      <c r="N22" s="1">
        <f>Table1[[#This Row],[ auc_FRF]]-Table1[[#This Row],[ auc_W]]</f>
        <v>4.4829683542024767E-5</v>
      </c>
      <c r="O22" s="2">
        <f>Table1[[#This Row],[ time_W]]/Table1[[#This Row],[ time_FRF]]</f>
        <v>3.5037079292641184</v>
      </c>
      <c r="P22" s="2">
        <v>86.865148861646205</v>
      </c>
      <c r="Q22" s="3">
        <v>18379.2</v>
      </c>
      <c r="R22" s="2">
        <f>Table1[[#This Row],[ acc_FRF]]-Table1[[#This Row],[acc_FRF_0.99]]</f>
        <v>0.59544658493869917</v>
      </c>
      <c r="S22" s="2">
        <f>Table1[[#This Row],[time_FRF_0.99]]/Table1[[#This Row],[ time_FRF]]</f>
        <v>5.8246814983837236</v>
      </c>
    </row>
    <row r="23" spans="1:19" x14ac:dyDescent="0.25">
      <c r="A23" t="s">
        <v>29</v>
      </c>
      <c r="B23">
        <v>2000</v>
      </c>
      <c r="C23">
        <f>Table1[[#This Row],[ numNumeric]]+Table1[[#This Row],[ numNominal]]</f>
        <v>649</v>
      </c>
      <c r="D23">
        <v>649</v>
      </c>
      <c r="E23">
        <v>0</v>
      </c>
      <c r="F23">
        <v>10</v>
      </c>
      <c r="G23" s="2">
        <v>98.589999999999904</v>
      </c>
      <c r="H23" s="3">
        <v>7319.6</v>
      </c>
      <c r="I23" s="1">
        <v>0.99957827777777797</v>
      </c>
      <c r="J23" s="2">
        <v>98.46</v>
      </c>
      <c r="K23" s="3">
        <v>13404.6</v>
      </c>
      <c r="L23" s="1">
        <v>0.99949630555555502</v>
      </c>
      <c r="M23" s="2">
        <f>Table1[[#This Row],[ acc_FRF]]-Table1[[#This Row],[ acc_W]]</f>
        <v>0.12999999999991019</v>
      </c>
      <c r="N23" s="1">
        <f>Table1[[#This Row],[ auc_FRF]]-Table1[[#This Row],[ auc_W]]</f>
        <v>8.1972222222947977E-5</v>
      </c>
      <c r="O23" s="2">
        <f>Table1[[#This Row],[ time_W]]/Table1[[#This Row],[ time_FRF]]</f>
        <v>1.8313295808514125</v>
      </c>
      <c r="P23" s="2">
        <v>98.51</v>
      </c>
      <c r="Q23" s="3">
        <v>29299.4</v>
      </c>
      <c r="R23" s="2">
        <f>Table1[[#This Row],[ acc_FRF]]-Table1[[#This Row],[acc_FRF_0.99]]</f>
        <v>7.9999999999898819E-2</v>
      </c>
      <c r="S23" s="2">
        <f>Table1[[#This Row],[time_FRF_0.99]]/Table1[[#This Row],[ time_FRF]]</f>
        <v>4.0028690092354777</v>
      </c>
    </row>
    <row r="24" spans="1:19" x14ac:dyDescent="0.25">
      <c r="A24" t="s">
        <v>30</v>
      </c>
      <c r="B24">
        <v>6598</v>
      </c>
      <c r="C24">
        <f>Table1[[#This Row],[ numNumeric]]+Table1[[#This Row],[ numNominal]]</f>
        <v>167</v>
      </c>
      <c r="D24">
        <v>167</v>
      </c>
      <c r="E24">
        <v>0</v>
      </c>
      <c r="F24">
        <v>2</v>
      </c>
      <c r="G24" s="2">
        <v>99.448317672021801</v>
      </c>
      <c r="H24" s="3">
        <v>12696.8</v>
      </c>
      <c r="I24" s="1">
        <v>0.99999372784152996</v>
      </c>
      <c r="J24" s="2">
        <v>99.572597756896002</v>
      </c>
      <c r="K24" s="3">
        <v>21297.8</v>
      </c>
      <c r="L24" s="1">
        <v>0.99999203647295298</v>
      </c>
      <c r="M24" s="2">
        <f>Table1[[#This Row],[ acc_FRF]]-Table1[[#This Row],[ acc_W]]</f>
        <v>-0.12428008487420072</v>
      </c>
      <c r="N24" s="1">
        <f>Table1[[#This Row],[ auc_FRF]]-Table1[[#This Row],[ auc_W]]</f>
        <v>1.6913685769726072E-6</v>
      </c>
      <c r="O24" s="2">
        <f>Table1[[#This Row],[ time_W]]/Table1[[#This Row],[ time_FRF]]</f>
        <v>1.6774147816772731</v>
      </c>
      <c r="P24" s="2">
        <v>99.518035768414606</v>
      </c>
      <c r="Q24" s="3">
        <v>20953.400000000001</v>
      </c>
      <c r="R24" s="2">
        <f>Table1[[#This Row],[ acc_FRF]]-Table1[[#This Row],[acc_FRF_0.99]]</f>
        <v>-6.9718096392804796E-2</v>
      </c>
      <c r="S24" s="2">
        <f>Table1[[#This Row],[time_FRF_0.99]]/Table1[[#This Row],[ time_FRF]]</f>
        <v>1.6502898368092749</v>
      </c>
    </row>
    <row r="25" spans="1:19" x14ac:dyDescent="0.25">
      <c r="A25" t="s">
        <v>31</v>
      </c>
      <c r="B25">
        <v>34465</v>
      </c>
      <c r="C25">
        <f>Table1[[#This Row],[ numNumeric]]+Table1[[#This Row],[ numNominal]]</f>
        <v>118</v>
      </c>
      <c r="D25">
        <v>89</v>
      </c>
      <c r="E25">
        <v>29</v>
      </c>
      <c r="F25">
        <v>2</v>
      </c>
      <c r="G25" s="2">
        <v>97.078195270564294</v>
      </c>
      <c r="H25" s="3">
        <v>104055</v>
      </c>
      <c r="I25" s="1">
        <v>0.99514010332438196</v>
      </c>
      <c r="J25" s="2">
        <v>97.032931959959299</v>
      </c>
      <c r="K25" s="3">
        <v>185259</v>
      </c>
      <c r="L25" s="1">
        <v>0.99501381230881702</v>
      </c>
      <c r="M25" s="2">
        <f>Table1[[#This Row],[ acc_FRF]]-Table1[[#This Row],[ acc_W]]</f>
        <v>4.5263310604994444E-2</v>
      </c>
      <c r="N25" s="1">
        <f>Table1[[#This Row],[ auc_FRF]]-Table1[[#This Row],[ auc_W]]</f>
        <v>1.2629101556493882E-4</v>
      </c>
      <c r="O25" s="2">
        <f>Table1[[#This Row],[ time_W]]/Table1[[#This Row],[ time_FRF]]</f>
        <v>1.7803949834222286</v>
      </c>
      <c r="P25" s="2">
        <v>97.048600029014906</v>
      </c>
      <c r="Q25" s="3">
        <v>151799.4</v>
      </c>
      <c r="R25" s="2">
        <f>Table1[[#This Row],[ acc_FRF]]-Table1[[#This Row],[acc_FRF_0.99]]</f>
        <v>2.9595241549387197E-2</v>
      </c>
      <c r="S25" s="2">
        <f>Table1[[#This Row],[time_FRF_0.99]]/Table1[[#This Row],[ time_FRF]]</f>
        <v>1.4588381144586997</v>
      </c>
    </row>
    <row r="26" spans="1:19" x14ac:dyDescent="0.25">
      <c r="A26" t="s">
        <v>32</v>
      </c>
      <c r="B26">
        <v>12960</v>
      </c>
      <c r="C26">
        <f>Table1[[#This Row],[ numNumeric]]+Table1[[#This Row],[ numNominal]]</f>
        <v>8</v>
      </c>
      <c r="D26">
        <v>0</v>
      </c>
      <c r="E26">
        <v>8</v>
      </c>
      <c r="F26">
        <v>5</v>
      </c>
      <c r="G26" s="2">
        <v>97.424382716049394</v>
      </c>
      <c r="H26" s="3">
        <v>8080.4</v>
      </c>
      <c r="I26" s="1">
        <v>0.99591978856797103</v>
      </c>
      <c r="J26" s="2">
        <v>99.185185185185105</v>
      </c>
      <c r="K26" s="3">
        <v>7468</v>
      </c>
      <c r="L26" s="1">
        <v>0.99976293899925495</v>
      </c>
      <c r="M26" s="2">
        <f>Table1[[#This Row],[ acc_FRF]]-Table1[[#This Row],[ acc_W]]</f>
        <v>-1.7608024691357116</v>
      </c>
      <c r="N26" s="1">
        <f>Table1[[#This Row],[ auc_FRF]]-Table1[[#This Row],[ auc_W]]</f>
        <v>-3.8431504312839149E-3</v>
      </c>
      <c r="O26" s="2">
        <f>Table1[[#This Row],[ time_W]]/Table1[[#This Row],[ time_FRF]]</f>
        <v>0.92421167268947091</v>
      </c>
      <c r="P26" s="2">
        <v>37.344135802469097</v>
      </c>
      <c r="Q26" s="3">
        <v>6247</v>
      </c>
      <c r="R26" s="2">
        <f>Table1[[#This Row],[ acc_FRF]]-Table1[[#This Row],[acc_FRF_0.99]]</f>
        <v>60.080246913580297</v>
      </c>
      <c r="S26" s="2">
        <f>Table1[[#This Row],[time_FRF_0.99]]/Table1[[#This Row],[ time_FRF]]</f>
        <v>0.77310529181723675</v>
      </c>
    </row>
    <row r="27" spans="1:19" x14ac:dyDescent="0.25">
      <c r="A27" t="s">
        <v>33</v>
      </c>
      <c r="B27">
        <v>11162</v>
      </c>
      <c r="C27">
        <f>Table1[[#This Row],[ numNumeric]]+Table1[[#This Row],[ numNominal]]</f>
        <v>11465</v>
      </c>
      <c r="D27">
        <v>11465</v>
      </c>
      <c r="E27">
        <v>0</v>
      </c>
      <c r="F27">
        <v>10</v>
      </c>
      <c r="G27" s="2">
        <v>71.026697724422107</v>
      </c>
      <c r="H27" s="3">
        <v>840581.6</v>
      </c>
      <c r="I27" s="1">
        <v>0.96371011112776395</v>
      </c>
      <c r="J27" s="2">
        <v>76.283820103924</v>
      </c>
      <c r="K27" s="3">
        <v>3204830.4</v>
      </c>
      <c r="L27" s="1">
        <v>0.969820222758357</v>
      </c>
      <c r="M27" s="2">
        <f>Table1[[#This Row],[ acc_FRF]]-Table1[[#This Row],[ acc_W]]</f>
        <v>-5.2571223795018938</v>
      </c>
      <c r="N27" s="1">
        <f>Table1[[#This Row],[ auc_FRF]]-Table1[[#This Row],[ auc_W]]</f>
        <v>-6.1101116305930514E-3</v>
      </c>
      <c r="O27" s="2">
        <f>Table1[[#This Row],[ time_W]]/Table1[[#This Row],[ time_FRF]]</f>
        <v>3.8126344902148701</v>
      </c>
      <c r="P27" s="2"/>
      <c r="Q27" s="3"/>
      <c r="R27" s="2"/>
      <c r="S27" s="2"/>
    </row>
    <row r="28" spans="1:19" x14ac:dyDescent="0.25">
      <c r="A28" t="s">
        <v>34</v>
      </c>
      <c r="B28">
        <v>1545</v>
      </c>
      <c r="C28">
        <f>Table1[[#This Row],[ numNumeric]]+Table1[[#This Row],[ numNominal]]</f>
        <v>10936</v>
      </c>
      <c r="D28">
        <v>10936</v>
      </c>
      <c r="E28">
        <v>0</v>
      </c>
      <c r="F28">
        <v>2</v>
      </c>
      <c r="G28" s="2">
        <v>95.611650485436897</v>
      </c>
      <c r="H28" s="3">
        <v>25956</v>
      </c>
      <c r="I28" s="1">
        <v>0.97811852525995702</v>
      </c>
      <c r="J28" s="2">
        <v>95.754045307443306</v>
      </c>
      <c r="K28" s="3">
        <v>35359.800000000003</v>
      </c>
      <c r="L28" s="1">
        <v>0.97789196987006899</v>
      </c>
      <c r="M28" s="2">
        <f>Table1[[#This Row],[ acc_FRF]]-Table1[[#This Row],[ acc_W]]</f>
        <v>-0.14239482200640907</v>
      </c>
      <c r="N28" s="1">
        <f>Table1[[#This Row],[ auc_FRF]]-Table1[[#This Row],[ auc_W]]</f>
        <v>2.2655538988802792E-4</v>
      </c>
      <c r="O28" s="2">
        <f>Table1[[#This Row],[ time_W]]/Table1[[#This Row],[ time_FRF]]</f>
        <v>1.3622977346278318</v>
      </c>
      <c r="P28" s="2">
        <v>95.857605177993506</v>
      </c>
      <c r="Q28" s="3">
        <v>357991.6</v>
      </c>
      <c r="R28" s="2">
        <f>Table1[[#This Row],[ acc_FRF]]-Table1[[#This Row],[acc_FRF_0.99]]</f>
        <v>-0.24595469255660873</v>
      </c>
      <c r="S28" s="2">
        <f>Table1[[#This Row],[time_FRF_0.99]]/Table1[[#This Row],[ time_FRF]]</f>
        <v>13.792248420403759</v>
      </c>
    </row>
    <row r="29" spans="1:19" x14ac:dyDescent="0.25">
      <c r="A29" t="s">
        <v>35</v>
      </c>
      <c r="B29">
        <v>1545</v>
      </c>
      <c r="C29">
        <f>Table1[[#This Row],[ numNumeric]]+Table1[[#This Row],[ numNominal]]</f>
        <v>10936</v>
      </c>
      <c r="D29">
        <v>10936</v>
      </c>
      <c r="E29">
        <v>0</v>
      </c>
      <c r="F29">
        <v>2</v>
      </c>
      <c r="G29" s="2">
        <v>95.637540453074394</v>
      </c>
      <c r="H29" s="3">
        <v>24949</v>
      </c>
      <c r="I29" s="1">
        <v>0.96650223161851001</v>
      </c>
      <c r="J29" s="2">
        <v>95.650485436893206</v>
      </c>
      <c r="K29" s="3">
        <v>28014</v>
      </c>
      <c r="L29" s="1">
        <v>0.966634786402228</v>
      </c>
      <c r="M29" s="2">
        <f>Table1[[#This Row],[ acc_FRF]]-Table1[[#This Row],[ acc_W]]</f>
        <v>-1.2944983818812261E-2</v>
      </c>
      <c r="N29" s="1">
        <f>Table1[[#This Row],[ auc_FRF]]-Table1[[#This Row],[ auc_W]]</f>
        <v>-1.3255478371798635E-4</v>
      </c>
      <c r="O29" s="2">
        <f>Table1[[#This Row],[ time_W]]/Table1[[#This Row],[ time_FRF]]</f>
        <v>1.1228506152551205</v>
      </c>
      <c r="P29" s="2">
        <v>95.883495145631002</v>
      </c>
      <c r="Q29" s="3">
        <v>305366</v>
      </c>
      <c r="R29" s="2">
        <f>Table1[[#This Row],[ acc_FRF]]-Table1[[#This Row],[acc_FRF_0.99]]</f>
        <v>-0.24595469255660873</v>
      </c>
      <c r="S29" s="2">
        <f>Table1[[#This Row],[time_FRF_0.99]]/Table1[[#This Row],[ time_FRF]]</f>
        <v>12.23960880195599</v>
      </c>
    </row>
    <row r="30" spans="1:19" x14ac:dyDescent="0.25">
      <c r="A30" t="s">
        <v>36</v>
      </c>
      <c r="B30">
        <v>16772</v>
      </c>
      <c r="C30">
        <f>Table1[[#This Row],[ numNumeric]]+Table1[[#This Row],[ numNominal]]</f>
        <v>5655</v>
      </c>
      <c r="D30">
        <v>5655</v>
      </c>
      <c r="E30">
        <v>0</v>
      </c>
      <c r="F30">
        <v>2</v>
      </c>
      <c r="G30" s="2">
        <v>99.208204149773394</v>
      </c>
      <c r="H30" s="3">
        <v>197404.2</v>
      </c>
      <c r="I30" s="1">
        <v>0.93975349324438195</v>
      </c>
      <c r="J30" s="2">
        <v>99.152158359170002</v>
      </c>
      <c r="K30" s="3">
        <v>316304.40000000002</v>
      </c>
      <c r="L30" s="1">
        <v>0.95102358981360602</v>
      </c>
      <c r="M30" s="2">
        <f>Table1[[#This Row],[ acc_FRF]]-Table1[[#This Row],[ acc_W]]</f>
        <v>5.6045790603391765E-2</v>
      </c>
      <c r="N30" s="1">
        <f>Table1[[#This Row],[ auc_FRF]]-Table1[[#This Row],[ auc_W]]</f>
        <v>-1.1270096569224064E-2</v>
      </c>
      <c r="O30" s="2">
        <f>Table1[[#This Row],[ time_W]]/Table1[[#This Row],[ time_FRF]]</f>
        <v>1.602318491703824</v>
      </c>
      <c r="P30" s="2">
        <v>99.217743858812298</v>
      </c>
      <c r="Q30" s="3">
        <v>1748540.4</v>
      </c>
      <c r="R30" s="2">
        <f>Table1[[#This Row],[ acc_FRF]]-Table1[[#This Row],[acc_FRF_0.99]]</f>
        <v>-9.5397090389042205E-3</v>
      </c>
      <c r="S30" s="2">
        <f>Table1[[#This Row],[time_FRF_0.99]]/Table1[[#This Row],[ time_FRF]]</f>
        <v>8.8576656423723499</v>
      </c>
    </row>
    <row r="31" spans="1:19" x14ac:dyDescent="0.25">
      <c r="A31" t="s">
        <v>37</v>
      </c>
      <c r="B31">
        <v>245057</v>
      </c>
      <c r="C31">
        <f>Table1[[#This Row],[ numNumeric]]+Table1[[#This Row],[ numNominal]]</f>
        <v>3</v>
      </c>
      <c r="D31">
        <v>3</v>
      </c>
      <c r="E31">
        <v>0</v>
      </c>
      <c r="F31">
        <v>2</v>
      </c>
      <c r="G31" s="2">
        <v>99.884271822473906</v>
      </c>
      <c r="H31" s="3">
        <v>193970</v>
      </c>
      <c r="I31" s="1">
        <v>0.99990269907608698</v>
      </c>
      <c r="J31" s="2">
        <v>99.959927690292403</v>
      </c>
      <c r="K31" s="3">
        <v>462043.6</v>
      </c>
      <c r="L31" s="1">
        <v>0.99996965208486099</v>
      </c>
      <c r="M31" s="2">
        <f>Table1[[#This Row],[ acc_FRF]]-Table1[[#This Row],[ acc_W]]</f>
        <v>-7.5655867818497313E-2</v>
      </c>
      <c r="N31" s="1">
        <f>Table1[[#This Row],[ auc_FRF]]-Table1[[#This Row],[ auc_W]]</f>
        <v>-6.6953008774017775E-5</v>
      </c>
      <c r="O31" s="2">
        <f>Table1[[#This Row],[ time_W]]/Table1[[#This Row],[ time_FRF]]</f>
        <v>2.3820363973810381</v>
      </c>
      <c r="P31" s="2">
        <v>99.947685640483598</v>
      </c>
      <c r="Q31" s="3">
        <v>197358.4</v>
      </c>
      <c r="R31" s="2">
        <f>Table1[[#This Row],[ acc_FRF]]-Table1[[#This Row],[acc_FRF_0.99]]</f>
        <v>-6.3413818009692591E-2</v>
      </c>
      <c r="S31" s="2">
        <f>Table1[[#This Row],[time_FRF_0.99]]/Table1[[#This Row],[ time_FRF]]</f>
        <v>1.0174686807238233</v>
      </c>
    </row>
    <row r="32" spans="1:19" x14ac:dyDescent="0.25">
      <c r="A32" t="s">
        <v>38</v>
      </c>
      <c r="B32">
        <v>8378</v>
      </c>
      <c r="C32">
        <f>Table1[[#This Row],[ numNumeric]]+Table1[[#This Row],[ numNominal]]</f>
        <v>122</v>
      </c>
      <c r="D32">
        <v>59</v>
      </c>
      <c r="E32">
        <v>63</v>
      </c>
      <c r="F32">
        <v>2</v>
      </c>
      <c r="G32" s="2">
        <v>96.302220100262502</v>
      </c>
      <c r="H32" s="3">
        <v>15158</v>
      </c>
      <c r="I32" s="1">
        <v>0.99933465462181703</v>
      </c>
      <c r="J32" s="2">
        <v>92.924325614705097</v>
      </c>
      <c r="K32" s="3">
        <v>23194.2</v>
      </c>
      <c r="L32" s="1">
        <v>0.99408491453044501</v>
      </c>
      <c r="M32" s="2">
        <f>Table1[[#This Row],[ acc_FRF]]-Table1[[#This Row],[ acc_W]]</f>
        <v>3.3778944855574053</v>
      </c>
      <c r="N32" s="1">
        <f>Table1[[#This Row],[ auc_FRF]]-Table1[[#This Row],[ auc_W]]</f>
        <v>5.2497400913720238E-3</v>
      </c>
      <c r="O32" s="2">
        <f>Table1[[#This Row],[ time_W]]/Table1[[#This Row],[ time_FRF]]</f>
        <v>1.530162290539649</v>
      </c>
      <c r="P32" s="2">
        <v>97.333492480305495</v>
      </c>
      <c r="Q32" s="3">
        <v>30177.4</v>
      </c>
      <c r="R32" s="2">
        <f>Table1[[#This Row],[ acc_FRF]]-Table1[[#This Row],[acc_FRF_0.99]]</f>
        <v>-1.0312723800429922</v>
      </c>
      <c r="S32" s="2">
        <f>Table1[[#This Row],[time_FRF_0.99]]/Table1[[#This Row],[ time_FRF]]</f>
        <v>1.990856313497823</v>
      </c>
    </row>
    <row r="33" spans="1:19" x14ac:dyDescent="0.25">
      <c r="A33" t="s">
        <v>39</v>
      </c>
      <c r="B33">
        <v>14395</v>
      </c>
      <c r="C33">
        <f>Table1[[#This Row],[ numNumeric]]+Table1[[#This Row],[ numNominal]]</f>
        <v>216</v>
      </c>
      <c r="D33">
        <v>216</v>
      </c>
      <c r="E33">
        <v>0</v>
      </c>
      <c r="F33">
        <v>2</v>
      </c>
      <c r="G33" s="2">
        <v>98.196596040291695</v>
      </c>
      <c r="H33" s="3">
        <v>40299.800000000003</v>
      </c>
      <c r="I33" s="1">
        <v>0.99731412232994998</v>
      </c>
      <c r="J33" s="2">
        <v>99.149704758596698</v>
      </c>
      <c r="K33" s="3">
        <v>72872.800000000003</v>
      </c>
      <c r="L33" s="1">
        <v>0.99868378024716198</v>
      </c>
      <c r="M33" s="2">
        <f>Table1[[#This Row],[ acc_FRF]]-Table1[[#This Row],[ acc_W]]</f>
        <v>-0.95310871830500332</v>
      </c>
      <c r="N33" s="1">
        <f>Table1[[#This Row],[ auc_FRF]]-Table1[[#This Row],[ auc_W]]</f>
        <v>-1.3696579172119971E-3</v>
      </c>
      <c r="O33" s="2">
        <f>Table1[[#This Row],[ time_W]]/Table1[[#This Row],[ time_FRF]]</f>
        <v>1.808267038546097</v>
      </c>
      <c r="P33" s="2">
        <v>99.078846821813102</v>
      </c>
      <c r="Q33" s="3">
        <v>63704.2</v>
      </c>
      <c r="R33" s="2">
        <f>Table1[[#This Row],[ acc_FRF]]-Table1[[#This Row],[acc_FRF_0.99]]</f>
        <v>-0.88225078152140668</v>
      </c>
      <c r="S33" s="2">
        <f>Table1[[#This Row],[time_FRF_0.99]]/Table1[[#This Row],[ time_FRF]]</f>
        <v>1.5807572246016108</v>
      </c>
    </row>
    <row r="34" spans="1:19" x14ac:dyDescent="0.25">
      <c r="A34" t="s">
        <v>40</v>
      </c>
      <c r="B34">
        <v>5000</v>
      </c>
      <c r="C34">
        <f>Table1[[#This Row],[ numNumeric]]+Table1[[#This Row],[ numNominal]]</f>
        <v>40</v>
      </c>
      <c r="D34">
        <v>40</v>
      </c>
      <c r="E34">
        <v>0</v>
      </c>
      <c r="F34">
        <v>3</v>
      </c>
      <c r="G34" s="2">
        <v>85.783999999999907</v>
      </c>
      <c r="H34" s="3">
        <v>10616.8</v>
      </c>
      <c r="I34" s="1">
        <v>0.96874320271161396</v>
      </c>
      <c r="J34" s="2">
        <v>85.431999999999903</v>
      </c>
      <c r="K34" s="3">
        <v>20373.599999999999</v>
      </c>
      <c r="L34" s="1">
        <v>0.96855306041852796</v>
      </c>
      <c r="M34" s="2">
        <f>Table1[[#This Row],[ acc_FRF]]-Table1[[#This Row],[ acc_W]]</f>
        <v>0.35200000000000387</v>
      </c>
      <c r="N34" s="1">
        <f>Table1[[#This Row],[ auc_FRF]]-Table1[[#This Row],[ auc_W]]</f>
        <v>1.9014229308600417E-4</v>
      </c>
      <c r="O34" s="2">
        <f>Table1[[#This Row],[ time_W]]/Table1[[#This Row],[ time_FRF]]</f>
        <v>1.9189963077386782</v>
      </c>
      <c r="P34" s="2">
        <v>85.447999999999993</v>
      </c>
      <c r="Q34" s="3">
        <v>13970.4</v>
      </c>
      <c r="R34" s="2">
        <f>Table1[[#This Row],[ acc_FRF]]-Table1[[#This Row],[acc_FRF_0.99]]</f>
        <v>0.33599999999991326</v>
      </c>
      <c r="S34" s="2">
        <f>Table1[[#This Row],[time_FRF_0.99]]/Table1[[#This Row],[ time_FRF]]</f>
        <v>1.3158767236832192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C1" sqref="C1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88</v>
      </c>
      <c r="B2">
        <v>100</v>
      </c>
      <c r="C2">
        <v>99</v>
      </c>
      <c r="D2">
        <v>0</v>
      </c>
      <c r="E2">
        <v>99</v>
      </c>
      <c r="F2">
        <v>2</v>
      </c>
      <c r="G2" s="2">
        <v>63.6</v>
      </c>
      <c r="H2" s="2">
        <v>70.2</v>
      </c>
      <c r="I2" s="1">
        <v>0.68983333333333297</v>
      </c>
      <c r="J2" s="2">
        <v>61.6</v>
      </c>
      <c r="K2" s="2">
        <v>286.39999999999998</v>
      </c>
      <c r="L2" s="1">
        <v>0.676958333333333</v>
      </c>
      <c r="M2" s="2">
        <f>Table2[[#This Row],[ acc_FRF]]-Table2[[#This Row],[ acc_W]]</f>
        <v>2</v>
      </c>
      <c r="N2" s="1">
        <f>Table2[[#This Row],[ auc_FRF]]-Table2[[#This Row],[ auc_W]]</f>
        <v>1.287499999999997E-2</v>
      </c>
      <c r="O2" s="2">
        <f>Table2[[#This Row],[ time_W]]/Table2[[#This Row],[ time_FRF]]</f>
        <v>4.0797720797720789</v>
      </c>
      <c r="P2" s="2">
        <v>61.8</v>
      </c>
      <c r="Q2" s="3">
        <v>239.8</v>
      </c>
      <c r="R2" s="2">
        <f>Table2[[#This Row],[ acc_FRF]]-Table2[[#This Row],[acc_FRF_0.99]]</f>
        <v>1.8000000000000043</v>
      </c>
      <c r="S2" s="2">
        <f>Table2[[#This Row],[time_FRF_0.99]]/Table2[[#This Row],[ time_FRF]]</f>
        <v>3.415954415954416</v>
      </c>
    </row>
    <row r="3" spans="1:19" x14ac:dyDescent="0.25">
      <c r="A3" t="s">
        <v>89</v>
      </c>
      <c r="B3">
        <v>100</v>
      </c>
      <c r="C3">
        <v>12799</v>
      </c>
      <c r="D3">
        <v>0</v>
      </c>
      <c r="E3">
        <v>12799</v>
      </c>
      <c r="F3">
        <v>2</v>
      </c>
      <c r="G3" s="2">
        <v>53.4</v>
      </c>
      <c r="H3" s="2">
        <v>665</v>
      </c>
      <c r="I3" s="1">
        <v>0.52091346153846096</v>
      </c>
      <c r="J3" s="2">
        <v>48</v>
      </c>
      <c r="K3" s="2">
        <v>10378.4</v>
      </c>
      <c r="L3" s="1">
        <v>0.48689903846153798</v>
      </c>
      <c r="M3" s="2">
        <f>Table2[[#This Row],[ acc_FRF]]-Table2[[#This Row],[ acc_W]]</f>
        <v>5.3999999999999986</v>
      </c>
      <c r="N3" s="1">
        <f>Table2[[#This Row],[ auc_FRF]]-Table2[[#This Row],[ auc_W]]</f>
        <v>3.4014423076922984E-2</v>
      </c>
      <c r="O3" s="2">
        <f>Table2[[#This Row],[ time_W]]/Table2[[#This Row],[ time_FRF]]</f>
        <v>15.606616541353382</v>
      </c>
      <c r="P3" s="2">
        <v>49.4</v>
      </c>
      <c r="Q3" s="3">
        <v>23757.8</v>
      </c>
      <c r="R3" s="2">
        <f>Table2[[#This Row],[ acc_FRF]]-Table2[[#This Row],[acc_FRF_0.99]]</f>
        <v>4</v>
      </c>
      <c r="S3" s="2">
        <f>Table2[[#This Row],[time_FRF_0.99]]/Table2[[#This Row],[ time_FRF]]</f>
        <v>35.726015037593982</v>
      </c>
    </row>
    <row r="4" spans="1:19" x14ac:dyDescent="0.25">
      <c r="A4" t="s">
        <v>90</v>
      </c>
      <c r="B4">
        <v>100</v>
      </c>
      <c r="C4">
        <v>1599</v>
      </c>
      <c r="D4">
        <v>0</v>
      </c>
      <c r="E4">
        <v>1599</v>
      </c>
      <c r="F4">
        <v>2</v>
      </c>
      <c r="G4" s="2">
        <v>61</v>
      </c>
      <c r="H4" s="2">
        <v>145</v>
      </c>
      <c r="I4" s="1">
        <v>0.44548129466162201</v>
      </c>
      <c r="J4" s="2">
        <v>60.8</v>
      </c>
      <c r="K4" s="2">
        <v>1497.6</v>
      </c>
      <c r="L4" s="1">
        <v>0.46864228667507302</v>
      </c>
      <c r="M4" s="2">
        <f>Table2[[#This Row],[ acc_FRF]]-Table2[[#This Row],[ acc_W]]</f>
        <v>0.20000000000000284</v>
      </c>
      <c r="N4" s="1">
        <f>Table2[[#This Row],[ auc_FRF]]-Table2[[#This Row],[ auc_W]]</f>
        <v>-2.3160992013451009E-2</v>
      </c>
      <c r="O4" s="2">
        <f>Table2[[#This Row],[ time_W]]/Table2[[#This Row],[ time_FRF]]</f>
        <v>10.328275862068965</v>
      </c>
      <c r="P4" s="2">
        <v>61</v>
      </c>
      <c r="Q4" s="3">
        <v>2582</v>
      </c>
      <c r="R4" s="2">
        <f>Table2[[#This Row],[ acc_FRF]]-Table2[[#This Row],[acc_FRF_0.99]]</f>
        <v>0</v>
      </c>
      <c r="S4" s="2">
        <f>Table2[[#This Row],[time_FRF_0.99]]/Table2[[#This Row],[ time_FRF]]</f>
        <v>17.806896551724137</v>
      </c>
    </row>
    <row r="5" spans="1:19" x14ac:dyDescent="0.25">
      <c r="A5" t="s">
        <v>91</v>
      </c>
      <c r="B5">
        <v>100</v>
      </c>
      <c r="C5">
        <v>199</v>
      </c>
      <c r="D5">
        <v>0</v>
      </c>
      <c r="E5">
        <v>199</v>
      </c>
      <c r="F5">
        <v>2</v>
      </c>
      <c r="G5" s="2">
        <v>67.2</v>
      </c>
      <c r="H5" s="2">
        <v>76.8</v>
      </c>
      <c r="I5" s="1">
        <v>0.71084433773509403</v>
      </c>
      <c r="J5" s="2">
        <v>64.8</v>
      </c>
      <c r="K5" s="2">
        <v>374.6</v>
      </c>
      <c r="L5" s="1">
        <v>0.70900360144057595</v>
      </c>
      <c r="M5" s="2">
        <f>Table2[[#This Row],[ acc_FRF]]-Table2[[#This Row],[ acc_W]]</f>
        <v>2.4000000000000057</v>
      </c>
      <c r="N5" s="1">
        <f>Table2[[#This Row],[ auc_FRF]]-Table2[[#This Row],[ auc_W]]</f>
        <v>1.8407362945180861E-3</v>
      </c>
      <c r="O5" s="2">
        <f>Table2[[#This Row],[ time_W]]/Table2[[#This Row],[ time_FRF]]</f>
        <v>4.877604166666667</v>
      </c>
      <c r="P5" s="2">
        <v>65</v>
      </c>
      <c r="Q5" s="3">
        <v>408.8</v>
      </c>
      <c r="R5" s="2">
        <f>Table2[[#This Row],[ acc_FRF]]-Table2[[#This Row],[acc_FRF_0.99]]</f>
        <v>2.2000000000000028</v>
      </c>
      <c r="S5" s="2">
        <f>Table2[[#This Row],[time_FRF_0.99]]/Table2[[#This Row],[ time_FRF]]</f>
        <v>5.322916666666667</v>
      </c>
    </row>
    <row r="6" spans="1:19" x14ac:dyDescent="0.25">
      <c r="A6" t="s">
        <v>92</v>
      </c>
      <c r="B6">
        <v>100</v>
      </c>
      <c r="C6">
        <v>25599</v>
      </c>
      <c r="D6">
        <v>0</v>
      </c>
      <c r="E6">
        <v>25599</v>
      </c>
      <c r="F6">
        <v>2</v>
      </c>
      <c r="G6" s="2">
        <v>62</v>
      </c>
      <c r="H6" s="2">
        <v>1235.5999999999999</v>
      </c>
      <c r="I6" s="1">
        <v>0.56375212224108595</v>
      </c>
      <c r="J6" s="2">
        <v>62</v>
      </c>
      <c r="K6" s="2">
        <v>19735.599999999999</v>
      </c>
      <c r="L6" s="1">
        <v>0.52347198641765702</v>
      </c>
      <c r="M6" s="2">
        <f>Table2[[#This Row],[ acc_FRF]]-Table2[[#This Row],[ acc_W]]</f>
        <v>0</v>
      </c>
      <c r="N6" s="1">
        <f>Table2[[#This Row],[ auc_FRF]]-Table2[[#This Row],[ auc_W]]</f>
        <v>4.0280135823428931E-2</v>
      </c>
      <c r="O6" s="2">
        <f>Table2[[#This Row],[ time_W]]/Table2[[#This Row],[ time_FRF]]</f>
        <v>15.972483004208481</v>
      </c>
      <c r="P6" s="2">
        <v>62</v>
      </c>
      <c r="Q6" s="3">
        <v>48716</v>
      </c>
      <c r="R6" s="2">
        <f>Table2[[#This Row],[ acc_FRF]]-Table2[[#This Row],[acc_FRF_0.99]]</f>
        <v>0</v>
      </c>
      <c r="S6" s="2">
        <f>Table2[[#This Row],[time_FRF_0.99]]/Table2[[#This Row],[ time_FRF]]</f>
        <v>39.426999028811913</v>
      </c>
    </row>
    <row r="7" spans="1:19" x14ac:dyDescent="0.25">
      <c r="A7" t="s">
        <v>93</v>
      </c>
      <c r="B7">
        <v>100</v>
      </c>
      <c r="C7">
        <v>3199</v>
      </c>
      <c r="D7">
        <v>0</v>
      </c>
      <c r="E7">
        <v>3199</v>
      </c>
      <c r="F7">
        <v>2</v>
      </c>
      <c r="G7" s="2">
        <v>84</v>
      </c>
      <c r="H7" s="2">
        <v>201</v>
      </c>
      <c r="I7" s="1">
        <v>0.48883928571428498</v>
      </c>
      <c r="J7" s="2">
        <v>84</v>
      </c>
      <c r="K7" s="2">
        <v>2028.4</v>
      </c>
      <c r="L7" s="1">
        <v>0.51465773809523796</v>
      </c>
      <c r="M7" s="2">
        <f>Table2[[#This Row],[ acc_FRF]]-Table2[[#This Row],[ acc_W]]</f>
        <v>0</v>
      </c>
      <c r="N7" s="1">
        <f>Table2[[#This Row],[ auc_FRF]]-Table2[[#This Row],[ auc_W]]</f>
        <v>-2.5818452380952983E-2</v>
      </c>
      <c r="O7" s="2">
        <f>Table2[[#This Row],[ time_W]]/Table2[[#This Row],[ time_FRF]]</f>
        <v>10.091542288557214</v>
      </c>
      <c r="P7" s="2">
        <v>84</v>
      </c>
      <c r="Q7" s="3">
        <v>4150.2</v>
      </c>
      <c r="R7" s="2">
        <f>Table2[[#This Row],[ acc_FRF]]-Table2[[#This Row],[acc_FRF_0.99]]</f>
        <v>0</v>
      </c>
      <c r="S7" s="2">
        <f>Table2[[#This Row],[time_FRF_0.99]]/Table2[[#This Row],[ time_FRF]]</f>
        <v>20.647761194029851</v>
      </c>
    </row>
    <row r="8" spans="1:19" x14ac:dyDescent="0.25">
      <c r="A8" t="s">
        <v>94</v>
      </c>
      <c r="B8">
        <v>100</v>
      </c>
      <c r="C8">
        <v>399</v>
      </c>
      <c r="D8">
        <v>0</v>
      </c>
      <c r="E8">
        <v>399</v>
      </c>
      <c r="F8">
        <v>2</v>
      </c>
      <c r="G8" s="2">
        <v>52.2</v>
      </c>
      <c r="H8" s="2">
        <v>89.2</v>
      </c>
      <c r="I8" s="1">
        <v>0.53584905660377302</v>
      </c>
      <c r="J8" s="2">
        <v>53</v>
      </c>
      <c r="K8" s="2">
        <v>546.4</v>
      </c>
      <c r="L8" s="1">
        <v>0.52236049779205096</v>
      </c>
      <c r="M8" s="2">
        <f>Table2[[#This Row],[ acc_FRF]]-Table2[[#This Row],[ acc_W]]</f>
        <v>-0.79999999999999716</v>
      </c>
      <c r="N8" s="1">
        <f>Table2[[#This Row],[ auc_FRF]]-Table2[[#This Row],[ auc_W]]</f>
        <v>1.3488558811722062E-2</v>
      </c>
      <c r="O8" s="2">
        <f>Table2[[#This Row],[ time_W]]/Table2[[#This Row],[ time_FRF]]</f>
        <v>6.1255605381165914</v>
      </c>
      <c r="P8" s="2">
        <v>53</v>
      </c>
      <c r="Q8" s="3">
        <v>733.4</v>
      </c>
      <c r="R8" s="2">
        <f>Table2[[#This Row],[ acc_FRF]]-Table2[[#This Row],[acc_FRF_0.99]]</f>
        <v>-0.79999999999999716</v>
      </c>
      <c r="S8" s="2">
        <f>Table2[[#This Row],[time_FRF_0.99]]/Table2[[#This Row],[ time_FRF]]</f>
        <v>8.2219730941704032</v>
      </c>
    </row>
    <row r="9" spans="1:19" x14ac:dyDescent="0.25">
      <c r="A9" t="s">
        <v>95</v>
      </c>
      <c r="B9">
        <v>100</v>
      </c>
      <c r="C9">
        <v>6399</v>
      </c>
      <c r="D9">
        <v>0</v>
      </c>
      <c r="E9">
        <v>6399</v>
      </c>
      <c r="F9">
        <v>2</v>
      </c>
      <c r="G9" s="2">
        <v>60</v>
      </c>
      <c r="H9" s="2">
        <v>368.2</v>
      </c>
      <c r="I9" s="1">
        <v>0.49033333333333301</v>
      </c>
      <c r="J9" s="2">
        <v>60</v>
      </c>
      <c r="K9" s="2">
        <v>5247.2</v>
      </c>
      <c r="L9" s="1">
        <v>0.48358333333333298</v>
      </c>
      <c r="M9" s="2">
        <f>Table2[[#This Row],[ acc_FRF]]-Table2[[#This Row],[ acc_W]]</f>
        <v>0</v>
      </c>
      <c r="N9" s="1">
        <f>Table2[[#This Row],[ auc_FRF]]-Table2[[#This Row],[ auc_W]]</f>
        <v>6.7500000000000338E-3</v>
      </c>
      <c r="O9" s="2">
        <f>Table2[[#This Row],[ time_W]]/Table2[[#This Row],[ time_FRF]]</f>
        <v>14.250950570342205</v>
      </c>
      <c r="P9" s="2">
        <v>60</v>
      </c>
      <c r="Q9" s="3">
        <v>10543.2</v>
      </c>
      <c r="R9" s="2">
        <f>Table2[[#This Row],[ acc_FRF]]-Table2[[#This Row],[acc_FRF_0.99]]</f>
        <v>0</v>
      </c>
      <c r="S9" s="2">
        <f>Table2[[#This Row],[time_FRF_0.99]]/Table2[[#This Row],[ time_FRF]]</f>
        <v>28.634437805540468</v>
      </c>
    </row>
    <row r="10" spans="1:19" x14ac:dyDescent="0.25">
      <c r="A10" t="s">
        <v>96</v>
      </c>
      <c r="B10">
        <v>100</v>
      </c>
      <c r="C10">
        <v>799</v>
      </c>
      <c r="D10">
        <v>0</v>
      </c>
      <c r="E10">
        <v>799</v>
      </c>
      <c r="F10">
        <v>2</v>
      </c>
      <c r="G10" s="2">
        <v>60</v>
      </c>
      <c r="H10" s="2">
        <v>112</v>
      </c>
      <c r="I10" s="1">
        <v>0.51349999999999896</v>
      </c>
      <c r="J10" s="2">
        <v>59</v>
      </c>
      <c r="K10" s="2">
        <v>861.2</v>
      </c>
      <c r="L10" s="1">
        <v>0.50937500000000002</v>
      </c>
      <c r="M10" s="2">
        <f>Table2[[#This Row],[ acc_FRF]]-Table2[[#This Row],[ acc_W]]</f>
        <v>1</v>
      </c>
      <c r="N10" s="1">
        <f>Table2[[#This Row],[ auc_FRF]]-Table2[[#This Row],[ auc_W]]</f>
        <v>4.1249999999989351E-3</v>
      </c>
      <c r="O10" s="2">
        <f>Table2[[#This Row],[ time_W]]/Table2[[#This Row],[ time_FRF]]</f>
        <v>7.6892857142857149</v>
      </c>
      <c r="P10" s="2">
        <v>59.2</v>
      </c>
      <c r="Q10" s="3">
        <v>1342.6</v>
      </c>
      <c r="R10" s="2">
        <f>Table2[[#This Row],[ acc_FRF]]-Table2[[#This Row],[acc_FRF_0.99]]</f>
        <v>0.79999999999999716</v>
      </c>
      <c r="S10" s="2">
        <f>Table2[[#This Row],[time_FRF_0.99]]/Table2[[#This Row],[ time_FRF]]</f>
        <v>11.987499999999999</v>
      </c>
    </row>
    <row r="11" spans="1:19" x14ac:dyDescent="0.25">
      <c r="A11" t="s">
        <v>97</v>
      </c>
      <c r="B11">
        <v>12800</v>
      </c>
      <c r="C11">
        <v>99</v>
      </c>
      <c r="D11">
        <v>0</v>
      </c>
      <c r="E11">
        <v>99</v>
      </c>
      <c r="F11">
        <v>2</v>
      </c>
      <c r="G11" s="2">
        <v>76.326562499999994</v>
      </c>
      <c r="H11" s="2">
        <v>24440.799999999999</v>
      </c>
      <c r="I11" s="1">
        <v>0.813711126330808</v>
      </c>
      <c r="J11" s="2">
        <v>73.467187499999994</v>
      </c>
      <c r="K11" s="2">
        <v>43112</v>
      </c>
      <c r="L11" s="1">
        <v>0.80273584385571295</v>
      </c>
      <c r="M11" s="2">
        <f>Table2[[#This Row],[ acc_FRF]]-Table2[[#This Row],[ acc_W]]</f>
        <v>2.859375</v>
      </c>
      <c r="N11" s="1">
        <f>Table2[[#This Row],[ auc_FRF]]-Table2[[#This Row],[ auc_W]]</f>
        <v>1.097528247509505E-2</v>
      </c>
      <c r="O11" s="2">
        <f>Table2[[#This Row],[ time_W]]/Table2[[#This Row],[ time_FRF]]</f>
        <v>1.7639357140519132</v>
      </c>
      <c r="P11" s="2">
        <v>74.918750000000003</v>
      </c>
      <c r="Q11" s="3">
        <v>65407.4</v>
      </c>
      <c r="R11" s="2">
        <f>Table2[[#This Row],[ acc_FRF]]-Table2[[#This Row],[acc_FRF_0.99]]</f>
        <v>1.4078124999999915</v>
      </c>
      <c r="S11" s="2">
        <f>Table2[[#This Row],[time_FRF_0.99]]/Table2[[#This Row],[ time_FRF]]</f>
        <v>2.6761562632974374</v>
      </c>
    </row>
    <row r="12" spans="1:19" x14ac:dyDescent="0.25">
      <c r="A12" t="s">
        <v>98</v>
      </c>
      <c r="B12">
        <v>12800</v>
      </c>
      <c r="C12">
        <v>199</v>
      </c>
      <c r="D12">
        <v>0</v>
      </c>
      <c r="E12">
        <v>199</v>
      </c>
      <c r="F12">
        <v>2</v>
      </c>
      <c r="G12" s="2">
        <v>68.6875</v>
      </c>
      <c r="H12" s="2">
        <v>30683.4</v>
      </c>
      <c r="I12" s="1">
        <v>0.72343543094614304</v>
      </c>
      <c r="J12" s="2">
        <v>69.112499999999997</v>
      </c>
      <c r="K12" s="2">
        <v>65890.399999999994</v>
      </c>
      <c r="L12" s="1">
        <v>0.72677742406743395</v>
      </c>
      <c r="M12" s="2">
        <f>Table2[[#This Row],[ acc_FRF]]-Table2[[#This Row],[ acc_W]]</f>
        <v>-0.42499999999999716</v>
      </c>
      <c r="N12" s="1">
        <f>Table2[[#This Row],[ auc_FRF]]-Table2[[#This Row],[ auc_W]]</f>
        <v>-3.3419931212909093E-3</v>
      </c>
      <c r="O12" s="2">
        <f>Table2[[#This Row],[ time_W]]/Table2[[#This Row],[ time_FRF]]</f>
        <v>2.1474282511064611</v>
      </c>
      <c r="P12" s="2">
        <v>70.150000000000006</v>
      </c>
      <c r="Q12" s="3">
        <v>116103.2</v>
      </c>
      <c r="R12" s="2">
        <f>Table2[[#This Row],[ acc_FRF]]-Table2[[#This Row],[acc_FRF_0.99]]</f>
        <v>-1.4625000000000057</v>
      </c>
      <c r="S12" s="2">
        <f>Table2[[#This Row],[time_FRF_0.99]]/Table2[[#This Row],[ time_FRF]]</f>
        <v>3.7839092147545577</v>
      </c>
    </row>
    <row r="13" spans="1:19" x14ac:dyDescent="0.25">
      <c r="A13" t="s">
        <v>99</v>
      </c>
      <c r="B13">
        <v>1600</v>
      </c>
      <c r="C13">
        <v>99</v>
      </c>
      <c r="D13">
        <v>0</v>
      </c>
      <c r="E13">
        <v>99</v>
      </c>
      <c r="F13">
        <v>2</v>
      </c>
      <c r="G13" s="2">
        <v>67.962500000000006</v>
      </c>
      <c r="H13" s="2">
        <v>1830.4</v>
      </c>
      <c r="I13" s="1">
        <v>0.77668012110723605</v>
      </c>
      <c r="J13" s="2">
        <v>65.612499999999997</v>
      </c>
      <c r="K13" s="2">
        <v>3601.2</v>
      </c>
      <c r="L13" s="1">
        <v>0.769086911540939</v>
      </c>
      <c r="M13" s="2">
        <f>Table2[[#This Row],[ acc_FRF]]-Table2[[#This Row],[ acc_W]]</f>
        <v>2.3500000000000085</v>
      </c>
      <c r="N13" s="1">
        <f>Table2[[#This Row],[ auc_FRF]]-Table2[[#This Row],[ auc_W]]</f>
        <v>7.5932095662970545E-3</v>
      </c>
      <c r="O13" s="2">
        <f>Table2[[#This Row],[ time_W]]/Table2[[#This Row],[ time_FRF]]</f>
        <v>1.967438811188811</v>
      </c>
      <c r="P13" s="2">
        <v>66.075000000000003</v>
      </c>
      <c r="Q13" s="3">
        <v>5726</v>
      </c>
      <c r="R13" s="2">
        <f>Table2[[#This Row],[ acc_FRF]]-Table2[[#This Row],[acc_FRF_0.99]]</f>
        <v>1.8875000000000028</v>
      </c>
      <c r="S13" s="2">
        <f>Table2[[#This Row],[time_FRF_0.99]]/Table2[[#This Row],[ time_FRF]]</f>
        <v>3.1282779720279721</v>
      </c>
    </row>
    <row r="14" spans="1:19" x14ac:dyDescent="0.25">
      <c r="A14" t="s">
        <v>100</v>
      </c>
      <c r="B14">
        <v>1600</v>
      </c>
      <c r="C14">
        <v>1599</v>
      </c>
      <c r="D14">
        <v>0</v>
      </c>
      <c r="E14">
        <v>1599</v>
      </c>
      <c r="F14">
        <v>2</v>
      </c>
      <c r="G14" s="2">
        <v>60</v>
      </c>
      <c r="H14" s="2">
        <v>3339.4</v>
      </c>
      <c r="I14" s="1">
        <v>0.53046842447916598</v>
      </c>
      <c r="J14" s="2">
        <v>59.987499999999997</v>
      </c>
      <c r="K14" s="2">
        <v>22454.6</v>
      </c>
      <c r="L14" s="1">
        <v>0.53693310546874995</v>
      </c>
      <c r="M14" s="2">
        <f>Table2[[#This Row],[ acc_FRF]]-Table2[[#This Row],[ acc_W]]</f>
        <v>1.2500000000002842E-2</v>
      </c>
      <c r="N14" s="1">
        <f>Table2[[#This Row],[ auc_FRF]]-Table2[[#This Row],[ auc_W]]</f>
        <v>-6.4646809895839707E-3</v>
      </c>
      <c r="O14" s="2">
        <f>Table2[[#This Row],[ time_W]]/Table2[[#This Row],[ time_FRF]]</f>
        <v>6.7241420614481635</v>
      </c>
      <c r="P14" s="2">
        <v>60.012500000000003</v>
      </c>
      <c r="Q14" s="3">
        <v>73839.8</v>
      </c>
      <c r="R14" s="2">
        <f>Table2[[#This Row],[ acc_FRF]]-Table2[[#This Row],[acc_FRF_0.99]]</f>
        <v>-1.2500000000002842E-2</v>
      </c>
      <c r="S14" s="2">
        <f>Table2[[#This Row],[time_FRF_0.99]]/Table2[[#This Row],[ time_FRF]]</f>
        <v>22.111696711984187</v>
      </c>
    </row>
    <row r="15" spans="1:19" x14ac:dyDescent="0.25">
      <c r="A15" t="s">
        <v>101</v>
      </c>
      <c r="B15">
        <v>1600</v>
      </c>
      <c r="C15">
        <v>199</v>
      </c>
      <c r="D15">
        <v>0</v>
      </c>
      <c r="E15">
        <v>199</v>
      </c>
      <c r="F15">
        <v>2</v>
      </c>
      <c r="G15" s="2">
        <v>62.962499999999999</v>
      </c>
      <c r="H15" s="2">
        <v>2081</v>
      </c>
      <c r="I15" s="1">
        <v>0.68916514829436104</v>
      </c>
      <c r="J15" s="2">
        <v>61.7</v>
      </c>
      <c r="K15" s="2">
        <v>5316.2</v>
      </c>
      <c r="L15" s="1">
        <v>0.68894941289604195</v>
      </c>
      <c r="M15" s="2">
        <f>Table2[[#This Row],[ acc_FRF]]-Table2[[#This Row],[ acc_W]]</f>
        <v>1.2624999999999957</v>
      </c>
      <c r="N15" s="1">
        <f>Table2[[#This Row],[ auc_FRF]]-Table2[[#This Row],[ auc_W]]</f>
        <v>2.1573539831909461E-4</v>
      </c>
      <c r="O15" s="2">
        <f>Table2[[#This Row],[ time_W]]/Table2[[#This Row],[ time_FRF]]</f>
        <v>2.5546371936568955</v>
      </c>
      <c r="P15" s="2">
        <v>61.612499999999997</v>
      </c>
      <c r="Q15" s="3">
        <v>10136.4</v>
      </c>
      <c r="R15" s="2">
        <f>Table2[[#This Row],[ acc_FRF]]-Table2[[#This Row],[acc_FRF_0.99]]</f>
        <v>1.3500000000000014</v>
      </c>
      <c r="S15" s="2">
        <f>Table2[[#This Row],[time_FRF_0.99]]/Table2[[#This Row],[ time_FRF]]</f>
        <v>4.8709274387313792</v>
      </c>
    </row>
    <row r="16" spans="1:19" x14ac:dyDescent="0.25">
      <c r="A16" t="s">
        <v>102</v>
      </c>
      <c r="B16">
        <v>1600</v>
      </c>
      <c r="C16">
        <v>399</v>
      </c>
      <c r="D16">
        <v>0</v>
      </c>
      <c r="E16">
        <v>399</v>
      </c>
      <c r="F16">
        <v>2</v>
      </c>
      <c r="G16" s="2">
        <v>60.0625</v>
      </c>
      <c r="H16" s="2">
        <v>2188.4</v>
      </c>
      <c r="I16" s="1">
        <v>0.64078702032255297</v>
      </c>
      <c r="J16" s="2">
        <v>61.787500000000001</v>
      </c>
      <c r="K16" s="2">
        <v>8122.4</v>
      </c>
      <c r="L16" s="1">
        <v>0.66235021435347696</v>
      </c>
      <c r="M16" s="2">
        <f>Table2[[#This Row],[ acc_FRF]]-Table2[[#This Row],[ acc_W]]</f>
        <v>-1.7250000000000014</v>
      </c>
      <c r="N16" s="1">
        <f>Table2[[#This Row],[ auc_FRF]]-Table2[[#This Row],[ auc_W]]</f>
        <v>-2.1563194030923993E-2</v>
      </c>
      <c r="O16" s="2">
        <f>Table2[[#This Row],[ time_W]]/Table2[[#This Row],[ time_FRF]]</f>
        <v>3.7115700968744285</v>
      </c>
      <c r="P16" s="2">
        <v>61.262500000000003</v>
      </c>
      <c r="Q16" s="3">
        <v>18827.599999999999</v>
      </c>
      <c r="R16" s="2">
        <f>Table2[[#This Row],[ acc_FRF]]-Table2[[#This Row],[acc_FRF_0.99]]</f>
        <v>-1.2000000000000028</v>
      </c>
      <c r="S16" s="2">
        <f>Table2[[#This Row],[time_FRF_0.99]]/Table2[[#This Row],[ time_FRF]]</f>
        <v>8.6033631877170524</v>
      </c>
    </row>
    <row r="17" spans="1:19" x14ac:dyDescent="0.25">
      <c r="A17" t="s">
        <v>103</v>
      </c>
      <c r="B17">
        <v>1600</v>
      </c>
      <c r="C17">
        <v>799</v>
      </c>
      <c r="D17">
        <v>0</v>
      </c>
      <c r="E17">
        <v>799</v>
      </c>
      <c r="F17">
        <v>2</v>
      </c>
      <c r="G17" s="2">
        <v>59.95</v>
      </c>
      <c r="H17" s="2">
        <v>2518</v>
      </c>
      <c r="I17" s="1">
        <v>0.54552571614583301</v>
      </c>
      <c r="J17" s="2">
        <v>60</v>
      </c>
      <c r="K17" s="2">
        <v>13068.6</v>
      </c>
      <c r="L17" s="1">
        <v>0.54038444010416598</v>
      </c>
      <c r="M17" s="2">
        <f>Table2[[#This Row],[ acc_FRF]]-Table2[[#This Row],[ acc_W]]</f>
        <v>-4.9999999999997158E-2</v>
      </c>
      <c r="N17" s="1">
        <f>Table2[[#This Row],[ auc_FRF]]-Table2[[#This Row],[ auc_W]]</f>
        <v>5.1412760416670311E-3</v>
      </c>
      <c r="O17" s="2">
        <f>Table2[[#This Row],[ time_W]]/Table2[[#This Row],[ time_FRF]]</f>
        <v>5.1900714853057988</v>
      </c>
      <c r="P17" s="2">
        <v>60.024999999999999</v>
      </c>
      <c r="Q17" s="3">
        <v>36691</v>
      </c>
      <c r="R17" s="2">
        <f>Table2[[#This Row],[ acc_FRF]]-Table2[[#This Row],[acc_FRF_0.99]]</f>
        <v>-7.4999999999995737E-2</v>
      </c>
      <c r="S17" s="2">
        <f>Table2[[#This Row],[time_FRF_0.99]]/Table2[[#This Row],[ time_FRF]]</f>
        <v>14.571485305798253</v>
      </c>
    </row>
    <row r="18" spans="1:19" x14ac:dyDescent="0.25">
      <c r="A18" t="s">
        <v>104</v>
      </c>
      <c r="B18">
        <v>200</v>
      </c>
      <c r="C18">
        <v>99</v>
      </c>
      <c r="D18">
        <v>0</v>
      </c>
      <c r="E18">
        <v>99</v>
      </c>
      <c r="F18">
        <v>2</v>
      </c>
      <c r="G18" s="2">
        <v>61.6</v>
      </c>
      <c r="H18" s="2">
        <v>140.4</v>
      </c>
      <c r="I18" s="1">
        <v>0.66793369232393596</v>
      </c>
      <c r="J18" s="2">
        <v>61</v>
      </c>
      <c r="K18" s="2">
        <v>468.2</v>
      </c>
      <c r="L18" s="1">
        <v>0.64684827367754105</v>
      </c>
      <c r="M18" s="2">
        <f>Table2[[#This Row],[ acc_FRF]]-Table2[[#This Row],[ acc_W]]</f>
        <v>0.60000000000000142</v>
      </c>
      <c r="N18" s="1">
        <f>Table2[[#This Row],[ auc_FRF]]-Table2[[#This Row],[ auc_W]]</f>
        <v>2.1085418646394904E-2</v>
      </c>
      <c r="O18" s="2">
        <f>Table2[[#This Row],[ time_W]]/Table2[[#This Row],[ time_FRF]]</f>
        <v>3.3347578347578346</v>
      </c>
      <c r="P18" s="2">
        <v>60.8</v>
      </c>
      <c r="Q18" s="3">
        <v>522.79999999999995</v>
      </c>
      <c r="R18" s="2">
        <f>Table2[[#This Row],[ acc_FRF]]-Table2[[#This Row],[acc_FRF_0.99]]</f>
        <v>0.80000000000000426</v>
      </c>
      <c r="S18" s="2">
        <f>Table2[[#This Row],[time_FRF_0.99]]/Table2[[#This Row],[ time_FRF]]</f>
        <v>3.723646723646723</v>
      </c>
    </row>
    <row r="19" spans="1:19" x14ac:dyDescent="0.25">
      <c r="A19" t="s">
        <v>105</v>
      </c>
      <c r="B19">
        <v>200</v>
      </c>
      <c r="C19">
        <v>12799</v>
      </c>
      <c r="D19">
        <v>0</v>
      </c>
      <c r="E19">
        <v>12799</v>
      </c>
      <c r="F19">
        <v>2</v>
      </c>
      <c r="G19" s="2">
        <v>50.2</v>
      </c>
      <c r="H19" s="2">
        <v>1172</v>
      </c>
      <c r="I19" s="1">
        <v>0.49431999999999998</v>
      </c>
      <c r="J19" s="2">
        <v>49.8</v>
      </c>
      <c r="K19" s="2">
        <v>18333.2</v>
      </c>
      <c r="L19" s="1">
        <v>0.49551999999999902</v>
      </c>
      <c r="M19" s="2">
        <f>Table2[[#This Row],[ acc_FRF]]-Table2[[#This Row],[ acc_W]]</f>
        <v>0.40000000000000568</v>
      </c>
      <c r="N19" s="1">
        <f>Table2[[#This Row],[ auc_FRF]]-Table2[[#This Row],[ auc_W]]</f>
        <v>-1.1999999999990352E-3</v>
      </c>
      <c r="O19" s="2">
        <f>Table2[[#This Row],[ time_W]]/Table2[[#This Row],[ time_FRF]]</f>
        <v>15.642662116040956</v>
      </c>
      <c r="P19" s="2">
        <v>51.4</v>
      </c>
      <c r="Q19" s="3">
        <v>63941</v>
      </c>
      <c r="R19" s="2">
        <f>Table2[[#This Row],[ acc_FRF]]-Table2[[#This Row],[acc_FRF_0.99]]</f>
        <v>-1.1999999999999957</v>
      </c>
      <c r="S19" s="2">
        <f>Table2[[#This Row],[time_FRF_0.99]]/Table2[[#This Row],[ time_FRF]]</f>
        <v>54.55716723549488</v>
      </c>
    </row>
    <row r="20" spans="1:19" x14ac:dyDescent="0.25">
      <c r="A20" t="s">
        <v>106</v>
      </c>
      <c r="B20">
        <v>200</v>
      </c>
      <c r="C20">
        <v>1599</v>
      </c>
      <c r="D20">
        <v>0</v>
      </c>
      <c r="E20">
        <v>1599</v>
      </c>
      <c r="F20">
        <v>2</v>
      </c>
      <c r="G20" s="2">
        <v>57.6</v>
      </c>
      <c r="H20" s="2">
        <v>284.8</v>
      </c>
      <c r="I20" s="1">
        <v>0.49410919540229797</v>
      </c>
      <c r="J20" s="2">
        <v>57.9</v>
      </c>
      <c r="K20" s="2">
        <v>2741.4</v>
      </c>
      <c r="L20" s="1">
        <v>0.51227422003283996</v>
      </c>
      <c r="M20" s="2">
        <f>Table2[[#This Row],[ acc_FRF]]-Table2[[#This Row],[ acc_W]]</f>
        <v>-0.29999999999999716</v>
      </c>
      <c r="N20" s="1">
        <f>Table2[[#This Row],[ auc_FRF]]-Table2[[#This Row],[ auc_W]]</f>
        <v>-1.8165024630541982E-2</v>
      </c>
      <c r="O20" s="2">
        <f>Table2[[#This Row],[ time_W]]/Table2[[#This Row],[ time_FRF]]</f>
        <v>9.6257022471910112</v>
      </c>
      <c r="P20" s="2">
        <v>57.7</v>
      </c>
      <c r="Q20" s="3">
        <v>6010.8</v>
      </c>
      <c r="R20" s="2">
        <f>Table2[[#This Row],[ acc_FRF]]-Table2[[#This Row],[acc_FRF_0.99]]</f>
        <v>-0.10000000000000142</v>
      </c>
      <c r="S20" s="2">
        <f>Table2[[#This Row],[time_FRF_0.99]]/Table2[[#This Row],[ time_FRF]]</f>
        <v>21.105337078651687</v>
      </c>
    </row>
    <row r="21" spans="1:19" x14ac:dyDescent="0.25">
      <c r="A21" t="s">
        <v>107</v>
      </c>
      <c r="B21">
        <v>200</v>
      </c>
      <c r="C21">
        <v>199</v>
      </c>
      <c r="D21">
        <v>0</v>
      </c>
      <c r="E21">
        <v>199</v>
      </c>
      <c r="F21">
        <v>2</v>
      </c>
      <c r="G21" s="2">
        <v>51.7</v>
      </c>
      <c r="H21" s="2">
        <v>174</v>
      </c>
      <c r="I21" s="1">
        <v>0.51518796992481197</v>
      </c>
      <c r="J21" s="2">
        <v>50.9</v>
      </c>
      <c r="K21" s="2">
        <v>693.4</v>
      </c>
      <c r="L21" s="1">
        <v>0.50267669172932306</v>
      </c>
      <c r="M21" s="2">
        <f>Table2[[#This Row],[ acc_FRF]]-Table2[[#This Row],[ acc_W]]</f>
        <v>0.80000000000000426</v>
      </c>
      <c r="N21" s="1">
        <f>Table2[[#This Row],[ auc_FRF]]-Table2[[#This Row],[ auc_W]]</f>
        <v>1.2511278195488917E-2</v>
      </c>
      <c r="O21" s="2">
        <f>Table2[[#This Row],[ time_W]]/Table2[[#This Row],[ time_FRF]]</f>
        <v>3.9850574712643678</v>
      </c>
      <c r="P21" s="2">
        <v>49.7</v>
      </c>
      <c r="Q21" s="3">
        <v>909.8</v>
      </c>
      <c r="R21" s="2">
        <f>Table2[[#This Row],[ acc_FRF]]-Table2[[#This Row],[acc_FRF_0.99]]</f>
        <v>2</v>
      </c>
      <c r="S21" s="2">
        <f>Table2[[#This Row],[time_FRF_0.99]]/Table2[[#This Row],[ time_FRF]]</f>
        <v>5.2287356321839074</v>
      </c>
    </row>
    <row r="22" spans="1:19" x14ac:dyDescent="0.25">
      <c r="A22" t="s">
        <v>108</v>
      </c>
      <c r="B22">
        <v>200</v>
      </c>
      <c r="C22">
        <v>3199</v>
      </c>
      <c r="D22">
        <v>0</v>
      </c>
      <c r="E22">
        <v>3199</v>
      </c>
      <c r="F22">
        <v>2</v>
      </c>
      <c r="G22" s="2">
        <v>86.5</v>
      </c>
      <c r="H22" s="2">
        <v>362.8</v>
      </c>
      <c r="I22" s="1">
        <v>0.50327552986512503</v>
      </c>
      <c r="J22" s="2">
        <v>86.5</v>
      </c>
      <c r="K22" s="2">
        <v>3237</v>
      </c>
      <c r="L22" s="1">
        <v>0.50642260757867696</v>
      </c>
      <c r="M22" s="2">
        <f>Table2[[#This Row],[ acc_FRF]]-Table2[[#This Row],[ acc_W]]</f>
        <v>0</v>
      </c>
      <c r="N22" s="1">
        <f>Table2[[#This Row],[ auc_FRF]]-Table2[[#This Row],[ auc_W]]</f>
        <v>-3.1470777135519379E-3</v>
      </c>
      <c r="O22" s="2">
        <f>Table2[[#This Row],[ time_W]]/Table2[[#This Row],[ time_FRF]]</f>
        <v>8.9222712238147732</v>
      </c>
      <c r="P22" s="2">
        <v>86.5</v>
      </c>
      <c r="Q22" s="3">
        <v>9679.6</v>
      </c>
      <c r="R22" s="2">
        <f>Table2[[#This Row],[ acc_FRF]]-Table2[[#This Row],[acc_FRF_0.99]]</f>
        <v>0</v>
      </c>
      <c r="S22" s="2">
        <f>Table2[[#This Row],[time_FRF_0.99]]/Table2[[#This Row],[ time_FRF]]</f>
        <v>26.680264608599778</v>
      </c>
    </row>
    <row r="23" spans="1:19" x14ac:dyDescent="0.25">
      <c r="A23" t="s">
        <v>109</v>
      </c>
      <c r="B23">
        <v>200</v>
      </c>
      <c r="C23">
        <v>399</v>
      </c>
      <c r="D23">
        <v>0</v>
      </c>
      <c r="E23">
        <v>399</v>
      </c>
      <c r="F23">
        <v>2</v>
      </c>
      <c r="G23" s="2">
        <v>51</v>
      </c>
      <c r="H23" s="2">
        <v>179.2</v>
      </c>
      <c r="I23" s="1">
        <v>0.51937193719371899</v>
      </c>
      <c r="J23" s="2">
        <v>52.3</v>
      </c>
      <c r="K23" s="2">
        <v>957</v>
      </c>
      <c r="L23" s="1">
        <v>0.53294329432943299</v>
      </c>
      <c r="M23" s="2">
        <f>Table2[[#This Row],[ acc_FRF]]-Table2[[#This Row],[ acc_W]]</f>
        <v>-1.2999999999999972</v>
      </c>
      <c r="N23" s="1">
        <f>Table2[[#This Row],[ auc_FRF]]-Table2[[#This Row],[ auc_W]]</f>
        <v>-1.3571357135714002E-2</v>
      </c>
      <c r="O23" s="2">
        <f>Table2[[#This Row],[ time_W]]/Table2[[#This Row],[ time_FRF]]</f>
        <v>5.3404017857142865</v>
      </c>
      <c r="P23" s="2">
        <v>49.8</v>
      </c>
      <c r="Q23" s="3">
        <v>1642.6</v>
      </c>
      <c r="R23" s="2">
        <f>Table2[[#This Row],[ acc_FRF]]-Table2[[#This Row],[acc_FRF_0.99]]</f>
        <v>1.2000000000000028</v>
      </c>
      <c r="S23" s="2">
        <f>Table2[[#This Row],[time_FRF_0.99]]/Table2[[#This Row],[ time_FRF]]</f>
        <v>9.1662946428571423</v>
      </c>
    </row>
    <row r="24" spans="1:19" x14ac:dyDescent="0.25">
      <c r="A24" t="s">
        <v>110</v>
      </c>
      <c r="B24">
        <v>200</v>
      </c>
      <c r="C24">
        <v>6399</v>
      </c>
      <c r="D24">
        <v>0</v>
      </c>
      <c r="E24">
        <v>6399</v>
      </c>
      <c r="F24">
        <v>2</v>
      </c>
      <c r="G24" s="2">
        <v>57.5</v>
      </c>
      <c r="H24" s="2">
        <v>666.4</v>
      </c>
      <c r="I24" s="1">
        <v>0.52002046035805605</v>
      </c>
      <c r="J24" s="2">
        <v>57.8</v>
      </c>
      <c r="K24" s="2">
        <v>9447.2000000000007</v>
      </c>
      <c r="L24" s="1">
        <v>0.51527365728900199</v>
      </c>
      <c r="M24" s="2">
        <f>Table2[[#This Row],[ acc_FRF]]-Table2[[#This Row],[ acc_W]]</f>
        <v>-0.29999999999999716</v>
      </c>
      <c r="N24" s="1">
        <f>Table2[[#This Row],[ auc_FRF]]-Table2[[#This Row],[ auc_W]]</f>
        <v>4.7468030690540619E-3</v>
      </c>
      <c r="O24" s="2">
        <f>Table2[[#This Row],[ time_W]]/Table2[[#This Row],[ time_FRF]]</f>
        <v>14.176470588235295</v>
      </c>
      <c r="P24" s="2">
        <v>57.6</v>
      </c>
      <c r="Q24" s="3">
        <v>28697</v>
      </c>
      <c r="R24" s="2">
        <f>Table2[[#This Row],[ acc_FRF]]-Table2[[#This Row],[acc_FRF_0.99]]</f>
        <v>-0.10000000000000142</v>
      </c>
      <c r="S24" s="2">
        <f>Table2[[#This Row],[time_FRF_0.99]]/Table2[[#This Row],[ time_FRF]]</f>
        <v>43.062725090036018</v>
      </c>
    </row>
    <row r="25" spans="1:19" x14ac:dyDescent="0.25">
      <c r="A25" t="s">
        <v>111</v>
      </c>
      <c r="B25">
        <v>200</v>
      </c>
      <c r="C25">
        <v>799</v>
      </c>
      <c r="D25">
        <v>0</v>
      </c>
      <c r="E25">
        <v>799</v>
      </c>
      <c r="F25">
        <v>2</v>
      </c>
      <c r="G25" s="2">
        <v>63.5</v>
      </c>
      <c r="H25" s="2">
        <v>210.2</v>
      </c>
      <c r="I25" s="1">
        <v>0.50641786215079199</v>
      </c>
      <c r="J25" s="2">
        <v>63.6</v>
      </c>
      <c r="K25" s="2">
        <v>1499.2</v>
      </c>
      <c r="L25" s="1">
        <v>0.4849530794952</v>
      </c>
      <c r="M25" s="2">
        <f>Table2[[#This Row],[ acc_FRF]]-Table2[[#This Row],[ acc_W]]</f>
        <v>-0.10000000000000142</v>
      </c>
      <c r="N25" s="1">
        <f>Table2[[#This Row],[ auc_FRF]]-Table2[[#This Row],[ auc_W]]</f>
        <v>2.1464782655591985E-2</v>
      </c>
      <c r="O25" s="2">
        <f>Table2[[#This Row],[ time_W]]/Table2[[#This Row],[ time_FRF]]</f>
        <v>7.1322549952426266</v>
      </c>
      <c r="P25" s="2">
        <v>63.4</v>
      </c>
      <c r="Q25" s="3">
        <v>3039.8</v>
      </c>
      <c r="R25" s="2">
        <f>Table2[[#This Row],[ acc_FRF]]-Table2[[#This Row],[acc_FRF_0.99]]</f>
        <v>0.10000000000000142</v>
      </c>
      <c r="S25" s="2">
        <f>Table2[[#This Row],[time_FRF_0.99]]/Table2[[#This Row],[ time_FRF]]</f>
        <v>14.461465271170315</v>
      </c>
    </row>
    <row r="26" spans="1:19" x14ac:dyDescent="0.25">
      <c r="A26" t="s">
        <v>112</v>
      </c>
      <c r="B26">
        <v>25600</v>
      </c>
      <c r="C26">
        <v>99</v>
      </c>
      <c r="D26">
        <v>0</v>
      </c>
      <c r="E26">
        <v>99</v>
      </c>
      <c r="F26">
        <v>2</v>
      </c>
      <c r="G26" s="2">
        <v>78.02734375</v>
      </c>
      <c r="H26" s="2">
        <v>63782.8</v>
      </c>
      <c r="I26" s="1">
        <v>0.82359285069092203</v>
      </c>
      <c r="J26" s="2">
        <v>76.127343749999994</v>
      </c>
      <c r="K26" s="2">
        <v>106492.8</v>
      </c>
      <c r="L26" s="1">
        <v>0.81321503721370003</v>
      </c>
      <c r="M26" s="2">
        <f>Table2[[#This Row],[ acc_FRF]]-Table2[[#This Row],[ acc_W]]</f>
        <v>1.9000000000000057</v>
      </c>
      <c r="N26" s="1">
        <f>Table2[[#This Row],[ auc_FRF]]-Table2[[#This Row],[ auc_W]]</f>
        <v>1.0377813477221998E-2</v>
      </c>
      <c r="O26" s="2">
        <f>Table2[[#This Row],[ time_W]]/Table2[[#This Row],[ time_FRF]]</f>
        <v>1.669616260182996</v>
      </c>
      <c r="P26" s="2">
        <v>77.614843750000006</v>
      </c>
      <c r="Q26" s="3">
        <v>155770.4</v>
      </c>
      <c r="R26" s="2">
        <f>Table2[[#This Row],[ acc_FRF]]-Table2[[#This Row],[acc_FRF_0.99]]</f>
        <v>0.41249999999999432</v>
      </c>
      <c r="S26" s="2">
        <f>Table2[[#This Row],[time_FRF_0.99]]/Table2[[#This Row],[ time_FRF]]</f>
        <v>2.4422007186890506</v>
      </c>
    </row>
    <row r="27" spans="1:19" x14ac:dyDescent="0.25">
      <c r="A27" t="s">
        <v>113</v>
      </c>
      <c r="B27">
        <v>3200</v>
      </c>
      <c r="C27">
        <v>99</v>
      </c>
      <c r="D27">
        <v>0</v>
      </c>
      <c r="E27">
        <v>99</v>
      </c>
      <c r="F27">
        <v>2</v>
      </c>
      <c r="G27" s="2">
        <v>71.325000000000003</v>
      </c>
      <c r="H27" s="2">
        <v>4132</v>
      </c>
      <c r="I27" s="1">
        <v>0.79876514878598104</v>
      </c>
      <c r="J27" s="2">
        <v>67.181250000000006</v>
      </c>
      <c r="K27" s="2">
        <v>7517.4</v>
      </c>
      <c r="L27" s="1">
        <v>0.79155449973269598</v>
      </c>
      <c r="M27" s="2">
        <f>Table2[[#This Row],[ acc_FRF]]-Table2[[#This Row],[ acc_W]]</f>
        <v>4.1437499999999972</v>
      </c>
      <c r="N27" s="1">
        <f>Table2[[#This Row],[ auc_FRF]]-Table2[[#This Row],[ auc_W]]</f>
        <v>7.2106490532850565E-3</v>
      </c>
      <c r="O27" s="2">
        <f>Table2[[#This Row],[ time_W]]/Table2[[#This Row],[ time_FRF]]</f>
        <v>1.8193126815101646</v>
      </c>
      <c r="P27" s="2">
        <v>68.224999999999994</v>
      </c>
      <c r="Q27" s="3">
        <v>12754.4</v>
      </c>
      <c r="R27" s="2">
        <f>Table2[[#This Row],[ acc_FRF]]-Table2[[#This Row],[acc_FRF_0.99]]</f>
        <v>3.1000000000000085</v>
      </c>
      <c r="S27" s="2">
        <f>Table2[[#This Row],[time_FRF_0.99]]/Table2[[#This Row],[ time_FRF]]</f>
        <v>3.086737657308809</v>
      </c>
    </row>
    <row r="28" spans="1:19" x14ac:dyDescent="0.25">
      <c r="A28" t="s">
        <v>114</v>
      </c>
      <c r="B28">
        <v>3200</v>
      </c>
      <c r="C28">
        <v>199</v>
      </c>
      <c r="D28">
        <v>0</v>
      </c>
      <c r="E28">
        <v>199</v>
      </c>
      <c r="F28">
        <v>2</v>
      </c>
      <c r="G28" s="2">
        <v>64.21875</v>
      </c>
      <c r="H28" s="2">
        <v>4687.3999999999996</v>
      </c>
      <c r="I28" s="1">
        <v>0.70101735530355402</v>
      </c>
      <c r="J28" s="2">
        <v>64.293750000000003</v>
      </c>
      <c r="K28" s="2">
        <v>11507.8</v>
      </c>
      <c r="L28" s="1">
        <v>0.70704583143897304</v>
      </c>
      <c r="M28" s="2">
        <f>Table2[[#This Row],[ acc_FRF]]-Table2[[#This Row],[ acc_W]]</f>
        <v>-7.5000000000002842E-2</v>
      </c>
      <c r="N28" s="1">
        <f>Table2[[#This Row],[ auc_FRF]]-Table2[[#This Row],[ auc_W]]</f>
        <v>-6.0284761354190142E-3</v>
      </c>
      <c r="O28" s="2">
        <f>Table2[[#This Row],[ time_W]]/Table2[[#This Row],[ time_FRF]]</f>
        <v>2.4550497077270981</v>
      </c>
      <c r="P28" s="2">
        <v>64.112499999999997</v>
      </c>
      <c r="Q28" s="3">
        <v>22619.8</v>
      </c>
      <c r="R28" s="2">
        <f>Table2[[#This Row],[ acc_FRF]]-Table2[[#This Row],[acc_FRF_0.99]]</f>
        <v>0.10625000000000284</v>
      </c>
      <c r="S28" s="2">
        <f>Table2[[#This Row],[time_FRF_0.99]]/Table2[[#This Row],[ time_FRF]]</f>
        <v>4.8256602807526559</v>
      </c>
    </row>
    <row r="29" spans="1:19" x14ac:dyDescent="0.25">
      <c r="A29" t="s">
        <v>115</v>
      </c>
      <c r="B29">
        <v>3200</v>
      </c>
      <c r="C29">
        <v>399</v>
      </c>
      <c r="D29">
        <v>0</v>
      </c>
      <c r="E29">
        <v>399</v>
      </c>
      <c r="F29">
        <v>2</v>
      </c>
      <c r="G29" s="2">
        <v>60.09375</v>
      </c>
      <c r="H29" s="2">
        <v>5128</v>
      </c>
      <c r="I29" s="1">
        <v>0.64492620387742305</v>
      </c>
      <c r="J29" s="2">
        <v>62.981250000000003</v>
      </c>
      <c r="K29" s="2">
        <v>18150.400000000001</v>
      </c>
      <c r="L29" s="1">
        <v>0.67199147904940504</v>
      </c>
      <c r="M29" s="2">
        <f>Table2[[#This Row],[ acc_FRF]]-Table2[[#This Row],[ acc_W]]</f>
        <v>-2.8875000000000028</v>
      </c>
      <c r="N29" s="1">
        <f>Table2[[#This Row],[ auc_FRF]]-Table2[[#This Row],[ auc_W]]</f>
        <v>-2.7065275171981984E-2</v>
      </c>
      <c r="O29" s="2">
        <f>Table2[[#This Row],[ time_W]]/Table2[[#This Row],[ time_FRF]]</f>
        <v>3.5394695787831516</v>
      </c>
      <c r="P29" s="2">
        <v>62.306249999999999</v>
      </c>
      <c r="Q29" s="3">
        <v>42068.6</v>
      </c>
      <c r="R29" s="2">
        <f>Table2[[#This Row],[ acc_FRF]]-Table2[[#This Row],[acc_FRF_0.99]]</f>
        <v>-2.2124999999999986</v>
      </c>
      <c r="S29" s="2">
        <f>Table2[[#This Row],[time_FRF_0.99]]/Table2[[#This Row],[ time_FRF]]</f>
        <v>8.2037051482059287</v>
      </c>
    </row>
    <row r="30" spans="1:19" x14ac:dyDescent="0.25">
      <c r="A30" t="s">
        <v>116</v>
      </c>
      <c r="B30">
        <v>3200</v>
      </c>
      <c r="C30">
        <v>799</v>
      </c>
      <c r="D30">
        <v>0</v>
      </c>
      <c r="E30">
        <v>799</v>
      </c>
      <c r="F30">
        <v>2</v>
      </c>
      <c r="G30" s="2">
        <v>60.856250000000003</v>
      </c>
      <c r="H30" s="2">
        <v>6036.6</v>
      </c>
      <c r="I30" s="1">
        <v>0.54251856151297395</v>
      </c>
      <c r="J30" s="2">
        <v>60.84375</v>
      </c>
      <c r="K30" s="2">
        <v>28859.200000000001</v>
      </c>
      <c r="L30" s="1">
        <v>0.54132184452229903</v>
      </c>
      <c r="M30" s="2">
        <f>Table2[[#This Row],[ acc_FRF]]-Table2[[#This Row],[ acc_W]]</f>
        <v>1.2500000000002842E-2</v>
      </c>
      <c r="N30" s="1">
        <f>Table2[[#This Row],[ auc_FRF]]-Table2[[#This Row],[ auc_W]]</f>
        <v>1.1967169906749175E-3</v>
      </c>
      <c r="O30" s="2">
        <f>Table2[[#This Row],[ time_W]]/Table2[[#This Row],[ time_FRF]]</f>
        <v>4.7807043700096079</v>
      </c>
      <c r="P30" s="2">
        <v>60.85</v>
      </c>
      <c r="Q30" s="3">
        <v>81893</v>
      </c>
      <c r="R30" s="2">
        <f>Table2[[#This Row],[ acc_FRF]]-Table2[[#This Row],[acc_FRF_0.99]]</f>
        <v>6.2500000000014211E-3</v>
      </c>
      <c r="S30" s="2">
        <f>Table2[[#This Row],[time_FRF_0.99]]/Table2[[#This Row],[ time_FRF]]</f>
        <v>13.566080243845873</v>
      </c>
    </row>
    <row r="31" spans="1:19" x14ac:dyDescent="0.25">
      <c r="A31" t="s">
        <v>117</v>
      </c>
      <c r="B31">
        <v>400</v>
      </c>
      <c r="C31">
        <v>99</v>
      </c>
      <c r="D31">
        <v>0</v>
      </c>
      <c r="E31">
        <v>99</v>
      </c>
      <c r="F31">
        <v>2</v>
      </c>
      <c r="G31" s="2">
        <v>66.05</v>
      </c>
      <c r="H31" s="2">
        <v>320.39999999999998</v>
      </c>
      <c r="I31" s="1">
        <v>0.72573034888608601</v>
      </c>
      <c r="J31" s="2">
        <v>64</v>
      </c>
      <c r="K31" s="2">
        <v>865.6</v>
      </c>
      <c r="L31" s="1">
        <v>0.711441256830601</v>
      </c>
      <c r="M31" s="2">
        <f>Table2[[#This Row],[ acc_FRF]]-Table2[[#This Row],[ acc_W]]</f>
        <v>2.0499999999999972</v>
      </c>
      <c r="N31" s="1">
        <f>Table2[[#This Row],[ auc_FRF]]-Table2[[#This Row],[ auc_W]]</f>
        <v>1.4289092055485009E-2</v>
      </c>
      <c r="O31" s="2">
        <f>Table2[[#This Row],[ time_W]]/Table2[[#This Row],[ time_FRF]]</f>
        <v>2.701622971285893</v>
      </c>
      <c r="P31" s="2">
        <v>64.25</v>
      </c>
      <c r="Q31" s="3">
        <v>1161.2</v>
      </c>
      <c r="R31" s="2">
        <f>Table2[[#This Row],[ acc_FRF]]-Table2[[#This Row],[acc_FRF_0.99]]</f>
        <v>1.7999999999999972</v>
      </c>
      <c r="S31" s="2">
        <f>Table2[[#This Row],[time_FRF_0.99]]/Table2[[#This Row],[ time_FRF]]</f>
        <v>3.624219725343321</v>
      </c>
    </row>
    <row r="32" spans="1:19" x14ac:dyDescent="0.25">
      <c r="A32" t="s">
        <v>118</v>
      </c>
      <c r="B32">
        <v>400</v>
      </c>
      <c r="C32">
        <v>1599</v>
      </c>
      <c r="D32">
        <v>0</v>
      </c>
      <c r="E32">
        <v>1599</v>
      </c>
      <c r="F32">
        <v>2</v>
      </c>
      <c r="G32" s="2">
        <v>60.1</v>
      </c>
      <c r="H32" s="2">
        <v>603.4</v>
      </c>
      <c r="I32" s="1">
        <v>0.42928125</v>
      </c>
      <c r="J32" s="2">
        <v>60</v>
      </c>
      <c r="K32" s="2">
        <v>5232.6000000000004</v>
      </c>
      <c r="L32" s="1">
        <v>0.47344010416666599</v>
      </c>
      <c r="M32" s="2">
        <f>Table2[[#This Row],[ acc_FRF]]-Table2[[#This Row],[ acc_W]]</f>
        <v>0.10000000000000142</v>
      </c>
      <c r="N32" s="1">
        <f>Table2[[#This Row],[ auc_FRF]]-Table2[[#This Row],[ auc_W]]</f>
        <v>-4.4158854166665984E-2</v>
      </c>
      <c r="O32" s="2">
        <f>Table2[[#This Row],[ time_W]]/Table2[[#This Row],[ time_FRF]]</f>
        <v>8.6718594630427592</v>
      </c>
      <c r="P32" s="2">
        <v>59.95</v>
      </c>
      <c r="Q32" s="3">
        <v>14092.6</v>
      </c>
      <c r="R32" s="2">
        <f>Table2[[#This Row],[ acc_FRF]]-Table2[[#This Row],[acc_FRF_0.99]]</f>
        <v>0.14999999999999858</v>
      </c>
      <c r="S32" s="2">
        <f>Table2[[#This Row],[time_FRF_0.99]]/Table2[[#This Row],[ time_FRF]]</f>
        <v>23.355319854159763</v>
      </c>
    </row>
    <row r="33" spans="1:19" x14ac:dyDescent="0.25">
      <c r="A33" t="s">
        <v>119</v>
      </c>
      <c r="B33">
        <v>400</v>
      </c>
      <c r="C33">
        <v>199</v>
      </c>
      <c r="D33">
        <v>0</v>
      </c>
      <c r="E33">
        <v>199</v>
      </c>
      <c r="F33">
        <v>2</v>
      </c>
      <c r="G33" s="2">
        <v>56.5</v>
      </c>
      <c r="H33" s="2">
        <v>371.4</v>
      </c>
      <c r="I33" s="1">
        <v>0.57308359522313002</v>
      </c>
      <c r="J33" s="2">
        <v>55.25</v>
      </c>
      <c r="K33" s="2">
        <v>1230.8</v>
      </c>
      <c r="L33" s="1">
        <v>0.566038969201759</v>
      </c>
      <c r="M33" s="2">
        <f>Table2[[#This Row],[ acc_FRF]]-Table2[[#This Row],[ acc_W]]</f>
        <v>1.25</v>
      </c>
      <c r="N33" s="1">
        <f>Table2[[#This Row],[ auc_FRF]]-Table2[[#This Row],[ auc_W]]</f>
        <v>7.0446260213710143E-3</v>
      </c>
      <c r="O33" s="2">
        <f>Table2[[#This Row],[ time_W]]/Table2[[#This Row],[ time_FRF]]</f>
        <v>3.3139472267097472</v>
      </c>
      <c r="P33" s="2">
        <v>54.25</v>
      </c>
      <c r="Q33" s="3">
        <v>2028.4</v>
      </c>
      <c r="R33" s="2">
        <f>Table2[[#This Row],[ acc_FRF]]-Table2[[#This Row],[acc_FRF_0.99]]</f>
        <v>2.25</v>
      </c>
      <c r="S33" s="2">
        <f>Table2[[#This Row],[time_FRF_0.99]]/Table2[[#This Row],[ time_FRF]]</f>
        <v>5.4614970382337109</v>
      </c>
    </row>
    <row r="34" spans="1:19" x14ac:dyDescent="0.25">
      <c r="A34" t="s">
        <v>120</v>
      </c>
      <c r="B34">
        <v>400</v>
      </c>
      <c r="C34">
        <v>3199</v>
      </c>
      <c r="D34">
        <v>0</v>
      </c>
      <c r="E34">
        <v>3199</v>
      </c>
      <c r="F34">
        <v>2</v>
      </c>
      <c r="G34" s="2">
        <v>85.75</v>
      </c>
      <c r="H34" s="2">
        <v>753</v>
      </c>
      <c r="I34" s="1">
        <v>0.53562477622627902</v>
      </c>
      <c r="J34" s="2">
        <v>85.75</v>
      </c>
      <c r="K34" s="2">
        <v>6213.8</v>
      </c>
      <c r="L34" s="1">
        <v>0.54076006342386496</v>
      </c>
      <c r="M34" s="2">
        <f>Table2[[#This Row],[ acc_FRF]]-Table2[[#This Row],[ acc_W]]</f>
        <v>0</v>
      </c>
      <c r="N34" s="1">
        <f>Table2[[#This Row],[ auc_FRF]]-Table2[[#This Row],[ auc_W]]</f>
        <v>-5.135287197585936E-3</v>
      </c>
      <c r="O34" s="2">
        <f>Table2[[#This Row],[ time_W]]/Table2[[#This Row],[ time_FRF]]</f>
        <v>8.2520584329349269</v>
      </c>
      <c r="P34" s="2">
        <v>85.75</v>
      </c>
      <c r="Q34" s="3">
        <v>24060.400000000001</v>
      </c>
      <c r="R34" s="2">
        <f>Table2[[#This Row],[ acc_FRF]]-Table2[[#This Row],[acc_FRF_0.99]]</f>
        <v>0</v>
      </c>
      <c r="S34" s="2">
        <f>Table2[[#This Row],[time_FRF_0.99]]/Table2[[#This Row],[ time_FRF]]</f>
        <v>31.9527224435591</v>
      </c>
    </row>
    <row r="35" spans="1:19" x14ac:dyDescent="0.25">
      <c r="A35" t="s">
        <v>121</v>
      </c>
      <c r="B35">
        <v>400</v>
      </c>
      <c r="C35">
        <v>399</v>
      </c>
      <c r="D35">
        <v>0</v>
      </c>
      <c r="E35">
        <v>399</v>
      </c>
      <c r="F35">
        <v>2</v>
      </c>
      <c r="G35" s="2">
        <v>55.05</v>
      </c>
      <c r="H35" s="2">
        <v>404.4</v>
      </c>
      <c r="I35" s="1">
        <v>0.57689009252990198</v>
      </c>
      <c r="J35" s="2">
        <v>58.1</v>
      </c>
      <c r="K35" s="2">
        <v>1807.6</v>
      </c>
      <c r="L35" s="1">
        <v>0.611028360791394</v>
      </c>
      <c r="M35" s="2">
        <f>Table2[[#This Row],[ acc_FRF]]-Table2[[#This Row],[ acc_W]]</f>
        <v>-3.0500000000000043</v>
      </c>
      <c r="N35" s="1">
        <f>Table2[[#This Row],[ auc_FRF]]-Table2[[#This Row],[ auc_W]]</f>
        <v>-3.4138268261492022E-2</v>
      </c>
      <c r="O35" s="2">
        <f>Table2[[#This Row],[ time_W]]/Table2[[#This Row],[ time_FRF]]</f>
        <v>4.4698318496538079</v>
      </c>
      <c r="P35" s="2">
        <v>56.7</v>
      </c>
      <c r="Q35" s="3">
        <v>3716.4</v>
      </c>
      <c r="R35" s="2">
        <f>Table2[[#This Row],[ acc_FRF]]-Table2[[#This Row],[acc_FRF_0.99]]</f>
        <v>-1.6500000000000057</v>
      </c>
      <c r="S35" s="2">
        <f>Table2[[#This Row],[time_FRF_0.99]]/Table2[[#This Row],[ time_FRF]]</f>
        <v>9.1899109792284879</v>
      </c>
    </row>
    <row r="36" spans="1:19" x14ac:dyDescent="0.25">
      <c r="A36" t="s">
        <v>122</v>
      </c>
      <c r="B36">
        <v>400</v>
      </c>
      <c r="C36">
        <v>6399</v>
      </c>
      <c r="D36">
        <v>0</v>
      </c>
      <c r="E36">
        <v>6399</v>
      </c>
      <c r="F36">
        <v>2</v>
      </c>
      <c r="G36" s="2">
        <v>54.55</v>
      </c>
      <c r="H36" s="2">
        <v>1380</v>
      </c>
      <c r="I36" s="1">
        <v>0.49534549307500098</v>
      </c>
      <c r="J36" s="2">
        <v>55.15</v>
      </c>
      <c r="K36" s="2">
        <v>17950.2</v>
      </c>
      <c r="L36" s="1">
        <v>0.52869396301622096</v>
      </c>
      <c r="M36" s="2">
        <f>Table2[[#This Row],[ acc_FRF]]-Table2[[#This Row],[ acc_W]]</f>
        <v>-0.60000000000000142</v>
      </c>
      <c r="N36" s="1">
        <f>Table2[[#This Row],[ auc_FRF]]-Table2[[#This Row],[ auc_W]]</f>
        <v>-3.3348469941219983E-2</v>
      </c>
      <c r="O36" s="2">
        <f>Table2[[#This Row],[ time_W]]/Table2[[#This Row],[ time_FRF]]</f>
        <v>13.007391304347827</v>
      </c>
      <c r="P36" s="2">
        <v>54.45</v>
      </c>
      <c r="Q36" s="3">
        <v>70378.2</v>
      </c>
      <c r="R36" s="2">
        <f>Table2[[#This Row],[ acc_FRF]]-Table2[[#This Row],[acc_FRF_0.99]]</f>
        <v>9.9999999999994316E-2</v>
      </c>
      <c r="S36" s="2">
        <f>Table2[[#This Row],[time_FRF_0.99]]/Table2[[#This Row],[ time_FRF]]</f>
        <v>50.998695652173907</v>
      </c>
    </row>
    <row r="37" spans="1:19" x14ac:dyDescent="0.25">
      <c r="A37" t="s">
        <v>123</v>
      </c>
      <c r="B37">
        <v>400</v>
      </c>
      <c r="C37">
        <v>799</v>
      </c>
      <c r="D37">
        <v>0</v>
      </c>
      <c r="E37">
        <v>799</v>
      </c>
      <c r="F37">
        <v>2</v>
      </c>
      <c r="G37" s="2">
        <v>64.25</v>
      </c>
      <c r="H37" s="2">
        <v>465.2</v>
      </c>
      <c r="I37" s="1">
        <v>0.53194743000190403</v>
      </c>
      <c r="J37" s="2">
        <v>64.25</v>
      </c>
      <c r="K37" s="2">
        <v>2885.6</v>
      </c>
      <c r="L37" s="1">
        <v>0.523248346983755</v>
      </c>
      <c r="M37" s="2">
        <f>Table2[[#This Row],[ acc_FRF]]-Table2[[#This Row],[ acc_W]]</f>
        <v>0</v>
      </c>
      <c r="N37" s="1">
        <f>Table2[[#This Row],[ auc_FRF]]-Table2[[#This Row],[ auc_W]]</f>
        <v>8.6990830181490342E-3</v>
      </c>
      <c r="O37" s="2">
        <f>Table2[[#This Row],[ time_W]]/Table2[[#This Row],[ time_FRF]]</f>
        <v>6.2029234737747201</v>
      </c>
      <c r="P37" s="2">
        <v>64.25</v>
      </c>
      <c r="Q37" s="3">
        <v>6988.8</v>
      </c>
      <c r="R37" s="2">
        <f>Table2[[#This Row],[ acc_FRF]]-Table2[[#This Row],[acc_FRF_0.99]]</f>
        <v>0</v>
      </c>
      <c r="S37" s="2">
        <f>Table2[[#This Row],[time_FRF_0.99]]/Table2[[#This Row],[ time_FRF]]</f>
        <v>15.023215821152194</v>
      </c>
    </row>
    <row r="38" spans="1:19" x14ac:dyDescent="0.25">
      <c r="A38" t="s">
        <v>124</v>
      </c>
      <c r="B38">
        <v>6400</v>
      </c>
      <c r="C38">
        <v>99</v>
      </c>
      <c r="D38">
        <v>0</v>
      </c>
      <c r="E38">
        <v>99</v>
      </c>
      <c r="F38">
        <v>2</v>
      </c>
      <c r="G38" s="2">
        <v>74.118750000000006</v>
      </c>
      <c r="H38" s="2">
        <v>9849</v>
      </c>
      <c r="I38" s="1">
        <v>0.80007158318966498</v>
      </c>
      <c r="J38" s="2">
        <v>70.09375</v>
      </c>
      <c r="K38" s="2">
        <v>17154.400000000001</v>
      </c>
      <c r="L38" s="1">
        <v>0.79179133171849203</v>
      </c>
      <c r="M38" s="2">
        <f>Table2[[#This Row],[ acc_FRF]]-Table2[[#This Row],[ acc_W]]</f>
        <v>4.0250000000000057</v>
      </c>
      <c r="N38" s="1">
        <f>Table2[[#This Row],[ auc_FRF]]-Table2[[#This Row],[ auc_W]]</f>
        <v>8.2802514711729502E-3</v>
      </c>
      <c r="O38" s="2">
        <f>Table2[[#This Row],[ time_W]]/Table2[[#This Row],[ time_FRF]]</f>
        <v>1.7417402782008327</v>
      </c>
      <c r="P38" s="2">
        <v>71.415625000000006</v>
      </c>
      <c r="Q38" s="3">
        <v>28460.799999999999</v>
      </c>
      <c r="R38" s="2">
        <f>Table2[[#This Row],[ acc_FRF]]-Table2[[#This Row],[acc_FRF_0.99]]</f>
        <v>2.703125</v>
      </c>
      <c r="S38" s="2">
        <f>Table2[[#This Row],[time_FRF_0.99]]/Table2[[#This Row],[ time_FRF]]</f>
        <v>2.8897146918468879</v>
      </c>
    </row>
    <row r="39" spans="1:19" x14ac:dyDescent="0.25">
      <c r="A39" t="s">
        <v>125</v>
      </c>
      <c r="B39">
        <v>6400</v>
      </c>
      <c r="C39">
        <v>199</v>
      </c>
      <c r="D39">
        <v>0</v>
      </c>
      <c r="E39">
        <v>199</v>
      </c>
      <c r="F39">
        <v>2</v>
      </c>
      <c r="G39" s="2">
        <v>66.637500000000003</v>
      </c>
      <c r="H39" s="2">
        <v>11055.6</v>
      </c>
      <c r="I39" s="1">
        <v>0.71563183423802301</v>
      </c>
      <c r="J39" s="2">
        <v>67.115624999999994</v>
      </c>
      <c r="K39" s="2">
        <v>26952</v>
      </c>
      <c r="L39" s="1">
        <v>0.71864124153626996</v>
      </c>
      <c r="M39" s="2">
        <f>Table2[[#This Row],[ acc_FRF]]-Table2[[#This Row],[ acc_W]]</f>
        <v>-0.47812499999999147</v>
      </c>
      <c r="N39" s="1">
        <f>Table2[[#This Row],[ auc_FRF]]-Table2[[#This Row],[ auc_W]]</f>
        <v>-3.0094072982469466E-3</v>
      </c>
      <c r="O39" s="2">
        <f>Table2[[#This Row],[ time_W]]/Table2[[#This Row],[ time_FRF]]</f>
        <v>2.4378595462932813</v>
      </c>
      <c r="P39" s="2">
        <v>67.909374999999997</v>
      </c>
      <c r="Q39" s="3">
        <v>51287</v>
      </c>
      <c r="R39" s="2">
        <f>Table2[[#This Row],[ acc_FRF]]-Table2[[#This Row],[acc_FRF_0.99]]</f>
        <v>-1.2718749999999943</v>
      </c>
      <c r="S39" s="2">
        <f>Table2[[#This Row],[time_FRF_0.99]]/Table2[[#This Row],[ time_FRF]]</f>
        <v>4.639006476355874</v>
      </c>
    </row>
    <row r="40" spans="1:19" x14ac:dyDescent="0.25">
      <c r="A40" t="s">
        <v>126</v>
      </c>
      <c r="B40">
        <v>6400</v>
      </c>
      <c r="C40">
        <v>399</v>
      </c>
      <c r="D40">
        <v>0</v>
      </c>
      <c r="E40">
        <v>399</v>
      </c>
      <c r="F40">
        <v>2</v>
      </c>
      <c r="G40" s="2">
        <v>61.646875000000001</v>
      </c>
      <c r="H40" s="2">
        <v>12802.6</v>
      </c>
      <c r="I40" s="1">
        <v>0.65874242331452204</v>
      </c>
      <c r="J40" s="2">
        <v>63.65</v>
      </c>
      <c r="K40" s="2">
        <v>42084.800000000003</v>
      </c>
      <c r="L40" s="1">
        <v>0.67642404375555698</v>
      </c>
      <c r="M40" s="2">
        <f>Table2[[#This Row],[ acc_FRF]]-Table2[[#This Row],[ acc_W]]</f>
        <v>-2.0031249999999972</v>
      </c>
      <c r="N40" s="1">
        <f>Table2[[#This Row],[ auc_FRF]]-Table2[[#This Row],[ auc_W]]</f>
        <v>-1.768162044103494E-2</v>
      </c>
      <c r="O40" s="2">
        <f>Table2[[#This Row],[ time_W]]/Table2[[#This Row],[ time_FRF]]</f>
        <v>3.2872072860200272</v>
      </c>
      <c r="P40" s="2">
        <v>63.696874999999999</v>
      </c>
      <c r="Q40" s="3">
        <v>97471</v>
      </c>
      <c r="R40" s="2">
        <f>Table2[[#This Row],[ acc_FRF]]-Table2[[#This Row],[acc_FRF_0.99]]</f>
        <v>-2.0499999999999972</v>
      </c>
      <c r="S40" s="2">
        <f>Table2[[#This Row],[time_FRF_0.99]]/Table2[[#This Row],[ time_FRF]]</f>
        <v>7.6133754081202252</v>
      </c>
    </row>
    <row r="41" spans="1:19" x14ac:dyDescent="0.25">
      <c r="A41" t="s">
        <v>127</v>
      </c>
      <c r="B41">
        <v>800</v>
      </c>
      <c r="C41">
        <v>99</v>
      </c>
      <c r="D41">
        <v>0</v>
      </c>
      <c r="E41">
        <v>99</v>
      </c>
      <c r="F41">
        <v>2</v>
      </c>
      <c r="G41" s="2">
        <v>67.05</v>
      </c>
      <c r="H41" s="2">
        <v>751.2</v>
      </c>
      <c r="I41" s="1">
        <v>0.75689081939081904</v>
      </c>
      <c r="J41" s="2">
        <v>65.224999999999994</v>
      </c>
      <c r="K41" s="2">
        <v>1704.8</v>
      </c>
      <c r="L41" s="1">
        <v>0.74771758365508301</v>
      </c>
      <c r="M41" s="2">
        <f>Table2[[#This Row],[ acc_FRF]]-Table2[[#This Row],[ acc_W]]</f>
        <v>1.8250000000000028</v>
      </c>
      <c r="N41" s="1">
        <f>Table2[[#This Row],[ auc_FRF]]-Table2[[#This Row],[ auc_W]]</f>
        <v>9.1732357357360295E-3</v>
      </c>
      <c r="O41" s="2">
        <f>Table2[[#This Row],[ time_W]]/Table2[[#This Row],[ time_FRF]]</f>
        <v>2.2694355697550583</v>
      </c>
      <c r="P41" s="2">
        <v>65.75</v>
      </c>
      <c r="Q41" s="3">
        <v>2594.6</v>
      </c>
      <c r="R41" s="2">
        <f>Table2[[#This Row],[ acc_FRF]]-Table2[[#This Row],[acc_FRF_0.99]]</f>
        <v>1.2999999999999972</v>
      </c>
      <c r="S41" s="2">
        <f>Table2[[#This Row],[time_FRF_0.99]]/Table2[[#This Row],[ time_FRF]]</f>
        <v>3.4539403620873266</v>
      </c>
    </row>
    <row r="42" spans="1:19" x14ac:dyDescent="0.25">
      <c r="A42" t="s">
        <v>128</v>
      </c>
      <c r="B42">
        <v>800</v>
      </c>
      <c r="C42">
        <v>1599</v>
      </c>
      <c r="D42">
        <v>0</v>
      </c>
      <c r="E42">
        <v>1599</v>
      </c>
      <c r="F42">
        <v>2</v>
      </c>
      <c r="G42" s="2">
        <v>59.7</v>
      </c>
      <c r="H42" s="2">
        <v>1379.6</v>
      </c>
      <c r="I42" s="1">
        <v>0.52882221471451896</v>
      </c>
      <c r="J42" s="2">
        <v>59.75</v>
      </c>
      <c r="K42" s="2">
        <v>10733.2</v>
      </c>
      <c r="L42" s="1">
        <v>0.51745627485121704</v>
      </c>
      <c r="M42" s="2">
        <f>Table2[[#This Row],[ acc_FRF]]-Table2[[#This Row],[ acc_W]]</f>
        <v>-4.9999999999997158E-2</v>
      </c>
      <c r="N42" s="1">
        <f>Table2[[#This Row],[ auc_FRF]]-Table2[[#This Row],[ auc_W]]</f>
        <v>1.1365939863301922E-2</v>
      </c>
      <c r="O42" s="2">
        <f>Table2[[#This Row],[ time_W]]/Table2[[#This Row],[ time_FRF]]</f>
        <v>7.7799362133951879</v>
      </c>
      <c r="P42" s="2">
        <v>59.65</v>
      </c>
      <c r="Q42" s="3">
        <v>33207.800000000003</v>
      </c>
      <c r="R42" s="2">
        <f>Table2[[#This Row],[ acc_FRF]]-Table2[[#This Row],[acc_FRF_0.99]]</f>
        <v>5.0000000000004263E-2</v>
      </c>
      <c r="S42" s="2">
        <f>Table2[[#This Row],[time_FRF_0.99]]/Table2[[#This Row],[ time_FRF]]</f>
        <v>24.07060017396347</v>
      </c>
    </row>
    <row r="43" spans="1:19" x14ac:dyDescent="0.25">
      <c r="A43" t="s">
        <v>129</v>
      </c>
      <c r="B43">
        <v>800</v>
      </c>
      <c r="C43">
        <v>199</v>
      </c>
      <c r="D43">
        <v>0</v>
      </c>
      <c r="E43">
        <v>199</v>
      </c>
      <c r="F43">
        <v>2</v>
      </c>
      <c r="G43" s="2">
        <v>59.325000000000003</v>
      </c>
      <c r="H43" s="2">
        <v>867.4</v>
      </c>
      <c r="I43" s="1">
        <v>0.63041017761506402</v>
      </c>
      <c r="J43" s="2">
        <v>58.875</v>
      </c>
      <c r="K43" s="2">
        <v>2426.4</v>
      </c>
      <c r="L43" s="1">
        <v>0.63020278088662096</v>
      </c>
      <c r="M43" s="2">
        <f>Table2[[#This Row],[ acc_FRF]]-Table2[[#This Row],[ acc_W]]</f>
        <v>0.45000000000000284</v>
      </c>
      <c r="N43" s="1">
        <f>Table2[[#This Row],[ auc_FRF]]-Table2[[#This Row],[ auc_W]]</f>
        <v>2.0739672844305446E-4</v>
      </c>
      <c r="O43" s="2">
        <f>Table2[[#This Row],[ time_W]]/Table2[[#This Row],[ time_FRF]]</f>
        <v>2.7973253400968412</v>
      </c>
      <c r="P43" s="2">
        <v>58.325000000000003</v>
      </c>
      <c r="Q43" s="3">
        <v>4558</v>
      </c>
      <c r="R43" s="2">
        <f>Table2[[#This Row],[ acc_FRF]]-Table2[[#This Row],[acc_FRF_0.99]]</f>
        <v>1</v>
      </c>
      <c r="S43" s="2">
        <f>Table2[[#This Row],[time_FRF_0.99]]/Table2[[#This Row],[ time_FRF]]</f>
        <v>5.2547844131888404</v>
      </c>
    </row>
    <row r="44" spans="1:19" x14ac:dyDescent="0.25">
      <c r="A44" t="s">
        <v>130</v>
      </c>
      <c r="B44">
        <v>800</v>
      </c>
      <c r="C44">
        <v>3199</v>
      </c>
      <c r="D44">
        <v>0</v>
      </c>
      <c r="E44">
        <v>3199</v>
      </c>
      <c r="F44">
        <v>2</v>
      </c>
      <c r="G44" s="2">
        <v>85.5</v>
      </c>
      <c r="H44" s="2">
        <v>1741.2</v>
      </c>
      <c r="I44" s="1">
        <v>0.47561756402500399</v>
      </c>
      <c r="J44" s="2">
        <v>85.5</v>
      </c>
      <c r="K44" s="2">
        <v>12512.8</v>
      </c>
      <c r="L44" s="1">
        <v>0.47670523290986</v>
      </c>
      <c r="M44" s="2">
        <f>Table2[[#This Row],[ acc_FRF]]-Table2[[#This Row],[ acc_W]]</f>
        <v>0</v>
      </c>
      <c r="N44" s="1">
        <f>Table2[[#This Row],[ auc_FRF]]-Table2[[#This Row],[ auc_W]]</f>
        <v>-1.0876688848560079E-3</v>
      </c>
      <c r="O44" s="2">
        <f>Table2[[#This Row],[ time_W]]/Table2[[#This Row],[ time_FRF]]</f>
        <v>7.186308293131173</v>
      </c>
      <c r="P44" s="2">
        <v>85.5</v>
      </c>
      <c r="Q44" s="3">
        <v>58551.4</v>
      </c>
      <c r="R44" s="2">
        <f>Table2[[#This Row],[ acc_FRF]]-Table2[[#This Row],[acc_FRF_0.99]]</f>
        <v>0</v>
      </c>
      <c r="S44" s="2">
        <f>Table2[[#This Row],[time_FRF_0.99]]/Table2[[#This Row],[ time_FRF]]</f>
        <v>33.62703882379968</v>
      </c>
    </row>
    <row r="45" spans="1:19" x14ac:dyDescent="0.25">
      <c r="A45" t="s">
        <v>131</v>
      </c>
      <c r="B45">
        <v>800</v>
      </c>
      <c r="C45">
        <v>399</v>
      </c>
      <c r="D45">
        <v>0</v>
      </c>
      <c r="E45">
        <v>399</v>
      </c>
      <c r="F45">
        <v>2</v>
      </c>
      <c r="G45" s="2">
        <v>58.6</v>
      </c>
      <c r="H45" s="2">
        <v>938.2</v>
      </c>
      <c r="I45" s="1">
        <v>0.62410238135428897</v>
      </c>
      <c r="J45" s="2">
        <v>61</v>
      </c>
      <c r="K45" s="2">
        <v>3707.2</v>
      </c>
      <c r="L45" s="1">
        <v>0.64340891898143804</v>
      </c>
      <c r="M45" s="2">
        <f>Table2[[#This Row],[ acc_FRF]]-Table2[[#This Row],[ acc_W]]</f>
        <v>-2.3999999999999986</v>
      </c>
      <c r="N45" s="1">
        <f>Table2[[#This Row],[ auc_FRF]]-Table2[[#This Row],[ auc_W]]</f>
        <v>-1.9306537627149067E-2</v>
      </c>
      <c r="O45" s="2">
        <f>Table2[[#This Row],[ time_W]]/Table2[[#This Row],[ time_FRF]]</f>
        <v>3.9513962907695586</v>
      </c>
      <c r="P45" s="2">
        <v>59.75</v>
      </c>
      <c r="Q45" s="3">
        <v>8397</v>
      </c>
      <c r="R45" s="2">
        <f>Table2[[#This Row],[ acc_FRF]]-Table2[[#This Row],[acc_FRF_0.99]]</f>
        <v>-1.1499999999999986</v>
      </c>
      <c r="S45" s="2">
        <f>Table2[[#This Row],[time_FRF_0.99]]/Table2[[#This Row],[ time_FRF]]</f>
        <v>8.9501172457898104</v>
      </c>
    </row>
    <row r="46" spans="1:19" x14ac:dyDescent="0.25">
      <c r="A46" t="s">
        <v>132</v>
      </c>
      <c r="B46">
        <v>800</v>
      </c>
      <c r="C46">
        <v>799</v>
      </c>
      <c r="D46">
        <v>0</v>
      </c>
      <c r="E46">
        <v>799</v>
      </c>
      <c r="F46">
        <v>2</v>
      </c>
      <c r="G46" s="2">
        <v>61.375</v>
      </c>
      <c r="H46" s="2">
        <v>1085</v>
      </c>
      <c r="I46" s="1">
        <v>0.53186219260606704</v>
      </c>
      <c r="J46" s="2">
        <v>61.4</v>
      </c>
      <c r="K46" s="2">
        <v>6073.8</v>
      </c>
      <c r="L46" s="1">
        <v>0.54928848726922797</v>
      </c>
      <c r="M46" s="2">
        <f>Table2[[#This Row],[ acc_FRF]]-Table2[[#This Row],[ acc_W]]</f>
        <v>-2.4999999999998579E-2</v>
      </c>
      <c r="N46" s="1">
        <f>Table2[[#This Row],[ auc_FRF]]-Table2[[#This Row],[ auc_W]]</f>
        <v>-1.7426294663160924E-2</v>
      </c>
      <c r="O46" s="2">
        <f>Table2[[#This Row],[ time_W]]/Table2[[#This Row],[ time_FRF]]</f>
        <v>5.5979723502304148</v>
      </c>
      <c r="P46" s="2">
        <v>61.375</v>
      </c>
      <c r="Q46" s="3">
        <v>16230</v>
      </c>
      <c r="R46" s="2">
        <f>Table2[[#This Row],[ acc_FRF]]-Table2[[#This Row],[acc_FRF_0.99]]</f>
        <v>0</v>
      </c>
      <c r="S46" s="2">
        <f>Table2[[#This Row],[time_FRF_0.99]]/Table2[[#This Row],[ time_FRF]]</f>
        <v>14.958525345622119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C7" sqref="C7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0.5703125" bestFit="1" customWidth="1"/>
    <col min="4" max="5" width="15.42578125" bestFit="1" customWidth="1"/>
    <col min="6" max="6" width="14.140625" bestFit="1" customWidth="1"/>
    <col min="7" max="7" width="10.5703125" bestFit="1" customWidth="1"/>
    <col min="8" max="8" width="12" bestFit="1" customWidth="1"/>
    <col min="9" max="9" width="10.85546875" bestFit="1" customWidth="1"/>
    <col min="10" max="10" width="9.42578125" bestFit="1" customWidth="1"/>
    <col min="11" max="11" width="10.85546875" bestFit="1" customWidth="1"/>
    <col min="12" max="12" width="9.7109375" bestFit="1" customWidth="1"/>
    <col min="13" max="13" width="17.5703125" bestFit="1" customWidth="1"/>
    <col min="14" max="14" width="18.140625" bestFit="1" customWidth="1"/>
    <col min="15" max="15" width="19.85546875" bestFit="1" customWidth="1"/>
    <col min="16" max="16" width="14.7109375" bestFit="1" customWidth="1"/>
    <col min="17" max="17" width="16.28515625" bestFit="1" customWidth="1"/>
    <col min="18" max="18" width="23.42578125" bestFit="1" customWidth="1"/>
    <col min="19" max="19" width="25.7109375" bestFit="1" customWidth="1"/>
  </cols>
  <sheetData>
    <row r="1" spans="1:19" x14ac:dyDescent="0.2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133</v>
      </c>
      <c r="J1" t="s">
        <v>41</v>
      </c>
      <c r="K1" t="s">
        <v>42</v>
      </c>
      <c r="L1" t="s">
        <v>7</v>
      </c>
      <c r="M1" t="s">
        <v>134</v>
      </c>
      <c r="N1" t="s">
        <v>135</v>
      </c>
      <c r="O1" t="s">
        <v>139</v>
      </c>
      <c r="P1" t="s">
        <v>137</v>
      </c>
      <c r="Q1" t="s">
        <v>136</v>
      </c>
      <c r="R1" t="s">
        <v>138</v>
      </c>
      <c r="S1" t="s">
        <v>140</v>
      </c>
    </row>
    <row r="2" spans="1:19" x14ac:dyDescent="0.25">
      <c r="A2" t="s">
        <v>43</v>
      </c>
      <c r="B2">
        <v>100</v>
      </c>
      <c r="C2">
        <v>100</v>
      </c>
      <c r="D2">
        <v>100</v>
      </c>
      <c r="E2">
        <v>0</v>
      </c>
      <c r="F2">
        <v>2</v>
      </c>
      <c r="G2" s="2">
        <v>85</v>
      </c>
      <c r="H2" s="2">
        <v>135.19999999999999</v>
      </c>
      <c r="I2" s="1">
        <v>0.62745098039215597</v>
      </c>
      <c r="J2" s="2">
        <v>85</v>
      </c>
      <c r="K2" s="2">
        <v>332.6</v>
      </c>
      <c r="L2" s="1">
        <v>0.70580392156862704</v>
      </c>
      <c r="M2" s="2">
        <f>Table3[[#This Row],[ acc_FRF]]-Table3[[#This Row],[ acc_W]]</f>
        <v>0</v>
      </c>
      <c r="N2" s="1">
        <f>Table3[[#This Row],[ auc_FRF]]-Table3[[#This Row],[ auc_W]]</f>
        <v>-7.8352941176471069E-2</v>
      </c>
      <c r="O2" s="2">
        <f>Table3[[#This Row],[ time_W]]/Table3[[#This Row],[ time_FRF]]</f>
        <v>2.4600591715976337</v>
      </c>
      <c r="P2" s="2">
        <v>85</v>
      </c>
      <c r="Q2" s="3">
        <v>195</v>
      </c>
      <c r="R2" s="2">
        <f>Table3[[#This Row],[ acc_FRF]]-Table3[[#This Row],[acc_FRF_0.99]]</f>
        <v>0</v>
      </c>
      <c r="S2" s="2">
        <f>Table3[[#This Row],[time_FRF_0.99]]/Table3[[#This Row],[ time_FRF]]</f>
        <v>1.4423076923076925</v>
      </c>
    </row>
    <row r="3" spans="1:19" x14ac:dyDescent="0.25">
      <c r="A3" t="s">
        <v>44</v>
      </c>
      <c r="B3">
        <v>100</v>
      </c>
      <c r="C3">
        <v>12800</v>
      </c>
      <c r="D3">
        <v>12719</v>
      </c>
      <c r="E3">
        <v>81</v>
      </c>
      <c r="F3">
        <v>2</v>
      </c>
      <c r="G3" s="2">
        <v>96</v>
      </c>
      <c r="H3" s="2">
        <v>1195</v>
      </c>
      <c r="I3" s="1">
        <v>0.39374999999999999</v>
      </c>
      <c r="J3" s="2">
        <v>96</v>
      </c>
      <c r="K3" s="2">
        <v>7255.2</v>
      </c>
      <c r="L3" s="1">
        <v>0.40651041666666599</v>
      </c>
      <c r="M3" s="2">
        <f>Table3[[#This Row],[ acc_FRF]]-Table3[[#This Row],[ acc_W]]</f>
        <v>0</v>
      </c>
      <c r="N3" s="1">
        <f>Table3[[#This Row],[ auc_FRF]]-Table3[[#This Row],[ auc_W]]</f>
        <v>-1.2760416666665997E-2</v>
      </c>
      <c r="O3" s="2">
        <f>Table3[[#This Row],[ time_W]]/Table3[[#This Row],[ time_FRF]]</f>
        <v>6.071297071129707</v>
      </c>
      <c r="P3" s="2">
        <v>96</v>
      </c>
      <c r="Q3" s="3">
        <v>8638.4</v>
      </c>
      <c r="R3" s="2">
        <f>Table3[[#This Row],[ acc_FRF]]-Table3[[#This Row],[acc_FRF_0.99]]</f>
        <v>0</v>
      </c>
      <c r="S3" s="2">
        <f>Table3[[#This Row],[time_FRF_0.99]]/Table3[[#This Row],[ time_FRF]]</f>
        <v>7.2287866108786609</v>
      </c>
    </row>
    <row r="4" spans="1:19" x14ac:dyDescent="0.25">
      <c r="A4" t="s">
        <v>45</v>
      </c>
      <c r="B4">
        <v>100</v>
      </c>
      <c r="C4">
        <v>1600</v>
      </c>
      <c r="D4">
        <v>1592</v>
      </c>
      <c r="E4">
        <v>8</v>
      </c>
      <c r="F4">
        <v>2</v>
      </c>
      <c r="G4" s="2">
        <v>71</v>
      </c>
      <c r="H4" s="2">
        <v>364.6</v>
      </c>
      <c r="I4" s="1">
        <v>0.48547838756677902</v>
      </c>
      <c r="J4" s="2">
        <v>71</v>
      </c>
      <c r="K4" s="2">
        <v>1630.8</v>
      </c>
      <c r="L4" s="1">
        <v>0.54560466245750305</v>
      </c>
      <c r="M4" s="2">
        <f>Table3[[#This Row],[ acc_FRF]]-Table3[[#This Row],[ acc_W]]</f>
        <v>0</v>
      </c>
      <c r="N4" s="1">
        <f>Table3[[#This Row],[ auc_FRF]]-Table3[[#This Row],[ auc_W]]</f>
        <v>-6.012627489072403E-2</v>
      </c>
      <c r="O4" s="2">
        <f>Table3[[#This Row],[ time_W]]/Table3[[#This Row],[ time_FRF]]</f>
        <v>4.4728469555677455</v>
      </c>
      <c r="P4" s="2">
        <v>71</v>
      </c>
      <c r="Q4" s="3">
        <v>2068.4</v>
      </c>
      <c r="R4" s="2">
        <f>Table3[[#This Row],[ acc_FRF]]-Table3[[#This Row],[acc_FRF_0.99]]</f>
        <v>0</v>
      </c>
      <c r="S4" s="2">
        <f>Table3[[#This Row],[time_FRF_0.99]]/Table3[[#This Row],[ time_FRF]]</f>
        <v>5.673066374108612</v>
      </c>
    </row>
    <row r="5" spans="1:19" x14ac:dyDescent="0.25">
      <c r="A5" t="s">
        <v>46</v>
      </c>
      <c r="B5">
        <v>100</v>
      </c>
      <c r="C5">
        <v>200</v>
      </c>
      <c r="D5">
        <v>198</v>
      </c>
      <c r="E5">
        <v>2</v>
      </c>
      <c r="F5">
        <v>2</v>
      </c>
      <c r="G5" s="2">
        <v>90</v>
      </c>
      <c r="H5" s="2">
        <v>129</v>
      </c>
      <c r="I5" s="1">
        <v>0.70555555555555505</v>
      </c>
      <c r="J5" s="2">
        <v>90</v>
      </c>
      <c r="K5" s="2">
        <v>364</v>
      </c>
      <c r="L5" s="1">
        <v>0.78566666666666596</v>
      </c>
      <c r="M5" s="2">
        <f>Table3[[#This Row],[ acc_FRF]]-Table3[[#This Row],[ acc_W]]</f>
        <v>0</v>
      </c>
      <c r="N5" s="1">
        <f>Table3[[#This Row],[ auc_FRF]]-Table3[[#This Row],[ auc_W]]</f>
        <v>-8.0111111111110911E-2</v>
      </c>
      <c r="O5" s="2">
        <f>Table3[[#This Row],[ time_W]]/Table3[[#This Row],[ time_FRF]]</f>
        <v>2.8217054263565893</v>
      </c>
      <c r="P5" s="2">
        <v>90</v>
      </c>
      <c r="Q5" s="3">
        <v>257.39999999999998</v>
      </c>
      <c r="R5" s="2">
        <f>Table3[[#This Row],[ acc_FRF]]-Table3[[#This Row],[acc_FRF_0.99]]</f>
        <v>0</v>
      </c>
      <c r="S5" s="2">
        <f>Table3[[#This Row],[time_FRF_0.99]]/Table3[[#This Row],[ time_FRF]]</f>
        <v>1.9953488372093022</v>
      </c>
    </row>
    <row r="6" spans="1:19" x14ac:dyDescent="0.25">
      <c r="A6" t="s">
        <v>47</v>
      </c>
      <c r="B6">
        <v>100</v>
      </c>
      <c r="C6">
        <v>25600</v>
      </c>
      <c r="D6">
        <v>25423</v>
      </c>
      <c r="E6">
        <v>177</v>
      </c>
      <c r="F6">
        <v>2</v>
      </c>
      <c r="G6" s="2">
        <v>49.4</v>
      </c>
      <c r="H6" s="2">
        <v>2588</v>
      </c>
      <c r="I6" s="1">
        <v>0.487314925970388</v>
      </c>
      <c r="J6" s="2">
        <v>49</v>
      </c>
      <c r="K6" s="2">
        <v>20484.8</v>
      </c>
      <c r="L6" s="1">
        <v>0.46902761104441698</v>
      </c>
      <c r="M6" s="2">
        <f>Table3[[#This Row],[ acc_FRF]]-Table3[[#This Row],[ acc_W]]</f>
        <v>0.39999999999999858</v>
      </c>
      <c r="N6" s="1">
        <f>Table3[[#This Row],[ auc_FRF]]-Table3[[#This Row],[ auc_W]]</f>
        <v>1.8287314925971021E-2</v>
      </c>
      <c r="O6" s="2">
        <f>Table3[[#This Row],[ time_W]]/Table3[[#This Row],[ time_FRF]]</f>
        <v>7.9153013910355483</v>
      </c>
      <c r="P6" s="2">
        <v>53.2</v>
      </c>
      <c r="Q6" s="3">
        <v>36448.800000000003</v>
      </c>
      <c r="R6" s="2">
        <f>Table3[[#This Row],[ acc_FRF]]-Table3[[#This Row],[acc_FRF_0.99]]</f>
        <v>-3.8000000000000043</v>
      </c>
      <c r="S6" s="2">
        <f>Table3[[#This Row],[time_FRF_0.99]]/Table3[[#This Row],[ time_FRF]]</f>
        <v>14.083771251931996</v>
      </c>
    </row>
    <row r="7" spans="1:19" x14ac:dyDescent="0.25">
      <c r="A7" t="s">
        <v>48</v>
      </c>
      <c r="B7">
        <v>100</v>
      </c>
      <c r="C7">
        <v>3200</v>
      </c>
      <c r="D7">
        <v>3177</v>
      </c>
      <c r="E7">
        <v>23</v>
      </c>
      <c r="F7">
        <v>2</v>
      </c>
      <c r="G7" s="2">
        <v>52.4</v>
      </c>
      <c r="H7" s="2">
        <v>544.20000000000005</v>
      </c>
      <c r="I7" s="1">
        <v>0.46908212560386398</v>
      </c>
      <c r="J7" s="2">
        <v>52.8</v>
      </c>
      <c r="K7" s="2">
        <v>2925.8</v>
      </c>
      <c r="L7" s="1">
        <v>0.50177133655394501</v>
      </c>
      <c r="M7" s="2">
        <f>Table3[[#This Row],[ acc_FRF]]-Table3[[#This Row],[ acc_W]]</f>
        <v>-0.39999999999999858</v>
      </c>
      <c r="N7" s="1">
        <f>Table3[[#This Row],[ auc_FRF]]-Table3[[#This Row],[ auc_W]]</f>
        <v>-3.2689210950081038E-2</v>
      </c>
      <c r="O7" s="2">
        <f>Table3[[#This Row],[ time_W]]/Table3[[#This Row],[ time_FRF]]</f>
        <v>5.3763322307975008</v>
      </c>
      <c r="P7" s="2">
        <v>52.4</v>
      </c>
      <c r="Q7" s="3">
        <v>4305.3999999999996</v>
      </c>
      <c r="R7" s="2">
        <f>Table3[[#This Row],[ acc_FRF]]-Table3[[#This Row],[acc_FRF_0.99]]</f>
        <v>0</v>
      </c>
      <c r="S7" s="2">
        <f>Table3[[#This Row],[time_FRF_0.99]]/Table3[[#This Row],[ time_FRF]]</f>
        <v>7.9114296214626965</v>
      </c>
    </row>
    <row r="8" spans="1:19" x14ac:dyDescent="0.25">
      <c r="A8" t="s">
        <v>49</v>
      </c>
      <c r="B8">
        <v>100</v>
      </c>
      <c r="C8">
        <v>400</v>
      </c>
      <c r="D8">
        <v>398</v>
      </c>
      <c r="E8">
        <v>2</v>
      </c>
      <c r="F8">
        <v>2</v>
      </c>
      <c r="G8" s="2">
        <v>63</v>
      </c>
      <c r="H8" s="2">
        <v>222.2</v>
      </c>
      <c r="I8" s="1">
        <v>0.63063063063062996</v>
      </c>
      <c r="J8" s="2">
        <v>63</v>
      </c>
      <c r="K8" s="2">
        <v>649.4</v>
      </c>
      <c r="L8" s="1">
        <v>0.63453453453453401</v>
      </c>
      <c r="M8" s="2">
        <f>Table3[[#This Row],[ acc_FRF]]-Table3[[#This Row],[ acc_W]]</f>
        <v>0</v>
      </c>
      <c r="N8" s="1">
        <f>Table3[[#This Row],[ auc_FRF]]-Table3[[#This Row],[ auc_W]]</f>
        <v>-3.9039039039040491E-3</v>
      </c>
      <c r="O8" s="2">
        <f>Table3[[#This Row],[ time_W]]/Table3[[#This Row],[ time_FRF]]</f>
        <v>2.9225922592259228</v>
      </c>
      <c r="P8" s="2">
        <v>63</v>
      </c>
      <c r="Q8" s="3">
        <v>644.4</v>
      </c>
      <c r="R8" s="2">
        <f>Table3[[#This Row],[ acc_FRF]]-Table3[[#This Row],[acc_FRF_0.99]]</f>
        <v>0</v>
      </c>
      <c r="S8" s="2">
        <f>Table3[[#This Row],[time_FRF_0.99]]/Table3[[#This Row],[ time_FRF]]</f>
        <v>2.9000900090009001</v>
      </c>
    </row>
    <row r="9" spans="1:19" x14ac:dyDescent="0.25">
      <c r="A9" t="s">
        <v>50</v>
      </c>
      <c r="B9">
        <v>100</v>
      </c>
      <c r="C9">
        <v>6400</v>
      </c>
      <c r="D9">
        <v>6349</v>
      </c>
      <c r="E9">
        <v>51</v>
      </c>
      <c r="F9">
        <v>2</v>
      </c>
      <c r="G9" s="2">
        <v>81</v>
      </c>
      <c r="H9" s="2">
        <v>826.4</v>
      </c>
      <c r="I9" s="1">
        <v>0.44522417153996102</v>
      </c>
      <c r="J9" s="2">
        <v>81</v>
      </c>
      <c r="K9" s="2">
        <v>4780.8</v>
      </c>
      <c r="L9" s="1">
        <v>0.48109161793372301</v>
      </c>
      <c r="M9" s="2">
        <f>Table3[[#This Row],[ acc_FRF]]-Table3[[#This Row],[ acc_W]]</f>
        <v>0</v>
      </c>
      <c r="N9" s="1">
        <f>Table3[[#This Row],[ auc_FRF]]-Table3[[#This Row],[ auc_W]]</f>
        <v>-3.5867446393761993E-2</v>
      </c>
      <c r="O9" s="2">
        <f>Table3[[#This Row],[ time_W]]/Table3[[#This Row],[ time_FRF]]</f>
        <v>5.7850919651500492</v>
      </c>
      <c r="P9" s="2">
        <v>81</v>
      </c>
      <c r="Q9" s="3">
        <v>7140.2</v>
      </c>
      <c r="R9" s="2">
        <f>Table3[[#This Row],[ acc_FRF]]-Table3[[#This Row],[acc_FRF_0.99]]</f>
        <v>0</v>
      </c>
      <c r="S9" s="2">
        <f>Table3[[#This Row],[time_FRF_0.99]]/Table3[[#This Row],[ time_FRF]]</f>
        <v>8.6401258470474342</v>
      </c>
    </row>
    <row r="10" spans="1:19" x14ac:dyDescent="0.25">
      <c r="A10" t="s">
        <v>51</v>
      </c>
      <c r="B10">
        <v>100</v>
      </c>
      <c r="C10">
        <v>800</v>
      </c>
      <c r="D10">
        <v>793</v>
      </c>
      <c r="E10">
        <v>7</v>
      </c>
      <c r="F10">
        <v>2</v>
      </c>
      <c r="G10" s="2">
        <v>97</v>
      </c>
      <c r="H10" s="2">
        <v>149.80000000000001</v>
      </c>
      <c r="I10" s="1">
        <v>7.2164948453608199E-2</v>
      </c>
      <c r="J10" s="2">
        <v>97</v>
      </c>
      <c r="K10" s="2">
        <v>606.79999999999995</v>
      </c>
      <c r="L10" s="1">
        <v>5.2233676975944998E-2</v>
      </c>
      <c r="M10" s="2">
        <f>Table3[[#This Row],[ acc_FRF]]-Table3[[#This Row],[ acc_W]]</f>
        <v>0</v>
      </c>
      <c r="N10" s="1">
        <f>Table3[[#This Row],[ auc_FRF]]-Table3[[#This Row],[ auc_W]]</f>
        <v>1.9931271477663201E-2</v>
      </c>
      <c r="O10" s="2">
        <f>Table3[[#This Row],[ time_W]]/Table3[[#This Row],[ time_FRF]]</f>
        <v>4.0507343124165551</v>
      </c>
      <c r="P10" s="2">
        <v>97</v>
      </c>
      <c r="Q10" s="3">
        <v>534.20000000000005</v>
      </c>
      <c r="R10" s="2">
        <f>Table3[[#This Row],[ acc_FRF]]-Table3[[#This Row],[acc_FRF_0.99]]</f>
        <v>0</v>
      </c>
      <c r="S10" s="2">
        <f>Table3[[#This Row],[time_FRF_0.99]]/Table3[[#This Row],[ time_FRF]]</f>
        <v>3.5660881174899868</v>
      </c>
    </row>
    <row r="11" spans="1:19" x14ac:dyDescent="0.25">
      <c r="A11" t="s">
        <v>52</v>
      </c>
      <c r="B11">
        <v>12800</v>
      </c>
      <c r="C11">
        <v>100</v>
      </c>
      <c r="D11">
        <v>100</v>
      </c>
      <c r="E11">
        <v>0</v>
      </c>
      <c r="F11">
        <v>2</v>
      </c>
      <c r="G11" s="2">
        <v>80.268749999999997</v>
      </c>
      <c r="H11" s="2">
        <v>61756.2</v>
      </c>
      <c r="I11" s="1">
        <v>0.92216982162159</v>
      </c>
      <c r="J11" s="2">
        <v>78.604687499999997</v>
      </c>
      <c r="K11" s="2">
        <v>103673</v>
      </c>
      <c r="L11" s="1">
        <v>0.91641123711465799</v>
      </c>
      <c r="M11" s="2">
        <f>Table3[[#This Row],[ acc_FRF]]-Table3[[#This Row],[ acc_W]]</f>
        <v>1.6640625</v>
      </c>
      <c r="N11" s="1">
        <f>Table3[[#This Row],[ auc_FRF]]-Table3[[#This Row],[ auc_W]]</f>
        <v>5.7585845069320074E-3</v>
      </c>
      <c r="O11" s="2">
        <f>Table3[[#This Row],[ time_W]]/Table3[[#This Row],[ time_FRF]]</f>
        <v>1.6787464254601159</v>
      </c>
      <c r="P11" s="2">
        <v>78.035937500000003</v>
      </c>
      <c r="Q11" s="3">
        <v>91947.8</v>
      </c>
      <c r="R11" s="2">
        <f>Table3[[#This Row],[ acc_FRF]]-Table3[[#This Row],[acc_FRF_0.99]]</f>
        <v>2.2328124999999943</v>
      </c>
      <c r="S11" s="2">
        <f>Table3[[#This Row],[time_FRF_0.99]]/Table3[[#This Row],[ time_FRF]]</f>
        <v>1.4888837072229186</v>
      </c>
    </row>
    <row r="12" spans="1:19" x14ac:dyDescent="0.25">
      <c r="A12" t="s">
        <v>53</v>
      </c>
      <c r="B12">
        <v>12800</v>
      </c>
      <c r="C12">
        <v>200</v>
      </c>
      <c r="D12">
        <v>199</v>
      </c>
      <c r="E12">
        <v>1</v>
      </c>
      <c r="F12">
        <v>2</v>
      </c>
      <c r="G12" s="2">
        <v>99.9609375</v>
      </c>
      <c r="H12" s="2">
        <v>11710.8</v>
      </c>
      <c r="I12" s="1">
        <v>0.996157874169597</v>
      </c>
      <c r="J12" s="2">
        <v>99.9609375</v>
      </c>
      <c r="K12" s="2">
        <v>26013.200000000001</v>
      </c>
      <c r="L12" s="1">
        <v>0.99885580304806498</v>
      </c>
      <c r="M12" s="2">
        <f>Table3[[#This Row],[ acc_FRF]]-Table3[[#This Row],[ acc_W]]</f>
        <v>0</v>
      </c>
      <c r="N12" s="1">
        <f>Table3[[#This Row],[ auc_FRF]]-Table3[[#This Row],[ auc_W]]</f>
        <v>-2.6979288784679811E-3</v>
      </c>
      <c r="O12" s="2">
        <f>Table3[[#This Row],[ time_W]]/Table3[[#This Row],[ time_FRF]]</f>
        <v>2.2212999965843498</v>
      </c>
      <c r="P12" s="2">
        <v>99.9609375</v>
      </c>
      <c r="Q12" s="3">
        <v>23796.2</v>
      </c>
      <c r="R12" s="2">
        <f>Table3[[#This Row],[ acc_FRF]]-Table3[[#This Row],[acc_FRF_0.99]]</f>
        <v>0</v>
      </c>
      <c r="S12" s="2">
        <f>Table3[[#This Row],[time_FRF_0.99]]/Table3[[#This Row],[ time_FRF]]</f>
        <v>2.0319875670321417</v>
      </c>
    </row>
    <row r="13" spans="1:19" x14ac:dyDescent="0.25">
      <c r="A13" t="s">
        <v>54</v>
      </c>
      <c r="B13">
        <v>1600</v>
      </c>
      <c r="C13">
        <v>100</v>
      </c>
      <c r="D13">
        <v>99</v>
      </c>
      <c r="E13">
        <v>1</v>
      </c>
      <c r="F13">
        <v>2</v>
      </c>
      <c r="G13" s="2">
        <v>95.525000000000006</v>
      </c>
      <c r="H13" s="2">
        <v>3875</v>
      </c>
      <c r="I13" s="1">
        <v>0.96552648220848902</v>
      </c>
      <c r="J13" s="2">
        <v>95.5</v>
      </c>
      <c r="K13" s="2">
        <v>7532.8</v>
      </c>
      <c r="L13" s="1">
        <v>0.96826079606288795</v>
      </c>
      <c r="M13" s="2">
        <f>Table3[[#This Row],[ acc_FRF]]-Table3[[#This Row],[ acc_W]]</f>
        <v>2.5000000000005684E-2</v>
      </c>
      <c r="N13" s="1">
        <f>Table3[[#This Row],[ auc_FRF]]-Table3[[#This Row],[ auc_W]]</f>
        <v>-2.7343138543989287E-3</v>
      </c>
      <c r="O13" s="2">
        <f>Table3[[#This Row],[ time_W]]/Table3[[#This Row],[ time_FRF]]</f>
        <v>1.9439483870967742</v>
      </c>
      <c r="P13" s="2">
        <v>95.55</v>
      </c>
      <c r="Q13" s="3">
        <v>6261.6</v>
      </c>
      <c r="R13" s="2">
        <f>Table3[[#This Row],[ acc_FRF]]-Table3[[#This Row],[acc_FRF_0.99]]</f>
        <v>-2.4999999999991473E-2</v>
      </c>
      <c r="S13" s="2">
        <f>Table3[[#This Row],[time_FRF_0.99]]/Table3[[#This Row],[ time_FRF]]</f>
        <v>1.6158967741935484</v>
      </c>
    </row>
    <row r="14" spans="1:19" x14ac:dyDescent="0.25">
      <c r="A14" t="s">
        <v>55</v>
      </c>
      <c r="B14">
        <v>1600</v>
      </c>
      <c r="C14">
        <v>1600</v>
      </c>
      <c r="D14">
        <v>1584</v>
      </c>
      <c r="E14">
        <v>16</v>
      </c>
      <c r="F14">
        <v>2</v>
      </c>
      <c r="G14" s="2">
        <v>56.924999999999997</v>
      </c>
      <c r="H14" s="2">
        <v>10258</v>
      </c>
      <c r="I14" s="1">
        <v>0.61143799581400904</v>
      </c>
      <c r="J14" s="2">
        <v>57.012500000000003</v>
      </c>
      <c r="K14" s="2">
        <v>24496.2</v>
      </c>
      <c r="L14" s="1">
        <v>0.61761757988688903</v>
      </c>
      <c r="M14" s="2">
        <f>Table3[[#This Row],[ acc_FRF]]-Table3[[#This Row],[ acc_W]]</f>
        <v>-8.7500000000005684E-2</v>
      </c>
      <c r="N14" s="1">
        <f>Table3[[#This Row],[ auc_FRF]]-Table3[[#This Row],[ auc_W]]</f>
        <v>-6.1795840728799956E-3</v>
      </c>
      <c r="O14" s="2">
        <f>Table3[[#This Row],[ time_W]]/Table3[[#This Row],[ time_FRF]]</f>
        <v>2.3880093585494251</v>
      </c>
      <c r="P14" s="2">
        <v>57.162500000000001</v>
      </c>
      <c r="Q14" s="3">
        <v>75122</v>
      </c>
      <c r="R14" s="2">
        <f>Table3[[#This Row],[ acc_FRF]]-Table3[[#This Row],[acc_FRF_0.99]]</f>
        <v>-0.23750000000000426</v>
      </c>
      <c r="S14" s="2">
        <f>Table3[[#This Row],[time_FRF_0.99]]/Table3[[#This Row],[ time_FRF]]</f>
        <v>7.323259894716319</v>
      </c>
    </row>
    <row r="15" spans="1:19" x14ac:dyDescent="0.25">
      <c r="A15" t="s">
        <v>56</v>
      </c>
      <c r="B15">
        <v>1600</v>
      </c>
      <c r="C15">
        <v>200</v>
      </c>
      <c r="D15">
        <v>199</v>
      </c>
      <c r="E15">
        <v>1</v>
      </c>
      <c r="F15">
        <v>2</v>
      </c>
      <c r="G15" s="2">
        <v>93.8125</v>
      </c>
      <c r="H15" s="2">
        <v>3914.2</v>
      </c>
      <c r="I15" s="1">
        <v>0.96040753975464099</v>
      </c>
      <c r="J15" s="2">
        <v>93.8125</v>
      </c>
      <c r="K15" s="2">
        <v>6556.8</v>
      </c>
      <c r="L15" s="1">
        <v>0.97038405372849001</v>
      </c>
      <c r="M15" s="2">
        <f>Table3[[#This Row],[ acc_FRF]]-Table3[[#This Row],[ acc_W]]</f>
        <v>0</v>
      </c>
      <c r="N15" s="1">
        <f>Table3[[#This Row],[ auc_FRF]]-Table3[[#This Row],[ auc_W]]</f>
        <v>-9.9765139738490216E-3</v>
      </c>
      <c r="O15" s="2">
        <f>Table3[[#This Row],[ time_W]]/Table3[[#This Row],[ time_FRF]]</f>
        <v>1.6751315722242095</v>
      </c>
      <c r="P15" s="2">
        <v>93.8125</v>
      </c>
      <c r="Q15" s="3">
        <v>7231.2</v>
      </c>
      <c r="R15" s="2">
        <f>Table3[[#This Row],[ acc_FRF]]-Table3[[#This Row],[acc_FRF_0.99]]</f>
        <v>0</v>
      </c>
      <c r="S15" s="2">
        <f>Table3[[#This Row],[time_FRF_0.99]]/Table3[[#This Row],[ time_FRF]]</f>
        <v>1.8474273159266261</v>
      </c>
    </row>
    <row r="16" spans="1:19" x14ac:dyDescent="0.25">
      <c r="A16" t="s">
        <v>57</v>
      </c>
      <c r="B16">
        <v>1600</v>
      </c>
      <c r="C16">
        <v>400</v>
      </c>
      <c r="D16">
        <v>398</v>
      </c>
      <c r="E16">
        <v>2</v>
      </c>
      <c r="F16">
        <v>2</v>
      </c>
      <c r="G16" s="2">
        <v>63.75</v>
      </c>
      <c r="H16" s="2">
        <v>6368</v>
      </c>
      <c r="I16" s="1">
        <v>0.85920396265140897</v>
      </c>
      <c r="J16" s="2">
        <v>64.362499999999997</v>
      </c>
      <c r="K16" s="2">
        <v>13103</v>
      </c>
      <c r="L16" s="1">
        <v>0.87896194164574903</v>
      </c>
      <c r="M16" s="2">
        <f>Table3[[#This Row],[ acc_FRF]]-Table3[[#This Row],[ acc_W]]</f>
        <v>-0.61249999999999716</v>
      </c>
      <c r="N16" s="1">
        <f>Table3[[#This Row],[ auc_FRF]]-Table3[[#This Row],[ auc_W]]</f>
        <v>-1.9757978994340064E-2</v>
      </c>
      <c r="O16" s="2">
        <f>Table3[[#This Row],[ time_W]]/Table3[[#This Row],[ time_FRF]]</f>
        <v>2.0576319095477387</v>
      </c>
      <c r="P16" s="2">
        <v>65.212500000000006</v>
      </c>
      <c r="Q16" s="3">
        <v>21381.200000000001</v>
      </c>
      <c r="R16" s="2">
        <f>Table3[[#This Row],[ acc_FRF]]-Table3[[#This Row],[acc_FRF_0.99]]</f>
        <v>-1.4625000000000057</v>
      </c>
      <c r="S16" s="2">
        <f>Table3[[#This Row],[time_FRF_0.99]]/Table3[[#This Row],[ time_FRF]]</f>
        <v>3.3576005025125628</v>
      </c>
    </row>
    <row r="17" spans="1:19" x14ac:dyDescent="0.25">
      <c r="A17" t="s">
        <v>58</v>
      </c>
      <c r="B17">
        <v>1600</v>
      </c>
      <c r="C17">
        <v>800</v>
      </c>
      <c r="D17">
        <v>796</v>
      </c>
      <c r="E17">
        <v>4</v>
      </c>
      <c r="F17">
        <v>2</v>
      </c>
      <c r="G17" s="2">
        <v>78.375</v>
      </c>
      <c r="H17" s="2">
        <v>7793.8</v>
      </c>
      <c r="I17" s="1">
        <v>0.67044094734998205</v>
      </c>
      <c r="J17" s="2">
        <v>78.375</v>
      </c>
      <c r="K17" s="2">
        <v>15881.4</v>
      </c>
      <c r="L17" s="1">
        <v>0.71785592462501402</v>
      </c>
      <c r="M17" s="2">
        <f>Table3[[#This Row],[ acc_FRF]]-Table3[[#This Row],[ acc_W]]</f>
        <v>0</v>
      </c>
      <c r="N17" s="1">
        <f>Table3[[#This Row],[ auc_FRF]]-Table3[[#This Row],[ auc_W]]</f>
        <v>-4.7414977275031966E-2</v>
      </c>
      <c r="O17" s="2">
        <f>Table3[[#This Row],[ time_W]]/Table3[[#This Row],[ time_FRF]]</f>
        <v>2.0376966306551361</v>
      </c>
      <c r="P17" s="2">
        <v>78.375</v>
      </c>
      <c r="Q17" s="3">
        <v>35643.599999999999</v>
      </c>
      <c r="R17" s="2">
        <f>Table3[[#This Row],[ acc_FRF]]-Table3[[#This Row],[acc_FRF_0.99]]</f>
        <v>0</v>
      </c>
      <c r="S17" s="2">
        <f>Table3[[#This Row],[time_FRF_0.99]]/Table3[[#This Row],[ time_FRF]]</f>
        <v>4.5733275167440786</v>
      </c>
    </row>
    <row r="18" spans="1:19" x14ac:dyDescent="0.25">
      <c r="A18" t="s">
        <v>59</v>
      </c>
      <c r="B18">
        <v>200</v>
      </c>
      <c r="C18">
        <v>100</v>
      </c>
      <c r="D18">
        <v>99</v>
      </c>
      <c r="E18">
        <v>1</v>
      </c>
      <c r="F18">
        <v>2</v>
      </c>
      <c r="G18" s="2">
        <v>68.7</v>
      </c>
      <c r="H18" s="2">
        <v>360.8</v>
      </c>
      <c r="I18" s="1">
        <v>0.84918171259634601</v>
      </c>
      <c r="J18" s="2">
        <v>66.400000000000006</v>
      </c>
      <c r="K18" s="2">
        <v>699</v>
      </c>
      <c r="L18" s="1">
        <v>0.85073381902650103</v>
      </c>
      <c r="M18" s="2">
        <f>Table3[[#This Row],[ acc_FRF]]-Table3[[#This Row],[ acc_W]]</f>
        <v>2.2999999999999972</v>
      </c>
      <c r="N18" s="1">
        <f>Table3[[#This Row],[ auc_FRF]]-Table3[[#This Row],[ auc_W]]</f>
        <v>-1.5521064301550203E-3</v>
      </c>
      <c r="O18" s="2">
        <f>Table3[[#This Row],[ time_W]]/Table3[[#This Row],[ time_FRF]]</f>
        <v>1.937361419068736</v>
      </c>
      <c r="P18" s="2">
        <v>68.900000000000006</v>
      </c>
      <c r="Q18" s="3">
        <v>554.20000000000005</v>
      </c>
      <c r="R18" s="2">
        <f>Table3[[#This Row],[ acc_FRF]]-Table3[[#This Row],[acc_FRF_0.99]]</f>
        <v>-0.20000000000000284</v>
      </c>
      <c r="S18" s="2">
        <f>Table3[[#This Row],[time_FRF_0.99]]/Table3[[#This Row],[ time_FRF]]</f>
        <v>1.5360310421286032</v>
      </c>
    </row>
    <row r="19" spans="1:19" x14ac:dyDescent="0.25">
      <c r="A19" t="s">
        <v>60</v>
      </c>
      <c r="B19">
        <v>200</v>
      </c>
      <c r="C19">
        <v>12800</v>
      </c>
      <c r="D19">
        <v>12713</v>
      </c>
      <c r="E19">
        <v>87</v>
      </c>
      <c r="F19">
        <v>2</v>
      </c>
      <c r="G19" s="2">
        <v>70</v>
      </c>
      <c r="H19" s="2">
        <v>3021.2</v>
      </c>
      <c r="I19" s="1">
        <v>0.46235714285714202</v>
      </c>
      <c r="J19" s="2">
        <v>70</v>
      </c>
      <c r="K19" s="2">
        <v>14075.4</v>
      </c>
      <c r="L19" s="1">
        <v>0.48626190476190401</v>
      </c>
      <c r="M19" s="2">
        <f>Table3[[#This Row],[ acc_FRF]]-Table3[[#This Row],[ acc_W]]</f>
        <v>0</v>
      </c>
      <c r="N19" s="1">
        <f>Table3[[#This Row],[ auc_FRF]]-Table3[[#This Row],[ auc_W]]</f>
        <v>-2.3904761904761984E-2</v>
      </c>
      <c r="O19" s="2">
        <f>Table3[[#This Row],[ time_W]]/Table3[[#This Row],[ time_FRF]]</f>
        <v>4.6588772673110022</v>
      </c>
      <c r="P19" s="2">
        <v>70</v>
      </c>
      <c r="Q19" s="3">
        <v>47046.6</v>
      </c>
      <c r="R19" s="2">
        <f>Table3[[#This Row],[ acc_FRF]]-Table3[[#This Row],[acc_FRF_0.99]]</f>
        <v>0</v>
      </c>
      <c r="S19" s="2">
        <f>Table3[[#This Row],[time_FRF_0.99]]/Table3[[#This Row],[ time_FRF]]</f>
        <v>15.572156758903747</v>
      </c>
    </row>
    <row r="20" spans="1:19" x14ac:dyDescent="0.25">
      <c r="A20" t="s">
        <v>61</v>
      </c>
      <c r="B20">
        <v>200</v>
      </c>
      <c r="C20">
        <v>1600</v>
      </c>
      <c r="D20">
        <v>1587</v>
      </c>
      <c r="E20">
        <v>13</v>
      </c>
      <c r="F20">
        <v>2</v>
      </c>
      <c r="G20" s="2">
        <v>85</v>
      </c>
      <c r="H20" s="2">
        <v>706.8</v>
      </c>
      <c r="I20" s="1">
        <v>0.43901960784313698</v>
      </c>
      <c r="J20" s="2">
        <v>85</v>
      </c>
      <c r="K20" s="2">
        <v>2086.6</v>
      </c>
      <c r="L20" s="1">
        <v>0.419745098039215</v>
      </c>
      <c r="M20" s="2">
        <f>Table3[[#This Row],[ acc_FRF]]-Table3[[#This Row],[ acc_W]]</f>
        <v>0</v>
      </c>
      <c r="N20" s="1">
        <f>Table3[[#This Row],[ auc_FRF]]-Table3[[#This Row],[ auc_W]]</f>
        <v>1.927450980392198E-2</v>
      </c>
      <c r="O20" s="2">
        <f>Table3[[#This Row],[ time_W]]/Table3[[#This Row],[ time_FRF]]</f>
        <v>2.9521788341822299</v>
      </c>
      <c r="P20" s="2">
        <v>85</v>
      </c>
      <c r="Q20" s="3">
        <v>4107.8</v>
      </c>
      <c r="R20" s="2">
        <f>Table3[[#This Row],[ acc_FRF]]-Table3[[#This Row],[acc_FRF_0.99]]</f>
        <v>0</v>
      </c>
      <c r="S20" s="2">
        <f>Table3[[#This Row],[time_FRF_0.99]]/Table3[[#This Row],[ time_FRF]]</f>
        <v>5.8118279569892479</v>
      </c>
    </row>
    <row r="21" spans="1:19" x14ac:dyDescent="0.25">
      <c r="A21" t="s">
        <v>62</v>
      </c>
      <c r="B21">
        <v>200</v>
      </c>
      <c r="C21">
        <v>200</v>
      </c>
      <c r="D21">
        <v>199</v>
      </c>
      <c r="E21">
        <v>1</v>
      </c>
      <c r="F21">
        <v>2</v>
      </c>
      <c r="G21" s="2">
        <v>68.5</v>
      </c>
      <c r="H21" s="2">
        <v>407.2</v>
      </c>
      <c r="I21" s="1">
        <v>0.68260919939751996</v>
      </c>
      <c r="J21" s="2">
        <v>68.5</v>
      </c>
      <c r="K21" s="2">
        <v>844.6</v>
      </c>
      <c r="L21" s="1">
        <v>0.68503070327887805</v>
      </c>
      <c r="M21" s="2">
        <f>Table3[[#This Row],[ acc_FRF]]-Table3[[#This Row],[ acc_W]]</f>
        <v>0</v>
      </c>
      <c r="N21" s="1">
        <f>Table3[[#This Row],[ auc_FRF]]-Table3[[#This Row],[ auc_W]]</f>
        <v>-2.4215038813580891E-3</v>
      </c>
      <c r="O21" s="2">
        <f>Table3[[#This Row],[ time_W]]/Table3[[#This Row],[ time_FRF]]</f>
        <v>2.0741650294695484</v>
      </c>
      <c r="P21" s="2">
        <v>68.5</v>
      </c>
      <c r="Q21" s="3">
        <v>867</v>
      </c>
      <c r="R21" s="2">
        <f>Table3[[#This Row],[ acc_FRF]]-Table3[[#This Row],[acc_FRF_0.99]]</f>
        <v>0</v>
      </c>
      <c r="S21" s="2">
        <f>Table3[[#This Row],[time_FRF_0.99]]/Table3[[#This Row],[ time_FRF]]</f>
        <v>2.1291748526522594</v>
      </c>
    </row>
    <row r="22" spans="1:19" x14ac:dyDescent="0.25">
      <c r="A22" t="s">
        <v>63</v>
      </c>
      <c r="B22">
        <v>200</v>
      </c>
      <c r="C22">
        <v>3200</v>
      </c>
      <c r="D22">
        <v>3182</v>
      </c>
      <c r="E22">
        <v>18</v>
      </c>
      <c r="F22">
        <v>2</v>
      </c>
      <c r="G22" s="2">
        <v>61</v>
      </c>
      <c r="H22" s="2">
        <v>1178.5999999999999</v>
      </c>
      <c r="I22" s="1">
        <v>0.51511139134089901</v>
      </c>
      <c r="J22" s="2">
        <v>61</v>
      </c>
      <c r="K22" s="2">
        <v>4408.6000000000004</v>
      </c>
      <c r="L22" s="1">
        <v>0.53995376208490897</v>
      </c>
      <c r="M22" s="2">
        <f>Table3[[#This Row],[ acc_FRF]]-Table3[[#This Row],[ acc_W]]</f>
        <v>0</v>
      </c>
      <c r="N22" s="1">
        <f>Table3[[#This Row],[ auc_FRF]]-Table3[[#This Row],[ auc_W]]</f>
        <v>-2.4842370744009967E-2</v>
      </c>
      <c r="O22" s="2">
        <f>Table3[[#This Row],[ time_W]]/Table3[[#This Row],[ time_FRF]]</f>
        <v>3.7405396232818604</v>
      </c>
      <c r="P22" s="2">
        <v>61</v>
      </c>
      <c r="Q22" s="3">
        <v>10335</v>
      </c>
      <c r="R22" s="2">
        <f>Table3[[#This Row],[ acc_FRF]]-Table3[[#This Row],[acc_FRF_0.99]]</f>
        <v>0</v>
      </c>
      <c r="S22" s="2">
        <f>Table3[[#This Row],[time_FRF_0.99]]/Table3[[#This Row],[ time_FRF]]</f>
        <v>8.7688783302222983</v>
      </c>
    </row>
    <row r="23" spans="1:19" x14ac:dyDescent="0.25">
      <c r="A23" t="s">
        <v>64</v>
      </c>
      <c r="B23">
        <v>200</v>
      </c>
      <c r="C23">
        <v>400</v>
      </c>
      <c r="D23">
        <v>399</v>
      </c>
      <c r="E23">
        <v>1</v>
      </c>
      <c r="F23">
        <v>2</v>
      </c>
      <c r="G23" s="2">
        <v>57.4</v>
      </c>
      <c r="H23" s="2">
        <v>498.2</v>
      </c>
      <c r="I23" s="1">
        <v>0.52724296675191795</v>
      </c>
      <c r="J23" s="2">
        <v>57.6</v>
      </c>
      <c r="K23" s="2">
        <v>1183.2</v>
      </c>
      <c r="L23" s="1">
        <v>0.50341687979539596</v>
      </c>
      <c r="M23" s="2">
        <f>Table3[[#This Row],[ acc_FRF]]-Table3[[#This Row],[ acc_W]]</f>
        <v>-0.20000000000000284</v>
      </c>
      <c r="N23" s="1">
        <f>Table3[[#This Row],[ auc_FRF]]-Table3[[#This Row],[ auc_W]]</f>
        <v>2.3826086956521997E-2</v>
      </c>
      <c r="O23" s="2">
        <f>Table3[[#This Row],[ time_W]]/Table3[[#This Row],[ time_FRF]]</f>
        <v>2.3749498193496588</v>
      </c>
      <c r="P23" s="2">
        <v>58.1</v>
      </c>
      <c r="Q23" s="3">
        <v>1533.8</v>
      </c>
      <c r="R23" s="2">
        <f>Table3[[#This Row],[ acc_FRF]]-Table3[[#This Row],[acc_FRF_0.99]]</f>
        <v>-0.70000000000000284</v>
      </c>
      <c r="S23" s="2">
        <f>Table3[[#This Row],[time_FRF_0.99]]/Table3[[#This Row],[ time_FRF]]</f>
        <v>3.0786832597350462</v>
      </c>
    </row>
    <row r="24" spans="1:19" x14ac:dyDescent="0.25">
      <c r="A24" t="s">
        <v>65</v>
      </c>
      <c r="B24">
        <v>200</v>
      </c>
      <c r="C24">
        <v>6400</v>
      </c>
      <c r="D24">
        <v>6361</v>
      </c>
      <c r="E24">
        <v>39</v>
      </c>
      <c r="F24">
        <v>2</v>
      </c>
      <c r="G24" s="2">
        <v>62.5</v>
      </c>
      <c r="H24" s="2">
        <v>1836.8</v>
      </c>
      <c r="I24" s="1">
        <v>0.54254933333333299</v>
      </c>
      <c r="J24" s="2">
        <v>62.5</v>
      </c>
      <c r="K24" s="2">
        <v>7824.8</v>
      </c>
      <c r="L24" s="1">
        <v>0.50902400000000003</v>
      </c>
      <c r="M24" s="2">
        <f>Table3[[#This Row],[ acc_FRF]]-Table3[[#This Row],[ acc_W]]</f>
        <v>0</v>
      </c>
      <c r="N24" s="1">
        <f>Table3[[#This Row],[ auc_FRF]]-Table3[[#This Row],[ auc_W]]</f>
        <v>3.3525333333332963E-2</v>
      </c>
      <c r="O24" s="2">
        <f>Table3[[#This Row],[ time_W]]/Table3[[#This Row],[ time_FRF]]</f>
        <v>4.2600174216027877</v>
      </c>
      <c r="P24" s="2">
        <v>62.5</v>
      </c>
      <c r="Q24" s="3">
        <v>22021</v>
      </c>
      <c r="R24" s="2">
        <f>Table3[[#This Row],[ acc_FRF]]-Table3[[#This Row],[acc_FRF_0.99]]</f>
        <v>0</v>
      </c>
      <c r="S24" s="2">
        <f>Table3[[#This Row],[time_FRF_0.99]]/Table3[[#This Row],[ time_FRF]]</f>
        <v>11.988784843205575</v>
      </c>
    </row>
    <row r="25" spans="1:19" x14ac:dyDescent="0.25">
      <c r="A25" t="s">
        <v>66</v>
      </c>
      <c r="B25">
        <v>200</v>
      </c>
      <c r="C25">
        <v>800</v>
      </c>
      <c r="D25">
        <v>791</v>
      </c>
      <c r="E25">
        <v>9</v>
      </c>
      <c r="F25">
        <v>2</v>
      </c>
      <c r="G25" s="2">
        <v>63</v>
      </c>
      <c r="H25" s="2">
        <v>607</v>
      </c>
      <c r="I25" s="1">
        <v>0.58659373659373604</v>
      </c>
      <c r="J25" s="2">
        <v>63</v>
      </c>
      <c r="K25" s="2">
        <v>1648.6</v>
      </c>
      <c r="L25" s="1">
        <v>0.59175246675246596</v>
      </c>
      <c r="M25" s="2">
        <f>Table3[[#This Row],[ acc_FRF]]-Table3[[#This Row],[ acc_W]]</f>
        <v>0</v>
      </c>
      <c r="N25" s="1">
        <f>Table3[[#This Row],[ auc_FRF]]-Table3[[#This Row],[ auc_W]]</f>
        <v>-5.1587301587299184E-3</v>
      </c>
      <c r="O25" s="2">
        <f>Table3[[#This Row],[ time_W]]/Table3[[#This Row],[ time_FRF]]</f>
        <v>2.7159802306425038</v>
      </c>
      <c r="P25" s="2">
        <v>63</v>
      </c>
      <c r="Q25" s="3">
        <v>2707</v>
      </c>
      <c r="R25" s="2">
        <f>Table3[[#This Row],[ acc_FRF]]-Table3[[#This Row],[acc_FRF_0.99]]</f>
        <v>0</v>
      </c>
      <c r="S25" s="2">
        <f>Table3[[#This Row],[time_FRF_0.99]]/Table3[[#This Row],[ time_FRF]]</f>
        <v>4.4596375617792425</v>
      </c>
    </row>
    <row r="26" spans="1:19" x14ac:dyDescent="0.25">
      <c r="A26" t="s">
        <v>67</v>
      </c>
      <c r="B26">
        <v>25600</v>
      </c>
      <c r="C26">
        <v>100</v>
      </c>
      <c r="D26">
        <v>98</v>
      </c>
      <c r="E26">
        <v>2</v>
      </c>
      <c r="F26">
        <v>2</v>
      </c>
      <c r="G26" s="2">
        <v>79.4453125</v>
      </c>
      <c r="H26" s="2">
        <v>150077</v>
      </c>
      <c r="I26" s="1">
        <v>0.89145465358120801</v>
      </c>
      <c r="J26" s="2">
        <v>77.821093750000003</v>
      </c>
      <c r="K26" s="2">
        <v>260423</v>
      </c>
      <c r="L26" s="1">
        <v>0.887302327273914</v>
      </c>
      <c r="M26" s="2">
        <f>Table3[[#This Row],[ acc_FRF]]-Table3[[#This Row],[ acc_W]]</f>
        <v>1.6242187499999972</v>
      </c>
      <c r="N26" s="1">
        <f>Table3[[#This Row],[ auc_FRF]]-Table3[[#This Row],[ auc_W]]</f>
        <v>4.1523263072940075E-3</v>
      </c>
      <c r="O26" s="2">
        <f>Table3[[#This Row],[ time_W]]/Table3[[#This Row],[ time_FRF]]</f>
        <v>1.7352625652165221</v>
      </c>
      <c r="P26" s="2">
        <v>77.516406250000003</v>
      </c>
      <c r="Q26" s="3">
        <v>231829.6</v>
      </c>
      <c r="R26" s="2">
        <f>Table3[[#This Row],[ acc_FRF]]-Table3[[#This Row],[acc_FRF_0.99]]</f>
        <v>1.9289062499999972</v>
      </c>
      <c r="S26" s="2">
        <f>Table3[[#This Row],[time_FRF_0.99]]/Table3[[#This Row],[ time_FRF]]</f>
        <v>1.5447377013133259</v>
      </c>
    </row>
    <row r="27" spans="1:19" x14ac:dyDescent="0.25">
      <c r="A27" t="s">
        <v>68</v>
      </c>
      <c r="B27">
        <v>3200</v>
      </c>
      <c r="C27">
        <v>100</v>
      </c>
      <c r="D27">
        <v>100</v>
      </c>
      <c r="E27">
        <v>0</v>
      </c>
      <c r="F27">
        <v>2</v>
      </c>
      <c r="G27" s="2">
        <v>89.424999999999997</v>
      </c>
      <c r="H27" s="2">
        <v>8615</v>
      </c>
      <c r="I27" s="1">
        <v>0.93398913074615597</v>
      </c>
      <c r="J27" s="2">
        <v>89.325000000000003</v>
      </c>
      <c r="K27" s="2">
        <v>15387.2</v>
      </c>
      <c r="L27" s="1">
        <v>0.94579819036745105</v>
      </c>
      <c r="M27" s="2">
        <f>Table3[[#This Row],[ acc_FRF]]-Table3[[#This Row],[ acc_W]]</f>
        <v>9.9999999999994316E-2</v>
      </c>
      <c r="N27" s="1">
        <f>Table3[[#This Row],[ auc_FRF]]-Table3[[#This Row],[ auc_W]]</f>
        <v>-1.1809059621295082E-2</v>
      </c>
      <c r="O27" s="2">
        <f>Table3[[#This Row],[ time_W]]/Table3[[#This Row],[ time_FRF]]</f>
        <v>1.786094022054556</v>
      </c>
      <c r="P27" s="2">
        <v>89.318749999999994</v>
      </c>
      <c r="Q27" s="3">
        <v>13190.2</v>
      </c>
      <c r="R27" s="2">
        <f>Table3[[#This Row],[ acc_FRF]]-Table3[[#This Row],[acc_FRF_0.99]]</f>
        <v>0.10625000000000284</v>
      </c>
      <c r="S27" s="2">
        <f>Table3[[#This Row],[time_FRF_0.99]]/Table3[[#This Row],[ time_FRF]]</f>
        <v>1.5310737086477075</v>
      </c>
    </row>
    <row r="28" spans="1:19" x14ac:dyDescent="0.25">
      <c r="A28" t="s">
        <v>69</v>
      </c>
      <c r="B28">
        <v>3200</v>
      </c>
      <c r="C28">
        <v>200</v>
      </c>
      <c r="D28">
        <v>200</v>
      </c>
      <c r="E28">
        <v>0</v>
      </c>
      <c r="F28">
        <v>2</v>
      </c>
      <c r="G28" s="2">
        <v>75.037499999999994</v>
      </c>
      <c r="H28" s="2">
        <v>12680.4</v>
      </c>
      <c r="I28" s="1">
        <v>0.92078242293702695</v>
      </c>
      <c r="J28" s="2">
        <v>75.112499999999997</v>
      </c>
      <c r="K28" s="2">
        <v>24184.2</v>
      </c>
      <c r="L28" s="1">
        <v>0.92714712400755805</v>
      </c>
      <c r="M28" s="2">
        <f>Table3[[#This Row],[ acc_FRF]]-Table3[[#This Row],[ acc_W]]</f>
        <v>-7.5000000000002842E-2</v>
      </c>
      <c r="N28" s="1">
        <f>Table3[[#This Row],[ auc_FRF]]-Table3[[#This Row],[ auc_W]]</f>
        <v>-6.3647010705311091E-3</v>
      </c>
      <c r="O28" s="2">
        <f>Table3[[#This Row],[ time_W]]/Table3[[#This Row],[ time_FRF]]</f>
        <v>1.9072111289864675</v>
      </c>
      <c r="P28" s="2">
        <v>77.306250000000006</v>
      </c>
      <c r="Q28" s="3">
        <v>27808.2</v>
      </c>
      <c r="R28" s="2">
        <f>Table3[[#This Row],[ acc_FRF]]-Table3[[#This Row],[acc_FRF_0.99]]</f>
        <v>-2.2687500000000114</v>
      </c>
      <c r="S28" s="2">
        <f>Table3[[#This Row],[time_FRF_0.99]]/Table3[[#This Row],[ time_FRF]]</f>
        <v>2.1930065297624681</v>
      </c>
    </row>
    <row r="29" spans="1:19" x14ac:dyDescent="0.25">
      <c r="A29" t="s">
        <v>70</v>
      </c>
      <c r="B29">
        <v>3200</v>
      </c>
      <c r="C29">
        <v>400</v>
      </c>
      <c r="D29">
        <v>394</v>
      </c>
      <c r="E29">
        <v>6</v>
      </c>
      <c r="F29">
        <v>2</v>
      </c>
      <c r="G29" s="2">
        <v>75.893749999999997</v>
      </c>
      <c r="H29" s="2">
        <v>15191</v>
      </c>
      <c r="I29" s="1">
        <v>0.833795403826329</v>
      </c>
      <c r="J29" s="2">
        <v>77.775000000000006</v>
      </c>
      <c r="K29" s="2">
        <v>32778.6</v>
      </c>
      <c r="L29" s="1">
        <v>0.85817322584891598</v>
      </c>
      <c r="M29" s="2">
        <f>Table3[[#This Row],[ acc_FRF]]-Table3[[#This Row],[ acc_W]]</f>
        <v>-1.8812500000000085</v>
      </c>
      <c r="N29" s="1">
        <f>Table3[[#This Row],[ auc_FRF]]-Table3[[#This Row],[ auc_W]]</f>
        <v>-2.4377822022586981E-2</v>
      </c>
      <c r="O29" s="2">
        <f>Table3[[#This Row],[ time_W]]/Table3[[#This Row],[ time_FRF]]</f>
        <v>2.1577644658021198</v>
      </c>
      <c r="P29" s="2">
        <v>77.174999999999997</v>
      </c>
      <c r="Q29" s="3">
        <v>47198.6</v>
      </c>
      <c r="R29" s="2">
        <f>Table3[[#This Row],[ acc_FRF]]-Table3[[#This Row],[acc_FRF_0.99]]</f>
        <v>-1.28125</v>
      </c>
      <c r="S29" s="2">
        <f>Table3[[#This Row],[time_FRF_0.99]]/Table3[[#This Row],[ time_FRF]]</f>
        <v>3.1070107300375223</v>
      </c>
    </row>
    <row r="30" spans="1:19" x14ac:dyDescent="0.25">
      <c r="A30" t="s">
        <v>71</v>
      </c>
      <c r="B30">
        <v>3200</v>
      </c>
      <c r="C30">
        <v>800</v>
      </c>
      <c r="D30">
        <v>791</v>
      </c>
      <c r="E30">
        <v>9</v>
      </c>
      <c r="F30">
        <v>2</v>
      </c>
      <c r="G30" s="2">
        <v>62.693750000000001</v>
      </c>
      <c r="H30" s="2">
        <v>18872</v>
      </c>
      <c r="I30" s="1">
        <v>0.75994916474504104</v>
      </c>
      <c r="J30" s="2">
        <v>62.8125</v>
      </c>
      <c r="K30" s="2">
        <v>42378.2</v>
      </c>
      <c r="L30" s="1">
        <v>0.81119932386606697</v>
      </c>
      <c r="M30" s="2">
        <f>Table3[[#This Row],[ acc_FRF]]-Table3[[#This Row],[ acc_W]]</f>
        <v>-0.11874999999999858</v>
      </c>
      <c r="N30" s="1">
        <f>Table3[[#This Row],[ auc_FRF]]-Table3[[#This Row],[ auc_W]]</f>
        <v>-5.1250159121025929E-2</v>
      </c>
      <c r="O30" s="2">
        <f>Table3[[#This Row],[ time_W]]/Table3[[#This Row],[ time_FRF]]</f>
        <v>2.2455595591352266</v>
      </c>
      <c r="P30" s="2">
        <v>63.424999999999997</v>
      </c>
      <c r="Q30" s="3">
        <v>97347</v>
      </c>
      <c r="R30" s="2">
        <f>Table3[[#This Row],[ acc_FRF]]-Table3[[#This Row],[acc_FRF_0.99]]</f>
        <v>-0.73124999999999574</v>
      </c>
      <c r="S30" s="2">
        <f>Table3[[#This Row],[time_FRF_0.99]]/Table3[[#This Row],[ time_FRF]]</f>
        <v>5.1582768122085634</v>
      </c>
    </row>
    <row r="31" spans="1:19" x14ac:dyDescent="0.25">
      <c r="A31" t="s">
        <v>72</v>
      </c>
      <c r="B31">
        <v>400</v>
      </c>
      <c r="C31">
        <v>100</v>
      </c>
      <c r="D31">
        <v>100</v>
      </c>
      <c r="E31">
        <v>0</v>
      </c>
      <c r="F31">
        <v>2</v>
      </c>
      <c r="G31" s="2">
        <v>79.45</v>
      </c>
      <c r="H31" s="2">
        <v>706.4</v>
      </c>
      <c r="I31" s="1">
        <v>0.90005274261603296</v>
      </c>
      <c r="J31" s="2">
        <v>79.05</v>
      </c>
      <c r="K31" s="2">
        <v>1273.2</v>
      </c>
      <c r="L31" s="1">
        <v>0.904539632308619</v>
      </c>
      <c r="M31" s="2">
        <f>Table3[[#This Row],[ acc_FRF]]-Table3[[#This Row],[ acc_W]]</f>
        <v>0.40000000000000568</v>
      </c>
      <c r="N31" s="1">
        <f>Table3[[#This Row],[ auc_FRF]]-Table3[[#This Row],[ auc_W]]</f>
        <v>-4.486889692586038E-3</v>
      </c>
      <c r="O31" s="2">
        <f>Table3[[#This Row],[ time_W]]/Table3[[#This Row],[ time_FRF]]</f>
        <v>1.8023782559456401</v>
      </c>
      <c r="P31" s="2">
        <v>79.150000000000006</v>
      </c>
      <c r="Q31" s="3">
        <v>1092</v>
      </c>
      <c r="R31" s="2">
        <f>Table3[[#This Row],[ acc_FRF]]-Table3[[#This Row],[acc_FRF_0.99]]</f>
        <v>0.29999999999999716</v>
      </c>
      <c r="S31" s="2">
        <f>Table3[[#This Row],[time_FRF_0.99]]/Table3[[#This Row],[ time_FRF]]</f>
        <v>1.5458663646659117</v>
      </c>
    </row>
    <row r="32" spans="1:19" x14ac:dyDescent="0.25">
      <c r="A32" t="s">
        <v>73</v>
      </c>
      <c r="B32">
        <v>400</v>
      </c>
      <c r="C32">
        <v>1600</v>
      </c>
      <c r="D32">
        <v>1592</v>
      </c>
      <c r="E32">
        <v>8</v>
      </c>
      <c r="F32">
        <v>2</v>
      </c>
      <c r="G32" s="2">
        <v>69.5</v>
      </c>
      <c r="H32" s="2">
        <v>1835.6</v>
      </c>
      <c r="I32" s="1">
        <v>0.54212171246609198</v>
      </c>
      <c r="J32" s="2">
        <v>69.5</v>
      </c>
      <c r="K32" s="2">
        <v>4745</v>
      </c>
      <c r="L32" s="1">
        <v>0.571603373039273</v>
      </c>
      <c r="M32" s="2">
        <f>Table3[[#This Row],[ acc_FRF]]-Table3[[#This Row],[ acc_W]]</f>
        <v>0</v>
      </c>
      <c r="N32" s="1">
        <f>Table3[[#This Row],[ auc_FRF]]-Table3[[#This Row],[ auc_W]]</f>
        <v>-2.9481660573181023E-2</v>
      </c>
      <c r="O32" s="2">
        <f>Table3[[#This Row],[ time_W]]/Table3[[#This Row],[ time_FRF]]</f>
        <v>2.5849858356940509</v>
      </c>
      <c r="P32" s="2">
        <v>69.5</v>
      </c>
      <c r="Q32" s="3">
        <v>12418.2</v>
      </c>
      <c r="R32" s="2">
        <f>Table3[[#This Row],[ acc_FRF]]-Table3[[#This Row],[acc_FRF_0.99]]</f>
        <v>0</v>
      </c>
      <c r="S32" s="2">
        <f>Table3[[#This Row],[time_FRF_0.99]]/Table3[[#This Row],[ time_FRF]]</f>
        <v>6.7651993898452831</v>
      </c>
    </row>
    <row r="33" spans="1:19" x14ac:dyDescent="0.25">
      <c r="A33" t="s">
        <v>74</v>
      </c>
      <c r="B33">
        <v>400</v>
      </c>
      <c r="C33">
        <v>200</v>
      </c>
      <c r="D33">
        <v>199</v>
      </c>
      <c r="E33">
        <v>1</v>
      </c>
      <c r="F33">
        <v>2</v>
      </c>
      <c r="G33" s="2">
        <v>96.95</v>
      </c>
      <c r="H33" s="2">
        <v>880</v>
      </c>
      <c r="I33" s="1">
        <v>0.96091514770584496</v>
      </c>
      <c r="J33" s="2">
        <v>96.55</v>
      </c>
      <c r="K33" s="2">
        <v>1757.4</v>
      </c>
      <c r="L33" s="1">
        <v>0.96185292269013201</v>
      </c>
      <c r="M33" s="2">
        <f>Table3[[#This Row],[ acc_FRF]]-Table3[[#This Row],[ acc_W]]</f>
        <v>0.40000000000000568</v>
      </c>
      <c r="N33" s="1">
        <f>Table3[[#This Row],[ auc_FRF]]-Table3[[#This Row],[ auc_W]]</f>
        <v>-9.3777498428704309E-4</v>
      </c>
      <c r="O33" s="2">
        <f>Table3[[#This Row],[ time_W]]/Table3[[#This Row],[ time_FRF]]</f>
        <v>1.9970454545454546</v>
      </c>
      <c r="P33" s="2">
        <v>96.15</v>
      </c>
      <c r="Q33" s="3">
        <v>1943.2</v>
      </c>
      <c r="R33" s="2">
        <f>Table3[[#This Row],[ acc_FRF]]-Table3[[#This Row],[acc_FRF_0.99]]</f>
        <v>0.79999999999999716</v>
      </c>
      <c r="S33" s="2">
        <f>Table3[[#This Row],[time_FRF_0.99]]/Table3[[#This Row],[ time_FRF]]</f>
        <v>2.208181818181818</v>
      </c>
    </row>
    <row r="34" spans="1:19" x14ac:dyDescent="0.25">
      <c r="A34" t="s">
        <v>75</v>
      </c>
      <c r="B34">
        <v>400</v>
      </c>
      <c r="C34">
        <v>3200</v>
      </c>
      <c r="D34">
        <v>3181</v>
      </c>
      <c r="E34">
        <v>19</v>
      </c>
      <c r="F34">
        <v>2</v>
      </c>
      <c r="G34" s="2">
        <v>62.5</v>
      </c>
      <c r="H34" s="2">
        <v>2648.8</v>
      </c>
      <c r="I34" s="1">
        <v>0.56641066666666595</v>
      </c>
      <c r="J34" s="2">
        <v>62.5</v>
      </c>
      <c r="K34" s="2">
        <v>7811.4</v>
      </c>
      <c r="L34" s="1">
        <v>0.57369866666666602</v>
      </c>
      <c r="M34" s="2">
        <f>Table3[[#This Row],[ acc_FRF]]-Table3[[#This Row],[ acc_W]]</f>
        <v>0</v>
      </c>
      <c r="N34" s="1">
        <f>Table3[[#This Row],[ auc_FRF]]-Table3[[#This Row],[ auc_W]]</f>
        <v>-7.2880000000000722E-3</v>
      </c>
      <c r="O34" s="2">
        <f>Table3[[#This Row],[ time_W]]/Table3[[#This Row],[ time_FRF]]</f>
        <v>2.9490335246149195</v>
      </c>
      <c r="P34" s="2">
        <v>62.5</v>
      </c>
      <c r="Q34" s="3">
        <v>26343.8</v>
      </c>
      <c r="R34" s="2">
        <f>Table3[[#This Row],[ acc_FRF]]-Table3[[#This Row],[acc_FRF_0.99]]</f>
        <v>0</v>
      </c>
      <c r="S34" s="2">
        <f>Table3[[#This Row],[time_FRF_0.99]]/Table3[[#This Row],[ time_FRF]]</f>
        <v>9.9455602536997869</v>
      </c>
    </row>
    <row r="35" spans="1:19" x14ac:dyDescent="0.25">
      <c r="A35" t="s">
        <v>76</v>
      </c>
      <c r="B35">
        <v>400</v>
      </c>
      <c r="C35">
        <v>400</v>
      </c>
      <c r="D35">
        <v>397</v>
      </c>
      <c r="E35">
        <v>3</v>
      </c>
      <c r="F35">
        <v>2</v>
      </c>
      <c r="G35" s="2">
        <v>80.5</v>
      </c>
      <c r="H35" s="2">
        <v>1027</v>
      </c>
      <c r="I35" s="1">
        <v>0.62794234750756495</v>
      </c>
      <c r="J35" s="2">
        <v>80.5</v>
      </c>
      <c r="K35" s="2">
        <v>2058.1999999999998</v>
      </c>
      <c r="L35" s="1">
        <v>0.67022615066093305</v>
      </c>
      <c r="M35" s="2">
        <f>Table3[[#This Row],[ acc_FRF]]-Table3[[#This Row],[ acc_W]]</f>
        <v>0</v>
      </c>
      <c r="N35" s="1">
        <f>Table3[[#This Row],[ auc_FRF]]-Table3[[#This Row],[ auc_W]]</f>
        <v>-4.2283803153368105E-2</v>
      </c>
      <c r="O35" s="2">
        <f>Table3[[#This Row],[ time_W]]/Table3[[#This Row],[ time_FRF]]</f>
        <v>2.004089581304771</v>
      </c>
      <c r="P35" s="2">
        <v>80.5</v>
      </c>
      <c r="Q35" s="3">
        <v>3073.8</v>
      </c>
      <c r="R35" s="2">
        <f>Table3[[#This Row],[ acc_FRF]]-Table3[[#This Row],[acc_FRF_0.99]]</f>
        <v>0</v>
      </c>
      <c r="S35" s="2">
        <f>Table3[[#This Row],[time_FRF_0.99]]/Table3[[#This Row],[ time_FRF]]</f>
        <v>2.9929892891918208</v>
      </c>
    </row>
    <row r="36" spans="1:19" x14ac:dyDescent="0.25">
      <c r="A36" t="s">
        <v>77</v>
      </c>
      <c r="B36">
        <v>400</v>
      </c>
      <c r="C36">
        <v>6400</v>
      </c>
      <c r="D36">
        <v>6357</v>
      </c>
      <c r="E36">
        <v>43</v>
      </c>
      <c r="F36">
        <v>2</v>
      </c>
      <c r="G36" s="2">
        <v>99</v>
      </c>
      <c r="H36" s="2">
        <v>2600.4</v>
      </c>
      <c r="I36" s="1">
        <v>0.34147727272727202</v>
      </c>
      <c r="J36" s="2">
        <v>99</v>
      </c>
      <c r="K36" s="2">
        <v>4276.2</v>
      </c>
      <c r="L36" s="1">
        <v>0.33686868686868598</v>
      </c>
      <c r="M36" s="2">
        <f>Table3[[#This Row],[ acc_FRF]]-Table3[[#This Row],[ acc_W]]</f>
        <v>0</v>
      </c>
      <c r="N36" s="1">
        <f>Table3[[#This Row],[ auc_FRF]]-Table3[[#This Row],[ auc_W]]</f>
        <v>4.608585858586034E-3</v>
      </c>
      <c r="O36" s="2">
        <f>Table3[[#This Row],[ time_W]]/Table3[[#This Row],[ time_FRF]]</f>
        <v>1.6444393170281495</v>
      </c>
      <c r="P36" s="2">
        <v>99</v>
      </c>
      <c r="Q36" s="3">
        <v>17314.2</v>
      </c>
      <c r="R36" s="2">
        <f>Table3[[#This Row],[ acc_FRF]]-Table3[[#This Row],[acc_FRF_0.99]]</f>
        <v>0</v>
      </c>
      <c r="S36" s="2">
        <f>Table3[[#This Row],[time_FRF_0.99]]/Table3[[#This Row],[ time_FRF]]</f>
        <v>6.6582833410244575</v>
      </c>
    </row>
    <row r="37" spans="1:19" x14ac:dyDescent="0.25">
      <c r="A37" t="s">
        <v>78</v>
      </c>
      <c r="B37">
        <v>400</v>
      </c>
      <c r="C37">
        <v>800</v>
      </c>
      <c r="D37">
        <v>796</v>
      </c>
      <c r="E37">
        <v>4</v>
      </c>
      <c r="F37">
        <v>2</v>
      </c>
      <c r="G37" s="2">
        <v>75.75</v>
      </c>
      <c r="H37" s="2">
        <v>1333</v>
      </c>
      <c r="I37" s="1">
        <v>0.61504542206797996</v>
      </c>
      <c r="J37" s="2">
        <v>75.75</v>
      </c>
      <c r="K37" s="2">
        <v>2981.8</v>
      </c>
      <c r="L37" s="1">
        <v>0.63166615630635203</v>
      </c>
      <c r="M37" s="2">
        <f>Table3[[#This Row],[ acc_FRF]]-Table3[[#This Row],[ acc_W]]</f>
        <v>0</v>
      </c>
      <c r="N37" s="1">
        <f>Table3[[#This Row],[ auc_FRF]]-Table3[[#This Row],[ auc_W]]</f>
        <v>-1.662073423837207E-2</v>
      </c>
      <c r="O37" s="2">
        <f>Table3[[#This Row],[ time_W]]/Table3[[#This Row],[ time_FRF]]</f>
        <v>2.236909227306827</v>
      </c>
      <c r="P37" s="2">
        <v>75.75</v>
      </c>
      <c r="Q37" s="3">
        <v>5987</v>
      </c>
      <c r="R37" s="2">
        <f>Table3[[#This Row],[ acc_FRF]]-Table3[[#This Row],[acc_FRF_0.99]]</f>
        <v>0</v>
      </c>
      <c r="S37" s="2">
        <f>Table3[[#This Row],[time_FRF_0.99]]/Table3[[#This Row],[ time_FRF]]</f>
        <v>4.4913728432108027</v>
      </c>
    </row>
    <row r="38" spans="1:19" x14ac:dyDescent="0.25">
      <c r="A38" t="s">
        <v>79</v>
      </c>
      <c r="B38">
        <v>6400</v>
      </c>
      <c r="C38">
        <v>100</v>
      </c>
      <c r="D38">
        <v>100</v>
      </c>
      <c r="E38">
        <v>0</v>
      </c>
      <c r="F38">
        <v>2</v>
      </c>
      <c r="G38" s="2">
        <v>91.471874999999997</v>
      </c>
      <c r="H38" s="2">
        <v>22539</v>
      </c>
      <c r="I38" s="1">
        <v>0.98041866837254299</v>
      </c>
      <c r="J38" s="2">
        <v>89.678124999999994</v>
      </c>
      <c r="K38" s="2">
        <v>41550</v>
      </c>
      <c r="L38" s="1">
        <v>0.977354063767224</v>
      </c>
      <c r="M38" s="2">
        <f>Table3[[#This Row],[ acc_FRF]]-Table3[[#This Row],[ acc_W]]</f>
        <v>1.7937500000000028</v>
      </c>
      <c r="N38" s="1">
        <f>Table3[[#This Row],[ auc_FRF]]-Table3[[#This Row],[ auc_W]]</f>
        <v>3.0646046053189879E-3</v>
      </c>
      <c r="O38" s="2">
        <f>Table3[[#This Row],[ time_W]]/Table3[[#This Row],[ time_FRF]]</f>
        <v>1.8434713163849328</v>
      </c>
      <c r="P38" s="2">
        <v>90.487499999999997</v>
      </c>
      <c r="Q38" s="3">
        <v>35985.800000000003</v>
      </c>
      <c r="R38" s="2">
        <f>Table3[[#This Row],[ acc_FRF]]-Table3[[#This Row],[acc_FRF_0.99]]</f>
        <v>0.984375</v>
      </c>
      <c r="S38" s="2">
        <f>Table3[[#This Row],[time_FRF_0.99]]/Table3[[#This Row],[ time_FRF]]</f>
        <v>1.5966014463818272</v>
      </c>
    </row>
    <row r="39" spans="1:19" x14ac:dyDescent="0.25">
      <c r="A39" t="s">
        <v>80</v>
      </c>
      <c r="B39">
        <v>6400</v>
      </c>
      <c r="C39">
        <v>200</v>
      </c>
      <c r="D39">
        <v>199</v>
      </c>
      <c r="E39">
        <v>1</v>
      </c>
      <c r="F39">
        <v>2</v>
      </c>
      <c r="G39" s="2">
        <v>96.728125000000006</v>
      </c>
      <c r="H39" s="2">
        <v>27687.200000000001</v>
      </c>
      <c r="I39" s="1">
        <v>0.98785163429676703</v>
      </c>
      <c r="J39" s="2">
        <v>96.734375</v>
      </c>
      <c r="K39" s="2">
        <v>57869</v>
      </c>
      <c r="L39" s="1">
        <v>0.990353158040436</v>
      </c>
      <c r="M39" s="2">
        <f>Table3[[#This Row],[ acc_FRF]]-Table3[[#This Row],[ acc_W]]</f>
        <v>-6.2499999999943157E-3</v>
      </c>
      <c r="N39" s="1">
        <f>Table3[[#This Row],[ auc_FRF]]-Table3[[#This Row],[ auc_W]]</f>
        <v>-2.5015237436689652E-3</v>
      </c>
      <c r="O39" s="2">
        <f>Table3[[#This Row],[ time_W]]/Table3[[#This Row],[ time_FRF]]</f>
        <v>2.0900993961108383</v>
      </c>
      <c r="P39" s="2">
        <v>96.724999999999994</v>
      </c>
      <c r="Q39" s="3">
        <v>57558.6</v>
      </c>
      <c r="R39" s="2">
        <f>Table3[[#This Row],[ acc_FRF]]-Table3[[#This Row],[acc_FRF_0.99]]</f>
        <v>3.1250000000113687E-3</v>
      </c>
      <c r="S39" s="2">
        <f>Table3[[#This Row],[time_FRF_0.99]]/Table3[[#This Row],[ time_FRF]]</f>
        <v>2.0788884394232712</v>
      </c>
    </row>
    <row r="40" spans="1:19" x14ac:dyDescent="0.25">
      <c r="A40" t="s">
        <v>81</v>
      </c>
      <c r="B40">
        <v>6400</v>
      </c>
      <c r="C40">
        <v>400</v>
      </c>
      <c r="D40">
        <v>397</v>
      </c>
      <c r="E40">
        <v>3</v>
      </c>
      <c r="F40">
        <v>2</v>
      </c>
      <c r="G40" s="2">
        <v>69.646874999999994</v>
      </c>
      <c r="H40" s="2">
        <v>37850.199999999997</v>
      </c>
      <c r="I40" s="1">
        <v>0.94787359326521003</v>
      </c>
      <c r="J40" s="2">
        <v>73.046875</v>
      </c>
      <c r="K40" s="2">
        <v>80578.600000000006</v>
      </c>
      <c r="L40" s="1">
        <v>0.95995174910901404</v>
      </c>
      <c r="M40" s="2">
        <f>Table3[[#This Row],[ acc_FRF]]-Table3[[#This Row],[ acc_W]]</f>
        <v>-3.4000000000000057</v>
      </c>
      <c r="N40" s="1">
        <f>Table3[[#This Row],[ auc_FRF]]-Table3[[#This Row],[ auc_W]]</f>
        <v>-1.2078155843804006E-2</v>
      </c>
      <c r="O40" s="2">
        <f>Table3[[#This Row],[ time_W]]/Table3[[#This Row],[ time_FRF]]</f>
        <v>2.1288817496340839</v>
      </c>
      <c r="P40" s="2">
        <v>85.03125</v>
      </c>
      <c r="Q40" s="3">
        <v>121182.6</v>
      </c>
      <c r="R40" s="2">
        <f>Table3[[#This Row],[ acc_FRF]]-Table3[[#This Row],[acc_FRF_0.99]]</f>
        <v>-15.384375000000006</v>
      </c>
      <c r="S40" s="2">
        <f>Table3[[#This Row],[time_FRF_0.99]]/Table3[[#This Row],[ time_FRF]]</f>
        <v>3.2016369794611395</v>
      </c>
    </row>
    <row r="41" spans="1:19" x14ac:dyDescent="0.25">
      <c r="A41" t="s">
        <v>82</v>
      </c>
      <c r="B41">
        <v>800</v>
      </c>
      <c r="C41">
        <v>100</v>
      </c>
      <c r="D41">
        <v>100</v>
      </c>
      <c r="E41">
        <v>0</v>
      </c>
      <c r="F41">
        <v>2</v>
      </c>
      <c r="G41" s="2">
        <v>82.65</v>
      </c>
      <c r="H41" s="2">
        <v>1972</v>
      </c>
      <c r="I41" s="1">
        <v>0.89593896537024398</v>
      </c>
      <c r="J41" s="2">
        <v>80.900000000000006</v>
      </c>
      <c r="K41" s="2">
        <v>3520.2</v>
      </c>
      <c r="L41" s="1">
        <v>0.88212154266656595</v>
      </c>
      <c r="M41" s="2">
        <f>Table3[[#This Row],[ acc_FRF]]-Table3[[#This Row],[ acc_W]]</f>
        <v>1.75</v>
      </c>
      <c r="N41" s="1">
        <f>Table3[[#This Row],[ auc_FRF]]-Table3[[#This Row],[ auc_W]]</f>
        <v>1.3817422703678028E-2</v>
      </c>
      <c r="O41" s="2">
        <f>Table3[[#This Row],[ time_W]]/Table3[[#This Row],[ time_FRF]]</f>
        <v>1.7850912778904664</v>
      </c>
      <c r="P41" s="2">
        <v>80.75</v>
      </c>
      <c r="Q41" s="3">
        <v>3102.4</v>
      </c>
      <c r="R41" s="2">
        <f>Table3[[#This Row],[ acc_FRF]]-Table3[[#This Row],[acc_FRF_0.99]]</f>
        <v>1.9000000000000057</v>
      </c>
      <c r="S41" s="2">
        <f>Table3[[#This Row],[time_FRF_0.99]]/Table3[[#This Row],[ time_FRF]]</f>
        <v>1.5732251521298175</v>
      </c>
    </row>
    <row r="42" spans="1:19" x14ac:dyDescent="0.25">
      <c r="A42" t="s">
        <v>83</v>
      </c>
      <c r="B42">
        <v>800</v>
      </c>
      <c r="C42">
        <v>1600</v>
      </c>
      <c r="D42">
        <v>1585</v>
      </c>
      <c r="E42">
        <v>15</v>
      </c>
      <c r="F42">
        <v>2</v>
      </c>
      <c r="G42" s="2">
        <v>57.625</v>
      </c>
      <c r="H42" s="2">
        <v>4333.8</v>
      </c>
      <c r="I42" s="1">
        <v>0.66622328396241404</v>
      </c>
      <c r="J42" s="2">
        <v>57.65</v>
      </c>
      <c r="K42" s="2">
        <v>10679.2</v>
      </c>
      <c r="L42" s="1">
        <v>0.70229526994744296</v>
      </c>
      <c r="M42" s="2">
        <f>Table3[[#This Row],[ acc_FRF]]-Table3[[#This Row],[ acc_W]]</f>
        <v>-2.4999999999998579E-2</v>
      </c>
      <c r="N42" s="1">
        <f>Table3[[#This Row],[ auc_FRF]]-Table3[[#This Row],[ auc_W]]</f>
        <v>-3.607198598502892E-2</v>
      </c>
      <c r="O42" s="2">
        <f>Table3[[#This Row],[ time_W]]/Table3[[#This Row],[ time_FRF]]</f>
        <v>2.464165397572569</v>
      </c>
      <c r="P42" s="2">
        <v>57.65</v>
      </c>
      <c r="Q42" s="3">
        <v>32009.200000000001</v>
      </c>
      <c r="R42" s="2">
        <f>Table3[[#This Row],[ acc_FRF]]-Table3[[#This Row],[acc_FRF_0.99]]</f>
        <v>-2.4999999999998579E-2</v>
      </c>
      <c r="S42" s="2">
        <f>Table3[[#This Row],[time_FRF_0.99]]/Table3[[#This Row],[ time_FRF]]</f>
        <v>7.3859430522866765</v>
      </c>
    </row>
    <row r="43" spans="1:19" x14ac:dyDescent="0.25">
      <c r="A43" t="s">
        <v>84</v>
      </c>
      <c r="B43">
        <v>800</v>
      </c>
      <c r="C43">
        <v>200</v>
      </c>
      <c r="D43">
        <v>199</v>
      </c>
      <c r="E43">
        <v>1</v>
      </c>
      <c r="F43">
        <v>2</v>
      </c>
      <c r="G43" s="2">
        <v>83</v>
      </c>
      <c r="H43" s="2">
        <v>2005.2</v>
      </c>
      <c r="I43" s="1">
        <v>0.80776266832034005</v>
      </c>
      <c r="J43" s="2">
        <v>83</v>
      </c>
      <c r="K43" s="2">
        <v>3521.2</v>
      </c>
      <c r="L43" s="1">
        <v>0.85915020375620099</v>
      </c>
      <c r="M43" s="2">
        <f>Table3[[#This Row],[ acc_FRF]]-Table3[[#This Row],[ acc_W]]</f>
        <v>0</v>
      </c>
      <c r="N43" s="1">
        <f>Table3[[#This Row],[ auc_FRF]]-Table3[[#This Row],[ auc_W]]</f>
        <v>-5.1387535435860943E-2</v>
      </c>
      <c r="O43" s="2">
        <f>Table3[[#This Row],[ time_W]]/Table3[[#This Row],[ time_FRF]]</f>
        <v>1.7560343107919407</v>
      </c>
      <c r="P43" s="2">
        <v>83</v>
      </c>
      <c r="Q43" s="3">
        <v>4111</v>
      </c>
      <c r="R43" s="2">
        <f>Table3[[#This Row],[ acc_FRF]]-Table3[[#This Row],[acc_FRF_0.99]]</f>
        <v>0</v>
      </c>
      <c r="S43" s="2">
        <f>Table3[[#This Row],[time_FRF_0.99]]/Table3[[#This Row],[ time_FRF]]</f>
        <v>2.0501695591462199</v>
      </c>
    </row>
    <row r="44" spans="1:19" x14ac:dyDescent="0.25">
      <c r="A44" t="s">
        <v>85</v>
      </c>
      <c r="B44">
        <v>800</v>
      </c>
      <c r="C44">
        <v>3200</v>
      </c>
      <c r="D44">
        <v>3173</v>
      </c>
      <c r="E44">
        <v>27</v>
      </c>
      <c r="F44">
        <v>2</v>
      </c>
      <c r="G44" s="2">
        <v>59.274999999999999</v>
      </c>
      <c r="H44" s="2">
        <v>6180.6</v>
      </c>
      <c r="I44" s="1">
        <v>0.61717661981310301</v>
      </c>
      <c r="J44" s="2">
        <v>59.274999999999999</v>
      </c>
      <c r="K44" s="2">
        <v>15912.4</v>
      </c>
      <c r="L44" s="1">
        <v>0.62319316093292898</v>
      </c>
      <c r="M44" s="2">
        <f>Table3[[#This Row],[ acc_FRF]]-Table3[[#This Row],[ acc_W]]</f>
        <v>0</v>
      </c>
      <c r="N44" s="1">
        <f>Table3[[#This Row],[ auc_FRF]]-Table3[[#This Row],[ auc_W]]</f>
        <v>-6.0165411198259688E-3</v>
      </c>
      <c r="O44" s="2">
        <f>Table3[[#This Row],[ time_W]]/Table3[[#This Row],[ time_FRF]]</f>
        <v>2.5745720480212273</v>
      </c>
      <c r="P44" s="2">
        <v>59.25</v>
      </c>
      <c r="Q44" s="3">
        <v>68355.199999999997</v>
      </c>
      <c r="R44" s="2">
        <f>Table3[[#This Row],[ acc_FRF]]-Table3[[#This Row],[acc_FRF_0.99]]</f>
        <v>2.4999999999998579E-2</v>
      </c>
      <c r="S44" s="2">
        <f>Table3[[#This Row],[time_FRF_0.99]]/Table3[[#This Row],[ time_FRF]]</f>
        <v>11.059638222826262</v>
      </c>
    </row>
    <row r="45" spans="1:19" x14ac:dyDescent="0.25">
      <c r="A45" t="s">
        <v>86</v>
      </c>
      <c r="B45">
        <v>800</v>
      </c>
      <c r="C45">
        <v>400</v>
      </c>
      <c r="D45">
        <v>398</v>
      </c>
      <c r="E45">
        <v>2</v>
      </c>
      <c r="F45">
        <v>2</v>
      </c>
      <c r="G45" s="2">
        <v>63.825000000000003</v>
      </c>
      <c r="H45" s="2">
        <v>2631.4</v>
      </c>
      <c r="I45" s="1">
        <v>0.80913197066120102</v>
      </c>
      <c r="J45" s="2">
        <v>63.95</v>
      </c>
      <c r="K45" s="2">
        <v>5400.2</v>
      </c>
      <c r="L45" s="1">
        <v>0.825307410203861</v>
      </c>
      <c r="M45" s="2">
        <f>Table3[[#This Row],[ acc_FRF]]-Table3[[#This Row],[ acc_W]]</f>
        <v>-0.125</v>
      </c>
      <c r="N45" s="1">
        <f>Table3[[#This Row],[ auc_FRF]]-Table3[[#This Row],[ auc_W]]</f>
        <v>-1.6175439542659986E-2</v>
      </c>
      <c r="O45" s="2">
        <f>Table3[[#This Row],[ time_W]]/Table3[[#This Row],[ time_FRF]]</f>
        <v>2.0522155506574444</v>
      </c>
      <c r="P45" s="2">
        <v>64.775000000000006</v>
      </c>
      <c r="Q45" s="3">
        <v>8750.7999999999993</v>
      </c>
      <c r="R45" s="2">
        <f>Table3[[#This Row],[ acc_FRF]]-Table3[[#This Row],[acc_FRF_0.99]]</f>
        <v>-0.95000000000000284</v>
      </c>
      <c r="S45" s="2">
        <f>Table3[[#This Row],[time_FRF_0.99]]/Table3[[#This Row],[ time_FRF]]</f>
        <v>3.3255301360492511</v>
      </c>
    </row>
    <row r="46" spans="1:19" x14ac:dyDescent="0.25">
      <c r="A46" t="s">
        <v>87</v>
      </c>
      <c r="B46">
        <v>800</v>
      </c>
      <c r="C46">
        <v>800</v>
      </c>
      <c r="D46">
        <v>796</v>
      </c>
      <c r="E46">
        <v>4</v>
      </c>
      <c r="F46">
        <v>2</v>
      </c>
      <c r="G46" s="2">
        <v>77.25</v>
      </c>
      <c r="H46" s="2">
        <v>3183.2</v>
      </c>
      <c r="I46" s="1">
        <v>0.68230555851914998</v>
      </c>
      <c r="J46" s="2">
        <v>77.25</v>
      </c>
      <c r="K46" s="2">
        <v>6514.6</v>
      </c>
      <c r="L46" s="1">
        <v>0.73627262704932595</v>
      </c>
      <c r="M46" s="2">
        <f>Table3[[#This Row],[ acc_FRF]]-Table3[[#This Row],[ acc_W]]</f>
        <v>0</v>
      </c>
      <c r="N46" s="1">
        <f>Table3[[#This Row],[ auc_FRF]]-Table3[[#This Row],[ auc_W]]</f>
        <v>-5.3967068530175966E-2</v>
      </c>
      <c r="O46" s="2">
        <f>Table3[[#This Row],[ time_W]]/Table3[[#This Row],[ time_FRF]]</f>
        <v>2.0465569238502139</v>
      </c>
      <c r="P46" s="2">
        <v>77.25</v>
      </c>
      <c r="Q46" s="3">
        <v>14685.6</v>
      </c>
      <c r="R46" s="2">
        <f>Table3[[#This Row],[ acc_FRF]]-Table3[[#This Row],[acc_FRF_0.99]]</f>
        <v>0</v>
      </c>
      <c r="S46" s="2">
        <f>Table3[[#This Row],[time_FRF_0.99]]/Table3[[#This Row],[ time_FRF]]</f>
        <v>4.6134707212867561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real_datasets</vt:lpstr>
      <vt:lpstr>BayesNet</vt:lpstr>
      <vt:lpstr>RDG1</vt:lpstr>
      <vt:lpstr>Execution time real datasets</vt:lpstr>
      <vt:lpstr>Accuracy real datasets</vt:lpstr>
      <vt:lpstr>Difference in accuracy real dat</vt:lpstr>
      <vt:lpstr>SpeedUp real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2017-09-07T16:57:11Z</dcterms:modified>
</cp:coreProperties>
</file>