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 filterPrivacy="1" hidePivotFieldList="1" autoCompressPictures="0" defaultThemeVersion="124226"/>
  <xr:revisionPtr revIDLastSave="0" documentId="13_ncr:1_{598579A3-9D85-8A41-9F94-F9D1FE16B16F}" xr6:coauthVersionLast="36" xr6:coauthVersionMax="36" xr10:uidLastSave="{00000000-0000-0000-0000-000000000000}"/>
  <bookViews>
    <workbookView xWindow="1280" yWindow="1160" windowWidth="27520" windowHeight="15620" xr2:uid="{00000000-000D-0000-FFFF-FFFF00000000}"/>
  </bookViews>
  <sheets>
    <sheet name="Prevalence" sheetId="4" r:id="rId1"/>
    <sheet name="Mortality" sheetId="11" r:id="rId2"/>
    <sheet name="Vaccine" sheetId="8" r:id="rId3"/>
    <sheet name="Antibiotics" sheetId="6" r:id="rId4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1" l="1"/>
  <c r="F3" i="11"/>
  <c r="F4" i="11"/>
  <c r="F5" i="11"/>
  <c r="F6" i="11"/>
  <c r="F7" i="11"/>
  <c r="F8" i="11"/>
  <c r="F9" i="11"/>
  <c r="F10" i="11"/>
  <c r="E2" i="11"/>
  <c r="E3" i="11"/>
  <c r="E4" i="11"/>
  <c r="E5" i="11"/>
  <c r="E6" i="11"/>
  <c r="E7" i="11"/>
  <c r="E8" i="11"/>
  <c r="E9" i="11"/>
  <c r="E10" i="11"/>
  <c r="F11" i="11"/>
  <c r="C17" i="6" l="1"/>
  <c r="D17" i="6"/>
  <c r="B17" i="6"/>
  <c r="D11" i="8"/>
  <c r="D6" i="8"/>
  <c r="C11" i="8"/>
  <c r="B11" i="8"/>
  <c r="E11" i="1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2" i="6"/>
  <c r="D3" i="8"/>
  <c r="D4" i="8"/>
  <c r="D5" i="8"/>
  <c r="D7" i="8"/>
  <c r="D8" i="8"/>
  <c r="D9" i="8"/>
  <c r="D10" i="8"/>
  <c r="D2" i="8"/>
  <c r="H3" i="4"/>
  <c r="I3" i="4"/>
  <c r="J3" i="4"/>
  <c r="H4" i="4"/>
  <c r="I4" i="4"/>
  <c r="J4" i="4"/>
  <c r="H5" i="4"/>
  <c r="I5" i="4"/>
  <c r="J5" i="4"/>
  <c r="H6" i="4"/>
  <c r="I6" i="4"/>
  <c r="J6" i="4"/>
  <c r="H7" i="4"/>
  <c r="I7" i="4"/>
  <c r="J7" i="4"/>
  <c r="H8" i="4"/>
  <c r="I8" i="4"/>
  <c r="J8" i="4"/>
  <c r="H9" i="4"/>
  <c r="I9" i="4"/>
  <c r="J9" i="4"/>
  <c r="H10" i="4"/>
  <c r="I10" i="4"/>
  <c r="J10" i="4"/>
</calcChain>
</file>

<file path=xl/sharedStrings.xml><?xml version="1.0" encoding="utf-8"?>
<sst xmlns="http://schemas.openxmlformats.org/spreadsheetml/2006/main" count="36" uniqueCount="20">
  <si>
    <t>Year</t>
  </si>
  <si>
    <t xml:space="preserve">Coho Salmon </t>
  </si>
  <si>
    <t xml:space="preserve">Atlantic Salmon </t>
  </si>
  <si>
    <t xml:space="preserve">Rainbow trout </t>
  </si>
  <si>
    <t>Total diagnostic</t>
  </si>
  <si>
    <t>SRS diagnostic</t>
  </si>
  <si>
    <t>Prevalence</t>
  </si>
  <si>
    <t>Total dosis</t>
  </si>
  <si>
    <t>SRS dosis</t>
  </si>
  <si>
    <t>Total antibiotics Chilean salmon aquaculture - Tons</t>
  </si>
  <si>
    <t>% SRS</t>
  </si>
  <si>
    <r>
      <t>Chilean salmon biomass</t>
    </r>
    <r>
      <rPr>
        <sz val="11"/>
        <color theme="0"/>
        <rFont val="Arial"/>
        <family val="2"/>
      </rPr>
      <t> (harvested) </t>
    </r>
  </si>
  <si>
    <t>Ratio - Grams of antibiotics per Ton harvested</t>
  </si>
  <si>
    <t>Infectious disease mortality</t>
  </si>
  <si>
    <t>SRS mortality</t>
  </si>
  <si>
    <t xml:space="preserve">Total mortality </t>
  </si>
  <si>
    <t>Total</t>
  </si>
  <si>
    <t xml:space="preserve"> Ratio SRS mortality / Total mortality</t>
  </si>
  <si>
    <t>SRS mortality / Infectious disease mortality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</si>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</sst>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_-;\-* #,##0_-;_-* &quot;-&quot;??_-;_-@_-"/>
    <numFmt numFmtId="165" formatCode="0.0"/>
    <numFmt numFmtId="166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theme="8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5">
    <xf numFmtId="0" fontId="0" fillId="0" borderId="0"/>
    <xf numFmtId="0" fontId="2" fillId="3" borderId="0" applyNumberFormat="0" applyBorder="0" applyAlignment="0" applyProtection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9" fontId="0" fillId="0" borderId="1" xfId="2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 vertical="center"/>
    </xf>
    <xf numFmtId="9" fontId="0" fillId="0" borderId="1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6" fontId="0" fillId="0" borderId="1" xfId="2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6" fontId="1" fillId="0" borderId="1" xfId="2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164" fontId="1" fillId="0" borderId="1" xfId="0" applyNumberFormat="1" applyFont="1" applyBorder="1"/>
    <xf numFmtId="9" fontId="1" fillId="0" borderId="1" xfId="2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</cellXfs>
  <cellStyles count="45">
    <cellStyle name="40% - Énfasis5" xfId="1" builtinId="47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Normal" xfId="0" builtinId="0"/>
    <cellStyle name="Porcentaje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showGridLines="0" tabSelected="1" workbookViewId="0">
      <selection activeCell="E18" sqref="E18"/>
    </sheetView>
  </sheetViews>
  <sheetFormatPr baseColWidth="10" defaultRowHeight="15" x14ac:dyDescent="0.2"/>
  <cols>
    <col min="2" max="2" width="13.33203125" bestFit="1" customWidth="1"/>
    <col min="3" max="3" width="13.6640625" bestFit="1" customWidth="1"/>
    <col min="4" max="4" width="13.33203125" bestFit="1" customWidth="1"/>
    <col min="5" max="5" width="12.6640625" bestFit="1" customWidth="1"/>
    <col min="6" max="6" width="13.6640625" bestFit="1" customWidth="1"/>
    <col min="7" max="7" width="12.1640625" bestFit="1" customWidth="1"/>
    <col min="8" max="8" width="12.6640625" bestFit="1" customWidth="1"/>
    <col min="9" max="9" width="13.6640625" bestFit="1" customWidth="1"/>
    <col min="10" max="10" width="11.6640625" bestFit="1" customWidth="1"/>
  </cols>
  <sheetData>
    <row r="1" spans="1:10" ht="16" x14ac:dyDescent="0.2">
      <c r="A1" s="5"/>
      <c r="B1" s="5" t="s">
        <v>4</v>
      </c>
      <c r="C1" s="5" t="s">
        <v>4</v>
      </c>
      <c r="D1" s="5" t="s">
        <v>4</v>
      </c>
      <c r="E1" s="5" t="s">
        <v>5</v>
      </c>
      <c r="F1" s="5" t="s">
        <v>5</v>
      </c>
      <c r="G1" s="5" t="s">
        <v>5</v>
      </c>
      <c r="H1" s="5" t="s">
        <v>6</v>
      </c>
      <c r="I1" s="5" t="s">
        <v>6</v>
      </c>
      <c r="J1" s="5" t="s">
        <v>6</v>
      </c>
    </row>
    <row r="2" spans="1:10" ht="16" x14ac:dyDescent="0.2">
      <c r="A2" s="5" t="s">
        <v>0</v>
      </c>
      <c r="B2" s="5" t="s">
        <v>3</v>
      </c>
      <c r="C2" s="5" t="s">
        <v>2</v>
      </c>
      <c r="D2" s="5" t="s">
        <v>1</v>
      </c>
      <c r="E2" s="5" t="s">
        <v>3</v>
      </c>
      <c r="F2" s="5" t="s">
        <v>2</v>
      </c>
      <c r="G2" s="5" t="s">
        <v>1</v>
      </c>
      <c r="H2" s="5" t="s">
        <v>3</v>
      </c>
      <c r="I2" s="5" t="s">
        <v>2</v>
      </c>
      <c r="J2" s="5" t="s">
        <v>1</v>
      </c>
    </row>
    <row r="3" spans="1:10" x14ac:dyDescent="0.2">
      <c r="A3" s="2">
        <v>2013</v>
      </c>
      <c r="B3" s="3">
        <v>41</v>
      </c>
      <c r="C3" s="3">
        <v>36</v>
      </c>
      <c r="D3" s="3">
        <v>7</v>
      </c>
      <c r="E3" s="1">
        <v>5</v>
      </c>
      <c r="F3" s="1">
        <v>5</v>
      </c>
      <c r="G3" s="1">
        <v>2</v>
      </c>
      <c r="H3" s="4">
        <f t="shared" ref="H3:J10" si="0">E3/B3</f>
        <v>0.12195121951219512</v>
      </c>
      <c r="I3" s="4">
        <f t="shared" si="0"/>
        <v>0.1388888888888889</v>
      </c>
      <c r="J3" s="4">
        <f t="shared" si="0"/>
        <v>0.2857142857142857</v>
      </c>
    </row>
    <row r="4" spans="1:10" x14ac:dyDescent="0.2">
      <c r="A4" s="2">
        <v>2014</v>
      </c>
      <c r="B4" s="3">
        <v>926</v>
      </c>
      <c r="C4" s="3">
        <v>4310</v>
      </c>
      <c r="D4" s="3">
        <v>769</v>
      </c>
      <c r="E4" s="1">
        <v>454</v>
      </c>
      <c r="F4" s="1">
        <v>1721</v>
      </c>
      <c r="G4" s="1">
        <v>249</v>
      </c>
      <c r="H4" s="4">
        <f t="shared" si="0"/>
        <v>0.49028077753779697</v>
      </c>
      <c r="I4" s="4">
        <f t="shared" si="0"/>
        <v>0.39930394431554522</v>
      </c>
      <c r="J4" s="4">
        <f t="shared" si="0"/>
        <v>0.32379713914174252</v>
      </c>
    </row>
    <row r="5" spans="1:10" x14ac:dyDescent="0.2">
      <c r="A5" s="2">
        <v>2015</v>
      </c>
      <c r="B5" s="3">
        <v>799</v>
      </c>
      <c r="C5" s="3">
        <v>5101</v>
      </c>
      <c r="D5" s="3">
        <v>924</v>
      </c>
      <c r="E5" s="1">
        <v>318</v>
      </c>
      <c r="F5" s="1">
        <v>2654</v>
      </c>
      <c r="G5" s="1">
        <v>347</v>
      </c>
      <c r="H5" s="4">
        <f t="shared" si="0"/>
        <v>0.39799749687108887</v>
      </c>
      <c r="I5" s="4">
        <f t="shared" si="0"/>
        <v>0.5202901391883944</v>
      </c>
      <c r="J5" s="4">
        <f t="shared" si="0"/>
        <v>0.37554112554112556</v>
      </c>
    </row>
    <row r="6" spans="1:10" x14ac:dyDescent="0.2">
      <c r="A6" s="2">
        <v>2016</v>
      </c>
      <c r="B6" s="3">
        <v>301</v>
      </c>
      <c r="C6" s="3">
        <v>3975</v>
      </c>
      <c r="D6" s="3">
        <v>742</v>
      </c>
      <c r="E6" s="1">
        <v>120</v>
      </c>
      <c r="F6" s="1">
        <v>1972</v>
      </c>
      <c r="G6" s="1">
        <v>144</v>
      </c>
      <c r="H6" s="4">
        <f t="shared" si="0"/>
        <v>0.39867109634551495</v>
      </c>
      <c r="I6" s="4">
        <f t="shared" si="0"/>
        <v>0.49610062893081763</v>
      </c>
      <c r="J6" s="4">
        <f t="shared" si="0"/>
        <v>0.19407008086253369</v>
      </c>
    </row>
    <row r="7" spans="1:10" x14ac:dyDescent="0.2">
      <c r="A7" s="2">
        <v>2017</v>
      </c>
      <c r="B7" s="3">
        <v>318</v>
      </c>
      <c r="C7" s="3">
        <v>3886</v>
      </c>
      <c r="D7" s="3">
        <v>837</v>
      </c>
      <c r="E7" s="1">
        <v>136</v>
      </c>
      <c r="F7" s="1">
        <v>2041</v>
      </c>
      <c r="G7" s="1">
        <v>255</v>
      </c>
      <c r="H7" s="4">
        <f t="shared" si="0"/>
        <v>0.42767295597484278</v>
      </c>
      <c r="I7" s="4">
        <f t="shared" si="0"/>
        <v>0.52521873391662377</v>
      </c>
      <c r="J7" s="4">
        <f t="shared" si="0"/>
        <v>0.30465949820788529</v>
      </c>
    </row>
    <row r="8" spans="1:10" x14ac:dyDescent="0.2">
      <c r="A8" s="2">
        <v>2018</v>
      </c>
      <c r="B8" s="3">
        <v>377</v>
      </c>
      <c r="C8" s="3">
        <v>3997</v>
      </c>
      <c r="D8" s="3">
        <v>846</v>
      </c>
      <c r="E8" s="1">
        <v>189</v>
      </c>
      <c r="F8" s="1">
        <v>2041</v>
      </c>
      <c r="G8" s="1">
        <v>215</v>
      </c>
      <c r="H8" s="4">
        <f t="shared" si="0"/>
        <v>0.50132625994694957</v>
      </c>
      <c r="I8" s="4">
        <f t="shared" si="0"/>
        <v>0.51063297473104829</v>
      </c>
      <c r="J8" s="4">
        <f t="shared" si="0"/>
        <v>0.25413711583924348</v>
      </c>
    </row>
    <row r="9" spans="1:10" x14ac:dyDescent="0.2">
      <c r="A9" s="2">
        <v>2019</v>
      </c>
      <c r="B9" s="3">
        <v>299</v>
      </c>
      <c r="C9" s="3">
        <v>4386</v>
      </c>
      <c r="D9" s="3">
        <v>899</v>
      </c>
      <c r="E9" s="1">
        <v>140</v>
      </c>
      <c r="F9" s="1">
        <v>2100</v>
      </c>
      <c r="G9" s="1">
        <v>267</v>
      </c>
      <c r="H9" s="4">
        <f t="shared" si="0"/>
        <v>0.4682274247491639</v>
      </c>
      <c r="I9" s="4">
        <f t="shared" si="0"/>
        <v>0.47879616963064298</v>
      </c>
      <c r="J9" s="4">
        <f t="shared" si="0"/>
        <v>0.29699666295884314</v>
      </c>
    </row>
    <row r="10" spans="1:10" x14ac:dyDescent="0.2">
      <c r="A10" s="2">
        <v>2020</v>
      </c>
      <c r="B10" s="3">
        <v>225</v>
      </c>
      <c r="C10" s="3">
        <v>5227</v>
      </c>
      <c r="D10" s="3">
        <v>1062</v>
      </c>
      <c r="E10" s="1">
        <v>99</v>
      </c>
      <c r="F10" s="1">
        <v>2835</v>
      </c>
      <c r="G10" s="1">
        <v>301</v>
      </c>
      <c r="H10" s="4">
        <f t="shared" si="0"/>
        <v>0.44</v>
      </c>
      <c r="I10" s="4">
        <f t="shared" si="0"/>
        <v>0.54237612397168544</v>
      </c>
      <c r="J10" s="4">
        <f t="shared" si="0"/>
        <v>0.28342749529190209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3EF44-09AF-C44D-98F8-92CBC7789D45}">
  <dimension ref="A1:F11"/>
  <sheetViews>
    <sheetView workbookViewId="0">
      <selection activeCell="G14" sqref="G14"/>
    </sheetView>
  </sheetViews>
  <sheetFormatPr baseColWidth="10" defaultRowHeight="15" x14ac:dyDescent="0.2"/>
  <cols>
    <col min="1" max="1" width="12" customWidth="1"/>
    <col min="2" max="2" width="12.5" bestFit="1" customWidth="1"/>
    <col min="3" max="3" width="22.1640625" bestFit="1" customWidth="1"/>
    <col min="4" max="4" width="11.33203125" bestFit="1" customWidth="1"/>
    <col min="5" max="5" width="29.1640625" bestFit="1" customWidth="1"/>
    <col min="6" max="6" width="34" bestFit="1" customWidth="1"/>
  </cols>
  <sheetData>
    <row r="1" spans="1:6" ht="16" x14ac:dyDescent="0.2">
      <c r="A1" s="8" t="s">
        <v>0</v>
      </c>
      <c r="B1" s="8" t="s">
        <v>15</v>
      </c>
      <c r="C1" s="8" t="s">
        <v>13</v>
      </c>
      <c r="D1" s="8" t="s">
        <v>14</v>
      </c>
      <c r="E1" s="8" t="s">
        <v>17</v>
      </c>
      <c r="F1" s="8" t="s">
        <v>18</v>
      </c>
    </row>
    <row r="2" spans="1:6" x14ac:dyDescent="0.2">
      <c r="A2" s="11">
        <v>2012</v>
      </c>
      <c r="B2" s="11">
        <v>68635870</v>
      </c>
      <c r="C2" s="11">
        <v>12791539</v>
      </c>
      <c r="D2" s="11">
        <v>10789071</v>
      </c>
      <c r="E2" s="12">
        <f>+D2/B2</f>
        <v>0.15719289345352511</v>
      </c>
      <c r="F2" s="12">
        <f>+D2/C2</f>
        <v>0.84345370795492236</v>
      </c>
    </row>
    <row r="3" spans="1:6" x14ac:dyDescent="0.2">
      <c r="A3" s="11">
        <v>2013</v>
      </c>
      <c r="B3" s="11">
        <v>81022577</v>
      </c>
      <c r="C3" s="11">
        <v>13319934</v>
      </c>
      <c r="D3" s="11">
        <v>10464566</v>
      </c>
      <c r="E3" s="12">
        <f t="shared" ref="E3:E11" si="0">+D3/B3</f>
        <v>0.12915617334659696</v>
      </c>
      <c r="F3" s="12">
        <f t="shared" ref="F3:F11" si="1">+D3/C3</f>
        <v>0.78563197084910485</v>
      </c>
    </row>
    <row r="4" spans="1:6" x14ac:dyDescent="0.2">
      <c r="A4" s="11">
        <v>2014</v>
      </c>
      <c r="B4" s="11">
        <v>54012183</v>
      </c>
      <c r="C4" s="11">
        <v>7158143</v>
      </c>
      <c r="D4" s="11">
        <v>5561632</v>
      </c>
      <c r="E4" s="12">
        <f t="shared" si="0"/>
        <v>0.10296995401944779</v>
      </c>
      <c r="F4" s="12">
        <f t="shared" si="1"/>
        <v>0.77696575773912313</v>
      </c>
    </row>
    <row r="5" spans="1:6" x14ac:dyDescent="0.2">
      <c r="A5" s="11">
        <v>2015</v>
      </c>
      <c r="B5" s="11">
        <v>56055495</v>
      </c>
      <c r="C5" s="11">
        <v>7430929</v>
      </c>
      <c r="D5" s="11">
        <v>5942986</v>
      </c>
      <c r="E5" s="12">
        <f t="shared" si="0"/>
        <v>0.10601968638400214</v>
      </c>
      <c r="F5" s="12">
        <f t="shared" si="1"/>
        <v>0.79976352889389735</v>
      </c>
    </row>
    <row r="6" spans="1:6" x14ac:dyDescent="0.2">
      <c r="A6" s="11">
        <v>2016</v>
      </c>
      <c r="B6" s="11">
        <v>95399494</v>
      </c>
      <c r="C6" s="11">
        <v>4475998</v>
      </c>
      <c r="D6" s="11">
        <v>3361588</v>
      </c>
      <c r="E6" s="12">
        <f t="shared" si="0"/>
        <v>3.5236958384705898E-2</v>
      </c>
      <c r="F6" s="12">
        <f t="shared" si="1"/>
        <v>0.75102535792017777</v>
      </c>
    </row>
    <row r="7" spans="1:6" x14ac:dyDescent="0.2">
      <c r="A7" s="11">
        <v>2017</v>
      </c>
      <c r="B7" s="11">
        <v>36879495</v>
      </c>
      <c r="C7" s="11">
        <v>4567139</v>
      </c>
      <c r="D7" s="11">
        <v>2951765</v>
      </c>
      <c r="E7" s="12">
        <f t="shared" si="0"/>
        <v>8.003810789708482E-2</v>
      </c>
      <c r="F7" s="12">
        <f t="shared" si="1"/>
        <v>0.64630505005431194</v>
      </c>
    </row>
    <row r="8" spans="1:6" x14ac:dyDescent="0.2">
      <c r="A8" s="11">
        <v>2018</v>
      </c>
      <c r="B8" s="11">
        <v>39087972</v>
      </c>
      <c r="C8" s="11">
        <v>3769459</v>
      </c>
      <c r="D8" s="11">
        <v>2134474</v>
      </c>
      <c r="E8" s="12">
        <f t="shared" si="0"/>
        <v>5.4606926140859907E-2</v>
      </c>
      <c r="F8" s="12">
        <f t="shared" si="1"/>
        <v>0.56625473310626273</v>
      </c>
    </row>
    <row r="9" spans="1:6" x14ac:dyDescent="0.2">
      <c r="A9" s="11">
        <v>2019</v>
      </c>
      <c r="B9" s="11">
        <v>37500780</v>
      </c>
      <c r="C9" s="11">
        <v>4832404</v>
      </c>
      <c r="D9" s="11">
        <v>2014123</v>
      </c>
      <c r="E9" s="12">
        <f t="shared" si="0"/>
        <v>5.3708829523012591E-2</v>
      </c>
      <c r="F9" s="12">
        <f t="shared" si="1"/>
        <v>0.41679524311295163</v>
      </c>
    </row>
    <row r="10" spans="1:6" x14ac:dyDescent="0.2">
      <c r="A10" s="11">
        <v>2020</v>
      </c>
      <c r="B10" s="11">
        <v>50558686</v>
      </c>
      <c r="C10" s="11">
        <v>6520342</v>
      </c>
      <c r="D10" s="11">
        <v>2825343</v>
      </c>
      <c r="E10" s="12">
        <f t="shared" si="0"/>
        <v>5.5882445204371016E-2</v>
      </c>
      <c r="F10" s="12">
        <f t="shared" si="1"/>
        <v>0.43331208700402524</v>
      </c>
    </row>
    <row r="11" spans="1:6" x14ac:dyDescent="0.2">
      <c r="A11" s="13" t="s">
        <v>16</v>
      </c>
      <c r="B11" s="13">
        <v>519152552</v>
      </c>
      <c r="C11" s="13">
        <v>64865887</v>
      </c>
      <c r="D11" s="13">
        <v>46045548</v>
      </c>
      <c r="E11" s="14">
        <f t="shared" si="0"/>
        <v>8.8693675534508395E-2</v>
      </c>
      <c r="F11" s="14">
        <f t="shared" si="1"/>
        <v>0.70985767912184716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"/>
  <sheetViews>
    <sheetView workbookViewId="0">
      <selection activeCell="C19" sqref="C19"/>
    </sheetView>
  </sheetViews>
  <sheetFormatPr baseColWidth="10" defaultRowHeight="15" x14ac:dyDescent="0.2"/>
  <cols>
    <col min="1" max="1" width="10.83203125" customWidth="1"/>
    <col min="2" max="2" width="17.1640625" customWidth="1"/>
    <col min="3" max="3" width="18.6640625" customWidth="1"/>
    <col min="4" max="4" width="10.83203125" customWidth="1"/>
  </cols>
  <sheetData>
    <row r="1" spans="1:4" ht="16" x14ac:dyDescent="0.2">
      <c r="A1" s="8" t="s">
        <v>0</v>
      </c>
      <c r="B1" s="8" t="s">
        <v>7</v>
      </c>
      <c r="C1" s="8" t="s">
        <v>8</v>
      </c>
      <c r="D1" s="8" t="s">
        <v>10</v>
      </c>
    </row>
    <row r="2" spans="1:4" x14ac:dyDescent="0.2">
      <c r="A2" s="19">
        <v>2012</v>
      </c>
      <c r="B2" s="6">
        <v>563869355</v>
      </c>
      <c r="C2" s="6">
        <v>156956594</v>
      </c>
      <c r="D2" s="7">
        <f>+C2/B2</f>
        <v>0.27835631180914239</v>
      </c>
    </row>
    <row r="3" spans="1:4" x14ac:dyDescent="0.2">
      <c r="A3" s="19">
        <v>2013</v>
      </c>
      <c r="B3" s="6">
        <v>1174452619</v>
      </c>
      <c r="C3" s="6">
        <v>437196183</v>
      </c>
      <c r="D3" s="7">
        <f t="shared" ref="D3:D10" si="0">+C3/B3</f>
        <v>0.37225527528922814</v>
      </c>
    </row>
    <row r="4" spans="1:4" x14ac:dyDescent="0.2">
      <c r="A4" s="19">
        <v>2014</v>
      </c>
      <c r="B4" s="6">
        <v>1377473164</v>
      </c>
      <c r="C4" s="6">
        <v>461313308</v>
      </c>
      <c r="D4" s="7">
        <f t="shared" si="0"/>
        <v>0.33489821802437669</v>
      </c>
    </row>
    <row r="5" spans="1:4" x14ac:dyDescent="0.2">
      <c r="A5" s="19">
        <v>2015</v>
      </c>
      <c r="B5" s="6">
        <v>1096147333</v>
      </c>
      <c r="C5" s="6">
        <v>368691417</v>
      </c>
      <c r="D5" s="7">
        <f t="shared" si="0"/>
        <v>0.33635206317652921</v>
      </c>
    </row>
    <row r="6" spans="1:4" x14ac:dyDescent="0.2">
      <c r="A6" s="19">
        <v>2016</v>
      </c>
      <c r="B6" s="6">
        <v>969441380</v>
      </c>
      <c r="C6" s="6">
        <v>352774382</v>
      </c>
      <c r="D6" s="7">
        <f>+C6/B6</f>
        <v>0.36389449561148296</v>
      </c>
    </row>
    <row r="7" spans="1:4" x14ac:dyDescent="0.2">
      <c r="A7" s="19">
        <v>2017</v>
      </c>
      <c r="B7" s="6">
        <v>1046638374</v>
      </c>
      <c r="C7" s="6">
        <v>402236376</v>
      </c>
      <c r="D7" s="7">
        <f t="shared" si="0"/>
        <v>0.38431265849994528</v>
      </c>
    </row>
    <row r="8" spans="1:4" x14ac:dyDescent="0.2">
      <c r="A8" s="19">
        <v>2018</v>
      </c>
      <c r="B8" s="6">
        <v>1177813823</v>
      </c>
      <c r="C8" s="6">
        <v>469618269</v>
      </c>
      <c r="D8" s="7">
        <f t="shared" si="0"/>
        <v>0.39872028993838698</v>
      </c>
    </row>
    <row r="9" spans="1:4" x14ac:dyDescent="0.2">
      <c r="A9" s="19">
        <v>2019</v>
      </c>
      <c r="B9" s="6">
        <v>1093461901</v>
      </c>
      <c r="C9" s="6">
        <v>414935217</v>
      </c>
      <c r="D9" s="7">
        <f t="shared" si="0"/>
        <v>0.37946929529097512</v>
      </c>
    </row>
    <row r="10" spans="1:4" x14ac:dyDescent="0.2">
      <c r="A10" s="19">
        <v>2020</v>
      </c>
      <c r="B10" s="6">
        <v>1206493277</v>
      </c>
      <c r="C10" s="6">
        <v>431699507</v>
      </c>
      <c r="D10" s="7">
        <f t="shared" si="0"/>
        <v>0.3578134376956002</v>
      </c>
    </row>
    <row r="11" spans="1:4" x14ac:dyDescent="0.2">
      <c r="A11" s="13" t="s">
        <v>16</v>
      </c>
      <c r="B11" s="16">
        <f>SUM(B2:B10)</f>
        <v>9705791226</v>
      </c>
      <c r="C11" s="16">
        <f>SUM(C2:C10)</f>
        <v>3495421253</v>
      </c>
      <c r="D11" s="17">
        <f>+C11/B11</f>
        <v>0.36013769218901187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workbookViewId="0">
      <selection activeCell="D23" sqref="D23"/>
    </sheetView>
  </sheetViews>
  <sheetFormatPr baseColWidth="10" defaultRowHeight="15" x14ac:dyDescent="0.2"/>
  <cols>
    <col min="1" max="1" width="17.1640625" customWidth="1"/>
    <col min="2" max="3" width="40.33203125" bestFit="1" customWidth="1"/>
    <col min="4" max="4" width="37" customWidth="1"/>
  </cols>
  <sheetData>
    <row r="1" spans="1:4" ht="16" x14ac:dyDescent="0.2">
      <c r="A1" s="8" t="s">
        <v>0</v>
      </c>
      <c r="B1" s="5" t="s">
        <v>9</v>
      </c>
      <c r="C1" s="8" t="s">
        <v>11</v>
      </c>
      <c r="D1" s="8" t="s">
        <v>12</v>
      </c>
    </row>
    <row r="2" spans="1:4" x14ac:dyDescent="0.2">
      <c r="A2" s="9">
        <v>2007</v>
      </c>
      <c r="B2" s="9">
        <v>385.6</v>
      </c>
      <c r="C2" s="10">
        <v>600862</v>
      </c>
      <c r="D2" s="15">
        <f>+(B2*1000/C2)*1000</f>
        <v>641.74469345706666</v>
      </c>
    </row>
    <row r="3" spans="1:4" x14ac:dyDescent="0.2">
      <c r="A3" s="9">
        <v>2008</v>
      </c>
      <c r="B3" s="9">
        <v>325.60000000000002</v>
      </c>
      <c r="C3" s="10">
        <v>630647</v>
      </c>
      <c r="D3" s="15">
        <f t="shared" ref="D3:D16" si="0">+(B3*1000/C3)*1000</f>
        <v>516.29516988109037</v>
      </c>
    </row>
    <row r="4" spans="1:4" x14ac:dyDescent="0.2">
      <c r="A4" s="9">
        <v>2009</v>
      </c>
      <c r="B4" s="9">
        <v>184.5</v>
      </c>
      <c r="C4" s="10">
        <v>474174</v>
      </c>
      <c r="D4" s="15">
        <f t="shared" si="0"/>
        <v>389.09767300611168</v>
      </c>
    </row>
    <row r="5" spans="1:4" x14ac:dyDescent="0.2">
      <c r="A5" s="9">
        <v>2010</v>
      </c>
      <c r="B5" s="9">
        <v>143.19999999999999</v>
      </c>
      <c r="C5" s="10">
        <v>466857</v>
      </c>
      <c r="D5" s="15">
        <f t="shared" si="0"/>
        <v>306.73204000368418</v>
      </c>
    </row>
    <row r="6" spans="1:4" x14ac:dyDescent="0.2">
      <c r="A6" s="9">
        <v>2011</v>
      </c>
      <c r="B6" s="9">
        <v>206.8</v>
      </c>
      <c r="C6" s="10">
        <v>649492</v>
      </c>
      <c r="D6" s="15">
        <f t="shared" si="0"/>
        <v>318.40269010241849</v>
      </c>
    </row>
    <row r="7" spans="1:4" x14ac:dyDescent="0.2">
      <c r="A7" s="9">
        <v>2012</v>
      </c>
      <c r="B7" s="9">
        <v>337.9</v>
      </c>
      <c r="C7" s="10">
        <v>826949</v>
      </c>
      <c r="D7" s="15">
        <f t="shared" si="0"/>
        <v>408.61044635158879</v>
      </c>
    </row>
    <row r="8" spans="1:4" x14ac:dyDescent="0.2">
      <c r="A8" s="9">
        <v>2013</v>
      </c>
      <c r="B8" s="9">
        <v>450.7</v>
      </c>
      <c r="C8" s="10">
        <v>786091</v>
      </c>
      <c r="D8" s="15">
        <f t="shared" si="0"/>
        <v>573.34328977179484</v>
      </c>
    </row>
    <row r="9" spans="1:4" x14ac:dyDescent="0.2">
      <c r="A9" s="9">
        <v>2014</v>
      </c>
      <c r="B9" s="9">
        <v>563.20000000000005</v>
      </c>
      <c r="C9" s="10">
        <v>955179</v>
      </c>
      <c r="D9" s="15">
        <f t="shared" si="0"/>
        <v>589.62770328912177</v>
      </c>
    </row>
    <row r="10" spans="1:4" x14ac:dyDescent="0.2">
      <c r="A10" s="9">
        <v>2015</v>
      </c>
      <c r="B10" s="9">
        <v>557.20000000000005</v>
      </c>
      <c r="C10" s="10">
        <v>883102</v>
      </c>
      <c r="D10" s="15">
        <f t="shared" si="0"/>
        <v>630.95769231640281</v>
      </c>
    </row>
    <row r="11" spans="1:4" x14ac:dyDescent="0.2">
      <c r="A11" s="9">
        <v>2016</v>
      </c>
      <c r="B11" s="9">
        <v>382.5</v>
      </c>
      <c r="C11" s="10">
        <v>727812</v>
      </c>
      <c r="D11" s="15">
        <f t="shared" si="0"/>
        <v>525.54780630162736</v>
      </c>
    </row>
    <row r="12" spans="1:4" x14ac:dyDescent="0.2">
      <c r="A12" s="9">
        <v>2017</v>
      </c>
      <c r="B12" s="9">
        <v>393.9</v>
      </c>
      <c r="C12" s="10">
        <v>855326</v>
      </c>
      <c r="D12" s="15">
        <f t="shared" si="0"/>
        <v>460.52616195462315</v>
      </c>
    </row>
    <row r="13" spans="1:4" x14ac:dyDescent="0.2">
      <c r="A13" s="9">
        <v>2018</v>
      </c>
      <c r="B13" s="9">
        <v>322.7</v>
      </c>
      <c r="C13" s="10">
        <v>923900</v>
      </c>
      <c r="D13" s="15">
        <f t="shared" si="0"/>
        <v>349.28022513259009</v>
      </c>
    </row>
    <row r="14" spans="1:4" x14ac:dyDescent="0.2">
      <c r="A14" s="9">
        <v>2019</v>
      </c>
      <c r="B14" s="9">
        <v>334.1</v>
      </c>
      <c r="C14" s="10">
        <v>989546</v>
      </c>
      <c r="D14" s="15">
        <f t="shared" si="0"/>
        <v>337.62957962540395</v>
      </c>
    </row>
    <row r="15" spans="1:4" x14ac:dyDescent="0.2">
      <c r="A15" s="9">
        <v>2020</v>
      </c>
      <c r="B15" s="9">
        <v>379.6</v>
      </c>
      <c r="C15" s="10">
        <v>1075896</v>
      </c>
      <c r="D15" s="15">
        <f t="shared" si="0"/>
        <v>352.82220586376377</v>
      </c>
    </row>
    <row r="16" spans="1:4" x14ac:dyDescent="0.2">
      <c r="A16" s="9">
        <v>2021</v>
      </c>
      <c r="B16" s="9">
        <v>463.4</v>
      </c>
      <c r="C16" s="10">
        <v>985958</v>
      </c>
      <c r="D16" s="15">
        <f t="shared" si="0"/>
        <v>469.99973629708364</v>
      </c>
    </row>
    <row r="17" spans="1:4" x14ac:dyDescent="0.2">
      <c r="A17" s="13" t="s">
        <v>19</v>
      </c>
      <c r="B17" s="18">
        <f>AVERAGE(B2:B16)</f>
        <v>362.06000000000006</v>
      </c>
      <c r="C17" s="18">
        <f t="shared" ref="C17:D17" si="1">AVERAGE(C2:C16)</f>
        <v>788786.06666666665</v>
      </c>
      <c r="D17" s="18">
        <f t="shared" si="1"/>
        <v>458.04114089029139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Prevalence</vt:lpstr>
      <vt:lpstr>Mortality</vt:lpstr>
      <vt:lpstr>Vaccine</vt:lpstr>
      <vt:lpstr>Antibiotics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2022-08-15T02:46:40Z</dcterms:modified>
</cp:coreProperties>
</file>