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5255" windowHeight="5130"/>
  </bookViews>
  <sheets>
    <sheet name="Tabelle1" sheetId="1" r:id="rId1"/>
    <sheet name="Tabelle2" sheetId="2" r:id="rId2"/>
    <sheet name="Tabelle3" sheetId="3" r:id="rId3"/>
  </sheets>
  <calcPr calcId="124519"/>
</workbook>
</file>

<file path=xl/calcChain.xml><?xml version="1.0" encoding="utf-8"?>
<calcChain xmlns="http://schemas.openxmlformats.org/spreadsheetml/2006/main">
  <c r="D29" i="1"/>
  <c r="E29"/>
  <c r="C29"/>
  <c r="E28"/>
  <c r="D28"/>
  <c r="C28"/>
  <c r="F19"/>
  <c r="F20"/>
  <c r="F21"/>
  <c r="F22"/>
  <c r="F23"/>
  <c r="F18"/>
  <c r="C19"/>
  <c r="C20"/>
  <c r="C21"/>
  <c r="C22"/>
  <c r="C23"/>
  <c r="C18"/>
  <c r="D18"/>
  <c r="G18" s="1"/>
  <c r="K18"/>
  <c r="A18"/>
  <c r="M19"/>
  <c r="M20"/>
  <c r="M21"/>
  <c r="M18"/>
  <c r="K21"/>
  <c r="K19"/>
  <c r="O19" s="1"/>
  <c r="K20"/>
  <c r="O20" s="1"/>
  <c r="D19"/>
  <c r="D20"/>
  <c r="D21"/>
  <c r="D22"/>
  <c r="D23"/>
  <c r="A19"/>
  <c r="G19" s="1"/>
  <c r="A20"/>
  <c r="A21"/>
  <c r="A22"/>
  <c r="G22" s="1"/>
  <c r="A23"/>
  <c r="O18" l="1"/>
  <c r="G21"/>
  <c r="G23"/>
  <c r="O21"/>
  <c r="G20"/>
</calcChain>
</file>

<file path=xl/sharedStrings.xml><?xml version="1.0" encoding="utf-8"?>
<sst xmlns="http://schemas.openxmlformats.org/spreadsheetml/2006/main" count="44" uniqueCount="24">
  <si>
    <t>Prisma 1</t>
  </si>
  <si>
    <t>Prisma 2</t>
  </si>
  <si>
    <t>Grad</t>
  </si>
  <si>
    <t>Rad</t>
  </si>
  <si>
    <t>Phi</t>
  </si>
  <si>
    <t>links</t>
  </si>
  <si>
    <t>rechts</t>
  </si>
  <si>
    <t>gemittelt</t>
  </si>
  <si>
    <t>delta_min</t>
  </si>
  <si>
    <t>Mittel</t>
  </si>
  <si>
    <t>Brechungsindex</t>
  </si>
  <si>
    <t>Brechung</t>
  </si>
  <si>
    <t>Rot</t>
  </si>
  <si>
    <t>Gelb</t>
  </si>
  <si>
    <t>grün</t>
  </si>
  <si>
    <t>violett</t>
  </si>
  <si>
    <t>dunkelgrün</t>
  </si>
  <si>
    <t>rot</t>
  </si>
  <si>
    <t>blau</t>
  </si>
  <si>
    <t>dn/dphi</t>
  </si>
  <si>
    <t>delta phi</t>
  </si>
  <si>
    <t>dn/ddelta</t>
  </si>
  <si>
    <t>delta delta</t>
  </si>
  <si>
    <t>Fehler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</si>
</sst>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29"/>
  <sheetViews>
    <sheetView tabSelected="1" workbookViewId="0">
      <selection activeCell="A10" sqref="A10"/>
    </sheetView>
  </sheetViews>
  <sheetFormatPr baseColWidth="10" defaultRowHeight="15"/>
  <cols>
    <col min="3" max="3" width="11.5703125" bestFit="1" customWidth="1"/>
    <col min="4" max="4" width="12" bestFit="1" customWidth="1"/>
    <col min="5" max="5" width="11.5703125" bestFit="1" customWidth="1"/>
  </cols>
  <sheetData>
    <row r="2" spans="1:15">
      <c r="A2" t="s">
        <v>0</v>
      </c>
      <c r="I2" t="s">
        <v>1</v>
      </c>
    </row>
    <row r="3" spans="1:15">
      <c r="D3" t="s">
        <v>2</v>
      </c>
      <c r="E3" t="s">
        <v>3</v>
      </c>
    </row>
    <row r="4" spans="1:15">
      <c r="A4" t="s">
        <v>4</v>
      </c>
      <c r="C4" t="s">
        <v>5</v>
      </c>
      <c r="D4">
        <v>136.666666666667</v>
      </c>
      <c r="E4">
        <v>2.38407407407407</v>
      </c>
      <c r="I4" t="s">
        <v>4</v>
      </c>
      <c r="K4" t="s">
        <v>5</v>
      </c>
      <c r="L4">
        <v>134.333333333333</v>
      </c>
      <c r="M4">
        <v>2.3433703703703701</v>
      </c>
    </row>
    <row r="5" spans="1:15">
      <c r="C5" t="s">
        <v>6</v>
      </c>
      <c r="D5">
        <v>17</v>
      </c>
      <c r="E5">
        <v>0.29655555555555602</v>
      </c>
      <c r="K5" t="s">
        <v>6</v>
      </c>
      <c r="L5">
        <v>14.8333333333333</v>
      </c>
      <c r="M5">
        <v>0.25875925925925902</v>
      </c>
    </row>
    <row r="6" spans="1:15">
      <c r="C6" t="s">
        <v>7</v>
      </c>
      <c r="D6">
        <v>59.8333333333333</v>
      </c>
      <c r="E6">
        <v>1.0437592592592599</v>
      </c>
      <c r="K6" t="s">
        <v>7</v>
      </c>
      <c r="L6">
        <v>59.75</v>
      </c>
      <c r="M6">
        <v>1.04230555555556</v>
      </c>
    </row>
    <row r="8" spans="1:15">
      <c r="A8" t="s">
        <v>8</v>
      </c>
      <c r="C8" t="s">
        <v>5</v>
      </c>
      <c r="D8" t="s">
        <v>6</v>
      </c>
      <c r="E8" t="s">
        <v>9</v>
      </c>
      <c r="F8" t="s">
        <v>3</v>
      </c>
      <c r="G8" t="s">
        <v>10</v>
      </c>
      <c r="I8" t="s">
        <v>8</v>
      </c>
      <c r="K8" t="s">
        <v>5</v>
      </c>
      <c r="L8" t="s">
        <v>6</v>
      </c>
      <c r="M8" t="s">
        <v>9</v>
      </c>
      <c r="N8" t="s">
        <v>3</v>
      </c>
      <c r="O8" t="s">
        <v>11</v>
      </c>
    </row>
    <row r="9" spans="1:15">
      <c r="A9">
        <v>671</v>
      </c>
      <c r="B9" t="s">
        <v>12</v>
      </c>
      <c r="C9">
        <v>122.5</v>
      </c>
      <c r="D9">
        <v>45.3333333333333</v>
      </c>
      <c r="E9">
        <v>38.5833333333333</v>
      </c>
      <c r="F9">
        <v>0.67306481481481495</v>
      </c>
      <c r="G9">
        <v>1.5181338321797899</v>
      </c>
      <c r="J9" t="s">
        <v>13</v>
      </c>
      <c r="K9">
        <v>132.25</v>
      </c>
      <c r="L9">
        <v>12.0833333333333</v>
      </c>
      <c r="M9">
        <v>60.0833333333333</v>
      </c>
      <c r="N9">
        <v>1.0481203703703701</v>
      </c>
      <c r="O9">
        <v>1.73742877754209</v>
      </c>
    </row>
    <row r="10" spans="1:15">
      <c r="A10">
        <v>579</v>
      </c>
      <c r="B10" t="s">
        <v>13</v>
      </c>
      <c r="C10">
        <v>122.666666666667</v>
      </c>
      <c r="D10">
        <v>45.1666666666667</v>
      </c>
      <c r="E10">
        <v>38.75</v>
      </c>
      <c r="F10">
        <v>0.67597222222222197</v>
      </c>
      <c r="G10">
        <v>1.5200383038301699</v>
      </c>
      <c r="J10" t="s">
        <v>14</v>
      </c>
      <c r="K10">
        <v>132.583333333333</v>
      </c>
      <c r="L10">
        <v>12.3333333333333</v>
      </c>
      <c r="M10">
        <v>60.125</v>
      </c>
      <c r="N10">
        <v>1.04884722222222</v>
      </c>
      <c r="O10">
        <v>1.7377948898970901</v>
      </c>
    </row>
    <row r="11" spans="1:15">
      <c r="A11">
        <v>546.1</v>
      </c>
      <c r="B11" t="s">
        <v>14</v>
      </c>
      <c r="C11">
        <v>122.833333333333</v>
      </c>
      <c r="D11">
        <v>45</v>
      </c>
      <c r="E11">
        <v>38.9166666666667</v>
      </c>
      <c r="F11">
        <v>0.67887962962963</v>
      </c>
      <c r="G11">
        <v>1.5219395632533901</v>
      </c>
      <c r="J11" t="s">
        <v>15</v>
      </c>
      <c r="K11">
        <v>135.333333333333</v>
      </c>
      <c r="L11">
        <v>14.1666666666667</v>
      </c>
      <c r="M11">
        <v>60.5833333333333</v>
      </c>
      <c r="N11">
        <v>1.0568425925925899</v>
      </c>
      <c r="O11">
        <v>1.74180696652415</v>
      </c>
    </row>
    <row r="12" spans="1:15">
      <c r="A12">
        <v>491.6</v>
      </c>
      <c r="B12" t="s">
        <v>16</v>
      </c>
      <c r="C12">
        <v>123</v>
      </c>
      <c r="D12">
        <v>44.8333333333333</v>
      </c>
      <c r="E12">
        <v>39.0833333333333</v>
      </c>
      <c r="F12">
        <v>0.68178703703703702</v>
      </c>
      <c r="G12">
        <v>1.5238376064315999</v>
      </c>
      <c r="J12" t="s">
        <v>17</v>
      </c>
      <c r="K12">
        <v>131.833333333333</v>
      </c>
      <c r="L12">
        <v>12</v>
      </c>
      <c r="M12">
        <v>59.9166666666667</v>
      </c>
      <c r="N12">
        <v>1.0452129629629601</v>
      </c>
      <c r="O12">
        <v>1.73596203383795</v>
      </c>
    </row>
    <row r="13" spans="1:15">
      <c r="A13">
        <v>435.8</v>
      </c>
      <c r="B13" t="s">
        <v>18</v>
      </c>
      <c r="C13">
        <v>123.166666666667</v>
      </c>
      <c r="D13">
        <v>44.3333333333333</v>
      </c>
      <c r="E13">
        <v>39.4166666666667</v>
      </c>
      <c r="F13">
        <v>0.68760185185185196</v>
      </c>
      <c r="G13">
        <v>1.5276240280156499</v>
      </c>
    </row>
    <row r="14" spans="1:15">
      <c r="A14">
        <v>404.7</v>
      </c>
      <c r="B14" t="s">
        <v>15</v>
      </c>
      <c r="C14">
        <v>124.083333333333</v>
      </c>
      <c r="D14">
        <v>44</v>
      </c>
      <c r="E14">
        <v>40.0416666666667</v>
      </c>
      <c r="F14">
        <v>0.69850462962963</v>
      </c>
      <c r="G14">
        <v>1.5346887387722199</v>
      </c>
    </row>
    <row r="17" spans="1:15">
      <c r="A17" t="s">
        <v>19</v>
      </c>
      <c r="B17" t="s">
        <v>20</v>
      </c>
      <c r="D17" t="s">
        <v>21</v>
      </c>
      <c r="E17" t="s">
        <v>22</v>
      </c>
      <c r="G17" t="s">
        <v>23</v>
      </c>
      <c r="K17" t="s">
        <v>19</v>
      </c>
      <c r="L17" t="s">
        <v>20</v>
      </c>
      <c r="M17" t="s">
        <v>21</v>
      </c>
      <c r="N17" t="s">
        <v>22</v>
      </c>
      <c r="O17" t="s">
        <v>23</v>
      </c>
    </row>
    <row r="18" spans="1:15">
      <c r="A18">
        <f>(-COS(E$6/2)*SIN((E$6+F9)*2)+SIN(E$6/2)*COS((E$6+F9)/2))/(2*(SIN(E$6/2))^2)</f>
        <v>1.157769333497894</v>
      </c>
      <c r="B18">
        <v>0.1</v>
      </c>
      <c r="C18">
        <f>A18*B18</f>
        <v>0.1157769333497894</v>
      </c>
      <c r="D18">
        <f>COS((E$6+F9)/2)/(2*SIN(E$6/2))</f>
        <v>0.65559316458959804</v>
      </c>
      <c r="E18">
        <v>0.1</v>
      </c>
      <c r="F18">
        <f>D18*E18</f>
        <v>6.5559316458959807E-2</v>
      </c>
      <c r="G18" s="1">
        <f t="shared" ref="G18:G23" si="0">A18*B18+D18*E18</f>
        <v>0.18133624980874921</v>
      </c>
      <c r="K18">
        <f>(-COS(E$6/2)*SIN((E$6+N9)*2)+SIN(E$6/2)*COS((E$6+N9)/2))/(2*(SIN(E$6/2))^2)</f>
        <v>2.0086526339129716</v>
      </c>
      <c r="L18">
        <v>0.1</v>
      </c>
      <c r="M18">
        <f>COS((E$6+N9)/2)/(2*SIN(E$6/2))</f>
        <v>0.50258610243033885</v>
      </c>
      <c r="N18">
        <v>0.1</v>
      </c>
      <c r="O18" s="1">
        <f>K18*L18+M18*N18</f>
        <v>0.25112387363433109</v>
      </c>
    </row>
    <row r="19" spans="1:15">
      <c r="A19">
        <f t="shared" ref="A19:A23" si="1">(-COS(E$6/2)*SIN((E$6+F10)*2)+SIN(E$6/2)*COS((E$6+F10)/2))/(2*(SIN(E$6/2))^2)</f>
        <v>1.1663690453802618</v>
      </c>
      <c r="B19">
        <v>0.1</v>
      </c>
      <c r="C19">
        <f t="shared" ref="C19:C23" si="2">A19*B19</f>
        <v>0.11663690453802618</v>
      </c>
      <c r="D19">
        <f t="shared" ref="D19:D23" si="3">COS((E$6+F10)/2)/(2*SIN(E$6/2))</f>
        <v>0.65448901387350045</v>
      </c>
      <c r="E19">
        <v>0.1</v>
      </c>
      <c r="F19">
        <f t="shared" ref="F19:F23" si="4">D19*E19</f>
        <v>6.5448901387350045E-2</v>
      </c>
      <c r="G19" s="1">
        <f t="shared" si="0"/>
        <v>0.18208580592537621</v>
      </c>
      <c r="K19">
        <f>(-COS(E$6/2)*SIN((E$6+N10)*2)+SIN(E$6/2)*COS((E$6+N10)/2))/(2*(SIN(E$6/2))^2)</f>
        <v>2.0096143269097926</v>
      </c>
      <c r="L19">
        <v>0.1</v>
      </c>
      <c r="M19">
        <f t="shared" ref="M19:M21" si="5">COS((E$6+N10)/2)/(2*SIN(E$6/2))</f>
        <v>0.50227062220254259</v>
      </c>
      <c r="N19">
        <v>0.1</v>
      </c>
      <c r="O19" s="1">
        <f t="shared" ref="O19:O21" si="6">K19*L19+M19*N19</f>
        <v>0.25118849491123352</v>
      </c>
    </row>
    <row r="20" spans="1:15">
      <c r="A20">
        <f t="shared" si="1"/>
        <v>1.1749500664856789</v>
      </c>
      <c r="B20">
        <v>0.1</v>
      </c>
      <c r="C20">
        <f t="shared" si="2"/>
        <v>0.11749500664856789</v>
      </c>
      <c r="D20">
        <f t="shared" si="3"/>
        <v>0.6533834800558197</v>
      </c>
      <c r="E20">
        <v>0.1</v>
      </c>
      <c r="F20">
        <f t="shared" si="4"/>
        <v>6.533834800558197E-2</v>
      </c>
      <c r="G20" s="1">
        <f t="shared" si="0"/>
        <v>0.18283335465414985</v>
      </c>
      <c r="K20">
        <f>(-COS(E$6/2)*SIN((E$6+N11)*2)+SIN(E$6/2)*COS((E$6+N11)/2))/(2*(SIN(E$6/2))^2)</f>
        <v>2.0199777552935996</v>
      </c>
      <c r="L20">
        <v>0.1</v>
      </c>
      <c r="M20">
        <f t="shared" si="5"/>
        <v>0.49879597048933844</v>
      </c>
      <c r="N20">
        <v>0.1</v>
      </c>
      <c r="O20" s="1">
        <f t="shared" si="6"/>
        <v>0.25187737257829379</v>
      </c>
    </row>
    <row r="21" spans="1:15">
      <c r="A21">
        <f t="shared" si="1"/>
        <v>1.1835120716288499</v>
      </c>
      <c r="B21">
        <v>0.1</v>
      </c>
      <c r="C21">
        <f t="shared" si="2"/>
        <v>0.118351207162885</v>
      </c>
      <c r="D21">
        <f t="shared" si="3"/>
        <v>0.65227656547283042</v>
      </c>
      <c r="E21">
        <v>0.1</v>
      </c>
      <c r="F21">
        <f t="shared" si="4"/>
        <v>6.5227656547283047E-2</v>
      </c>
      <c r="G21" s="1">
        <f t="shared" si="0"/>
        <v>0.18357886371016804</v>
      </c>
      <c r="K21">
        <f>(-COS(E$6/2)*SIN((E$6+N12)*2)+SIN(E$6/2)*COS((E$6+N12)/2))/(2*(SIN(E$6/2))^2)</f>
        <v>2.0047733977796862</v>
      </c>
      <c r="L21">
        <v>0.1</v>
      </c>
      <c r="M21">
        <f t="shared" si="5"/>
        <v>0.50384735911728473</v>
      </c>
      <c r="N21">
        <v>0.1</v>
      </c>
      <c r="O21" s="1">
        <f t="shared" si="6"/>
        <v>0.25086207568969709</v>
      </c>
    </row>
    <row r="22" spans="1:15">
      <c r="A22">
        <f t="shared" si="1"/>
        <v>1.2005777362943539</v>
      </c>
      <c r="B22">
        <v>0.1</v>
      </c>
      <c r="C22">
        <f t="shared" si="2"/>
        <v>0.1200577736294354</v>
      </c>
      <c r="D22">
        <f t="shared" si="3"/>
        <v>0.65005860337060439</v>
      </c>
      <c r="E22">
        <v>0.1</v>
      </c>
      <c r="F22">
        <f t="shared" si="4"/>
        <v>6.5005860337060448E-2</v>
      </c>
      <c r="G22" s="1">
        <f t="shared" si="0"/>
        <v>0.18506363396649583</v>
      </c>
    </row>
    <row r="23" spans="1:15">
      <c r="A23">
        <f t="shared" si="1"/>
        <v>1.2323583370929017</v>
      </c>
      <c r="B23">
        <v>0.1</v>
      </c>
      <c r="C23">
        <f t="shared" si="2"/>
        <v>0.12323583370929017</v>
      </c>
      <c r="D23">
        <f t="shared" si="3"/>
        <v>0.64588512858732139</v>
      </c>
      <c r="E23">
        <v>0.1</v>
      </c>
      <c r="F23">
        <f t="shared" si="4"/>
        <v>6.4588512858732142E-2</v>
      </c>
      <c r="G23" s="1">
        <f t="shared" si="0"/>
        <v>0.18782434656802233</v>
      </c>
    </row>
    <row r="28" spans="1:15" ht="15.75">
      <c r="B28">
        <v>0.03</v>
      </c>
      <c r="C28" s="2">
        <f>-1.522*10^{-5}</f>
        <v>-1.5220000000000002E-5</v>
      </c>
      <c r="D28" s="2">
        <f>-2.283*10^{-4}</f>
        <v>-2.2829999999999999E-4</v>
      </c>
      <c r="E28" s="2">
        <f>-2.829*10^{-5}</f>
        <v>-2.8290000000000005E-5</v>
      </c>
    </row>
    <row r="29" spans="1:15">
      <c r="C29">
        <f>-B$28*C28</f>
        <v>4.5660000000000005E-7</v>
      </c>
      <c r="D29">
        <f>-0.03*D28*10^6</f>
        <v>6.8489999999999993</v>
      </c>
      <c r="E29">
        <f>-B28*E28</f>
        <v>8.4870000000000013E-7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Gentian</dc:creator>
  <cp:lastModifiedBy>Gentian</cp:lastModifiedBy>
  <dcterms:created xsi:type="dcterms:W3CDTF">2015-06-09T07:05:02Z</dcterms:created>
  <dcterms:modified xsi:type="dcterms:W3CDTF">2015-06-09T23:54:32Z</dcterms:modified>
</cp:coreProperties>
</file>