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23" i="1"/>
  <c r="I23"/>
  <c r="G24"/>
  <c r="I24"/>
  <c r="K14"/>
  <c r="K15"/>
  <c r="K16"/>
  <c r="K17"/>
  <c r="K18"/>
  <c r="K19"/>
  <c r="C21"/>
  <c r="C20"/>
  <c r="B19"/>
  <c r="B20" s="1"/>
  <c r="H4"/>
  <c r="I4" s="1"/>
  <c r="J5"/>
  <c r="K5" s="1"/>
  <c r="J6"/>
  <c r="K6" s="1"/>
  <c r="J7"/>
  <c r="K7" s="1"/>
  <c r="J8"/>
  <c r="K8" s="1"/>
  <c r="J9"/>
  <c r="K9" s="1"/>
  <c r="J4"/>
  <c r="K4" s="1"/>
  <c r="H5"/>
  <c r="J15" s="1"/>
  <c r="H6"/>
  <c r="J16" s="1"/>
  <c r="H7"/>
  <c r="J17" s="1"/>
  <c r="H8"/>
  <c r="J18" s="1"/>
  <c r="H9"/>
  <c r="J19" s="1"/>
  <c r="I5" l="1"/>
  <c r="I15" s="1"/>
  <c r="I6"/>
  <c r="I9"/>
  <c r="I19" s="1"/>
  <c r="I7"/>
  <c r="I17" s="1"/>
  <c r="I8"/>
  <c r="I18" s="1"/>
  <c r="J14"/>
  <c r="I14"/>
  <c r="I16"/>
  <c r="M8"/>
  <c r="M4"/>
  <c r="M9"/>
  <c r="M7"/>
  <c r="L7"/>
  <c r="L5"/>
  <c r="M5"/>
  <c r="L6"/>
  <c r="M6"/>
  <c r="L8"/>
  <c r="B21"/>
  <c r="L9"/>
  <c r="L4"/>
</calcChain>
</file>

<file path=xl/sharedStrings.xml><?xml version="1.0" encoding="utf-8"?>
<sst xmlns="http://schemas.openxmlformats.org/spreadsheetml/2006/main" count="18" uniqueCount="18">
  <si>
    <t>Temperatur</t>
  </si>
  <si>
    <t>1.Messung</t>
  </si>
  <si>
    <t>2.Messung</t>
  </si>
  <si>
    <t>3.Messung</t>
  </si>
  <si>
    <t>4.Messung</t>
  </si>
  <si>
    <t>5.Messung</t>
  </si>
  <si>
    <t>Temperatur in Kelvin</t>
  </si>
  <si>
    <t>Zeit T</t>
  </si>
  <si>
    <t>Eta</t>
  </si>
  <si>
    <t>1/T</t>
  </si>
  <si>
    <t>Delta eta</t>
  </si>
  <si>
    <t>Delta T</t>
  </si>
  <si>
    <t>a</t>
  </si>
  <si>
    <t>b</t>
  </si>
  <si>
    <t>normal</t>
  </si>
  <si>
    <t>max</t>
  </si>
  <si>
    <t>min</t>
  </si>
  <si>
    <t>a*e^(b*x)+c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</si>
</sst>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0"/>
      <color rgb="FF008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4"/>
  <sheetViews>
    <sheetView tabSelected="1" workbookViewId="0">
      <selection activeCell="G27" sqref="G27"/>
    </sheetView>
  </sheetViews>
  <sheetFormatPr baseColWidth="10" defaultRowHeight="15"/>
  <cols>
    <col min="1" max="1" width="12.7109375" bestFit="1" customWidth="1"/>
    <col min="2" max="2" width="12" bestFit="1" customWidth="1"/>
    <col min="8" max="9" width="19.28515625" customWidth="1"/>
    <col min="10" max="10" width="12" bestFit="1" customWidth="1"/>
  </cols>
  <sheetData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6</v>
      </c>
      <c r="I3" t="s">
        <v>9</v>
      </c>
      <c r="J3" t="s">
        <v>7</v>
      </c>
      <c r="K3" t="s">
        <v>8</v>
      </c>
    </row>
    <row r="4" spans="1:13">
      <c r="A4">
        <v>35.299999999999997</v>
      </c>
      <c r="B4">
        <v>24.09</v>
      </c>
      <c r="C4">
        <v>24.02</v>
      </c>
      <c r="D4">
        <v>23.98</v>
      </c>
      <c r="E4">
        <v>24.02</v>
      </c>
      <c r="F4">
        <v>24</v>
      </c>
      <c r="H4">
        <f>A4+273.15</f>
        <v>308.45</v>
      </c>
      <c r="I4" s="2">
        <f>1/(H4)*10^3</f>
        <v>3.2420165342843252</v>
      </c>
      <c r="J4">
        <f>AVERAGE(B4:F4)</f>
        <v>24.021999999999998</v>
      </c>
      <c r="K4" s="2">
        <f>0.5445*(8.141-0.86)*J4</f>
        <v>95.235327098999988</v>
      </c>
      <c r="L4">
        <f>K4+K14</f>
        <v>97.21757934899999</v>
      </c>
      <c r="M4">
        <f>K4-K14</f>
        <v>93.253074848999987</v>
      </c>
    </row>
    <row r="5" spans="1:13">
      <c r="A5">
        <v>40</v>
      </c>
      <c r="B5">
        <v>19</v>
      </c>
      <c r="C5">
        <v>19.93</v>
      </c>
      <c r="D5">
        <v>19.09</v>
      </c>
      <c r="E5">
        <v>18.989999999999998</v>
      </c>
      <c r="F5">
        <v>19.04</v>
      </c>
      <c r="H5">
        <f t="shared" ref="H5:H9" si="0">A5+273.15</f>
        <v>313.14999999999998</v>
      </c>
      <c r="I5" s="2">
        <f>1/(H5)*10^3</f>
        <v>3.1933578157432541</v>
      </c>
      <c r="J5">
        <f>AVERAGE(B5:F5)</f>
        <v>19.209999999999997</v>
      </c>
      <c r="K5" s="2">
        <f>0.5445*(8.141-0.86)*J5</f>
        <v>76.158131444999981</v>
      </c>
      <c r="L5">
        <f>K5+K15</f>
        <v>78.140383694999983</v>
      </c>
      <c r="M5">
        <f>K5-K15</f>
        <v>74.175879194999979</v>
      </c>
    </row>
    <row r="6" spans="1:13">
      <c r="A6">
        <v>45.4</v>
      </c>
      <c r="B6">
        <v>14.4</v>
      </c>
      <c r="C6">
        <v>14.57</v>
      </c>
      <c r="D6">
        <v>14.39</v>
      </c>
      <c r="E6">
        <v>14.44</v>
      </c>
      <c r="F6">
        <v>14.46</v>
      </c>
      <c r="H6">
        <f t="shared" si="0"/>
        <v>318.54999999999995</v>
      </c>
      <c r="I6" s="2">
        <f>1/(H6)*10^3</f>
        <v>3.1392246115209548</v>
      </c>
      <c r="J6">
        <f>AVERAGE(B6:F6)</f>
        <v>14.451999999999998</v>
      </c>
      <c r="K6" s="2">
        <f>0.5445*(8.141-0.86)*J6</f>
        <v>57.295019033999992</v>
      </c>
      <c r="L6">
        <f>K6+K16</f>
        <v>59.277271283999994</v>
      </c>
      <c r="M6">
        <f>K6-K16</f>
        <v>55.31276678399999</v>
      </c>
    </row>
    <row r="7" spans="1:13">
      <c r="A7">
        <v>50</v>
      </c>
      <c r="B7">
        <v>12.05</v>
      </c>
      <c r="C7">
        <v>11.93</v>
      </c>
      <c r="D7">
        <v>11.94</v>
      </c>
      <c r="E7">
        <v>12.03</v>
      </c>
      <c r="F7">
        <v>11.97</v>
      </c>
      <c r="H7">
        <f t="shared" si="0"/>
        <v>323.14999999999998</v>
      </c>
      <c r="I7" s="2">
        <f>1/(H7)*10^3</f>
        <v>3.0945381401825776</v>
      </c>
      <c r="J7">
        <f>AVERAGE(B7:F7)</f>
        <v>11.984</v>
      </c>
      <c r="K7" s="2">
        <f>0.5445*(8.141-0.86)*J7</f>
        <v>47.510621927999999</v>
      </c>
      <c r="L7">
        <f>K7+K17</f>
        <v>49.492874178000001</v>
      </c>
      <c r="M7">
        <f>K7-K17</f>
        <v>45.528369677999997</v>
      </c>
    </row>
    <row r="8" spans="1:13">
      <c r="A8">
        <v>55</v>
      </c>
      <c r="B8">
        <v>9.3699999999999992</v>
      </c>
      <c r="C8">
        <v>9.44</v>
      </c>
      <c r="D8">
        <v>9.36</v>
      </c>
      <c r="E8">
        <v>9.48</v>
      </c>
      <c r="F8">
        <v>9.4</v>
      </c>
      <c r="H8">
        <f t="shared" si="0"/>
        <v>328.15</v>
      </c>
      <c r="I8" s="2">
        <f>1/(H8)*10^3</f>
        <v>3.0473868657626086</v>
      </c>
      <c r="J8">
        <f>AVERAGE(B8:F8)</f>
        <v>9.41</v>
      </c>
      <c r="K8" s="2">
        <f>0.5445*(8.141-0.86)*J8</f>
        <v>37.305987344999998</v>
      </c>
      <c r="L8">
        <f>K8+K18</f>
        <v>39.288239595</v>
      </c>
      <c r="M8">
        <f>K8-K18</f>
        <v>35.323735094999996</v>
      </c>
    </row>
    <row r="9" spans="1:13">
      <c r="A9">
        <v>60</v>
      </c>
      <c r="B9">
        <v>7.91</v>
      </c>
      <c r="C9">
        <v>8.0500000000000007</v>
      </c>
      <c r="D9">
        <v>8.08</v>
      </c>
      <c r="E9">
        <v>8.0299999999999994</v>
      </c>
      <c r="F9">
        <v>8.0299999999999994</v>
      </c>
      <c r="H9">
        <f t="shared" si="0"/>
        <v>333.15</v>
      </c>
      <c r="I9" s="2">
        <f>1/(H9)*10^3</f>
        <v>3.0016509079993998</v>
      </c>
      <c r="J9">
        <f>AVERAGE(B9:F9)</f>
        <v>8.02</v>
      </c>
      <c r="K9" s="2">
        <f>0.5445*(8.141-0.86)*J9</f>
        <v>31.795326089999996</v>
      </c>
      <c r="L9">
        <f>K9+K14</f>
        <v>33.777578339999998</v>
      </c>
      <c r="M9">
        <f>K9-K14</f>
        <v>29.813073839999998</v>
      </c>
    </row>
    <row r="13" spans="1:13">
      <c r="I13" s="2"/>
      <c r="J13" t="s">
        <v>11</v>
      </c>
      <c r="K13" t="s">
        <v>10</v>
      </c>
    </row>
    <row r="14" spans="1:13">
      <c r="I14" s="2">
        <f>I4^2</f>
        <v>10.510671208572948</v>
      </c>
      <c r="J14">
        <f>1/(H4^2)</f>
        <v>1.0510671208572946E-5</v>
      </c>
      <c r="K14">
        <f>0.5445*(8.141-0.86)*0.5</f>
        <v>1.9822522499999999</v>
      </c>
    </row>
    <row r="15" spans="1:13">
      <c r="I15" s="2">
        <f>I5^2</f>
        <v>10.197534139368527</v>
      </c>
      <c r="J15">
        <f t="shared" ref="J15:J18" si="1">1/H5^2</f>
        <v>1.0197534139368528E-5</v>
      </c>
      <c r="K15">
        <f>0.5445*(8.141-0.86)*0.5</f>
        <v>1.9822522499999999</v>
      </c>
    </row>
    <row r="16" spans="1:13">
      <c r="I16" s="2">
        <f>I6^2</f>
        <v>9.85473116157889</v>
      </c>
      <c r="J16">
        <f t="shared" si="1"/>
        <v>9.8547311615788908E-6</v>
      </c>
      <c r="K16">
        <f t="shared" ref="K16:K19" si="2">0.5445*(8.141-0.86)*0.5</f>
        <v>1.9822522499999999</v>
      </c>
    </row>
    <row r="17" spans="1:11">
      <c r="A17" t="s">
        <v>17</v>
      </c>
      <c r="I17" s="2">
        <f>I7^2</f>
        <v>9.5761663010446458</v>
      </c>
      <c r="J17">
        <f t="shared" si="1"/>
        <v>9.5761663010446492E-6</v>
      </c>
      <c r="K17">
        <f t="shared" si="2"/>
        <v>1.9822522499999999</v>
      </c>
    </row>
    <row r="18" spans="1:11">
      <c r="B18" t="s">
        <v>12</v>
      </c>
      <c r="C18" t="s">
        <v>13</v>
      </c>
      <c r="I18" s="2">
        <f>I8^2</f>
        <v>9.2865667096224556</v>
      </c>
      <c r="J18">
        <f t="shared" si="1"/>
        <v>9.2865667096224553E-6</v>
      </c>
      <c r="K18">
        <f t="shared" si="2"/>
        <v>1.9822522499999999</v>
      </c>
    </row>
    <row r="19" spans="1:11" ht="18.75">
      <c r="A19" t="s">
        <v>14</v>
      </c>
      <c r="B19">
        <f>2.1156883588948*10^(-5)</f>
        <v>2.1156883588948003E-5</v>
      </c>
      <c r="C19">
        <v>4.7250923845540003</v>
      </c>
      <c r="G19" s="1"/>
      <c r="I19" s="2">
        <f>I9^2</f>
        <v>9.0099081734936206</v>
      </c>
      <c r="J19">
        <f>1/H9^2</f>
        <v>9.0099081734936218E-6</v>
      </c>
      <c r="K19">
        <f t="shared" si="2"/>
        <v>1.9822522499999999</v>
      </c>
    </row>
    <row r="20" spans="1:11" ht="18.75">
      <c r="A20" t="s">
        <v>15</v>
      </c>
      <c r="B20">
        <f>B19+ 6.169*10^(-6)</f>
        <v>2.7325883588948001E-5</v>
      </c>
      <c r="C20">
        <f>C19+(9.1741280532511*10^(-2))</f>
        <v>4.8168336650865111</v>
      </c>
      <c r="G20" s="1"/>
    </row>
    <row r="21" spans="1:11" ht="18.75">
      <c r="A21" t="s">
        <v>16</v>
      </c>
      <c r="B21">
        <f>B19-6.169*10^(-6)</f>
        <v>1.4987883588948003E-5</v>
      </c>
      <c r="C21">
        <f>C19-(9.1741280532511*10^(-2))</f>
        <v>4.6333511040214894</v>
      </c>
      <c r="G21" s="1"/>
    </row>
    <row r="22" spans="1:11" ht="15.75">
      <c r="G22" s="3">
        <v>2.12</v>
      </c>
      <c r="I22" s="3">
        <v>4725.09</v>
      </c>
    </row>
    <row r="23" spans="1:11" ht="15.75">
      <c r="F23" s="3">
        <v>0.24</v>
      </c>
      <c r="G23" s="3">
        <f>G22-F23</f>
        <v>1.8800000000000001</v>
      </c>
      <c r="H23" s="3">
        <v>5439.11</v>
      </c>
      <c r="I23" s="3">
        <f>H23-I22</f>
        <v>714.01999999999953</v>
      </c>
    </row>
    <row r="24" spans="1:11" ht="15.75">
      <c r="F24" s="3">
        <v>15.12</v>
      </c>
      <c r="G24">
        <f>F24-G22</f>
        <v>13</v>
      </c>
      <c r="H24" s="3">
        <v>4103.3599999999997</v>
      </c>
      <c r="I24">
        <f>I22-H24</f>
        <v>621.73000000000047</v>
      </c>
    </row>
  </sheetData>
  <pageMargins left="0.7" right="0.7" top="0.78740157499999996" bottom="0.78740157499999996" header="0.3" footer="0.3"/>
  <pageSetup paperSize="9" orientation="portrait" r:id="rId1"/>
  <ignoredErrors>
    <ignoredError sqref="J4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2015-07-12T18:10:05Z</dcterms:created>
  <dcterms:modified xsi:type="dcterms:W3CDTF">2015-07-13T00:20:02Z</dcterms:modified>
</cp:coreProperties>
</file>