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5" i="1"/>
  <c r="F6"/>
  <c r="G6" s="1"/>
  <c r="F7"/>
  <c r="F8"/>
  <c r="G8" s="1"/>
  <c r="F9"/>
  <c r="F4"/>
  <c r="G4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31"/>
  <c r="F31" s="1"/>
  <c r="D23"/>
  <c r="E23" s="1"/>
  <c r="D24"/>
  <c r="E24" s="1"/>
  <c r="D25"/>
  <c r="E25" s="1"/>
  <c r="D26"/>
  <c r="E26" s="1"/>
  <c r="D27"/>
  <c r="E27" s="1"/>
  <c r="D22"/>
  <c r="E22" s="1"/>
  <c r="D14"/>
  <c r="E14" s="1"/>
  <c r="G14" s="1"/>
  <c r="D15"/>
  <c r="E15" s="1"/>
  <c r="G15" s="1"/>
  <c r="D16"/>
  <c r="E16" s="1"/>
  <c r="G16" s="1"/>
  <c r="D17"/>
  <c r="E17" s="1"/>
  <c r="G17" s="1"/>
  <c r="D18"/>
  <c r="E18" s="1"/>
  <c r="G18" s="1"/>
  <c r="D13"/>
  <c r="E13" s="1"/>
  <c r="G13" s="1"/>
  <c r="G5"/>
  <c r="G7"/>
  <c r="G9"/>
  <c r="F13" l="1"/>
  <c r="F17"/>
  <c r="F15"/>
  <c r="F18"/>
  <c r="F16"/>
  <c r="F14"/>
</calcChain>
</file>

<file path=xl/sharedStrings.xml><?xml version="1.0" encoding="utf-8"?>
<sst xmlns="http://schemas.openxmlformats.org/spreadsheetml/2006/main" count="42" uniqueCount="21">
  <si>
    <t>Put</t>
  </si>
  <si>
    <t>Call</t>
  </si>
  <si>
    <t>r</t>
  </si>
  <si>
    <t>X</t>
  </si>
  <si>
    <t>A(0)</t>
  </si>
  <si>
    <t>Put+A(0)-Xexp(-rT)</t>
  </si>
  <si>
    <t>Differenz</t>
  </si>
  <si>
    <t>Call zu günstig</t>
  </si>
  <si>
    <t>Put zu teuer</t>
  </si>
  <si>
    <t>(ii)</t>
  </si>
  <si>
    <t>(iii)</t>
  </si>
  <si>
    <t>sigma</t>
  </si>
  <si>
    <t>d1</t>
  </si>
  <si>
    <t>(iv)</t>
  </si>
  <si>
    <t>implizte Vola</t>
  </si>
  <si>
    <t>(vi)</t>
  </si>
  <si>
    <t>Vega</t>
  </si>
  <si>
    <t>Konsequenz</t>
  </si>
  <si>
    <t>Put (BS-Modell)</t>
  </si>
  <si>
    <t>historische Vola</t>
  </si>
  <si>
    <t>Put (Markt)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</si>
</sst>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implizite Vola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yVal>
            <c:numRef>
              <c:f>Tabelle1!$G$22:$G$27</c:f>
              <c:numCache>
                <c:formatCode>General</c:formatCode>
                <c:ptCount val="6"/>
                <c:pt idx="0">
                  <c:v>0.19580815262836643</c:v>
                </c:pt>
                <c:pt idx="1">
                  <c:v>0.17251251715839783</c:v>
                </c:pt>
                <c:pt idx="2">
                  <c:v>0.1926012838689064</c:v>
                </c:pt>
                <c:pt idx="3">
                  <c:v>0.22739175520152974</c:v>
                </c:pt>
                <c:pt idx="4">
                  <c:v>0.27185818018255514</c:v>
                </c:pt>
                <c:pt idx="5">
                  <c:v>0.32236142552505048</c:v>
                </c:pt>
              </c:numCache>
            </c:numRef>
          </c:yVal>
          <c:smooth val="1"/>
        </c:ser>
        <c:ser>
          <c:idx val="2"/>
          <c:order val="1"/>
          <c:yVal>
            <c:numRef>
              <c:f>Tabelle1!$H$22:$H$27</c:f>
              <c:numCache>
                <c:formatCode>General</c:formatCode>
                <c:ptCount val="6"/>
                <c:pt idx="0">
                  <c:v>0.26919700000000002</c:v>
                </c:pt>
                <c:pt idx="1">
                  <c:v>0.26919700000000002</c:v>
                </c:pt>
                <c:pt idx="2">
                  <c:v>0.26919700000000002</c:v>
                </c:pt>
                <c:pt idx="3">
                  <c:v>0.26919700000000002</c:v>
                </c:pt>
                <c:pt idx="4">
                  <c:v>0.26919700000000002</c:v>
                </c:pt>
                <c:pt idx="5">
                  <c:v>0.26919700000000002</c:v>
                </c:pt>
              </c:numCache>
            </c:numRef>
          </c:yVal>
          <c:smooth val="1"/>
        </c:ser>
        <c:axId val="130680320"/>
        <c:axId val="130681856"/>
      </c:scatterChart>
      <c:valAx>
        <c:axId val="130680320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30681856"/>
        <c:crosses val="autoZero"/>
        <c:crossBetween val="midCat"/>
      </c:valAx>
      <c:valAx>
        <c:axId val="1306818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0680320"/>
        <c:crosses val="autoZero"/>
        <c:crossBetween val="midCat"/>
      </c:valAx>
    </c:plotArea>
    <c:plotVisOnly val="1"/>
  </c:chart>
  <c:printSettings>
    <c:headerFooter/>
    <c:pageMargins b="0.78740157480314954" l="0.70866141732283483" r="0.70866141732283483" t="0.78740157480314954" header="0.31496062992125995" footer="0.3149606299212599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Tabelle1!$D$32:$D$52</c:f>
              <c:numCache>
                <c:formatCode>General</c:formatCode>
                <c:ptCount val="21"/>
                <c:pt idx="0">
                  <c:v>8500</c:v>
                </c:pt>
                <c:pt idx="1">
                  <c:v>8600</c:v>
                </c:pt>
                <c:pt idx="2">
                  <c:v>8700</c:v>
                </c:pt>
                <c:pt idx="3">
                  <c:v>8800</c:v>
                </c:pt>
                <c:pt idx="4">
                  <c:v>8900</c:v>
                </c:pt>
                <c:pt idx="5">
                  <c:v>9000</c:v>
                </c:pt>
                <c:pt idx="6">
                  <c:v>9100</c:v>
                </c:pt>
                <c:pt idx="7">
                  <c:v>9200</c:v>
                </c:pt>
                <c:pt idx="8">
                  <c:v>9300</c:v>
                </c:pt>
                <c:pt idx="9">
                  <c:v>9400</c:v>
                </c:pt>
                <c:pt idx="10">
                  <c:v>9500</c:v>
                </c:pt>
                <c:pt idx="11">
                  <c:v>9600</c:v>
                </c:pt>
                <c:pt idx="12">
                  <c:v>9700</c:v>
                </c:pt>
                <c:pt idx="13">
                  <c:v>9800</c:v>
                </c:pt>
                <c:pt idx="14">
                  <c:v>9900</c:v>
                </c:pt>
                <c:pt idx="15">
                  <c:v>10000</c:v>
                </c:pt>
                <c:pt idx="16">
                  <c:v>10100</c:v>
                </c:pt>
                <c:pt idx="17">
                  <c:v>10200</c:v>
                </c:pt>
                <c:pt idx="18">
                  <c:v>10300</c:v>
                </c:pt>
                <c:pt idx="19">
                  <c:v>10400</c:v>
                </c:pt>
                <c:pt idx="20">
                  <c:v>10500</c:v>
                </c:pt>
              </c:numCache>
            </c:numRef>
          </c:cat>
          <c:val>
            <c:numRef>
              <c:f>Tabelle1!$F$32:$F$52</c:f>
              <c:numCache>
                <c:formatCode>General</c:formatCode>
                <c:ptCount val="21"/>
                <c:pt idx="0">
                  <c:v>141.87955416867149</c:v>
                </c:pt>
                <c:pt idx="1">
                  <c:v>213.22832745315111</c:v>
                </c:pt>
                <c:pt idx="2">
                  <c:v>305.06236772522311</c:v>
                </c:pt>
                <c:pt idx="3">
                  <c:v>416.15918401580313</c:v>
                </c:pt>
                <c:pt idx="4">
                  <c:v>542.17182514678234</c:v>
                </c:pt>
                <c:pt idx="5">
                  <c:v>675.57416152750136</c:v>
                </c:pt>
                <c:pt idx="6">
                  <c:v>806.29436628960593</c:v>
                </c:pt>
                <c:pt idx="7">
                  <c:v>922.99591103778505</c:v>
                </c:pt>
                <c:pt idx="8">
                  <c:v>1014.773021109921</c:v>
                </c:pt>
                <c:pt idx="9">
                  <c:v>1072.8919283578766</c:v>
                </c:pt>
                <c:pt idx="10">
                  <c:v>1092.1807465856082</c:v>
                </c:pt>
                <c:pt idx="11">
                  <c:v>1071.7603385341251</c:v>
                </c:pt>
                <c:pt idx="12">
                  <c:v>1014.9840000261129</c:v>
                </c:pt>
                <c:pt idx="13">
                  <c:v>928.65468732970464</c:v>
                </c:pt>
                <c:pt idx="14">
                  <c:v>821.75126085330817</c:v>
                </c:pt>
                <c:pt idx="15">
                  <c:v>703.97659607918501</c:v>
                </c:pt>
                <c:pt idx="16">
                  <c:v>584.42976879807293</c:v>
                </c:pt>
                <c:pt idx="17">
                  <c:v>470.62161310514165</c:v>
                </c:pt>
                <c:pt idx="18">
                  <c:v>367.93516891270025</c:v>
                </c:pt>
                <c:pt idx="19">
                  <c:v>279.51881092525201</c:v>
                </c:pt>
                <c:pt idx="20">
                  <c:v>206.51806766930963</c:v>
                </c:pt>
              </c:numCache>
            </c:numRef>
          </c:val>
        </c:ser>
        <c:marker val="1"/>
        <c:axId val="130698624"/>
        <c:axId val="130708608"/>
      </c:lineChart>
      <c:catAx>
        <c:axId val="130698624"/>
        <c:scaling>
          <c:orientation val="minMax"/>
        </c:scaling>
        <c:axPos val="b"/>
        <c:numFmt formatCode="General" sourceLinked="1"/>
        <c:tickLblPos val="nextTo"/>
        <c:crossAx val="130708608"/>
        <c:crosses val="autoZero"/>
        <c:auto val="1"/>
        <c:lblAlgn val="ctr"/>
        <c:lblOffset val="100"/>
      </c:catAx>
      <c:valAx>
        <c:axId val="130708608"/>
        <c:scaling>
          <c:orientation val="minMax"/>
        </c:scaling>
        <c:axPos val="l"/>
        <c:majorGridlines/>
        <c:numFmt formatCode="General" sourceLinked="1"/>
        <c:tickLblPos val="nextTo"/>
        <c:crossAx val="130698624"/>
        <c:crosses val="autoZero"/>
        <c:crossBetween val="between"/>
      </c:valAx>
    </c:plotArea>
    <c:plotVisOnly val="1"/>
  </c:chart>
  <c:printSettings>
    <c:headerFooter/>
    <c:pageMargins b="0.78740157480314954" l="0.70866141732283483" r="0.70866141732283483" t="0.78740157480314954" header="0.31496062992125995" footer="0.3149606299212599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311603</xdr:colOff>
      <xdr:row>11</xdr:row>
      <xdr:rowOff>68036</xdr:rowOff>
    </xdr:from>
    <xdr:to>
      <xdr:col>15</xdr:col>
      <xdr:colOff>295274</xdr:colOff>
      <xdr:row>26</xdr:row>
      <xdr:rowOff>38225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368754</xdr:colOff>
      <xdr:row>30</xdr:row>
      <xdr:rowOff>8164</xdr:rowOff>
    </xdr:from>
    <xdr:to>
      <xdr:col>12</xdr:col>
      <xdr:colOff>16330</xdr:colOff>
      <xdr:row>52</xdr:row>
      <xdr:rowOff>151039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topLeftCell="A10" zoomScale="115" zoomScaleNormal="115" workbookViewId="0">
      <selection activeCell="B32" sqref="B32"/>
    </sheetView>
  </sheetViews>
  <sheetFormatPr baseColWidth="10" defaultRowHeight="15"/>
  <cols>
    <col min="3" max="3" width="12.28515625" bestFit="1" customWidth="1"/>
    <col min="4" max="4" width="16" customWidth="1"/>
    <col min="5" max="5" width="17.42578125" customWidth="1"/>
    <col min="6" max="6" width="24.42578125" customWidth="1"/>
    <col min="7" max="7" width="25.140625" customWidth="1"/>
    <col min="8" max="8" width="14.140625" customWidth="1"/>
    <col min="9" max="9" width="22.28515625" bestFit="1" customWidth="1"/>
  </cols>
  <sheetData>
    <row r="1" spans="1:9">
      <c r="A1" s="1" t="s">
        <v>4</v>
      </c>
      <c r="B1">
        <v>9779</v>
      </c>
    </row>
    <row r="2" spans="1:9">
      <c r="A2" s="1" t="s">
        <v>2</v>
      </c>
      <c r="B2">
        <v>2.4810000000000001E-3</v>
      </c>
      <c r="C2" s="2"/>
      <c r="D2" s="2"/>
      <c r="E2" s="2"/>
      <c r="F2" s="2"/>
      <c r="G2" s="2"/>
      <c r="H2" s="2"/>
      <c r="I2" s="2"/>
    </row>
    <row r="3" spans="1:9">
      <c r="C3" s="4" t="s">
        <v>3</v>
      </c>
      <c r="D3" s="3" t="s">
        <v>0</v>
      </c>
      <c r="E3" s="3" t="s">
        <v>1</v>
      </c>
      <c r="F3" s="3" t="s">
        <v>5</v>
      </c>
      <c r="G3" s="3" t="s">
        <v>6</v>
      </c>
      <c r="H3" s="3" t="s">
        <v>17</v>
      </c>
    </row>
    <row r="4" spans="1:9">
      <c r="A4" t="s">
        <v>9</v>
      </c>
      <c r="C4" s="5">
        <v>10500</v>
      </c>
      <c r="D4" s="2">
        <v>7.4749999999999996</v>
      </c>
      <c r="E4" s="2">
        <v>0.09</v>
      </c>
      <c r="F4" s="2">
        <f>D4*100+$B$1-C4*EXP((-1)*$B$2/12)</f>
        <v>28.670650601261514</v>
      </c>
      <c r="G4" s="2">
        <f>E4*100-F4</f>
        <v>-19.670650601261514</v>
      </c>
      <c r="H4" t="s">
        <v>7</v>
      </c>
      <c r="I4" t="s">
        <v>8</v>
      </c>
    </row>
    <row r="5" spans="1:9">
      <c r="C5" s="5">
        <v>10000</v>
      </c>
      <c r="D5" s="2">
        <v>3.25</v>
      </c>
      <c r="E5" s="2">
        <v>0.88500000000000001</v>
      </c>
      <c r="F5" s="2">
        <f t="shared" ref="F5:F9" si="0">D5*100+$B$1-C5*EXP((-1)*$B$2/12)</f>
        <v>106.06728628691599</v>
      </c>
      <c r="G5" s="2">
        <f t="shared" ref="G5:G9" si="1">E5*100-F5</f>
        <v>-17.567286286915987</v>
      </c>
      <c r="H5" t="s">
        <v>7</v>
      </c>
      <c r="I5" t="s">
        <v>8</v>
      </c>
    </row>
    <row r="6" spans="1:9">
      <c r="C6" s="5">
        <v>9500</v>
      </c>
      <c r="D6" s="2">
        <v>1.02</v>
      </c>
      <c r="E6" s="2">
        <v>3.65</v>
      </c>
      <c r="F6" s="2">
        <f t="shared" si="0"/>
        <v>382.96392197257046</v>
      </c>
      <c r="G6" s="2">
        <f t="shared" si="1"/>
        <v>-17.963921972570461</v>
      </c>
      <c r="H6" t="s">
        <v>7</v>
      </c>
      <c r="I6" t="s">
        <v>8</v>
      </c>
    </row>
    <row r="7" spans="1:9">
      <c r="C7" s="5">
        <v>9000</v>
      </c>
      <c r="D7" s="2">
        <v>0.3</v>
      </c>
      <c r="E7" s="2">
        <v>7.9249999999999998</v>
      </c>
      <c r="F7" s="2">
        <f t="shared" si="0"/>
        <v>810.86055765822493</v>
      </c>
      <c r="G7" s="2">
        <f t="shared" si="1"/>
        <v>-18.360557658224934</v>
      </c>
      <c r="H7" t="s">
        <v>7</v>
      </c>
      <c r="I7" t="s">
        <v>8</v>
      </c>
    </row>
    <row r="8" spans="1:9">
      <c r="C8" s="5">
        <v>8500</v>
      </c>
      <c r="D8" s="2">
        <v>0.105</v>
      </c>
      <c r="E8" s="2">
        <v>12.725</v>
      </c>
      <c r="F8" s="2">
        <f t="shared" si="0"/>
        <v>1291.2571933438794</v>
      </c>
      <c r="G8" s="2">
        <f t="shared" si="1"/>
        <v>-18.757193343879408</v>
      </c>
      <c r="H8" t="s">
        <v>7</v>
      </c>
      <c r="I8" t="s">
        <v>8</v>
      </c>
    </row>
    <row r="9" spans="1:9">
      <c r="C9" s="5">
        <v>8000</v>
      </c>
      <c r="D9" s="2">
        <v>4.4999999999999998E-2</v>
      </c>
      <c r="E9" s="2">
        <v>17.675000000000001</v>
      </c>
      <c r="F9" s="2">
        <f t="shared" si="0"/>
        <v>1785.153829029533</v>
      </c>
      <c r="G9" s="2">
        <f t="shared" si="1"/>
        <v>-17.653829029532972</v>
      </c>
      <c r="H9" t="s">
        <v>7</v>
      </c>
      <c r="I9" t="s">
        <v>8</v>
      </c>
    </row>
    <row r="12" spans="1:9">
      <c r="A12" t="s">
        <v>10</v>
      </c>
      <c r="B12" t="s">
        <v>11</v>
      </c>
      <c r="C12" s="4" t="s">
        <v>3</v>
      </c>
      <c r="D12" s="3" t="s">
        <v>12</v>
      </c>
      <c r="E12" s="3" t="s">
        <v>0</v>
      </c>
      <c r="F12" s="3" t="s">
        <v>1</v>
      </c>
      <c r="G12" s="3" t="s">
        <v>5</v>
      </c>
    </row>
    <row r="13" spans="1:9">
      <c r="B13" s="2">
        <v>0.26919700000000002</v>
      </c>
      <c r="C13" s="5">
        <v>10500</v>
      </c>
      <c r="D13" s="2">
        <f>(LOG($B$1/C13, 2.7182818)+($B$2+$B$13^2/2)/12)/$B$13/SQRT(1/12)</f>
        <v>-0.8739081141916003</v>
      </c>
      <c r="E13" s="2">
        <f>-$B$1*NORMDIST((-1)*D13,0,1,TRUE)+C13*EXP((-1)*$B$2/12)*NORMDIST((-1)*D13+$B$13*SQRT(1/12),0,1,TRUE)</f>
        <v>796.0367900944093</v>
      </c>
      <c r="F13" s="2">
        <f>$B$1*NORMDIST(D13,0,1,TRUE)-C13*EXP(-$B$2/12)*NORMDIST(D13-$B$13*SQRT(1/12),0,1,TRUE)</f>
        <v>77.20744069567013</v>
      </c>
      <c r="G13" s="2">
        <f>E13+$B$1-C13*EXP(-$B$2/12)</f>
        <v>77.207440695670812</v>
      </c>
    </row>
    <row r="14" spans="1:9">
      <c r="C14" s="5">
        <v>10000</v>
      </c>
      <c r="D14" s="2">
        <f t="shared" ref="D14:D18" si="2">(LOG($B$1/C14, 2.7182818)+($B$2+$B$13^2/2)/12)/$B$13/SQRT(1/12)</f>
        <v>-0.24606275086415574</v>
      </c>
      <c r="E14" s="2">
        <f t="shared" ref="E14:E18" si="3">-$B$1*NORMDIST((-1)*D14,0,1,TRUE)+C14*EXP((-1)*$B$2/12)*NORMDIST((-1)*D14+$B$13*SQRT(1/12),0,1,TRUE)</f>
        <v>428.30107198385303</v>
      </c>
      <c r="F14" s="2">
        <f t="shared" ref="F14:F18" si="4">$B$1*NORMDIST(D14,0,1,TRUE)-C14*EXP(-$B$2/12)*NORMDIST(D14-$B$13*SQRT(1/12),0,1,TRUE)</f>
        <v>209.36835827076902</v>
      </c>
      <c r="G14" s="2">
        <f t="shared" ref="G14:G18" si="5">E14+$B$1-C14*EXP(-$B$2/12)</f>
        <v>209.36835827076902</v>
      </c>
    </row>
    <row r="15" spans="1:9">
      <c r="C15" s="5">
        <v>9500</v>
      </c>
      <c r="D15" s="2">
        <f t="shared" si="2"/>
        <v>0.41399358629385297</v>
      </c>
      <c r="E15" s="2">
        <f t="shared" si="3"/>
        <v>179.02131351367552</v>
      </c>
      <c r="F15" s="2">
        <f t="shared" si="4"/>
        <v>459.98523548624598</v>
      </c>
      <c r="G15" s="2">
        <f t="shared" si="5"/>
        <v>459.98523548624689</v>
      </c>
    </row>
    <row r="16" spans="1:9">
      <c r="C16" s="5">
        <v>9000</v>
      </c>
      <c r="D16" s="2">
        <f t="shared" si="2"/>
        <v>1.1097455838616213</v>
      </c>
      <c r="E16" s="2">
        <f t="shared" si="3"/>
        <v>52.941671372884912</v>
      </c>
      <c r="F16" s="2">
        <f t="shared" si="4"/>
        <v>833.80222903111007</v>
      </c>
      <c r="G16" s="2">
        <f t="shared" si="5"/>
        <v>833.80222903110916</v>
      </c>
    </row>
    <row r="17" spans="1:9">
      <c r="C17" s="5">
        <v>8500</v>
      </c>
      <c r="D17" s="2">
        <f t="shared" si="2"/>
        <v>1.8452759046849057</v>
      </c>
      <c r="E17" s="2">
        <f t="shared" si="3"/>
        <v>9.9451020507755743</v>
      </c>
      <c r="F17" s="2">
        <f t="shared" si="4"/>
        <v>1290.7022953946562</v>
      </c>
      <c r="G17" s="2">
        <f t="shared" si="5"/>
        <v>1290.7022953946544</v>
      </c>
    </row>
    <row r="18" spans="1:9">
      <c r="C18" s="5">
        <v>8000</v>
      </c>
      <c r="D18" s="2">
        <f t="shared" si="2"/>
        <v>2.6254103510202107</v>
      </c>
      <c r="E18" s="2">
        <f t="shared" si="3"/>
        <v>1.0493398202449242</v>
      </c>
      <c r="F18" s="2">
        <f t="shared" si="4"/>
        <v>1781.7031688497773</v>
      </c>
      <c r="G18" s="2">
        <f t="shared" si="5"/>
        <v>1781.7031688497782</v>
      </c>
    </row>
    <row r="21" spans="1:9">
      <c r="A21" t="s">
        <v>13</v>
      </c>
      <c r="B21" t="s">
        <v>11</v>
      </c>
      <c r="C21" s="4" t="s">
        <v>3</v>
      </c>
      <c r="D21" s="3" t="s">
        <v>12</v>
      </c>
      <c r="E21" s="3" t="s">
        <v>18</v>
      </c>
      <c r="F21" s="3" t="s">
        <v>20</v>
      </c>
      <c r="G21" s="3" t="s">
        <v>14</v>
      </c>
      <c r="H21" s="3" t="s">
        <v>19</v>
      </c>
    </row>
    <row r="22" spans="1:9">
      <c r="B22" s="2">
        <v>0.26919700000000002</v>
      </c>
      <c r="C22" s="5">
        <v>10500</v>
      </c>
      <c r="D22" s="2">
        <f>(LOG($B$1/C22, 2.7182818)+($B$2+$B$22^2/2)/12)/$B$22/SQRT(1/12)</f>
        <v>-0.8739081141916003</v>
      </c>
      <c r="E22" s="2">
        <f>-$B$1*NORMDIST(-D22,0,1,TRUE)+C22*EXP(-$B$2/12)*NORMDIST(-D22+$B$22*SQRT(1/12),0,1,TRUE)</f>
        <v>796.0367900944093</v>
      </c>
      <c r="F22" s="2">
        <v>747.5</v>
      </c>
      <c r="G22" s="2">
        <v>0.19580815262836643</v>
      </c>
      <c r="H22" s="6">
        <v>0.26919700000000002</v>
      </c>
    </row>
    <row r="23" spans="1:9">
      <c r="C23" s="5">
        <v>10000</v>
      </c>
      <c r="D23" s="2">
        <f t="shared" ref="D23:D27" si="6">(LOG($B$1/C23, 2.7182818)+($B$2+$B$22^2/2)/12)/$B$22/SQRT(1/12)</f>
        <v>-0.24606275086415574</v>
      </c>
      <c r="E23" s="2">
        <f t="shared" ref="E23:E27" si="7">-$B$1*NORMDIST(-D23,0,1,TRUE)+C23*EXP(-$B$2/12)*NORMDIST(-D23+$B$22*SQRT(1/12),0,1,TRUE)</f>
        <v>428.30107198385303</v>
      </c>
      <c r="F23" s="2">
        <v>325</v>
      </c>
      <c r="G23" s="2">
        <v>0.17251251715839783</v>
      </c>
      <c r="H23" s="6">
        <v>0.26919700000000002</v>
      </c>
    </row>
    <row r="24" spans="1:9">
      <c r="C24" s="5">
        <v>9500</v>
      </c>
      <c r="D24" s="2">
        <f t="shared" si="6"/>
        <v>0.41399358629385297</v>
      </c>
      <c r="E24" s="2">
        <f t="shared" si="7"/>
        <v>179.02131351367552</v>
      </c>
      <c r="F24" s="2">
        <v>102</v>
      </c>
      <c r="G24" s="2">
        <v>0.1926012838689064</v>
      </c>
      <c r="H24" s="6">
        <v>0.26919700000000002</v>
      </c>
    </row>
    <row r="25" spans="1:9">
      <c r="C25" s="5">
        <v>9000</v>
      </c>
      <c r="D25" s="2">
        <f t="shared" si="6"/>
        <v>1.1097455838616213</v>
      </c>
      <c r="E25" s="2">
        <f t="shared" si="7"/>
        <v>52.941671372884912</v>
      </c>
      <c r="F25" s="2">
        <v>30</v>
      </c>
      <c r="G25" s="2">
        <v>0.22739175520152974</v>
      </c>
      <c r="H25" s="6">
        <v>0.26919700000000002</v>
      </c>
      <c r="I25" s="2"/>
    </row>
    <row r="26" spans="1:9">
      <c r="C26" s="5">
        <v>8500</v>
      </c>
      <c r="D26" s="2">
        <f t="shared" si="6"/>
        <v>1.8452759046849057</v>
      </c>
      <c r="E26" s="2">
        <f t="shared" si="7"/>
        <v>9.9451020507755743</v>
      </c>
      <c r="F26" s="2">
        <v>10.5</v>
      </c>
      <c r="G26" s="2">
        <v>0.27185818018255514</v>
      </c>
      <c r="H26" s="6">
        <v>0.26919700000000002</v>
      </c>
    </row>
    <row r="27" spans="1:9">
      <c r="C27" s="5">
        <v>8000</v>
      </c>
      <c r="D27" s="2">
        <f t="shared" si="6"/>
        <v>2.6254103510202107</v>
      </c>
      <c r="E27" s="2">
        <f t="shared" si="7"/>
        <v>1.0493398202449242</v>
      </c>
      <c r="F27" s="2">
        <v>4.5</v>
      </c>
      <c r="G27" s="2">
        <v>0.32236142552505048</v>
      </c>
      <c r="H27" s="6">
        <v>0.26919700000000002</v>
      </c>
    </row>
    <row r="30" spans="1:9">
      <c r="A30" t="s">
        <v>15</v>
      </c>
      <c r="B30" t="s">
        <v>11</v>
      </c>
      <c r="C30" s="4" t="s">
        <v>3</v>
      </c>
      <c r="D30" s="3" t="s">
        <v>4</v>
      </c>
      <c r="E30" s="3" t="s">
        <v>12</v>
      </c>
      <c r="F30" s="3" t="s">
        <v>16</v>
      </c>
    </row>
    <row r="31" spans="1:9">
      <c r="B31">
        <v>0.26919700000000002</v>
      </c>
      <c r="C31" s="5">
        <v>9500</v>
      </c>
      <c r="D31" s="2">
        <v>9779</v>
      </c>
      <c r="E31" s="2">
        <f>(LOG(D31/C31, 2.7182818)+($B$2+$B$31^2/2)/12)/$B$31/SQRT(1/12)</f>
        <v>0.41399358629385297</v>
      </c>
      <c r="F31" s="2">
        <f>D31*SQRT(1/12)*EXP((-1)*(E31)^2)/SQRT(2*PI())</f>
        <v>948.81132160238462</v>
      </c>
    </row>
    <row r="32" spans="1:9">
      <c r="B32" s="2"/>
      <c r="C32" s="7">
        <v>9500</v>
      </c>
      <c r="D32" s="8">
        <v>8500</v>
      </c>
      <c r="E32" s="8">
        <f t="shared" ref="E32:E52" si="8">(LOG(D32/C32, 2.7182818)+($B$2+$B$31^2/2)/12)/$B$31/SQRT(1/12)</f>
        <v>-1.3897665619779351</v>
      </c>
      <c r="F32" s="8">
        <f>D32*SQRT(1/12)*EXP((-1)*(E32)^2)/SQRT(2*PI())</f>
        <v>141.87955416867149</v>
      </c>
    </row>
    <row r="33" spans="3:6">
      <c r="C33" s="5">
        <v>9500</v>
      </c>
      <c r="D33" s="2">
        <v>8600</v>
      </c>
      <c r="E33" s="2">
        <f t="shared" si="8"/>
        <v>-1.2392586786858797</v>
      </c>
      <c r="F33" s="2">
        <f t="shared" ref="F33:F52" si="9">D33*SQRT(1/12)*EXP((-1)*(E33)^2)/SQRT(2*PI())</f>
        <v>213.22832745315111</v>
      </c>
    </row>
    <row r="34" spans="3:6">
      <c r="C34" s="5">
        <v>9500</v>
      </c>
      <c r="D34" s="2">
        <v>8700</v>
      </c>
      <c r="E34" s="2">
        <f t="shared" si="8"/>
        <v>-1.0904908099088551</v>
      </c>
      <c r="F34" s="2">
        <f t="shared" si="9"/>
        <v>305.06236772522311</v>
      </c>
    </row>
    <row r="35" spans="3:6">
      <c r="C35" s="5">
        <v>9500</v>
      </c>
      <c r="D35" s="2">
        <v>8800</v>
      </c>
      <c r="E35" s="2">
        <f t="shared" si="8"/>
        <v>-0.94342318257267022</v>
      </c>
      <c r="F35" s="2">
        <f t="shared" si="9"/>
        <v>416.15918401580313</v>
      </c>
    </row>
    <row r="36" spans="3:6">
      <c r="C36" s="5">
        <v>9500</v>
      </c>
      <c r="D36" s="2">
        <v>8900</v>
      </c>
      <c r="E36" s="2">
        <f t="shared" si="8"/>
        <v>-0.79801737190132327</v>
      </c>
      <c r="F36" s="2">
        <f t="shared" si="9"/>
        <v>542.17182514678234</v>
      </c>
    </row>
    <row r="37" spans="3:6">
      <c r="C37" s="5">
        <v>9500</v>
      </c>
      <c r="D37" s="2">
        <v>9000</v>
      </c>
      <c r="E37" s="2">
        <f t="shared" si="8"/>
        <v>-0.65423624115465251</v>
      </c>
      <c r="F37" s="2">
        <f t="shared" si="9"/>
        <v>675.57416152750136</v>
      </c>
    </row>
    <row r="38" spans="3:6">
      <c r="C38" s="5">
        <v>9500</v>
      </c>
      <c r="D38" s="2">
        <v>9100</v>
      </c>
      <c r="E38" s="2">
        <f t="shared" si="8"/>
        <v>-0.51204388469560724</v>
      </c>
      <c r="F38" s="2">
        <f t="shared" si="9"/>
        <v>806.29436628960593</v>
      </c>
    </row>
    <row r="39" spans="3:6">
      <c r="C39" s="5">
        <v>9500</v>
      </c>
      <c r="D39" s="2">
        <v>9200</v>
      </c>
      <c r="E39" s="2">
        <f t="shared" si="8"/>
        <v>-0.37140557416880388</v>
      </c>
      <c r="F39" s="2">
        <f t="shared" si="9"/>
        <v>922.99591103778505</v>
      </c>
    </row>
    <row r="40" spans="3:6">
      <c r="C40" s="5">
        <v>9500</v>
      </c>
      <c r="D40" s="2">
        <v>9300</v>
      </c>
      <c r="E40" s="2">
        <f t="shared" si="8"/>
        <v>-0.23228770758850736</v>
      </c>
      <c r="F40" s="2">
        <f t="shared" si="9"/>
        <v>1014.773021109921</v>
      </c>
    </row>
    <row r="41" spans="3:6">
      <c r="C41" s="5">
        <v>9500</v>
      </c>
      <c r="D41" s="2">
        <v>9400</v>
      </c>
      <c r="E41" s="2">
        <f t="shared" si="8"/>
        <v>-9.4657761149349623E-2</v>
      </c>
      <c r="F41" s="2">
        <f t="shared" si="9"/>
        <v>1072.8919283578766</v>
      </c>
    </row>
    <row r="42" spans="3:6">
      <c r="C42" s="5">
        <v>9500</v>
      </c>
      <c r="D42" s="2">
        <v>9500</v>
      </c>
      <c r="E42" s="2">
        <f t="shared" si="8"/>
        <v>4.1515756413116015E-2</v>
      </c>
      <c r="F42" s="2">
        <f t="shared" si="9"/>
        <v>1092.1807465856082</v>
      </c>
    </row>
    <row r="43" spans="3:6">
      <c r="C43" s="5">
        <v>9500</v>
      </c>
      <c r="D43" s="2">
        <v>9600</v>
      </c>
      <c r="E43" s="2">
        <f t="shared" si="8"/>
        <v>0.17626334707221228</v>
      </c>
      <c r="F43" s="2">
        <f t="shared" si="9"/>
        <v>1071.7603385341251</v>
      </c>
    </row>
    <row r="44" spans="3:6">
      <c r="C44" s="5">
        <v>9500</v>
      </c>
      <c r="D44" s="2">
        <v>9700</v>
      </c>
      <c r="E44" s="2">
        <f t="shared" si="8"/>
        <v>0.30961456451890373</v>
      </c>
      <c r="F44" s="2">
        <f t="shared" si="9"/>
        <v>1014.9840000261129</v>
      </c>
    </row>
    <row r="45" spans="3:6">
      <c r="C45" s="5">
        <v>9500</v>
      </c>
      <c r="D45" s="2">
        <v>9800</v>
      </c>
      <c r="E45" s="2">
        <f t="shared" si="8"/>
        <v>0.44159805306742828</v>
      </c>
      <c r="F45" s="2">
        <f t="shared" si="9"/>
        <v>928.65468732970464</v>
      </c>
    </row>
    <row r="46" spans="3:6">
      <c r="C46" s="5">
        <v>9500</v>
      </c>
      <c r="D46" s="2">
        <v>9900</v>
      </c>
      <c r="E46" s="2">
        <f t="shared" si="8"/>
        <v>0.57224158458591745</v>
      </c>
      <c r="F46" s="2">
        <f t="shared" si="9"/>
        <v>821.75126085330817</v>
      </c>
    </row>
    <row r="47" spans="3:6">
      <c r="C47" s="5">
        <v>9500</v>
      </c>
      <c r="D47" s="2">
        <v>10000</v>
      </c>
      <c r="E47" s="2">
        <f t="shared" si="8"/>
        <v>0.70157209357112515</v>
      </c>
      <c r="F47" s="2">
        <f t="shared" si="9"/>
        <v>703.97659607918501</v>
      </c>
    </row>
    <row r="48" spans="3:6">
      <c r="C48" s="5">
        <v>9500</v>
      </c>
      <c r="D48" s="2">
        <v>10100</v>
      </c>
      <c r="E48" s="2">
        <f t="shared" si="8"/>
        <v>0.82961571047802729</v>
      </c>
      <c r="F48" s="2">
        <f t="shared" si="9"/>
        <v>584.42976879807293</v>
      </c>
    </row>
    <row r="49" spans="3:6">
      <c r="C49" s="5">
        <v>9500</v>
      </c>
      <c r="D49" s="2">
        <v>10200</v>
      </c>
      <c r="E49" s="2">
        <f t="shared" si="8"/>
        <v>0.95639779340751707</v>
      </c>
      <c r="F49" s="2">
        <f t="shared" si="9"/>
        <v>470.62161310514165</v>
      </c>
    </row>
    <row r="50" spans="3:6">
      <c r="C50" s="5">
        <v>9500</v>
      </c>
      <c r="D50" s="2">
        <v>10300</v>
      </c>
      <c r="E50" s="2">
        <f t="shared" si="8"/>
        <v>1.0819429582482678</v>
      </c>
      <c r="F50" s="2">
        <f t="shared" si="9"/>
        <v>367.93516891270025</v>
      </c>
    </row>
    <row r="51" spans="3:6">
      <c r="C51" s="5">
        <v>9500</v>
      </c>
      <c r="D51" s="2">
        <v>10400</v>
      </c>
      <c r="E51" s="2">
        <f t="shared" si="8"/>
        <v>1.2062751073624012</v>
      </c>
      <c r="F51" s="2">
        <f t="shared" si="9"/>
        <v>279.51881092525201</v>
      </c>
    </row>
    <row r="52" spans="3:6">
      <c r="C52" s="5">
        <v>9500</v>
      </c>
      <c r="D52" s="2">
        <v>10500</v>
      </c>
      <c r="E52" s="2">
        <f t="shared" si="8"/>
        <v>1.3294174568985717</v>
      </c>
      <c r="F52" s="2">
        <f t="shared" si="9"/>
        <v>206.51806766930963</v>
      </c>
    </row>
  </sheetData>
  <pageMargins left="0.70866141732283472" right="0.70866141732283472" top="0.78740157480314965" bottom="0.78740157480314965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Göttingen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Brinkmann</dc:creator>
  <cp:lastModifiedBy>Felix Brinkmann</cp:lastModifiedBy>
  <cp:lastPrinted>2011-01-19T13:30:20Z</cp:lastPrinted>
  <dcterms:created xsi:type="dcterms:W3CDTF">2011-01-11T14:42:11Z</dcterms:created>
  <dcterms:modified xsi:type="dcterms:W3CDTF">2011-01-19T17:06:26Z</dcterms:modified>
</cp:coreProperties>
</file>