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13_ncr:1_{851900BA-CD3E-44FA-B656-E136BED18D2D}" xr6:coauthVersionLast="47" xr6:coauthVersionMax="47" xr10:uidLastSave="{00000000-0000-0000-0000-000000000000}"/>
  <bookViews>
    <workbookView xWindow="2279" yWindow="589" windowWidth="36463" windowHeight="23728" tabRatio="809" activeTab="6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8" l="1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2" i="15"/>
  <c r="S66" i="15"/>
  <c r="S67" i="15"/>
  <c r="S68" i="15"/>
  <c r="S69" i="15"/>
  <c r="S70" i="15"/>
  <c r="S71" i="15"/>
  <c r="S72" i="15"/>
  <c r="S73" i="15"/>
  <c r="S74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C8" i="19"/>
  <c r="C20" i="19"/>
  <c r="C32" i="19"/>
  <c r="C44" i="19"/>
  <c r="C56" i="19"/>
  <c r="C68" i="19"/>
  <c r="C80" i="19"/>
  <c r="C92" i="19"/>
  <c r="C104" i="19"/>
  <c r="C116" i="19"/>
  <c r="C128" i="19"/>
  <c r="C140" i="19"/>
  <c r="C152" i="19"/>
  <c r="C164" i="19"/>
  <c r="C176" i="19"/>
  <c r="C188" i="19"/>
  <c r="C200" i="19"/>
  <c r="C212" i="19"/>
  <c r="C224" i="19"/>
  <c r="C236" i="19"/>
  <c r="C248" i="19"/>
  <c r="C260" i="19"/>
  <c r="C272" i="19"/>
  <c r="C284" i="19"/>
  <c r="C296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7" i="15" l="1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3" i="15"/>
  <c r="S4" i="15"/>
  <c r="S5" i="15"/>
  <c r="S6" i="15"/>
  <c r="S121" i="14"/>
  <c r="S122" i="14"/>
  <c r="S123" i="14"/>
  <c r="S124" i="14"/>
  <c r="S125" i="14"/>
  <c r="S126" i="14"/>
  <c r="S127" i="14"/>
  <c r="S128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91" i="14"/>
  <c r="S92" i="14"/>
  <c r="S93" i="14"/>
  <c r="S94" i="14"/>
  <c r="S85" i="14"/>
  <c r="S86" i="14"/>
  <c r="S87" i="14"/>
  <c r="S88" i="14"/>
  <c r="S89" i="14"/>
  <c r="S90" i="14"/>
  <c r="S95" i="14"/>
  <c r="S96" i="14"/>
  <c r="S97" i="14"/>
  <c r="S98" i="14"/>
  <c r="S99" i="14"/>
  <c r="S100" i="14"/>
  <c r="S101" i="14"/>
  <c r="S102" i="14"/>
  <c r="S103" i="14"/>
  <c r="S104" i="14"/>
  <c r="S26" i="14"/>
  <c r="S27" i="14"/>
  <c r="S28" i="14"/>
  <c r="S29" i="14"/>
  <c r="S30" i="14"/>
  <c r="S75" i="14"/>
  <c r="S76" i="14"/>
  <c r="S77" i="14"/>
  <c r="S78" i="14"/>
  <c r="S80" i="14"/>
  <c r="S81" i="14"/>
  <c r="S82" i="14"/>
  <c r="S83" i="14"/>
  <c r="S84" i="14"/>
  <c r="S74" i="14"/>
  <c r="S79" i="14"/>
  <c r="S105" i="14"/>
  <c r="S118" i="14"/>
  <c r="S119" i="14"/>
  <c r="S120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B3" i="11"/>
  <c r="B4" i="11"/>
  <c r="B5" i="11"/>
  <c r="S5" i="11" s="1"/>
  <c r="B6" i="11"/>
  <c r="S6" i="11" s="1"/>
  <c r="B7" i="11"/>
  <c r="S7" i="11" s="1"/>
  <c r="X3" i="2"/>
  <c r="B3" i="19" s="1"/>
  <c r="X4" i="2"/>
  <c r="B4" i="19" s="1"/>
  <c r="X5" i="2"/>
  <c r="B5" i="19" s="1"/>
  <c r="X6" i="2"/>
  <c r="B6" i="19" s="1"/>
  <c r="X7" i="2"/>
  <c r="B7" i="19" s="1"/>
  <c r="X8" i="2"/>
  <c r="B8" i="19" s="1"/>
  <c r="X9" i="2"/>
  <c r="B9" i="19" s="1"/>
  <c r="X10" i="2"/>
  <c r="B10" i="19" s="1"/>
  <c r="X11" i="2"/>
  <c r="B11" i="19" s="1"/>
  <c r="X12" i="2"/>
  <c r="B12" i="19" s="1"/>
  <c r="X13" i="2"/>
  <c r="B13" i="19" s="1"/>
  <c r="X14" i="2"/>
  <c r="B14" i="19" s="1"/>
  <c r="X15" i="2"/>
  <c r="B15" i="19" s="1"/>
  <c r="X16" i="2"/>
  <c r="B16" i="19" s="1"/>
  <c r="X17" i="2"/>
  <c r="B17" i="19" s="1"/>
  <c r="X18" i="2"/>
  <c r="B18" i="19" s="1"/>
  <c r="X19" i="2"/>
  <c r="B19" i="19" s="1"/>
  <c r="X20" i="2"/>
  <c r="B20" i="19" s="1"/>
  <c r="X21" i="2"/>
  <c r="B21" i="19" s="1"/>
  <c r="X22" i="2"/>
  <c r="B22" i="19" s="1"/>
  <c r="X23" i="2"/>
  <c r="B23" i="19" s="1"/>
  <c r="X24" i="2"/>
  <c r="B24" i="19" s="1"/>
  <c r="X25" i="2"/>
  <c r="B25" i="19" s="1"/>
  <c r="X26" i="2"/>
  <c r="B26" i="19" s="1"/>
  <c r="X27" i="2"/>
  <c r="B27" i="19" s="1"/>
  <c r="X28" i="2"/>
  <c r="B28" i="19" s="1"/>
  <c r="X29" i="2"/>
  <c r="B29" i="19" s="1"/>
  <c r="X30" i="2"/>
  <c r="B30" i="19" s="1"/>
  <c r="X31" i="2"/>
  <c r="B31" i="19" s="1"/>
  <c r="X32" i="2"/>
  <c r="B32" i="19" s="1"/>
  <c r="X33" i="2"/>
  <c r="B33" i="19" s="1"/>
  <c r="X34" i="2"/>
  <c r="B34" i="19" s="1"/>
  <c r="X35" i="2"/>
  <c r="B35" i="19" s="1"/>
  <c r="X36" i="2"/>
  <c r="B36" i="19" s="1"/>
  <c r="X37" i="2"/>
  <c r="B37" i="19" s="1"/>
  <c r="X38" i="2"/>
  <c r="B38" i="19" s="1"/>
  <c r="X39" i="2"/>
  <c r="B39" i="19" s="1"/>
  <c r="X40" i="2"/>
  <c r="B40" i="19" s="1"/>
  <c r="X41" i="2"/>
  <c r="B41" i="19" s="1"/>
  <c r="X42" i="2"/>
  <c r="B42" i="19" s="1"/>
  <c r="X43" i="2"/>
  <c r="B43" i="19" s="1"/>
  <c r="X44" i="2"/>
  <c r="B44" i="19" s="1"/>
  <c r="X45" i="2"/>
  <c r="B45" i="19" s="1"/>
  <c r="X46" i="2"/>
  <c r="B46" i="19" s="1"/>
  <c r="X47" i="2"/>
  <c r="B47" i="19" s="1"/>
  <c r="X48" i="2"/>
  <c r="B48" i="19" s="1"/>
  <c r="X49" i="2"/>
  <c r="B49" i="19" s="1"/>
  <c r="X50" i="2"/>
  <c r="B50" i="19" s="1"/>
  <c r="X51" i="2"/>
  <c r="B51" i="19" s="1"/>
  <c r="X52" i="2"/>
  <c r="B52" i="19" s="1"/>
  <c r="X53" i="2"/>
  <c r="B53" i="19" s="1"/>
  <c r="X54" i="2"/>
  <c r="B54" i="19" s="1"/>
  <c r="X55" i="2"/>
  <c r="B55" i="19" s="1"/>
  <c r="X56" i="2"/>
  <c r="B56" i="19" s="1"/>
  <c r="X57" i="2"/>
  <c r="B57" i="19" s="1"/>
  <c r="X58" i="2"/>
  <c r="B58" i="19" s="1"/>
  <c r="X59" i="2"/>
  <c r="B59" i="19" s="1"/>
  <c r="X60" i="2"/>
  <c r="B60" i="19" s="1"/>
  <c r="X61" i="2"/>
  <c r="B61" i="19" s="1"/>
  <c r="X62" i="2"/>
  <c r="B62" i="19" s="1"/>
  <c r="X63" i="2"/>
  <c r="B63" i="19" s="1"/>
  <c r="X64" i="2"/>
  <c r="B64" i="19" s="1"/>
  <c r="X65" i="2"/>
  <c r="B65" i="19" s="1"/>
  <c r="X66" i="2"/>
  <c r="B66" i="19" s="1"/>
  <c r="X67" i="2"/>
  <c r="B67" i="19" s="1"/>
  <c r="X68" i="2"/>
  <c r="B68" i="19" s="1"/>
  <c r="X69" i="2"/>
  <c r="B69" i="19" s="1"/>
  <c r="X70" i="2"/>
  <c r="B70" i="19" s="1"/>
  <c r="X71" i="2"/>
  <c r="B71" i="19" s="1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B78" i="19" s="1"/>
  <c r="X79" i="2"/>
  <c r="B79" i="19" s="1"/>
  <c r="X80" i="2"/>
  <c r="B80" i="19" s="1"/>
  <c r="X81" i="2"/>
  <c r="B81" i="19" s="1"/>
  <c r="X82" i="2"/>
  <c r="B82" i="19" s="1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B89" i="19" s="1"/>
  <c r="X90" i="2"/>
  <c r="B90" i="19" s="1"/>
  <c r="X91" i="2"/>
  <c r="B91" i="19" s="1"/>
  <c r="X92" i="2"/>
  <c r="B92" i="19" s="1"/>
  <c r="X93" i="2"/>
  <c r="B93" i="19" s="1"/>
  <c r="X94" i="2"/>
  <c r="B94" i="19" s="1"/>
  <c r="X95" i="2"/>
  <c r="B95" i="19" s="1"/>
  <c r="X96" i="2"/>
  <c r="B96" i="19" s="1"/>
  <c r="X97" i="2"/>
  <c r="B97" i="19" s="1"/>
  <c r="X98" i="2"/>
  <c r="B98" i="19" s="1"/>
  <c r="X99" i="2"/>
  <c r="B99" i="19" s="1"/>
  <c r="X100" i="2"/>
  <c r="B100" i="19" s="1"/>
  <c r="X101" i="2"/>
  <c r="B101" i="19" s="1"/>
  <c r="X102" i="2"/>
  <c r="B102" i="19" s="1"/>
  <c r="X103" i="2"/>
  <c r="B103" i="19" s="1"/>
  <c r="X104" i="2"/>
  <c r="B104" i="19" s="1"/>
  <c r="X105" i="2"/>
  <c r="B105" i="19" s="1"/>
  <c r="X106" i="2"/>
  <c r="B106" i="19" s="1"/>
  <c r="X107" i="2"/>
  <c r="B107" i="19" s="1"/>
  <c r="X108" i="2"/>
  <c r="B108" i="19" s="1"/>
  <c r="X109" i="2"/>
  <c r="B109" i="19" s="1"/>
  <c r="X110" i="2"/>
  <c r="B110" i="19" s="1"/>
  <c r="X111" i="2"/>
  <c r="B111" i="19" s="1"/>
  <c r="X112" i="2"/>
  <c r="B112" i="19" s="1"/>
  <c r="X113" i="2"/>
  <c r="B113" i="19" s="1"/>
  <c r="X114" i="2"/>
  <c r="B114" i="19" s="1"/>
  <c r="X115" i="2"/>
  <c r="B115" i="19" s="1"/>
  <c r="X116" i="2"/>
  <c r="B116" i="19" s="1"/>
  <c r="X117" i="2"/>
  <c r="B117" i="19" s="1"/>
  <c r="X118" i="2"/>
  <c r="B118" i="19" s="1"/>
  <c r="X119" i="2"/>
  <c r="B119" i="19" s="1"/>
  <c r="X120" i="2"/>
  <c r="B120" i="19" s="1"/>
  <c r="X121" i="2"/>
  <c r="B121" i="19" s="1"/>
  <c r="X122" i="2"/>
  <c r="B122" i="19" s="1"/>
  <c r="X123" i="2"/>
  <c r="B123" i="19" s="1"/>
  <c r="X124" i="2"/>
  <c r="B124" i="19" s="1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A5" i="11" l="1"/>
  <c r="S4" i="11"/>
  <c r="A4" i="11" s="1"/>
  <c r="S3" i="11"/>
  <c r="A3" i="11" s="1"/>
  <c r="A5" i="18"/>
  <c r="A18" i="18"/>
  <c r="A31" i="18"/>
  <c r="A44" i="18"/>
  <c r="A57" i="18"/>
  <c r="A19" i="17"/>
  <c r="A42" i="17"/>
  <c r="A55" i="17"/>
  <c r="A67" i="17"/>
  <c r="A25" i="16"/>
  <c r="A47" i="16"/>
  <c r="A63" i="16"/>
  <c r="A6" i="15"/>
  <c r="A18" i="15"/>
  <c r="A30" i="15"/>
  <c r="A43" i="15"/>
  <c r="A60" i="15"/>
  <c r="A6" i="14"/>
  <c r="A18" i="14"/>
  <c r="A30" i="14"/>
  <c r="A42" i="14"/>
  <c r="A54" i="14"/>
  <c r="A66" i="14"/>
  <c r="A78" i="14"/>
  <c r="A90" i="14"/>
  <c r="A102" i="14"/>
  <c r="A114" i="14"/>
  <c r="A14" i="11"/>
  <c r="A26" i="11"/>
  <c r="A6" i="18"/>
  <c r="A19" i="18"/>
  <c r="A32" i="18"/>
  <c r="A45" i="18"/>
  <c r="A58" i="18"/>
  <c r="A22" i="17"/>
  <c r="A43" i="17"/>
  <c r="A56" i="17"/>
  <c r="A8" i="16"/>
  <c r="A27" i="16"/>
  <c r="A48" i="16"/>
  <c r="A64" i="16"/>
  <c r="A7" i="15"/>
  <c r="A19" i="15"/>
  <c r="A31" i="15"/>
  <c r="A45" i="15"/>
  <c r="A62" i="15"/>
  <c r="A7" i="14"/>
  <c r="A19" i="14"/>
  <c r="A31" i="14"/>
  <c r="A43" i="14"/>
  <c r="A55" i="14"/>
  <c r="A67" i="14"/>
  <c r="A79" i="14"/>
  <c r="A91" i="14"/>
  <c r="A103" i="14"/>
  <c r="A115" i="14"/>
  <c r="A15" i="11"/>
  <c r="A27" i="11"/>
  <c r="A7" i="18"/>
  <c r="A20" i="18"/>
  <c r="A33" i="18"/>
  <c r="A46" i="18"/>
  <c r="A2" i="17"/>
  <c r="A25" i="17"/>
  <c r="A45" i="17"/>
  <c r="A57" i="17"/>
  <c r="A9" i="16"/>
  <c r="A28" i="16"/>
  <c r="A49" i="16"/>
  <c r="A65" i="16"/>
  <c r="A8" i="15"/>
  <c r="A20" i="15"/>
  <c r="A32" i="15"/>
  <c r="A46" i="15"/>
  <c r="A63" i="15"/>
  <c r="A8" i="14"/>
  <c r="A20" i="14"/>
  <c r="A32" i="14"/>
  <c r="A44" i="14"/>
  <c r="A56" i="14"/>
  <c r="A68" i="14"/>
  <c r="A80" i="14"/>
  <c r="A92" i="14"/>
  <c r="A104" i="14"/>
  <c r="A116" i="14"/>
  <c r="A16" i="11"/>
  <c r="A28" i="11"/>
  <c r="A8" i="18"/>
  <c r="A21" i="18"/>
  <c r="A34" i="18"/>
  <c r="A47" i="18"/>
  <c r="A7" i="17"/>
  <c r="A28" i="17"/>
  <c r="A46" i="17"/>
  <c r="A58" i="17"/>
  <c r="A11" i="16"/>
  <c r="A32" i="16"/>
  <c r="A50" i="16"/>
  <c r="A68" i="16"/>
  <c r="A9" i="15"/>
  <c r="A21" i="15"/>
  <c r="A33" i="15"/>
  <c r="A47" i="15"/>
  <c r="A65" i="15"/>
  <c r="A9" i="14"/>
  <c r="A21" i="14"/>
  <c r="A33" i="14"/>
  <c r="A45" i="14"/>
  <c r="A57" i="14"/>
  <c r="A69" i="14"/>
  <c r="A81" i="14"/>
  <c r="A93" i="14"/>
  <c r="A105" i="14"/>
  <c r="A117" i="14"/>
  <c r="A17" i="11"/>
  <c r="A9" i="18"/>
  <c r="A22" i="18"/>
  <c r="A35" i="18"/>
  <c r="A49" i="18"/>
  <c r="A8" i="17"/>
  <c r="A32" i="17"/>
  <c r="A47" i="17"/>
  <c r="A59" i="17"/>
  <c r="A12" i="16"/>
  <c r="A35" i="16"/>
  <c r="A51" i="16"/>
  <c r="A71" i="16"/>
  <c r="A10" i="15"/>
  <c r="A22" i="15"/>
  <c r="A34" i="15"/>
  <c r="A48" i="15"/>
  <c r="A70" i="15"/>
  <c r="A10" i="14"/>
  <c r="A22" i="14"/>
  <c r="A34" i="14"/>
  <c r="A46" i="14"/>
  <c r="A58" i="14"/>
  <c r="A70" i="14"/>
  <c r="A82" i="14"/>
  <c r="A94" i="14"/>
  <c r="A106" i="14"/>
  <c r="A118" i="14"/>
  <c r="A18" i="11"/>
  <c r="A2" i="16"/>
  <c r="A10" i="18"/>
  <c r="A23" i="18"/>
  <c r="A37" i="18"/>
  <c r="A50" i="18"/>
  <c r="A9" i="17"/>
  <c r="A33" i="17"/>
  <c r="A48" i="17"/>
  <c r="A60" i="17"/>
  <c r="A13" i="16"/>
  <c r="A36" i="16"/>
  <c r="A52" i="16"/>
  <c r="A72" i="16"/>
  <c r="A11" i="15"/>
  <c r="A23" i="15"/>
  <c r="A35" i="15"/>
  <c r="A50" i="15"/>
  <c r="A71" i="15"/>
  <c r="A11" i="14"/>
  <c r="A23" i="14"/>
  <c r="A35" i="14"/>
  <c r="A47" i="14"/>
  <c r="A59" i="14"/>
  <c r="A71" i="14"/>
  <c r="A83" i="14"/>
  <c r="A95" i="14"/>
  <c r="A107" i="14"/>
  <c r="A119" i="14"/>
  <c r="A19" i="11"/>
  <c r="A11" i="18"/>
  <c r="A25" i="18"/>
  <c r="A38" i="18"/>
  <c r="A51" i="18"/>
  <c r="A10" i="17"/>
  <c r="A34" i="17"/>
  <c r="A49" i="17"/>
  <c r="A61" i="17"/>
  <c r="A14" i="16"/>
  <c r="A37" i="16"/>
  <c r="A53" i="16"/>
  <c r="A73" i="16"/>
  <c r="A12" i="15"/>
  <c r="A24" i="15"/>
  <c r="A36" i="15"/>
  <c r="A51" i="15"/>
  <c r="A73" i="15"/>
  <c r="A12" i="14"/>
  <c r="A24" i="14"/>
  <c r="A36" i="14"/>
  <c r="A48" i="14"/>
  <c r="A60" i="14"/>
  <c r="A72" i="14"/>
  <c r="A84" i="14"/>
  <c r="A96" i="14"/>
  <c r="A108" i="14"/>
  <c r="A120" i="14"/>
  <c r="A8" i="11"/>
  <c r="A20" i="11"/>
  <c r="A18" i="16"/>
  <c r="A13" i="18"/>
  <c r="A26" i="18"/>
  <c r="A39" i="18"/>
  <c r="A52" i="18"/>
  <c r="A12" i="17"/>
  <c r="A35" i="17"/>
  <c r="A50" i="17"/>
  <c r="A62" i="17"/>
  <c r="A15" i="16"/>
  <c r="A38" i="16"/>
  <c r="A56" i="16"/>
  <c r="A74" i="16"/>
  <c r="A13" i="15"/>
  <c r="A25" i="15"/>
  <c r="A37" i="15"/>
  <c r="A53" i="15"/>
  <c r="A74" i="15"/>
  <c r="A13" i="14"/>
  <c r="A25" i="14"/>
  <c r="A37" i="14"/>
  <c r="A49" i="14"/>
  <c r="A61" i="14"/>
  <c r="A73" i="14"/>
  <c r="A85" i="14"/>
  <c r="A97" i="14"/>
  <c r="A109" i="14"/>
  <c r="A121" i="14"/>
  <c r="A9" i="11"/>
  <c r="A21" i="11"/>
  <c r="A30" i="16"/>
  <c r="A14" i="18"/>
  <c r="A27" i="18"/>
  <c r="A40" i="18"/>
  <c r="A53" i="18"/>
  <c r="A13" i="17"/>
  <c r="A37" i="17"/>
  <c r="A51" i="17"/>
  <c r="A63" i="17"/>
  <c r="A16" i="16"/>
  <c r="A39" i="16"/>
  <c r="A59" i="16"/>
  <c r="A75" i="16"/>
  <c r="A14" i="15"/>
  <c r="A26" i="15"/>
  <c r="A38" i="15"/>
  <c r="A55" i="15"/>
  <c r="A2" i="14"/>
  <c r="A14" i="14"/>
  <c r="A26" i="14"/>
  <c r="A38" i="14"/>
  <c r="A50" i="14"/>
  <c r="A62" i="14"/>
  <c r="A74" i="14"/>
  <c r="A86" i="14"/>
  <c r="A98" i="14"/>
  <c r="A110" i="14"/>
  <c r="A122" i="14"/>
  <c r="A10" i="11"/>
  <c r="A22" i="11"/>
  <c r="A54" i="16"/>
  <c r="A2" i="18"/>
  <c r="A15" i="18"/>
  <c r="A28" i="18"/>
  <c r="A41" i="18"/>
  <c r="A54" i="18"/>
  <c r="A14" i="17"/>
  <c r="A39" i="17"/>
  <c r="A52" i="17"/>
  <c r="A64" i="17"/>
  <c r="A20" i="16"/>
  <c r="A40" i="16"/>
  <c r="A60" i="16"/>
  <c r="A3" i="15"/>
  <c r="A15" i="15"/>
  <c r="A27" i="15"/>
  <c r="A39" i="15"/>
  <c r="A57" i="15"/>
  <c r="A3" i="14"/>
  <c r="A15" i="14"/>
  <c r="A27" i="14"/>
  <c r="A39" i="14"/>
  <c r="A51" i="14"/>
  <c r="A63" i="14"/>
  <c r="A75" i="14"/>
  <c r="A87" i="14"/>
  <c r="A99" i="14"/>
  <c r="A111" i="14"/>
  <c r="A123" i="14"/>
  <c r="A11" i="11"/>
  <c r="A23" i="11"/>
  <c r="A56" i="18"/>
  <c r="A41" i="17"/>
  <c r="A66" i="16"/>
  <c r="A3" i="18"/>
  <c r="A16" i="18"/>
  <c r="A29" i="18"/>
  <c r="A42" i="18"/>
  <c r="A55" i="18"/>
  <c r="A17" i="17"/>
  <c r="A40" i="17"/>
  <c r="A53" i="17"/>
  <c r="A65" i="17"/>
  <c r="A23" i="16"/>
  <c r="A41" i="16"/>
  <c r="A61" i="16"/>
  <c r="A4" i="15"/>
  <c r="A16" i="15"/>
  <c r="A28" i="15"/>
  <c r="A40" i="15"/>
  <c r="A58" i="15"/>
  <c r="A4" i="14"/>
  <c r="A16" i="14"/>
  <c r="A28" i="14"/>
  <c r="A40" i="14"/>
  <c r="A52" i="14"/>
  <c r="A64" i="14"/>
  <c r="A76" i="14"/>
  <c r="A88" i="14"/>
  <c r="A100" i="14"/>
  <c r="A112" i="14"/>
  <c r="A124" i="14"/>
  <c r="A12" i="11"/>
  <c r="A24" i="11"/>
  <c r="A18" i="17"/>
  <c r="A54" i="17"/>
  <c r="A5" i="15"/>
  <c r="A89" i="14"/>
  <c r="A101" i="14"/>
  <c r="A17" i="15"/>
  <c r="A29" i="15"/>
  <c r="A113" i="14"/>
  <c r="A41" i="15"/>
  <c r="A125" i="14"/>
  <c r="A4" i="18"/>
  <c r="A59" i="15"/>
  <c r="A13" i="11"/>
  <c r="A30" i="18"/>
  <c r="A29" i="14"/>
  <c r="A17" i="18"/>
  <c r="A5" i="14"/>
  <c r="A25" i="11"/>
  <c r="A17" i="14"/>
  <c r="A43" i="18"/>
  <c r="A66" i="17"/>
  <c r="A41" i="14"/>
  <c r="A24" i="16"/>
  <c r="A53" i="14"/>
  <c r="A44" i="16"/>
  <c r="A65" i="14"/>
  <c r="A62" i="16"/>
  <c r="A77" i="14"/>
  <c r="A46" i="16"/>
  <c r="A15" i="17"/>
  <c r="A67" i="16"/>
  <c r="A70" i="16"/>
  <c r="A3" i="16"/>
  <c r="A5" i="17"/>
  <c r="A34" i="16"/>
  <c r="A44" i="15"/>
  <c r="A3" i="17"/>
  <c r="A55" i="16"/>
  <c r="A2" i="15"/>
  <c r="A21" i="17"/>
  <c r="A29" i="16"/>
  <c r="A56" i="15"/>
  <c r="A48" i="18"/>
  <c r="A43" i="16"/>
  <c r="A22" i="16"/>
  <c r="A36" i="18"/>
  <c r="A31" i="16"/>
  <c r="A17" i="16"/>
  <c r="A26" i="16"/>
  <c r="A68" i="15"/>
  <c r="A16" i="17"/>
  <c r="A24" i="18"/>
  <c r="A19" i="16"/>
  <c r="A5" i="16"/>
  <c r="A44" i="17"/>
  <c r="A4" i="17"/>
  <c r="A12" i="18"/>
  <c r="A7" i="16"/>
  <c r="A23" i="17"/>
  <c r="A20" i="17"/>
  <c r="A69" i="16"/>
  <c r="A66" i="15"/>
  <c r="A64" i="15"/>
  <c r="A11" i="17"/>
  <c r="A69" i="15"/>
  <c r="A57" i="16"/>
  <c r="A10" i="16"/>
  <c r="A52" i="15"/>
  <c r="A72" i="15"/>
  <c r="A31" i="17"/>
  <c r="A4" i="16"/>
  <c r="A45" i="16"/>
  <c r="A54" i="15"/>
  <c r="A42" i="16"/>
  <c r="A33" i="16"/>
  <c r="A42" i="15"/>
  <c r="A6" i="16"/>
  <c r="A58" i="16"/>
  <c r="A30" i="17"/>
  <c r="A21" i="16"/>
  <c r="A38" i="17"/>
  <c r="A36" i="17"/>
  <c r="A61" i="15"/>
  <c r="A6" i="17"/>
  <c r="A27" i="17"/>
  <c r="A26" i="17"/>
  <c r="A24" i="17"/>
  <c r="A49" i="15"/>
  <c r="A29" i="17"/>
  <c r="A67" i="15"/>
  <c r="A7" i="11"/>
  <c r="A6" i="11"/>
  <c r="S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</calcChain>
</file>

<file path=xl/sharedStrings.xml><?xml version="1.0" encoding="utf-8"?>
<sst xmlns="http://schemas.openxmlformats.org/spreadsheetml/2006/main" count="3306" uniqueCount="287">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</sst>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Fill="1" applyBorder="1"/>
    <xf numFmtId="0" fontId="2" fillId="0" borderId="1" xfId="0" applyFont="1" applyFill="1" applyBorder="1"/>
    <xf numFmtId="0" fontId="7" fillId="0" borderId="1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2" xfId="0" applyFont="1" applyFill="1" applyBorder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3" fillId="0" borderId="0" xfId="0" applyFont="1" applyFill="1"/>
    <xf numFmtId="0" fontId="5" fillId="0" borderId="0" xfId="0" applyFont="1" applyFill="1" applyBorder="1"/>
  </cellXfs>
  <cellStyles count="1">
    <cellStyle name="標準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border outline="0">
        <top style="hair">
          <color auto="1"/>
        </top>
      </border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9"/>
      <tableStyleElement type="headerRow" dxfId="8"/>
      <tableStyleElement type="lastColumn" dxfId="7"/>
      <tableStyleElement type="secondRowStripe" dxfId="6"/>
    </tableStyle>
    <tableStyle name="Stat" pivot="0" count="3" xr9:uid="{51BAA243-9CAF-4FF1-9D79-B3636DEDEEB7}">
      <tableStyleElement type="wholeTable" dxfId="104"/>
      <tableStyleElement type="headerRow" dxfId="103"/>
      <tableStyleElement type="second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9" dataDxfId="18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42">
      <calculatedColumnFormula>ROW()-1</calculatedColumnFormula>
    </tableColumn>
    <tableColumn id="22" xr3:uid="{998037EB-2F8C-4487-B73B-AAE8619815E5}" name="服装" dataDxfId="41"/>
    <tableColumn id="1" xr3:uid="{85C4636E-72D8-4B3A-B346-FA7068AC25E4}" name="名前" dataDxfId="40"/>
    <tableColumn id="2" xr3:uid="{02A23014-8937-4F9E-93B0-E2061B424967}" name="じゃんけん" dataDxfId="39"/>
    <tableColumn id="3" xr3:uid="{9958F57C-B40B-437B-BC38-EF624A7564C6}" name="ポジション" dataDxfId="38"/>
    <tableColumn id="4" xr3:uid="{286E9676-A887-4BAD-B3A3-3DC822F08E18}" name="高校" dataDxfId="37"/>
    <tableColumn id="5" xr3:uid="{817762FB-3354-407D-BB2B-B24ACB655223}" name="レアリティ" dataDxfId="36"/>
    <tableColumn id="6" xr3:uid="{527C7BBA-A1BE-4CE2-9D72-ED0595A6011A}" name="LV" dataDxfId="35"/>
    <tableColumn id="7" xr3:uid="{C97D8F1B-39C7-4BED-8BA3-19F79FD98438}" name="装備" dataDxfId="34"/>
    <tableColumn id="8" xr3:uid="{B5A0168D-225E-4F43-B3C0-5900D09F3878}" name="☆" dataDxfId="33"/>
    <tableColumn id="9" xr3:uid="{EB7F49E9-0A2B-4983-8292-F2AFDF5086A7}" name="総合値" dataDxfId="32"/>
    <tableColumn id="10" xr3:uid="{1DE8516C-5DCC-4A81-8E9A-76C52D220D05}" name="スパイク" dataDxfId="31"/>
    <tableColumn id="11" xr3:uid="{2502D7A5-AE4B-4144-A749-083B74655852}" name="サーブ" dataDxfId="30"/>
    <tableColumn id="12" xr3:uid="{EF14BE95-E76E-473B-9D93-A8DA9890601F}" name="セッティング" dataDxfId="29"/>
    <tableColumn id="13" xr3:uid="{9A95ED1E-1B66-4BC3-B5B4-5BAFDBF474EB}" name="頭脳" dataDxfId="28"/>
    <tableColumn id="14" xr3:uid="{503BE8D3-034C-4046-B635-D8F755F87091}" name="幸運" dataDxfId="27"/>
    <tableColumn id="15" xr3:uid="{F675CD86-6298-4CA0-B57C-CD3231601EEA}" name="ブロック" dataDxfId="26"/>
    <tableColumn id="16" xr3:uid="{B14E1D08-5FA8-40A5-B079-B57D8513E8EE}" name="レシーブ" dataDxfId="25"/>
    <tableColumn id="17" xr3:uid="{FF24C149-DF89-4027-ADCC-EFB955748BE9}" name="バネ" dataDxfId="24"/>
    <tableColumn id="18" xr3:uid="{A2C3EC2A-00DE-47A6-A19F-BD7CD628A542}" name="スピード" dataDxfId="23"/>
    <tableColumn id="19" xr3:uid="{7E3E68AE-CC46-4CE0-8D31-6C1FA1A85279}" name="メンタル" dataDxfId="22"/>
    <tableColumn id="20" xr3:uid="{B26582B9-CCF8-4DB6-A62B-02CC9635059A}" name="攻撃力" dataDxfId="21">
      <calculatedColumnFormula>SUM(L2:O2)</calculatedColumnFormula>
    </tableColumn>
    <tableColumn id="21" xr3:uid="{E026FCE3-79B5-4B55-BC64-6582EBF6813D}" name="守備力" dataDxfId="20">
      <calculatedColumnFormula>SUM(Q2:T2)</calculatedColumnFormula>
    </tableColumn>
    <tableColumn id="24" xr3:uid="{E1B8A997-CB63-4E8D-8B0E-0A0CC89EC7E8}" name="No用" dataDxfId="10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S28" totalsRowShown="0" headerRowDxfId="5">
  <autoFilter ref="A1:S28" xr:uid="{7B421CAA-C80A-4C03-AEE8-FF077A2BCB81}"/>
  <tableColumns count="19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S141" totalsRowShown="0">
  <autoFilter ref="A1:S141" xr:uid="{FBAD7A62-E8AE-4C04-8531-D7D9C2D7BE55}"/>
  <tableColumns count="19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4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S74" totalsRowShown="0">
  <autoFilter ref="A1:S74" xr:uid="{5F4BE081-226B-4B84-8D11-AD3AF1AF6910}"/>
  <tableColumns count="19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3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S75" totalsRowShown="0" headerRowDxfId="81" dataDxfId="82" headerRowBorderDxfId="100" tableBorderDxfId="101">
  <autoFilter ref="A1:S75" xr:uid="{E84A67F8-6B3C-4CF9-B694-21789DA0EB72}"/>
  <tableColumns count="19">
    <tableColumn id="2" xr3:uid="{36F4B6B6-F6E1-4731-A88B-A22A35E3DC0E}" name="No" dataDxfId="13">
      <calculatedColumnFormula>VLOOKUP(Attack[[#This Row],[No用]],SetNo[[No.用]:[vlookup 用]],2,FALSE)</calculatedColumnFormula>
    </tableColumn>
    <tableColumn id="3" xr3:uid="{46A3CE88-418C-42AE-85B4-36ED346A7813}" name="服装" dataDxfId="99"/>
    <tableColumn id="4" xr3:uid="{6B8A5D4B-4C2B-4B89-B374-D11FF3A0BB0E}" name="名前" dataDxfId="98"/>
    <tableColumn id="5" xr3:uid="{3F82764E-4CED-4A89-940B-3666126D3B53}" name="じゃんけん" dataDxfId="97"/>
    <tableColumn id="6" xr3:uid="{10415956-1DBD-4892-8DE7-C94865D553EA}" name="ポジション" dataDxfId="96"/>
    <tableColumn id="7" xr3:uid="{2B23E5AC-22C2-44D6-873C-D40B16867F9E}" name="高校" dataDxfId="95"/>
    <tableColumn id="8" xr3:uid="{4BD01859-C504-49E4-8F82-67CF21300EFC}" name="レアリティ" dataDxfId="94"/>
    <tableColumn id="9" xr3:uid="{345720B9-957D-4038-991C-64FBC8B02BC7}" name="Lv" dataDxfId="93"/>
    <tableColumn id="10" xr3:uid="{A04F8045-BD27-47E0-A31F-011AF95457B3}" name="大分類" dataDxfId="92"/>
    <tableColumn id="11" xr3:uid="{DB7E8A5F-7B37-41FF-8A1D-4A6B63FFDE09}" name="属性" dataDxfId="91"/>
    <tableColumn id="12" xr3:uid="{E32C31B4-21D5-4E17-8F1F-4F8CD7BDC200}" name="色" dataDxfId="90"/>
    <tableColumn id="13" xr3:uid="{EE4EC16F-FE89-47AF-9DBB-5BA938A9A48B}" name="パワー" dataDxfId="89"/>
    <tableColumn id="14" xr3:uid="{96D16DBB-D13F-4CB1-9434-592F27E10902}" name="補正" dataDxfId="88"/>
    <tableColumn id="15" xr3:uid="{3B17AA81-D3D1-44CE-97CF-30EB71CC77D4}" name="強化" dataDxfId="87"/>
    <tableColumn id="16" xr3:uid="{E0CA3BED-4EF1-4C1F-A992-3BB422E3DA4C}" name="強化補正" dataDxfId="86"/>
    <tableColumn id="17" xr3:uid="{E129CC5B-4F83-41BE-9DCF-E84294770E88}" name="スピード補正" dataDxfId="85"/>
    <tableColumn id="18" xr3:uid="{BB23912F-AD01-48C6-AF9C-B356C0B48804}" name="その他補正項目" dataDxfId="84"/>
    <tableColumn id="19" xr3:uid="{DDA32CAA-275E-4973-8214-B75A9F2FDB9F}" name="その他補正値" dataDxfId="83"/>
    <tableColumn id="1" xr3:uid="{9E02383A-FEB4-43F2-B1B0-CA6DCFCCD648}" name="No用" dataDxfId="2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S67" totalsRowShown="0" headerRowDxfId="62" dataDxfId="63">
  <autoFilter ref="A1:S67" xr:uid="{71E88B8C-6CA8-4AF4-BEF5-7B806BC56F0E}"/>
  <tableColumns count="19">
    <tableColumn id="2" xr3:uid="{4DB7F3D6-F01E-448D-892B-C31C1CACF92C}" name="No" dataDxfId="12">
      <calculatedColumnFormula>VLOOKUP(Block[[#This Row],[No用]],SetNo[[No.用]:[vlookup 用]],2,FALSE)</calculatedColumnFormula>
    </tableColumn>
    <tableColumn id="3" xr3:uid="{4785C714-CAB4-445D-8C7C-2015DCCB744F}" name="服装" dataDxfId="80"/>
    <tableColumn id="4" xr3:uid="{F2B45199-604B-4DCC-9405-39789EB776CD}" name="名前" dataDxfId="79"/>
    <tableColumn id="5" xr3:uid="{21A68CB7-DCA4-4495-8D12-4973EDC61777}" name="じゃんけん" dataDxfId="78"/>
    <tableColumn id="6" xr3:uid="{448AF6BC-1891-4D32-897C-486589E727A0}" name="ポジション" dataDxfId="77"/>
    <tableColumn id="7" xr3:uid="{ED4F97F9-CE23-4925-B151-A1F14592C538}" name="高校" dataDxfId="76"/>
    <tableColumn id="8" xr3:uid="{4C276549-DE8C-4942-8A0A-57C0C6EE865D}" name="レアリティ" dataDxfId="75"/>
    <tableColumn id="9" xr3:uid="{BB5532E9-D5DE-4F45-9EC7-8B8F4CDD1DE4}" name="Lv" dataDxfId="74"/>
    <tableColumn id="10" xr3:uid="{F19ED68E-EE6F-454F-924D-3FA342B41D6A}" name="大分類" dataDxfId="73"/>
    <tableColumn id="11" xr3:uid="{2FBCF138-1FB3-4FCF-9960-01462A6A8451}" name="属性" dataDxfId="72"/>
    <tableColumn id="12" xr3:uid="{C70E6A52-515F-4826-AC89-D21C04C219AB}" name="色" dataDxfId="71"/>
    <tableColumn id="13" xr3:uid="{2A530B7F-240E-4D66-ABF3-712AA0DD46E9}" name="パワー" dataDxfId="70"/>
    <tableColumn id="14" xr3:uid="{63A076DD-F5FF-439C-8156-80F4C7764BA0}" name="補正" dataDxfId="69"/>
    <tableColumn id="15" xr3:uid="{173026AB-956A-4E83-8BD1-F7D01EFBBF28}" name="強化" dataDxfId="68"/>
    <tableColumn id="16" xr3:uid="{420BA7CB-9D17-4B67-B65B-77C9E8152B9E}" name="強化補正" dataDxfId="67"/>
    <tableColumn id="17" xr3:uid="{455F5EE0-77FF-4581-8FE9-9A9BF6969E60}" name="スピード補正" dataDxfId="66"/>
    <tableColumn id="18" xr3:uid="{B184415B-E367-45AA-AD05-E8F1215FD0B8}" name="その他補正項目" dataDxfId="65"/>
    <tableColumn id="19" xr3:uid="{77D1D5E8-99BD-4BFE-B1A4-15998B9C5A4B}" name="その他補正値" dataDxfId="64"/>
    <tableColumn id="1" xr3:uid="{F91DD5A4-28D2-45C9-83E9-65CB8E28EE4A}" name="No用" dataDxfId="1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S58" totalsRowShown="0" headerRowDxfId="44" dataDxfId="43">
  <autoFilter ref="A1:S58" xr:uid="{7A8283CE-1EFB-48A5-881E-362E9731A532}"/>
  <tableColumns count="19">
    <tableColumn id="2" xr3:uid="{7649EF8A-FBDF-4071-875E-664E6D86B3CF}" name="No" dataDxfId="11">
      <calculatedColumnFormula>VLOOKUP(Special[[#This Row],[No用]],SetNo[[No.用]:[vlookup 用]],2,FALSE)</calculatedColumnFormula>
    </tableColumn>
    <tableColumn id="3" xr3:uid="{6C8F72A9-1856-4B50-B2F6-8FCF8BB4D117}" name="服装" dataDxfId="61"/>
    <tableColumn id="4" xr3:uid="{63AB8AAE-FA33-44A0-AB9E-7622E65D84B2}" name="名前" dataDxfId="60"/>
    <tableColumn id="5" xr3:uid="{06DE2A69-A603-4849-9EB7-939A53F3923B}" name="じゃんけん" dataDxfId="59"/>
    <tableColumn id="6" xr3:uid="{13B04B76-E81F-494E-AC51-E08D2D18AC7E}" name="ポジション" dataDxfId="58"/>
    <tableColumn id="7" xr3:uid="{8027B12F-A076-4F87-B0B3-21603B5AE2CB}" name="高校" dataDxfId="57"/>
    <tableColumn id="8" xr3:uid="{AB91DBF7-7FFB-4BD5-A614-D0B3302DE1F0}" name="レアリティ" dataDxfId="56"/>
    <tableColumn id="9" xr3:uid="{E310450C-34ED-4D36-8A61-B07389236C7C}" name="Lv" dataDxfId="55"/>
    <tableColumn id="10" xr3:uid="{6BABFB02-6D66-45CB-A87C-8F4BE6181890}" name="大分類" dataDxfId="54"/>
    <tableColumn id="11" xr3:uid="{1974E51D-C920-4872-B016-12E38CC8E1E9}" name="属性" dataDxfId="53"/>
    <tableColumn id="12" xr3:uid="{1149EB4F-8627-48D1-B7F2-B9E411B8FF74}" name="色" dataDxfId="52"/>
    <tableColumn id="13" xr3:uid="{23E52E7D-4634-45A8-ADD7-71125B1E1ADD}" name="パワー" dataDxfId="51"/>
    <tableColumn id="14" xr3:uid="{E7054653-2318-4F85-90CA-1B65F3B32565}" name="補正" dataDxfId="50"/>
    <tableColumn id="15" xr3:uid="{B7864D55-F789-4E74-8837-F53B67A51C4F}" name="強化" dataDxfId="49"/>
    <tableColumn id="16" xr3:uid="{042F3294-C764-4D65-ADDA-B5575C634C4F}" name="強化補正" dataDxfId="48"/>
    <tableColumn id="17" xr3:uid="{2D101036-0CB0-4FC4-B98D-D4A6FCD0383F}" name="スピード補正" dataDxfId="47"/>
    <tableColumn id="18" xr3:uid="{256E0E9F-DB92-47D1-8BF0-67ECF9A253FD}" name="その他補正項目" dataDxfId="46"/>
    <tableColumn id="19" xr3:uid="{D97040EE-5FF8-4875-A3CA-CEDC1FF161A5}" name="その他補正値" dataDxfId="45"/>
    <tableColumn id="1" xr3:uid="{2B089006-3713-4D68-8040-9464FE5477F5}" name="No用" dataDxfId="0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7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6">
      <calculatedColumnFormula>IFERROR(Stat[[#This Row],[No.]],"")</calculatedColumnFormula>
    </tableColumn>
    <tableColumn id="2" xr3:uid="{DAF265DF-DF04-4488-ADA4-3AD75C78FC1F}" name="No.用" dataDxfId="15">
      <calculatedColumnFormula>IFERROR(Stat[[#This Row],[No用]],"")</calculatedColumnFormula>
    </tableColumn>
    <tableColumn id="3" xr3:uid="{EBE29882-D29B-4F42-92D3-18165057E6D4}" name="vlookup 用" dataDxfId="14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165</v>
      </c>
      <c r="B98" t="s">
        <v>220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155</v>
      </c>
      <c r="B101" t="s">
        <v>168</v>
      </c>
      <c r="C101" t="s">
        <v>172</v>
      </c>
      <c r="D101" t="s">
        <v>171</v>
      </c>
      <c r="E101" t="s">
        <v>170</v>
      </c>
      <c r="F101" t="s">
        <v>169</v>
      </c>
      <c r="G101" t="s">
        <v>167</v>
      </c>
      <c r="H101" t="s">
        <v>166</v>
      </c>
      <c r="I101" t="s">
        <v>174</v>
      </c>
      <c r="J101" t="s">
        <v>173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163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158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160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157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164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162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161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159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204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156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L11" sqref="L11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21"/>
    <col min="24" max="24" width="27.21875" style="22" hidden="1" customWidth="1"/>
    <col min="25" max="25" width="10.21875" style="19" customWidth="1"/>
    <col min="26" max="26" width="5" style="19" customWidth="1"/>
    <col min="27" max="16384" width="12.6640625" style="3"/>
  </cols>
  <sheetData>
    <row r="1" spans="1:26" s="6" customFormat="1" ht="15.85" customHeight="1" x14ac:dyDescent="0.3">
      <c r="A1" s="6" t="s">
        <v>175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7" t="s">
        <v>29</v>
      </c>
      <c r="W1" s="18" t="s">
        <v>14</v>
      </c>
      <c r="X1" s="16" t="s">
        <v>242</v>
      </c>
    </row>
    <row r="2" spans="1:26" ht="15.85" customHeight="1" x14ac:dyDescent="0.3">
      <c r="A2" s="3">
        <v>1</v>
      </c>
      <c r="B2" s="3" t="s">
        <v>109</v>
      </c>
      <c r="C2" s="3" t="s">
        <v>140</v>
      </c>
      <c r="D2" s="3" t="s">
        <v>78</v>
      </c>
      <c r="E2" s="3" t="s">
        <v>83</v>
      </c>
      <c r="F2" s="3" t="s">
        <v>139</v>
      </c>
      <c r="G2" s="15" t="s">
        <v>72</v>
      </c>
      <c r="H2" s="15">
        <v>99</v>
      </c>
      <c r="I2" s="20" t="s">
        <v>22</v>
      </c>
      <c r="J2" s="15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21">
        <f t="shared" ref="V2:V33" si="0">SUM(L2:O2)</f>
        <v>453</v>
      </c>
      <c r="W2" s="22">
        <f t="shared" ref="W2:W33" si="1">SUM(Q2:T2)</f>
        <v>493</v>
      </c>
      <c r="X2" s="19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152</v>
      </c>
      <c r="C3" s="3" t="s">
        <v>140</v>
      </c>
      <c r="D3" s="3" t="s">
        <v>78</v>
      </c>
      <c r="E3" s="3" t="s">
        <v>83</v>
      </c>
      <c r="F3" s="3" t="s">
        <v>139</v>
      </c>
      <c r="G3" s="15" t="s">
        <v>72</v>
      </c>
      <c r="H3" s="15">
        <v>99</v>
      </c>
      <c r="I3" s="20" t="s">
        <v>22</v>
      </c>
      <c r="J3" s="15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21">
        <f t="shared" si="0"/>
        <v>480</v>
      </c>
      <c r="W3" s="22">
        <f t="shared" si="1"/>
        <v>524</v>
      </c>
      <c r="X3" s="19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153</v>
      </c>
      <c r="C4" s="3" t="s">
        <v>140</v>
      </c>
      <c r="D4" s="3" t="s">
        <v>74</v>
      </c>
      <c r="E4" s="3" t="s">
        <v>83</v>
      </c>
      <c r="F4" s="3" t="s">
        <v>139</v>
      </c>
      <c r="G4" s="15" t="s">
        <v>72</v>
      </c>
      <c r="H4" s="15">
        <v>99</v>
      </c>
      <c r="I4" s="20" t="s">
        <v>22</v>
      </c>
      <c r="J4" s="15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21">
        <f t="shared" si="0"/>
        <v>453</v>
      </c>
      <c r="W4" s="22">
        <f t="shared" si="1"/>
        <v>507</v>
      </c>
      <c r="X4" s="19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141</v>
      </c>
      <c r="D5" s="3" t="s">
        <v>78</v>
      </c>
      <c r="E5" s="3" t="s">
        <v>75</v>
      </c>
      <c r="F5" s="3" t="s">
        <v>139</v>
      </c>
      <c r="G5" s="15" t="s">
        <v>72</v>
      </c>
      <c r="H5" s="15">
        <v>99</v>
      </c>
      <c r="I5" s="20" t="s">
        <v>22</v>
      </c>
      <c r="J5" s="15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21">
        <f t="shared" si="0"/>
        <v>498</v>
      </c>
      <c r="W5" s="22">
        <f t="shared" si="1"/>
        <v>465</v>
      </c>
      <c r="X5" s="19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152</v>
      </c>
      <c r="C6" s="3" t="s">
        <v>141</v>
      </c>
      <c r="D6" s="3" t="s">
        <v>78</v>
      </c>
      <c r="E6" s="3" t="s">
        <v>75</v>
      </c>
      <c r="F6" s="3" t="s">
        <v>139</v>
      </c>
      <c r="G6" s="15" t="s">
        <v>72</v>
      </c>
      <c r="H6" s="15">
        <v>99</v>
      </c>
      <c r="I6" s="20" t="s">
        <v>22</v>
      </c>
      <c r="J6" s="15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21">
        <f t="shared" si="0"/>
        <v>508</v>
      </c>
      <c r="W6" s="22">
        <f t="shared" si="1"/>
        <v>469</v>
      </c>
      <c r="X6" s="19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153</v>
      </c>
      <c r="C7" s="3" t="s">
        <v>141</v>
      </c>
      <c r="D7" s="3" t="s">
        <v>74</v>
      </c>
      <c r="E7" s="3" t="s">
        <v>75</v>
      </c>
      <c r="F7" s="3" t="s">
        <v>139</v>
      </c>
      <c r="G7" s="15" t="s">
        <v>72</v>
      </c>
      <c r="H7" s="15">
        <v>99</v>
      </c>
      <c r="I7" s="20" t="s">
        <v>22</v>
      </c>
      <c r="J7" s="15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21">
        <f t="shared" si="0"/>
        <v>510</v>
      </c>
      <c r="W7" s="22">
        <f t="shared" si="1"/>
        <v>467</v>
      </c>
      <c r="X7" s="19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142</v>
      </c>
      <c r="D8" s="3" t="s">
        <v>78</v>
      </c>
      <c r="E8" s="3" t="s">
        <v>83</v>
      </c>
      <c r="F8" s="3" t="s">
        <v>139</v>
      </c>
      <c r="G8" s="15" t="s">
        <v>72</v>
      </c>
      <c r="H8" s="15">
        <v>99</v>
      </c>
      <c r="I8" s="20" t="s">
        <v>22</v>
      </c>
      <c r="J8" s="15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21">
        <f t="shared" si="0"/>
        <v>466</v>
      </c>
      <c r="W8" s="22">
        <f t="shared" si="1"/>
        <v>472</v>
      </c>
      <c r="X8" s="19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142</v>
      </c>
      <c r="D9" s="3" t="s">
        <v>74</v>
      </c>
      <c r="E9" s="3" t="s">
        <v>83</v>
      </c>
      <c r="F9" s="3" t="s">
        <v>139</v>
      </c>
      <c r="G9" s="15" t="s">
        <v>72</v>
      </c>
      <c r="H9" s="15">
        <v>99</v>
      </c>
      <c r="I9" s="20" t="s">
        <v>22</v>
      </c>
      <c r="J9" s="15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21">
        <f t="shared" si="0"/>
        <v>472</v>
      </c>
      <c r="W9" s="22">
        <f t="shared" si="1"/>
        <v>480</v>
      </c>
      <c r="X9" s="19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143</v>
      </c>
      <c r="D10" s="3" t="s">
        <v>91</v>
      </c>
      <c r="E10" s="3" t="s">
        <v>83</v>
      </c>
      <c r="F10" s="3" t="s">
        <v>139</v>
      </c>
      <c r="G10" s="15" t="s">
        <v>72</v>
      </c>
      <c r="H10" s="15">
        <v>99</v>
      </c>
      <c r="I10" s="20" t="s">
        <v>22</v>
      </c>
      <c r="J10" s="15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21">
        <f t="shared" si="0"/>
        <v>475</v>
      </c>
      <c r="W10" s="22">
        <f t="shared" si="1"/>
        <v>469</v>
      </c>
      <c r="X10" s="19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143</v>
      </c>
      <c r="D11" s="3" t="s">
        <v>78</v>
      </c>
      <c r="E11" s="3" t="s">
        <v>83</v>
      </c>
      <c r="F11" s="3" t="s">
        <v>139</v>
      </c>
      <c r="G11" s="15" t="s">
        <v>72</v>
      </c>
      <c r="H11" s="15">
        <v>99</v>
      </c>
      <c r="I11" s="20" t="s">
        <v>22</v>
      </c>
      <c r="J11" s="15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21">
        <f t="shared" si="0"/>
        <v>483</v>
      </c>
      <c r="W11" s="22">
        <f t="shared" si="1"/>
        <v>475</v>
      </c>
      <c r="X11" s="19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144</v>
      </c>
      <c r="D12" s="3" t="s">
        <v>78</v>
      </c>
      <c r="E12" s="3" t="s">
        <v>81</v>
      </c>
      <c r="F12" s="3" t="s">
        <v>139</v>
      </c>
      <c r="G12" s="15" t="s">
        <v>72</v>
      </c>
      <c r="H12" s="15">
        <v>99</v>
      </c>
      <c r="I12" s="20" t="s">
        <v>22</v>
      </c>
      <c r="J12" s="15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21">
        <f t="shared" si="0"/>
        <v>470</v>
      </c>
      <c r="W12" s="22">
        <f t="shared" si="1"/>
        <v>479</v>
      </c>
      <c r="X12" s="19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152</v>
      </c>
      <c r="C13" s="3" t="s">
        <v>144</v>
      </c>
      <c r="D13" s="3" t="s">
        <v>74</v>
      </c>
      <c r="E13" s="3" t="s">
        <v>81</v>
      </c>
      <c r="F13" s="3" t="s">
        <v>139</v>
      </c>
      <c r="G13" s="15" t="s">
        <v>72</v>
      </c>
      <c r="H13" s="15">
        <v>99</v>
      </c>
      <c r="I13" s="20" t="s">
        <v>22</v>
      </c>
      <c r="J13" s="15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21">
        <f t="shared" si="0"/>
        <v>476</v>
      </c>
      <c r="W13" s="22">
        <f t="shared" si="1"/>
        <v>487</v>
      </c>
      <c r="X13" s="19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145</v>
      </c>
      <c r="D14" s="3" t="s">
        <v>91</v>
      </c>
      <c r="E14" s="3" t="s">
        <v>79</v>
      </c>
      <c r="F14" s="3" t="s">
        <v>139</v>
      </c>
      <c r="G14" s="15" t="s">
        <v>72</v>
      </c>
      <c r="H14" s="15">
        <v>99</v>
      </c>
      <c r="I14" s="20" t="s">
        <v>22</v>
      </c>
      <c r="J14" s="15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21">
        <f t="shared" si="0"/>
        <v>469</v>
      </c>
      <c r="W14" s="22">
        <f t="shared" si="1"/>
        <v>463</v>
      </c>
      <c r="X14" s="19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152</v>
      </c>
      <c r="C15" s="3" t="s">
        <v>145</v>
      </c>
      <c r="D15" s="3" t="s">
        <v>78</v>
      </c>
      <c r="E15" s="3" t="s">
        <v>79</v>
      </c>
      <c r="F15" s="3" t="s">
        <v>139</v>
      </c>
      <c r="G15" s="15" t="s">
        <v>72</v>
      </c>
      <c r="H15" s="15">
        <v>99</v>
      </c>
      <c r="I15" s="20" t="s">
        <v>22</v>
      </c>
      <c r="J15" s="15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21">
        <f t="shared" si="0"/>
        <v>477</v>
      </c>
      <c r="W15" s="22">
        <f t="shared" si="1"/>
        <v>469</v>
      </c>
      <c r="X15" s="19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146</v>
      </c>
      <c r="D16" s="3" t="s">
        <v>78</v>
      </c>
      <c r="E16" s="3" t="s">
        <v>79</v>
      </c>
      <c r="F16" s="3" t="s">
        <v>139</v>
      </c>
      <c r="G16" s="15" t="s">
        <v>72</v>
      </c>
      <c r="H16" s="15">
        <v>99</v>
      </c>
      <c r="I16" s="20" t="s">
        <v>22</v>
      </c>
      <c r="J16" s="15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21">
        <f t="shared" si="0"/>
        <v>473</v>
      </c>
      <c r="W16" s="22">
        <f t="shared" si="1"/>
        <v>477</v>
      </c>
      <c r="X16" s="19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146</v>
      </c>
      <c r="D17" s="3" t="s">
        <v>74</v>
      </c>
      <c r="E17" s="3" t="s">
        <v>79</v>
      </c>
      <c r="F17" s="3" t="s">
        <v>139</v>
      </c>
      <c r="G17" s="15" t="s">
        <v>72</v>
      </c>
      <c r="H17" s="15">
        <v>99</v>
      </c>
      <c r="I17" s="20" t="s">
        <v>22</v>
      </c>
      <c r="J17" s="15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21">
        <f t="shared" si="0"/>
        <v>481</v>
      </c>
      <c r="W17" s="22">
        <f t="shared" si="1"/>
        <v>483</v>
      </c>
      <c r="X17" s="19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147</v>
      </c>
      <c r="D18" s="3" t="s">
        <v>91</v>
      </c>
      <c r="E18" s="3" t="s">
        <v>75</v>
      </c>
      <c r="F18" s="3" t="s">
        <v>139</v>
      </c>
      <c r="G18" s="15" t="s">
        <v>72</v>
      </c>
      <c r="H18" s="15">
        <v>99</v>
      </c>
      <c r="I18" s="20" t="s">
        <v>22</v>
      </c>
      <c r="J18" s="15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21">
        <f t="shared" si="0"/>
        <v>477</v>
      </c>
      <c r="W18" s="22">
        <f t="shared" si="1"/>
        <v>462</v>
      </c>
      <c r="X18" s="19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147</v>
      </c>
      <c r="D19" s="3" t="s">
        <v>78</v>
      </c>
      <c r="E19" s="3" t="s">
        <v>75</v>
      </c>
      <c r="F19" s="3" t="s">
        <v>139</v>
      </c>
      <c r="G19" s="15" t="s">
        <v>72</v>
      </c>
      <c r="H19" s="15">
        <v>99</v>
      </c>
      <c r="I19" s="20" t="s">
        <v>22</v>
      </c>
      <c r="J19" s="15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21">
        <f t="shared" si="0"/>
        <v>487</v>
      </c>
      <c r="W19" s="22">
        <f t="shared" si="1"/>
        <v>466</v>
      </c>
      <c r="X19" s="19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148</v>
      </c>
      <c r="D20" s="3" t="s">
        <v>78</v>
      </c>
      <c r="E20" s="3" t="s">
        <v>79</v>
      </c>
      <c r="F20" s="3" t="s">
        <v>139</v>
      </c>
      <c r="G20" s="15" t="s">
        <v>72</v>
      </c>
      <c r="H20" s="15">
        <v>99</v>
      </c>
      <c r="I20" s="20" t="s">
        <v>22</v>
      </c>
      <c r="J20" s="15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21">
        <f t="shared" si="0"/>
        <v>485</v>
      </c>
      <c r="W20" s="22">
        <f t="shared" si="1"/>
        <v>465</v>
      </c>
      <c r="X20" s="19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148</v>
      </c>
      <c r="D21" s="3" t="s">
        <v>74</v>
      </c>
      <c r="E21" s="3" t="s">
        <v>79</v>
      </c>
      <c r="F21" s="3" t="s">
        <v>139</v>
      </c>
      <c r="G21" s="15" t="s">
        <v>72</v>
      </c>
      <c r="H21" s="15">
        <v>99</v>
      </c>
      <c r="I21" s="20" t="s">
        <v>22</v>
      </c>
      <c r="J21" s="15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21">
        <f t="shared" si="0"/>
        <v>477</v>
      </c>
      <c r="W21" s="22">
        <f t="shared" si="1"/>
        <v>453</v>
      </c>
      <c r="X21" s="19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148</v>
      </c>
      <c r="D22" s="3" t="s">
        <v>78</v>
      </c>
      <c r="E22" s="3" t="s">
        <v>79</v>
      </c>
      <c r="F22" s="3" t="s">
        <v>139</v>
      </c>
      <c r="G22" s="15" t="s">
        <v>154</v>
      </c>
      <c r="H22" s="15">
        <v>99</v>
      </c>
      <c r="I22" s="20" t="s">
        <v>22</v>
      </c>
      <c r="J22" s="15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21">
        <f t="shared" si="0"/>
        <v>491</v>
      </c>
      <c r="W22" s="22">
        <f t="shared" si="1"/>
        <v>461</v>
      </c>
      <c r="X22" s="19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149</v>
      </c>
      <c r="D23" s="3" t="s">
        <v>91</v>
      </c>
      <c r="E23" s="3" t="s">
        <v>79</v>
      </c>
      <c r="F23" s="3" t="s">
        <v>139</v>
      </c>
      <c r="G23" s="15" t="s">
        <v>72</v>
      </c>
      <c r="H23" s="15">
        <v>99</v>
      </c>
      <c r="I23" s="20" t="s">
        <v>22</v>
      </c>
      <c r="J23" s="15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21">
        <f t="shared" si="0"/>
        <v>459</v>
      </c>
      <c r="W23" s="22">
        <f t="shared" si="1"/>
        <v>461</v>
      </c>
      <c r="X23" s="19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150</v>
      </c>
      <c r="D24" s="3" t="s">
        <v>91</v>
      </c>
      <c r="E24" s="3" t="s">
        <v>79</v>
      </c>
      <c r="F24" s="3" t="s">
        <v>139</v>
      </c>
      <c r="G24" s="15" t="s">
        <v>72</v>
      </c>
      <c r="H24" s="15">
        <v>99</v>
      </c>
      <c r="I24" s="20" t="s">
        <v>22</v>
      </c>
      <c r="J24" s="15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21">
        <f t="shared" si="0"/>
        <v>469</v>
      </c>
      <c r="W24" s="22">
        <f t="shared" si="1"/>
        <v>460</v>
      </c>
      <c r="X24" s="19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151</v>
      </c>
      <c r="D25" s="3" t="s">
        <v>91</v>
      </c>
      <c r="E25" s="3" t="s">
        <v>83</v>
      </c>
      <c r="F25" s="3" t="s">
        <v>139</v>
      </c>
      <c r="G25" s="15" t="s">
        <v>72</v>
      </c>
      <c r="H25" s="15">
        <v>99</v>
      </c>
      <c r="I25" s="20" t="s">
        <v>22</v>
      </c>
      <c r="J25" s="15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21">
        <f t="shared" si="0"/>
        <v>464</v>
      </c>
      <c r="W25" s="22">
        <f t="shared" si="1"/>
        <v>460</v>
      </c>
      <c r="X25" s="19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5" t="s">
        <v>39</v>
      </c>
      <c r="D26" s="15" t="s">
        <v>24</v>
      </c>
      <c r="E26" s="15" t="s">
        <v>31</v>
      </c>
      <c r="F26" s="15" t="s">
        <v>27</v>
      </c>
      <c r="G26" s="15" t="s">
        <v>72</v>
      </c>
      <c r="H26" s="15">
        <v>99</v>
      </c>
      <c r="I26" s="20" t="s">
        <v>22</v>
      </c>
      <c r="J26" s="15">
        <v>5</v>
      </c>
      <c r="K26" s="15">
        <v>79</v>
      </c>
      <c r="L26" s="15">
        <v>113</v>
      </c>
      <c r="M26" s="15">
        <v>115</v>
      </c>
      <c r="N26" s="15">
        <v>127</v>
      </c>
      <c r="O26" s="15">
        <v>129</v>
      </c>
      <c r="P26" s="15">
        <v>101</v>
      </c>
      <c r="Q26" s="15">
        <v>113</v>
      </c>
      <c r="R26" s="15">
        <v>117</v>
      </c>
      <c r="S26" s="15">
        <v>113</v>
      </c>
      <c r="T26" s="15">
        <v>115</v>
      </c>
      <c r="U26" s="15">
        <v>41</v>
      </c>
      <c r="V26" s="21">
        <f t="shared" si="0"/>
        <v>484</v>
      </c>
      <c r="W26" s="22">
        <f t="shared" si="1"/>
        <v>458</v>
      </c>
      <c r="X26" s="19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152</v>
      </c>
      <c r="C27" s="15" t="s">
        <v>39</v>
      </c>
      <c r="D27" s="15" t="s">
        <v>91</v>
      </c>
      <c r="E27" s="15" t="s">
        <v>31</v>
      </c>
      <c r="F27" s="15" t="s">
        <v>27</v>
      </c>
      <c r="G27" s="15" t="s">
        <v>72</v>
      </c>
      <c r="H27" s="15">
        <v>99</v>
      </c>
      <c r="I27" s="20" t="s">
        <v>22</v>
      </c>
      <c r="J27" s="15">
        <v>5</v>
      </c>
      <c r="K27" s="15">
        <v>80</v>
      </c>
      <c r="L27" s="15">
        <v>114</v>
      </c>
      <c r="M27" s="15">
        <v>118</v>
      </c>
      <c r="N27" s="15">
        <v>130</v>
      </c>
      <c r="O27" s="15">
        <v>132</v>
      </c>
      <c r="P27" s="15">
        <v>101</v>
      </c>
      <c r="Q27" s="15">
        <v>114</v>
      </c>
      <c r="R27" s="15">
        <v>118</v>
      </c>
      <c r="S27" s="15">
        <v>114</v>
      </c>
      <c r="T27" s="15">
        <v>116</v>
      </c>
      <c r="U27" s="15">
        <v>41</v>
      </c>
      <c r="V27" s="21">
        <f t="shared" si="0"/>
        <v>494</v>
      </c>
      <c r="W27" s="22">
        <f t="shared" si="1"/>
        <v>462</v>
      </c>
      <c r="X27" s="19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153</v>
      </c>
      <c r="C28" s="15" t="s">
        <v>39</v>
      </c>
      <c r="D28" s="15" t="s">
        <v>78</v>
      </c>
      <c r="E28" s="15" t="s">
        <v>31</v>
      </c>
      <c r="F28" s="15" t="s">
        <v>27</v>
      </c>
      <c r="G28" s="15" t="s">
        <v>72</v>
      </c>
      <c r="H28" s="15">
        <v>99</v>
      </c>
      <c r="I28" s="20" t="s">
        <v>22</v>
      </c>
      <c r="J28" s="15">
        <v>5</v>
      </c>
      <c r="K28" s="15">
        <v>80</v>
      </c>
      <c r="L28" s="15">
        <v>112</v>
      </c>
      <c r="M28" s="15">
        <v>118</v>
      </c>
      <c r="N28" s="15">
        <v>132</v>
      </c>
      <c r="O28" s="15">
        <v>132</v>
      </c>
      <c r="P28" s="15">
        <v>101</v>
      </c>
      <c r="Q28" s="15">
        <v>112</v>
      </c>
      <c r="R28" s="15">
        <v>120</v>
      </c>
      <c r="S28" s="15">
        <v>112</v>
      </c>
      <c r="T28" s="15">
        <v>118</v>
      </c>
      <c r="U28" s="15">
        <v>41</v>
      </c>
      <c r="V28" s="21">
        <f t="shared" si="0"/>
        <v>494</v>
      </c>
      <c r="W28" s="22">
        <f t="shared" si="1"/>
        <v>462</v>
      </c>
      <c r="X28" s="19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5" t="s">
        <v>40</v>
      </c>
      <c r="D29" s="15" t="s">
        <v>23</v>
      </c>
      <c r="E29" s="15" t="s">
        <v>26</v>
      </c>
      <c r="F29" s="15" t="s">
        <v>27</v>
      </c>
      <c r="G29" s="15" t="s">
        <v>72</v>
      </c>
      <c r="H29" s="15">
        <v>99</v>
      </c>
      <c r="I29" s="20" t="s">
        <v>22</v>
      </c>
      <c r="J29" s="15">
        <v>5</v>
      </c>
      <c r="K29" s="15">
        <v>80</v>
      </c>
      <c r="L29" s="15">
        <v>126</v>
      </c>
      <c r="M29" s="15">
        <v>121</v>
      </c>
      <c r="N29" s="15">
        <v>114</v>
      </c>
      <c r="O29" s="15">
        <v>119</v>
      </c>
      <c r="P29" s="15">
        <v>101</v>
      </c>
      <c r="Q29" s="15">
        <v>129</v>
      </c>
      <c r="R29" s="15">
        <v>117</v>
      </c>
      <c r="S29" s="15">
        <v>116</v>
      </c>
      <c r="T29" s="15">
        <v>115</v>
      </c>
      <c r="U29" s="15">
        <v>36</v>
      </c>
      <c r="V29" s="21">
        <f t="shared" si="0"/>
        <v>480</v>
      </c>
      <c r="W29" s="22">
        <f t="shared" si="1"/>
        <v>477</v>
      </c>
      <c r="X29" s="19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152</v>
      </c>
      <c r="C30" s="15" t="s">
        <v>40</v>
      </c>
      <c r="D30" s="15" t="s">
        <v>74</v>
      </c>
      <c r="E30" s="15" t="s">
        <v>26</v>
      </c>
      <c r="F30" s="15" t="s">
        <v>27</v>
      </c>
      <c r="G30" s="15" t="s">
        <v>72</v>
      </c>
      <c r="H30" s="15">
        <v>99</v>
      </c>
      <c r="I30" s="20" t="s">
        <v>22</v>
      </c>
      <c r="J30" s="15">
        <v>5</v>
      </c>
      <c r="K30" s="15">
        <v>82</v>
      </c>
      <c r="L30" s="15">
        <v>129</v>
      </c>
      <c r="M30" s="15">
        <v>122</v>
      </c>
      <c r="N30" s="15">
        <v>115</v>
      </c>
      <c r="O30" s="15">
        <v>120</v>
      </c>
      <c r="P30" s="15">
        <v>101</v>
      </c>
      <c r="Q30" s="15">
        <v>132</v>
      </c>
      <c r="R30" s="15">
        <v>118</v>
      </c>
      <c r="S30" s="15">
        <v>119</v>
      </c>
      <c r="T30" s="15">
        <v>116</v>
      </c>
      <c r="U30" s="15">
        <v>36</v>
      </c>
      <c r="V30" s="21">
        <f t="shared" si="0"/>
        <v>486</v>
      </c>
      <c r="W30" s="22">
        <f t="shared" si="1"/>
        <v>485</v>
      </c>
      <c r="X30" s="19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153</v>
      </c>
      <c r="C31" s="15" t="s">
        <v>40</v>
      </c>
      <c r="D31" s="15" t="s">
        <v>91</v>
      </c>
      <c r="E31" s="15" t="s">
        <v>26</v>
      </c>
      <c r="F31" s="15" t="s">
        <v>27</v>
      </c>
      <c r="G31" s="15" t="s">
        <v>72</v>
      </c>
      <c r="H31" s="15">
        <v>99</v>
      </c>
      <c r="I31" s="20" t="s">
        <v>22</v>
      </c>
      <c r="J31" s="15">
        <v>5</v>
      </c>
      <c r="K31" s="15">
        <v>82</v>
      </c>
      <c r="L31" s="15">
        <v>131</v>
      </c>
      <c r="M31" s="15">
        <v>125</v>
      </c>
      <c r="N31" s="15">
        <v>115</v>
      </c>
      <c r="O31" s="15">
        <v>123</v>
      </c>
      <c r="P31" s="15">
        <v>101</v>
      </c>
      <c r="Q31" s="15">
        <v>129</v>
      </c>
      <c r="R31" s="15">
        <v>118</v>
      </c>
      <c r="S31" s="15">
        <v>116</v>
      </c>
      <c r="T31" s="15">
        <v>114</v>
      </c>
      <c r="U31" s="15">
        <v>36</v>
      </c>
      <c r="V31" s="21">
        <f t="shared" si="0"/>
        <v>494</v>
      </c>
      <c r="W31" s="22">
        <f t="shared" si="1"/>
        <v>477</v>
      </c>
      <c r="X31" s="19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5" t="s">
        <v>41</v>
      </c>
      <c r="D32" s="15" t="s">
        <v>23</v>
      </c>
      <c r="E32" s="15" t="s">
        <v>26</v>
      </c>
      <c r="F32" s="15" t="s">
        <v>27</v>
      </c>
      <c r="G32" s="15" t="s">
        <v>72</v>
      </c>
      <c r="H32" s="15">
        <v>99</v>
      </c>
      <c r="I32" s="20" t="s">
        <v>22</v>
      </c>
      <c r="J32" s="15">
        <v>5</v>
      </c>
      <c r="K32" s="15">
        <v>73</v>
      </c>
      <c r="L32" s="15">
        <v>117</v>
      </c>
      <c r="M32" s="15">
        <v>114</v>
      </c>
      <c r="N32" s="15">
        <v>113</v>
      </c>
      <c r="O32" s="15">
        <v>118</v>
      </c>
      <c r="P32" s="15">
        <v>97</v>
      </c>
      <c r="Q32" s="15">
        <v>123</v>
      </c>
      <c r="R32" s="15">
        <v>115</v>
      </c>
      <c r="S32" s="15">
        <v>115</v>
      </c>
      <c r="T32" s="15">
        <v>115</v>
      </c>
      <c r="U32" s="15">
        <v>27</v>
      </c>
      <c r="V32" s="21">
        <f t="shared" si="0"/>
        <v>462</v>
      </c>
      <c r="W32" s="22">
        <f t="shared" si="1"/>
        <v>468</v>
      </c>
      <c r="X32" s="19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5" t="s">
        <v>42</v>
      </c>
      <c r="D33" s="15" t="s">
        <v>24</v>
      </c>
      <c r="E33" s="15" t="s">
        <v>21</v>
      </c>
      <c r="F33" s="15" t="s">
        <v>27</v>
      </c>
      <c r="G33" s="15" t="s">
        <v>72</v>
      </c>
      <c r="H33" s="15">
        <v>99</v>
      </c>
      <c r="I33" s="20" t="s">
        <v>22</v>
      </c>
      <c r="J33" s="15">
        <v>5</v>
      </c>
      <c r="K33" s="15">
        <v>84</v>
      </c>
      <c r="L33" s="15">
        <v>118</v>
      </c>
      <c r="M33" s="15">
        <v>111</v>
      </c>
      <c r="N33" s="15">
        <v>116</v>
      </c>
      <c r="O33" s="15">
        <v>124</v>
      </c>
      <c r="P33" s="15">
        <v>101</v>
      </c>
      <c r="Q33" s="15">
        <v>110</v>
      </c>
      <c r="R33" s="15">
        <v>130</v>
      </c>
      <c r="S33" s="15">
        <v>116</v>
      </c>
      <c r="T33" s="15">
        <v>122</v>
      </c>
      <c r="U33" s="15">
        <v>36</v>
      </c>
      <c r="V33" s="21">
        <f t="shared" si="0"/>
        <v>469</v>
      </c>
      <c r="W33" s="22">
        <f t="shared" si="1"/>
        <v>478</v>
      </c>
      <c r="X33" s="19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5" t="s">
        <v>43</v>
      </c>
      <c r="D34" s="15" t="s">
        <v>24</v>
      </c>
      <c r="E34" s="15" t="s">
        <v>25</v>
      </c>
      <c r="F34" s="15" t="s">
        <v>27</v>
      </c>
      <c r="G34" s="15" t="s">
        <v>72</v>
      </c>
      <c r="H34" s="15">
        <v>99</v>
      </c>
      <c r="I34" s="20" t="s">
        <v>22</v>
      </c>
      <c r="J34" s="15">
        <v>5</v>
      </c>
      <c r="K34" s="15">
        <v>75</v>
      </c>
      <c r="L34" s="15">
        <v>117</v>
      </c>
      <c r="M34" s="15">
        <v>113</v>
      </c>
      <c r="N34" s="15">
        <v>114</v>
      </c>
      <c r="O34" s="15">
        <v>115</v>
      </c>
      <c r="P34" s="15">
        <v>97</v>
      </c>
      <c r="Q34" s="15">
        <v>115</v>
      </c>
      <c r="R34" s="15">
        <v>116</v>
      </c>
      <c r="S34" s="15">
        <v>115</v>
      </c>
      <c r="T34" s="15">
        <v>115</v>
      </c>
      <c r="U34" s="15">
        <v>29</v>
      </c>
      <c r="V34" s="21">
        <f t="shared" ref="V34:V65" si="2">SUM(L34:O34)</f>
        <v>459</v>
      </c>
      <c r="W34" s="22">
        <f t="shared" ref="W34:W65" si="3">SUM(Q34:T34)</f>
        <v>461</v>
      </c>
      <c r="X34" s="19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5" t="s">
        <v>44</v>
      </c>
      <c r="D35" s="15" t="s">
        <v>24</v>
      </c>
      <c r="E35" s="15" t="s">
        <v>26</v>
      </c>
      <c r="F35" s="15" t="s">
        <v>27</v>
      </c>
      <c r="G35" s="15" t="s">
        <v>72</v>
      </c>
      <c r="H35" s="15">
        <v>99</v>
      </c>
      <c r="I35" s="20" t="s">
        <v>22</v>
      </c>
      <c r="J35" s="15">
        <v>5</v>
      </c>
      <c r="K35" s="15">
        <v>75</v>
      </c>
      <c r="L35" s="15">
        <v>115</v>
      </c>
      <c r="M35" s="15">
        <v>114</v>
      </c>
      <c r="N35" s="15">
        <v>113</v>
      </c>
      <c r="O35" s="15">
        <v>118</v>
      </c>
      <c r="P35" s="15">
        <v>97</v>
      </c>
      <c r="Q35" s="15">
        <v>121</v>
      </c>
      <c r="R35" s="15">
        <v>115</v>
      </c>
      <c r="S35" s="15">
        <v>116</v>
      </c>
      <c r="T35" s="15">
        <v>115</v>
      </c>
      <c r="U35" s="15">
        <v>36</v>
      </c>
      <c r="V35" s="21">
        <f t="shared" si="2"/>
        <v>460</v>
      </c>
      <c r="W35" s="22">
        <f t="shared" si="3"/>
        <v>467</v>
      </c>
      <c r="X35" s="19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5" t="s">
        <v>45</v>
      </c>
      <c r="D36" s="15" t="s">
        <v>24</v>
      </c>
      <c r="E36" s="15" t="s">
        <v>25</v>
      </c>
      <c r="F36" s="15" t="s">
        <v>27</v>
      </c>
      <c r="G36" s="15" t="s">
        <v>72</v>
      </c>
      <c r="H36" s="15">
        <v>99</v>
      </c>
      <c r="I36" s="20" t="s">
        <v>22</v>
      </c>
      <c r="J36" s="15">
        <v>5</v>
      </c>
      <c r="K36" s="15">
        <v>78</v>
      </c>
      <c r="L36" s="15">
        <v>123</v>
      </c>
      <c r="M36" s="15">
        <v>120</v>
      </c>
      <c r="N36" s="15">
        <v>114</v>
      </c>
      <c r="O36" s="15">
        <v>122</v>
      </c>
      <c r="P36" s="15">
        <v>101</v>
      </c>
      <c r="Q36" s="15">
        <v>115</v>
      </c>
      <c r="R36" s="15">
        <v>116</v>
      </c>
      <c r="S36" s="15">
        <v>115</v>
      </c>
      <c r="T36" s="15">
        <v>115</v>
      </c>
      <c r="U36" s="15">
        <v>29</v>
      </c>
      <c r="V36" s="21">
        <f t="shared" si="2"/>
        <v>479</v>
      </c>
      <c r="W36" s="22">
        <f t="shared" si="3"/>
        <v>461</v>
      </c>
      <c r="X36" s="19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5" t="s">
        <v>46</v>
      </c>
      <c r="D37" s="15" t="s">
        <v>24</v>
      </c>
      <c r="E37" s="15" t="s">
        <v>21</v>
      </c>
      <c r="F37" s="15" t="s">
        <v>27</v>
      </c>
      <c r="G37" s="15" t="s">
        <v>72</v>
      </c>
      <c r="H37" s="15">
        <v>99</v>
      </c>
      <c r="I37" s="20" t="s">
        <v>22</v>
      </c>
      <c r="J37" s="15">
        <v>5</v>
      </c>
      <c r="K37" s="15">
        <v>84</v>
      </c>
      <c r="L37" s="15">
        <v>115</v>
      </c>
      <c r="M37" s="15">
        <v>110</v>
      </c>
      <c r="N37" s="15">
        <v>113</v>
      </c>
      <c r="O37" s="15">
        <v>120</v>
      </c>
      <c r="P37" s="15">
        <v>97</v>
      </c>
      <c r="Q37" s="15">
        <v>110</v>
      </c>
      <c r="R37" s="15">
        <v>123</v>
      </c>
      <c r="S37" s="15">
        <v>119</v>
      </c>
      <c r="T37" s="15">
        <v>120</v>
      </c>
      <c r="U37" s="15">
        <v>33</v>
      </c>
      <c r="V37" s="21">
        <f t="shared" si="2"/>
        <v>458</v>
      </c>
      <c r="W37" s="22">
        <f t="shared" si="3"/>
        <v>472</v>
      </c>
      <c r="X37" s="19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5" t="s">
        <v>47</v>
      </c>
      <c r="D38" s="15" t="s">
        <v>24</v>
      </c>
      <c r="E38" s="15" t="s">
        <v>25</v>
      </c>
      <c r="F38" s="15" t="s">
        <v>27</v>
      </c>
      <c r="G38" s="15" t="s">
        <v>72</v>
      </c>
      <c r="H38" s="15">
        <v>99</v>
      </c>
      <c r="I38" s="20" t="s">
        <v>22</v>
      </c>
      <c r="J38" s="15">
        <v>5</v>
      </c>
      <c r="K38" s="15">
        <v>76</v>
      </c>
      <c r="L38" s="15">
        <v>124</v>
      </c>
      <c r="M38" s="15">
        <v>121</v>
      </c>
      <c r="N38" s="15">
        <v>114</v>
      </c>
      <c r="O38" s="15">
        <v>122</v>
      </c>
      <c r="P38" s="15">
        <v>101</v>
      </c>
      <c r="Q38" s="15">
        <v>116</v>
      </c>
      <c r="R38" s="15">
        <v>118</v>
      </c>
      <c r="S38" s="15">
        <v>116</v>
      </c>
      <c r="T38" s="15">
        <v>116</v>
      </c>
      <c r="U38" s="15">
        <v>51</v>
      </c>
      <c r="V38" s="21">
        <f t="shared" si="2"/>
        <v>481</v>
      </c>
      <c r="W38" s="22">
        <f t="shared" si="3"/>
        <v>466</v>
      </c>
      <c r="X38" s="19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5" t="s">
        <v>47</v>
      </c>
      <c r="D39" s="15" t="s">
        <v>91</v>
      </c>
      <c r="E39" s="15" t="s">
        <v>79</v>
      </c>
      <c r="F39" s="15" t="s">
        <v>27</v>
      </c>
      <c r="G39" s="15" t="s">
        <v>154</v>
      </c>
      <c r="H39" s="15">
        <v>99</v>
      </c>
      <c r="I39" s="20" t="s">
        <v>22</v>
      </c>
      <c r="J39" s="15">
        <v>5</v>
      </c>
      <c r="K39" s="15">
        <v>74</v>
      </c>
      <c r="L39" s="15">
        <v>120</v>
      </c>
      <c r="M39" s="15">
        <v>117</v>
      </c>
      <c r="N39" s="15">
        <v>110</v>
      </c>
      <c r="O39" s="15">
        <v>118</v>
      </c>
      <c r="P39" s="15">
        <v>99</v>
      </c>
      <c r="Q39" s="15">
        <v>112</v>
      </c>
      <c r="R39" s="15">
        <v>114</v>
      </c>
      <c r="S39" s="15">
        <v>112</v>
      </c>
      <c r="T39" s="15">
        <v>112</v>
      </c>
      <c r="U39" s="15">
        <v>49</v>
      </c>
      <c r="V39" s="21">
        <f t="shared" si="2"/>
        <v>465</v>
      </c>
      <c r="W39" s="22">
        <f t="shared" si="3"/>
        <v>450</v>
      </c>
      <c r="X39" s="19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5" t="s">
        <v>48</v>
      </c>
      <c r="D40" s="15" t="s">
        <v>23</v>
      </c>
      <c r="E40" s="15" t="s">
        <v>26</v>
      </c>
      <c r="F40" s="15" t="s">
        <v>49</v>
      </c>
      <c r="G40" s="15" t="s">
        <v>72</v>
      </c>
      <c r="H40" s="15">
        <v>99</v>
      </c>
      <c r="I40" s="20" t="s">
        <v>22</v>
      </c>
      <c r="J40" s="15">
        <v>5</v>
      </c>
      <c r="K40" s="15">
        <v>76</v>
      </c>
      <c r="L40" s="15">
        <v>125</v>
      </c>
      <c r="M40" s="15">
        <v>113</v>
      </c>
      <c r="N40" s="15">
        <v>112</v>
      </c>
      <c r="O40" s="15">
        <v>122</v>
      </c>
      <c r="P40" s="15">
        <v>97</v>
      </c>
      <c r="Q40" s="15">
        <v>130</v>
      </c>
      <c r="R40" s="15">
        <v>115</v>
      </c>
      <c r="S40" s="15">
        <v>116</v>
      </c>
      <c r="T40" s="15">
        <v>115</v>
      </c>
      <c r="U40" s="15">
        <v>31</v>
      </c>
      <c r="V40" s="21">
        <f t="shared" si="2"/>
        <v>472</v>
      </c>
      <c r="W40" s="22">
        <f t="shared" si="3"/>
        <v>476</v>
      </c>
      <c r="X40" s="19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152</v>
      </c>
      <c r="C41" s="15" t="s">
        <v>48</v>
      </c>
      <c r="D41" s="15" t="s">
        <v>74</v>
      </c>
      <c r="E41" s="15" t="s">
        <v>26</v>
      </c>
      <c r="F41" s="15" t="s">
        <v>49</v>
      </c>
      <c r="G41" s="15" t="s">
        <v>72</v>
      </c>
      <c r="H41" s="15">
        <v>99</v>
      </c>
      <c r="I41" s="20" t="s">
        <v>22</v>
      </c>
      <c r="J41" s="15">
        <v>5</v>
      </c>
      <c r="K41" s="15">
        <v>78</v>
      </c>
      <c r="L41" s="15">
        <v>128</v>
      </c>
      <c r="M41" s="15">
        <v>114</v>
      </c>
      <c r="N41" s="15">
        <v>113</v>
      </c>
      <c r="O41" s="15">
        <v>123</v>
      </c>
      <c r="P41" s="15">
        <v>97</v>
      </c>
      <c r="Q41" s="15">
        <v>133</v>
      </c>
      <c r="R41" s="15">
        <v>116</v>
      </c>
      <c r="S41" s="15">
        <v>119</v>
      </c>
      <c r="T41" s="15">
        <v>116</v>
      </c>
      <c r="U41" s="15">
        <v>31</v>
      </c>
      <c r="V41" s="21">
        <f t="shared" si="2"/>
        <v>478</v>
      </c>
      <c r="W41" s="22">
        <f t="shared" si="3"/>
        <v>484</v>
      </c>
      <c r="X41" s="19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5" t="s">
        <v>48</v>
      </c>
      <c r="D42" s="15" t="s">
        <v>91</v>
      </c>
      <c r="E42" s="15" t="s">
        <v>26</v>
      </c>
      <c r="F42" s="15" t="s">
        <v>49</v>
      </c>
      <c r="G42" s="15" t="s">
        <v>72</v>
      </c>
      <c r="H42" s="15">
        <v>99</v>
      </c>
      <c r="I42" s="20" t="s">
        <v>22</v>
      </c>
      <c r="J42" s="15">
        <v>5</v>
      </c>
      <c r="K42" s="15">
        <v>78</v>
      </c>
      <c r="L42" s="15">
        <v>130</v>
      </c>
      <c r="M42" s="15">
        <v>114</v>
      </c>
      <c r="N42" s="15">
        <v>113</v>
      </c>
      <c r="O42" s="15">
        <v>123</v>
      </c>
      <c r="P42" s="15">
        <v>97</v>
      </c>
      <c r="Q42" s="15">
        <v>131</v>
      </c>
      <c r="R42" s="15">
        <v>116</v>
      </c>
      <c r="S42" s="15">
        <v>119</v>
      </c>
      <c r="T42" s="15">
        <v>116</v>
      </c>
      <c r="U42" s="15">
        <v>31</v>
      </c>
      <c r="V42" s="21">
        <f t="shared" si="2"/>
        <v>480</v>
      </c>
      <c r="W42" s="22">
        <f t="shared" si="3"/>
        <v>482</v>
      </c>
      <c r="X42" s="19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5" t="s">
        <v>50</v>
      </c>
      <c r="D43" s="15" t="s">
        <v>28</v>
      </c>
      <c r="E43" s="15" t="s">
        <v>25</v>
      </c>
      <c r="F43" s="15" t="s">
        <v>49</v>
      </c>
      <c r="G43" s="15" t="s">
        <v>72</v>
      </c>
      <c r="H43" s="15">
        <v>99</v>
      </c>
      <c r="I43" s="20" t="s">
        <v>22</v>
      </c>
      <c r="J43" s="15">
        <v>5</v>
      </c>
      <c r="K43" s="15">
        <v>75</v>
      </c>
      <c r="L43" s="15">
        <v>124</v>
      </c>
      <c r="M43" s="15">
        <v>119</v>
      </c>
      <c r="N43" s="15">
        <v>114</v>
      </c>
      <c r="O43" s="15">
        <v>127</v>
      </c>
      <c r="P43" s="15">
        <v>101</v>
      </c>
      <c r="Q43" s="15">
        <v>127</v>
      </c>
      <c r="R43" s="15">
        <v>116</v>
      </c>
      <c r="S43" s="15">
        <v>116</v>
      </c>
      <c r="T43" s="15">
        <v>119</v>
      </c>
      <c r="U43" s="15">
        <v>36</v>
      </c>
      <c r="V43" s="21">
        <f t="shared" si="2"/>
        <v>484</v>
      </c>
      <c r="W43" s="22">
        <f t="shared" si="3"/>
        <v>478</v>
      </c>
      <c r="X43" s="19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152</v>
      </c>
      <c r="C44" s="15" t="s">
        <v>50</v>
      </c>
      <c r="D44" s="15" t="s">
        <v>78</v>
      </c>
      <c r="E44" s="15" t="s">
        <v>25</v>
      </c>
      <c r="F44" s="15" t="s">
        <v>49</v>
      </c>
      <c r="G44" s="15" t="s">
        <v>72</v>
      </c>
      <c r="H44" s="15">
        <v>99</v>
      </c>
      <c r="I44" s="20" t="s">
        <v>22</v>
      </c>
      <c r="J44" s="15">
        <v>5</v>
      </c>
      <c r="K44" s="15">
        <v>77</v>
      </c>
      <c r="L44" s="15">
        <v>127</v>
      </c>
      <c r="M44" s="15">
        <v>122</v>
      </c>
      <c r="N44" s="15">
        <v>115</v>
      </c>
      <c r="O44" s="15">
        <v>128</v>
      </c>
      <c r="P44" s="15">
        <v>101</v>
      </c>
      <c r="Q44" s="15">
        <v>128</v>
      </c>
      <c r="R44" s="15">
        <v>117</v>
      </c>
      <c r="S44" s="15">
        <v>119</v>
      </c>
      <c r="T44" s="15">
        <v>120</v>
      </c>
      <c r="U44" s="15">
        <v>36</v>
      </c>
      <c r="V44" s="21">
        <f t="shared" si="2"/>
        <v>492</v>
      </c>
      <c r="W44" s="22">
        <f t="shared" si="3"/>
        <v>484</v>
      </c>
      <c r="X44" s="19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5" t="s">
        <v>50</v>
      </c>
      <c r="D45" s="15" t="s">
        <v>74</v>
      </c>
      <c r="E45" s="15" t="s">
        <v>25</v>
      </c>
      <c r="F45" s="15" t="s">
        <v>49</v>
      </c>
      <c r="G45" s="15" t="s">
        <v>72</v>
      </c>
      <c r="H45" s="15">
        <v>99</v>
      </c>
      <c r="I45" s="20" t="s">
        <v>22</v>
      </c>
      <c r="J45" s="15">
        <v>5</v>
      </c>
      <c r="K45" s="15">
        <v>77</v>
      </c>
      <c r="L45" s="15">
        <v>124</v>
      </c>
      <c r="M45" s="15">
        <v>119</v>
      </c>
      <c r="N45" s="15">
        <v>115</v>
      </c>
      <c r="O45" s="15">
        <v>126</v>
      </c>
      <c r="P45" s="15">
        <v>101</v>
      </c>
      <c r="Q45" s="15">
        <v>131</v>
      </c>
      <c r="R45" s="15">
        <v>120</v>
      </c>
      <c r="S45" s="15">
        <v>119</v>
      </c>
      <c r="T45" s="15">
        <v>122</v>
      </c>
      <c r="U45" s="15">
        <v>36</v>
      </c>
      <c r="V45" s="21">
        <f t="shared" si="2"/>
        <v>484</v>
      </c>
      <c r="W45" s="22">
        <f t="shared" si="3"/>
        <v>492</v>
      </c>
      <c r="X45" s="19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5" t="s">
        <v>51</v>
      </c>
      <c r="D46" s="15" t="s">
        <v>23</v>
      </c>
      <c r="E46" s="15" t="s">
        <v>31</v>
      </c>
      <c r="F46" s="15" t="s">
        <v>49</v>
      </c>
      <c r="G46" s="15" t="s">
        <v>72</v>
      </c>
      <c r="H46" s="15">
        <v>99</v>
      </c>
      <c r="I46" s="20" t="s">
        <v>22</v>
      </c>
      <c r="J46" s="15">
        <v>5</v>
      </c>
      <c r="K46" s="15">
        <v>76</v>
      </c>
      <c r="L46" s="15">
        <v>119</v>
      </c>
      <c r="M46" s="15">
        <v>118</v>
      </c>
      <c r="N46" s="15">
        <v>123</v>
      </c>
      <c r="O46" s="15">
        <v>121</v>
      </c>
      <c r="P46" s="15">
        <v>97</v>
      </c>
      <c r="Q46" s="15">
        <v>127</v>
      </c>
      <c r="R46" s="15">
        <v>116</v>
      </c>
      <c r="S46" s="15">
        <v>116</v>
      </c>
      <c r="T46" s="15">
        <v>116</v>
      </c>
      <c r="U46" s="15">
        <v>29</v>
      </c>
      <c r="V46" s="21">
        <f t="shared" si="2"/>
        <v>481</v>
      </c>
      <c r="W46" s="22">
        <f t="shared" si="3"/>
        <v>475</v>
      </c>
      <c r="X46" s="19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152</v>
      </c>
      <c r="C47" s="15" t="s">
        <v>51</v>
      </c>
      <c r="D47" s="15" t="s">
        <v>74</v>
      </c>
      <c r="E47" s="15" t="s">
        <v>31</v>
      </c>
      <c r="F47" s="15" t="s">
        <v>49</v>
      </c>
      <c r="G47" s="15" t="s">
        <v>72</v>
      </c>
      <c r="H47" s="15">
        <v>99</v>
      </c>
      <c r="I47" s="20" t="s">
        <v>22</v>
      </c>
      <c r="J47" s="15">
        <v>5</v>
      </c>
      <c r="K47" s="15">
        <v>78</v>
      </c>
      <c r="L47" s="15">
        <v>120</v>
      </c>
      <c r="M47" s="15">
        <v>121</v>
      </c>
      <c r="N47" s="15">
        <v>126</v>
      </c>
      <c r="O47" s="15">
        <v>124</v>
      </c>
      <c r="P47" s="15">
        <v>97</v>
      </c>
      <c r="Q47" s="15">
        <v>128</v>
      </c>
      <c r="R47" s="15">
        <v>117</v>
      </c>
      <c r="S47" s="15">
        <v>117</v>
      </c>
      <c r="T47" s="15">
        <v>117</v>
      </c>
      <c r="U47" s="15">
        <v>29</v>
      </c>
      <c r="V47" s="21">
        <f t="shared" si="2"/>
        <v>491</v>
      </c>
      <c r="W47" s="22">
        <f t="shared" si="3"/>
        <v>479</v>
      </c>
      <c r="X47" s="19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5" t="s">
        <v>52</v>
      </c>
      <c r="D48" s="15" t="s">
        <v>23</v>
      </c>
      <c r="E48" s="15" t="s">
        <v>25</v>
      </c>
      <c r="F48" s="15" t="s">
        <v>49</v>
      </c>
      <c r="G48" s="15" t="s">
        <v>72</v>
      </c>
      <c r="H48" s="15">
        <v>99</v>
      </c>
      <c r="I48" s="20" t="s">
        <v>22</v>
      </c>
      <c r="J48" s="15">
        <v>5</v>
      </c>
      <c r="K48" s="15">
        <v>78</v>
      </c>
      <c r="L48" s="15">
        <v>121</v>
      </c>
      <c r="M48" s="15">
        <v>117</v>
      </c>
      <c r="N48" s="15">
        <v>112</v>
      </c>
      <c r="O48" s="15">
        <v>119</v>
      </c>
      <c r="P48" s="15">
        <v>97</v>
      </c>
      <c r="Q48" s="15">
        <v>116</v>
      </c>
      <c r="R48" s="15">
        <v>114</v>
      </c>
      <c r="S48" s="15">
        <v>116</v>
      </c>
      <c r="T48" s="15">
        <v>119</v>
      </c>
      <c r="U48" s="15">
        <v>31</v>
      </c>
      <c r="V48" s="21">
        <f t="shared" si="2"/>
        <v>469</v>
      </c>
      <c r="W48" s="22">
        <f t="shared" si="3"/>
        <v>465</v>
      </c>
      <c r="X48" s="19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5" t="s">
        <v>53</v>
      </c>
      <c r="D49" s="15" t="s">
        <v>23</v>
      </c>
      <c r="E49" s="15" t="s">
        <v>25</v>
      </c>
      <c r="F49" s="15" t="s">
        <v>49</v>
      </c>
      <c r="G49" s="15" t="s">
        <v>72</v>
      </c>
      <c r="H49" s="15">
        <v>99</v>
      </c>
      <c r="I49" s="20" t="s">
        <v>22</v>
      </c>
      <c r="J49" s="15">
        <v>5</v>
      </c>
      <c r="K49" s="15">
        <v>76</v>
      </c>
      <c r="L49" s="15">
        <v>122</v>
      </c>
      <c r="M49" s="15">
        <v>118</v>
      </c>
      <c r="N49" s="15">
        <v>113</v>
      </c>
      <c r="O49" s="15">
        <v>120</v>
      </c>
      <c r="P49" s="15">
        <v>97</v>
      </c>
      <c r="Q49" s="15">
        <v>121</v>
      </c>
      <c r="R49" s="15">
        <v>115</v>
      </c>
      <c r="S49" s="15">
        <v>117</v>
      </c>
      <c r="T49" s="15">
        <v>120</v>
      </c>
      <c r="U49" s="15">
        <v>31</v>
      </c>
      <c r="V49" s="21">
        <f t="shared" si="2"/>
        <v>473</v>
      </c>
      <c r="W49" s="22">
        <f t="shared" si="3"/>
        <v>473</v>
      </c>
      <c r="X49" s="19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5" t="s">
        <v>54</v>
      </c>
      <c r="D50" s="15" t="s">
        <v>23</v>
      </c>
      <c r="E50" s="15" t="s">
        <v>21</v>
      </c>
      <c r="F50" s="15" t="s">
        <v>49</v>
      </c>
      <c r="G50" s="15" t="s">
        <v>72</v>
      </c>
      <c r="H50" s="15">
        <v>99</v>
      </c>
      <c r="I50" s="20" t="s">
        <v>22</v>
      </c>
      <c r="J50" s="15">
        <v>5</v>
      </c>
      <c r="K50" s="15">
        <v>84</v>
      </c>
      <c r="L50" s="15">
        <v>113</v>
      </c>
      <c r="M50" s="15">
        <v>110</v>
      </c>
      <c r="N50" s="15">
        <v>112</v>
      </c>
      <c r="O50" s="15">
        <v>121</v>
      </c>
      <c r="P50" s="15">
        <v>101</v>
      </c>
      <c r="Q50" s="15">
        <v>110</v>
      </c>
      <c r="R50" s="15">
        <v>124</v>
      </c>
      <c r="S50" s="15">
        <v>119</v>
      </c>
      <c r="T50" s="15">
        <v>120</v>
      </c>
      <c r="U50" s="15">
        <v>36</v>
      </c>
      <c r="V50" s="21">
        <f t="shared" si="2"/>
        <v>456</v>
      </c>
      <c r="W50" s="22">
        <f t="shared" si="3"/>
        <v>473</v>
      </c>
      <c r="X50" s="19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5" t="s">
        <v>55</v>
      </c>
      <c r="D51" s="15" t="s">
        <v>23</v>
      </c>
      <c r="E51" s="15" t="s">
        <v>26</v>
      </c>
      <c r="F51" s="15" t="s">
        <v>49</v>
      </c>
      <c r="G51" s="15" t="s">
        <v>72</v>
      </c>
      <c r="H51" s="15">
        <v>99</v>
      </c>
      <c r="I51" s="20" t="s">
        <v>22</v>
      </c>
      <c r="J51" s="15">
        <v>5</v>
      </c>
      <c r="K51" s="15">
        <v>75</v>
      </c>
      <c r="L51" s="15">
        <v>125</v>
      </c>
      <c r="M51" s="15">
        <v>113</v>
      </c>
      <c r="N51" s="15">
        <v>112</v>
      </c>
      <c r="O51" s="15">
        <v>122</v>
      </c>
      <c r="P51" s="15">
        <v>97</v>
      </c>
      <c r="Q51" s="15">
        <v>125</v>
      </c>
      <c r="R51" s="15">
        <v>115</v>
      </c>
      <c r="S51" s="15">
        <v>116</v>
      </c>
      <c r="T51" s="15">
        <v>115</v>
      </c>
      <c r="U51" s="15">
        <v>31</v>
      </c>
      <c r="V51" s="21">
        <f t="shared" si="2"/>
        <v>472</v>
      </c>
      <c r="W51" s="22">
        <f t="shared" si="3"/>
        <v>471</v>
      </c>
      <c r="X51" s="19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5" t="s">
        <v>30</v>
      </c>
      <c r="D52" s="15" t="s">
        <v>23</v>
      </c>
      <c r="E52" s="15" t="s">
        <v>31</v>
      </c>
      <c r="F52" s="15" t="s">
        <v>20</v>
      </c>
      <c r="G52" s="15" t="s">
        <v>72</v>
      </c>
      <c r="H52" s="15">
        <v>99</v>
      </c>
      <c r="I52" s="20" t="s">
        <v>22</v>
      </c>
      <c r="J52" s="15">
        <v>5</v>
      </c>
      <c r="K52" s="15">
        <v>80</v>
      </c>
      <c r="L52" s="15">
        <v>127</v>
      </c>
      <c r="M52" s="15">
        <v>127</v>
      </c>
      <c r="N52" s="15">
        <v>129</v>
      </c>
      <c r="O52" s="15">
        <v>127</v>
      </c>
      <c r="P52" s="15">
        <v>101</v>
      </c>
      <c r="Q52" s="15">
        <v>114</v>
      </c>
      <c r="R52" s="15">
        <v>115</v>
      </c>
      <c r="S52" s="15">
        <v>115</v>
      </c>
      <c r="T52" s="15">
        <v>115</v>
      </c>
      <c r="U52" s="15">
        <v>36</v>
      </c>
      <c r="V52" s="21">
        <f t="shared" si="2"/>
        <v>510</v>
      </c>
      <c r="W52" s="22">
        <f t="shared" si="3"/>
        <v>459</v>
      </c>
      <c r="X52" s="19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5" t="s">
        <v>30</v>
      </c>
      <c r="D53" s="15" t="s">
        <v>91</v>
      </c>
      <c r="E53" s="15" t="s">
        <v>31</v>
      </c>
      <c r="F53" s="15" t="s">
        <v>20</v>
      </c>
      <c r="G53" s="15" t="s">
        <v>72</v>
      </c>
      <c r="H53" s="15">
        <v>99</v>
      </c>
      <c r="I53" s="20" t="s">
        <v>22</v>
      </c>
      <c r="J53" s="15">
        <v>5</v>
      </c>
      <c r="K53" s="15">
        <v>82</v>
      </c>
      <c r="L53" s="15">
        <v>128</v>
      </c>
      <c r="M53" s="15">
        <v>130</v>
      </c>
      <c r="N53" s="15">
        <v>132</v>
      </c>
      <c r="O53" s="15">
        <v>130</v>
      </c>
      <c r="P53" s="15">
        <v>101</v>
      </c>
      <c r="Q53" s="15">
        <v>115</v>
      </c>
      <c r="R53" s="15">
        <v>116</v>
      </c>
      <c r="S53" s="15">
        <v>116</v>
      </c>
      <c r="T53" s="15">
        <v>116</v>
      </c>
      <c r="U53" s="15">
        <v>36</v>
      </c>
      <c r="V53" s="21">
        <f t="shared" si="2"/>
        <v>520</v>
      </c>
      <c r="W53" s="22">
        <f t="shared" si="3"/>
        <v>463</v>
      </c>
      <c r="X53" s="19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5" t="s">
        <v>32</v>
      </c>
      <c r="D54" s="15" t="s">
        <v>28</v>
      </c>
      <c r="E54" s="15" t="s">
        <v>25</v>
      </c>
      <c r="F54" s="15" t="s">
        <v>20</v>
      </c>
      <c r="G54" s="15" t="s">
        <v>72</v>
      </c>
      <c r="H54" s="15">
        <v>99</v>
      </c>
      <c r="I54" s="20" t="s">
        <v>22</v>
      </c>
      <c r="J54" s="15">
        <v>5</v>
      </c>
      <c r="K54" s="15">
        <v>77</v>
      </c>
      <c r="L54" s="15">
        <v>125</v>
      </c>
      <c r="M54" s="15">
        <v>121</v>
      </c>
      <c r="N54" s="15">
        <v>114</v>
      </c>
      <c r="O54" s="15">
        <v>122</v>
      </c>
      <c r="P54" s="15">
        <v>101</v>
      </c>
      <c r="Q54" s="15">
        <v>117</v>
      </c>
      <c r="R54" s="15">
        <v>115</v>
      </c>
      <c r="S54" s="15">
        <v>116</v>
      </c>
      <c r="T54" s="15">
        <v>116</v>
      </c>
      <c r="U54" s="15">
        <v>36</v>
      </c>
      <c r="V54" s="21">
        <f t="shared" si="2"/>
        <v>482</v>
      </c>
      <c r="W54" s="22">
        <f t="shared" si="3"/>
        <v>464</v>
      </c>
      <c r="X54" s="19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5" t="s">
        <v>32</v>
      </c>
      <c r="D55" s="15" t="s">
        <v>74</v>
      </c>
      <c r="E55" s="15" t="s">
        <v>25</v>
      </c>
      <c r="F55" s="15" t="s">
        <v>20</v>
      </c>
      <c r="G55" s="15" t="s">
        <v>72</v>
      </c>
      <c r="H55" s="15">
        <v>99</v>
      </c>
      <c r="I55" s="20" t="s">
        <v>22</v>
      </c>
      <c r="J55" s="15">
        <v>5</v>
      </c>
      <c r="K55" s="15">
        <v>79</v>
      </c>
      <c r="L55" s="15">
        <v>128</v>
      </c>
      <c r="M55" s="15">
        <v>124</v>
      </c>
      <c r="N55" s="15">
        <v>115</v>
      </c>
      <c r="O55" s="15">
        <v>123</v>
      </c>
      <c r="P55" s="15">
        <v>101</v>
      </c>
      <c r="Q55" s="15">
        <v>118</v>
      </c>
      <c r="R55" s="15">
        <v>116</v>
      </c>
      <c r="S55" s="15">
        <v>119</v>
      </c>
      <c r="T55" s="15">
        <v>117</v>
      </c>
      <c r="U55" s="15">
        <v>36</v>
      </c>
      <c r="V55" s="21">
        <f t="shared" si="2"/>
        <v>490</v>
      </c>
      <c r="W55" s="22">
        <f t="shared" si="3"/>
        <v>470</v>
      </c>
      <c r="X55" s="19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5" t="s">
        <v>33</v>
      </c>
      <c r="D56" s="15" t="s">
        <v>24</v>
      </c>
      <c r="E56" s="15" t="s">
        <v>26</v>
      </c>
      <c r="F56" s="15" t="s">
        <v>20</v>
      </c>
      <c r="G56" s="15" t="s">
        <v>72</v>
      </c>
      <c r="H56" s="15">
        <v>99</v>
      </c>
      <c r="I56" s="20" t="s">
        <v>22</v>
      </c>
      <c r="J56" s="15">
        <v>5</v>
      </c>
      <c r="K56" s="15">
        <v>71</v>
      </c>
      <c r="L56" s="15">
        <v>118</v>
      </c>
      <c r="M56" s="15">
        <v>113</v>
      </c>
      <c r="N56" s="15">
        <v>112</v>
      </c>
      <c r="O56" s="15">
        <v>116</v>
      </c>
      <c r="P56" s="15">
        <v>97</v>
      </c>
      <c r="Q56" s="15">
        <v>120</v>
      </c>
      <c r="R56" s="15">
        <v>115</v>
      </c>
      <c r="S56" s="15">
        <v>115</v>
      </c>
      <c r="T56" s="15">
        <v>115</v>
      </c>
      <c r="U56" s="15">
        <v>31</v>
      </c>
      <c r="V56" s="21">
        <f t="shared" si="2"/>
        <v>459</v>
      </c>
      <c r="W56" s="22">
        <f t="shared" si="3"/>
        <v>465</v>
      </c>
      <c r="X56" s="19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5" t="s">
        <v>34</v>
      </c>
      <c r="D57" s="15" t="s">
        <v>28</v>
      </c>
      <c r="E57" s="15" t="s">
        <v>25</v>
      </c>
      <c r="F57" s="15" t="s">
        <v>20</v>
      </c>
      <c r="G57" s="15" t="s">
        <v>72</v>
      </c>
      <c r="H57" s="15">
        <v>99</v>
      </c>
      <c r="I57" s="20" t="s">
        <v>22</v>
      </c>
      <c r="J57" s="15">
        <v>5</v>
      </c>
      <c r="K57" s="15">
        <v>75</v>
      </c>
      <c r="L57" s="15">
        <v>128</v>
      </c>
      <c r="M57" s="15">
        <v>126</v>
      </c>
      <c r="N57" s="15">
        <v>112</v>
      </c>
      <c r="O57" s="15">
        <v>119</v>
      </c>
      <c r="P57" s="15">
        <v>97</v>
      </c>
      <c r="Q57" s="15">
        <v>114</v>
      </c>
      <c r="R57" s="15">
        <v>110</v>
      </c>
      <c r="S57" s="15">
        <v>116</v>
      </c>
      <c r="T57" s="15">
        <v>121</v>
      </c>
      <c r="U57" s="15">
        <v>27</v>
      </c>
      <c r="V57" s="21">
        <f t="shared" si="2"/>
        <v>485</v>
      </c>
      <c r="W57" s="22">
        <f t="shared" si="3"/>
        <v>461</v>
      </c>
      <c r="X57" s="19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5" t="s">
        <v>35</v>
      </c>
      <c r="D58" s="15" t="s">
        <v>23</v>
      </c>
      <c r="E58" s="15" t="s">
        <v>25</v>
      </c>
      <c r="F58" s="15" t="s">
        <v>20</v>
      </c>
      <c r="G58" s="15" t="s">
        <v>72</v>
      </c>
      <c r="H58" s="15">
        <v>99</v>
      </c>
      <c r="I58" s="20" t="s">
        <v>22</v>
      </c>
      <c r="J58" s="15">
        <v>5</v>
      </c>
      <c r="K58" s="15">
        <v>70</v>
      </c>
      <c r="L58" s="15">
        <v>119</v>
      </c>
      <c r="M58" s="15">
        <v>115</v>
      </c>
      <c r="N58" s="15">
        <v>114</v>
      </c>
      <c r="O58" s="15">
        <v>119</v>
      </c>
      <c r="P58" s="15">
        <v>97</v>
      </c>
      <c r="Q58" s="15">
        <v>114</v>
      </c>
      <c r="R58" s="15">
        <v>116</v>
      </c>
      <c r="S58" s="15">
        <v>116</v>
      </c>
      <c r="T58" s="15">
        <v>116</v>
      </c>
      <c r="U58" s="15">
        <v>31</v>
      </c>
      <c r="V58" s="21">
        <f t="shared" si="2"/>
        <v>467</v>
      </c>
      <c r="W58" s="22">
        <f t="shared" si="3"/>
        <v>462</v>
      </c>
      <c r="X58" s="19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5" t="s">
        <v>36</v>
      </c>
      <c r="D59" s="15" t="s">
        <v>23</v>
      </c>
      <c r="E59" s="15" t="s">
        <v>21</v>
      </c>
      <c r="F59" s="15" t="s">
        <v>20</v>
      </c>
      <c r="G59" s="15" t="s">
        <v>72</v>
      </c>
      <c r="H59" s="15">
        <v>99</v>
      </c>
      <c r="I59" s="20" t="s">
        <v>22</v>
      </c>
      <c r="J59" s="15">
        <v>5</v>
      </c>
      <c r="K59" s="15">
        <v>84</v>
      </c>
      <c r="L59" s="15">
        <v>113</v>
      </c>
      <c r="M59" s="15">
        <v>110</v>
      </c>
      <c r="N59" s="15">
        <v>119</v>
      </c>
      <c r="O59" s="15">
        <v>121</v>
      </c>
      <c r="P59" s="15">
        <v>101</v>
      </c>
      <c r="Q59" s="15">
        <v>110</v>
      </c>
      <c r="R59" s="15">
        <v>124</v>
      </c>
      <c r="S59" s="15">
        <v>119</v>
      </c>
      <c r="T59" s="15">
        <v>122</v>
      </c>
      <c r="U59" s="15">
        <v>41</v>
      </c>
      <c r="V59" s="21">
        <f t="shared" si="2"/>
        <v>463</v>
      </c>
      <c r="W59" s="22">
        <f t="shared" si="3"/>
        <v>475</v>
      </c>
      <c r="X59" s="19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5" t="s">
        <v>37</v>
      </c>
      <c r="D60" s="15" t="s">
        <v>23</v>
      </c>
      <c r="E60" s="15" t="s">
        <v>83</v>
      </c>
      <c r="F60" s="15" t="s">
        <v>20</v>
      </c>
      <c r="G60" s="15" t="s">
        <v>72</v>
      </c>
      <c r="H60" s="15">
        <v>99</v>
      </c>
      <c r="I60" s="20" t="s">
        <v>22</v>
      </c>
      <c r="J60" s="15">
        <v>5</v>
      </c>
      <c r="K60" s="15">
        <v>76</v>
      </c>
      <c r="L60" s="15">
        <v>116</v>
      </c>
      <c r="M60" s="15">
        <v>113</v>
      </c>
      <c r="N60" s="15">
        <v>112</v>
      </c>
      <c r="O60" s="15">
        <v>117</v>
      </c>
      <c r="P60" s="15">
        <v>97</v>
      </c>
      <c r="Q60" s="15">
        <v>120</v>
      </c>
      <c r="R60" s="15">
        <v>115</v>
      </c>
      <c r="S60" s="15">
        <v>115</v>
      </c>
      <c r="T60" s="15">
        <v>115</v>
      </c>
      <c r="U60" s="15">
        <v>31</v>
      </c>
      <c r="V60" s="21">
        <f t="shared" si="2"/>
        <v>458</v>
      </c>
      <c r="W60" s="22">
        <f t="shared" si="3"/>
        <v>465</v>
      </c>
      <c r="X60" s="19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5" t="s">
        <v>38</v>
      </c>
      <c r="D61" s="15" t="s">
        <v>23</v>
      </c>
      <c r="E61" s="15" t="s">
        <v>25</v>
      </c>
      <c r="F61" s="15" t="s">
        <v>20</v>
      </c>
      <c r="G61" s="15" t="s">
        <v>72</v>
      </c>
      <c r="H61" s="15">
        <v>99</v>
      </c>
      <c r="I61" s="20" t="s">
        <v>22</v>
      </c>
      <c r="J61" s="15">
        <v>5</v>
      </c>
      <c r="K61" s="15">
        <v>76</v>
      </c>
      <c r="L61" s="15">
        <v>118</v>
      </c>
      <c r="M61" s="15">
        <v>116</v>
      </c>
      <c r="N61" s="15">
        <v>116</v>
      </c>
      <c r="O61" s="15">
        <v>119</v>
      </c>
      <c r="P61" s="15">
        <v>97</v>
      </c>
      <c r="Q61" s="15">
        <v>117</v>
      </c>
      <c r="R61" s="15">
        <v>116</v>
      </c>
      <c r="S61" s="15">
        <v>116</v>
      </c>
      <c r="T61" s="15">
        <v>118</v>
      </c>
      <c r="U61" s="15">
        <v>31</v>
      </c>
      <c r="V61" s="21">
        <f t="shared" si="2"/>
        <v>469</v>
      </c>
      <c r="W61" s="22">
        <f t="shared" si="3"/>
        <v>467</v>
      </c>
      <c r="X61" s="19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5" t="s">
        <v>56</v>
      </c>
      <c r="D62" s="15" t="s">
        <v>23</v>
      </c>
      <c r="E62" s="15" t="s">
        <v>25</v>
      </c>
      <c r="F62" s="15" t="s">
        <v>57</v>
      </c>
      <c r="G62" s="15" t="s">
        <v>72</v>
      </c>
      <c r="H62" s="15">
        <v>99</v>
      </c>
      <c r="I62" s="20" t="s">
        <v>22</v>
      </c>
      <c r="J62" s="15">
        <v>5</v>
      </c>
      <c r="K62" s="15">
        <v>78</v>
      </c>
      <c r="L62" s="15">
        <v>121</v>
      </c>
      <c r="M62" s="15">
        <v>115</v>
      </c>
      <c r="N62" s="15">
        <v>114</v>
      </c>
      <c r="O62" s="15">
        <v>118</v>
      </c>
      <c r="P62" s="15">
        <v>101</v>
      </c>
      <c r="Q62" s="15">
        <v>116</v>
      </c>
      <c r="R62" s="15">
        <v>114</v>
      </c>
      <c r="S62" s="15">
        <v>116</v>
      </c>
      <c r="T62" s="15">
        <v>117</v>
      </c>
      <c r="U62" s="15">
        <v>41</v>
      </c>
      <c r="V62" s="21">
        <f t="shared" si="2"/>
        <v>468</v>
      </c>
      <c r="W62" s="22">
        <f t="shared" si="3"/>
        <v>463</v>
      </c>
      <c r="X62" s="19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5" t="s">
        <v>58</v>
      </c>
      <c r="D63" s="15" t="s">
        <v>24</v>
      </c>
      <c r="E63" s="15" t="s">
        <v>26</v>
      </c>
      <c r="F63" s="15" t="s">
        <v>57</v>
      </c>
      <c r="G63" s="15" t="s">
        <v>72</v>
      </c>
      <c r="H63" s="15">
        <v>99</v>
      </c>
      <c r="I63" s="20" t="s">
        <v>22</v>
      </c>
      <c r="J63" s="15">
        <v>5</v>
      </c>
      <c r="K63" s="15">
        <v>77</v>
      </c>
      <c r="L63" s="15">
        <v>116</v>
      </c>
      <c r="M63" s="15">
        <v>115</v>
      </c>
      <c r="N63" s="15">
        <v>113</v>
      </c>
      <c r="O63" s="15">
        <v>118</v>
      </c>
      <c r="P63" s="15">
        <v>97</v>
      </c>
      <c r="Q63" s="15">
        <v>120</v>
      </c>
      <c r="R63" s="15">
        <v>116</v>
      </c>
      <c r="S63" s="15">
        <v>115</v>
      </c>
      <c r="T63" s="15">
        <v>115</v>
      </c>
      <c r="U63" s="15">
        <v>31</v>
      </c>
      <c r="V63" s="21">
        <f t="shared" si="2"/>
        <v>462</v>
      </c>
      <c r="W63" s="22">
        <f t="shared" si="3"/>
        <v>466</v>
      </c>
      <c r="X63" s="19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5" t="s">
        <v>59</v>
      </c>
      <c r="D64" s="15" t="s">
        <v>24</v>
      </c>
      <c r="E64" s="15" t="s">
        <v>25</v>
      </c>
      <c r="F64" s="15" t="s">
        <v>57</v>
      </c>
      <c r="G64" s="15" t="s">
        <v>72</v>
      </c>
      <c r="H64" s="15">
        <v>99</v>
      </c>
      <c r="I64" s="20" t="s">
        <v>22</v>
      </c>
      <c r="J64" s="15">
        <v>5</v>
      </c>
      <c r="K64" s="15">
        <v>77</v>
      </c>
      <c r="L64" s="15">
        <v>117</v>
      </c>
      <c r="M64" s="15">
        <v>114</v>
      </c>
      <c r="N64" s="15">
        <v>114</v>
      </c>
      <c r="O64" s="15">
        <v>119</v>
      </c>
      <c r="P64" s="15">
        <v>97</v>
      </c>
      <c r="Q64" s="15">
        <v>116</v>
      </c>
      <c r="R64" s="15">
        <v>116</v>
      </c>
      <c r="S64" s="15">
        <v>117</v>
      </c>
      <c r="T64" s="15">
        <v>117</v>
      </c>
      <c r="U64" s="15">
        <v>31</v>
      </c>
      <c r="V64" s="21">
        <f t="shared" si="2"/>
        <v>464</v>
      </c>
      <c r="W64" s="22">
        <f t="shared" si="3"/>
        <v>466</v>
      </c>
      <c r="X64" s="19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5" t="s">
        <v>60</v>
      </c>
      <c r="D65" s="15" t="s">
        <v>24</v>
      </c>
      <c r="E65" s="15" t="s">
        <v>21</v>
      </c>
      <c r="F65" s="15" t="s">
        <v>57</v>
      </c>
      <c r="G65" s="15" t="s">
        <v>72</v>
      </c>
      <c r="H65" s="15">
        <v>99</v>
      </c>
      <c r="I65" s="20" t="s">
        <v>22</v>
      </c>
      <c r="J65" s="15">
        <v>5</v>
      </c>
      <c r="K65" s="15">
        <v>84</v>
      </c>
      <c r="L65" s="15">
        <v>113</v>
      </c>
      <c r="M65" s="15">
        <v>110</v>
      </c>
      <c r="N65" s="15">
        <v>113</v>
      </c>
      <c r="O65" s="15">
        <v>122</v>
      </c>
      <c r="P65" s="15">
        <v>101</v>
      </c>
      <c r="Q65" s="15">
        <v>110</v>
      </c>
      <c r="R65" s="15">
        <v>124</v>
      </c>
      <c r="S65" s="15">
        <v>118</v>
      </c>
      <c r="T65" s="15">
        <v>121</v>
      </c>
      <c r="U65" s="15">
        <v>41</v>
      </c>
      <c r="V65" s="21">
        <f t="shared" si="2"/>
        <v>458</v>
      </c>
      <c r="W65" s="22">
        <f t="shared" si="3"/>
        <v>473</v>
      </c>
      <c r="X65" s="19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5" t="s">
        <v>61</v>
      </c>
      <c r="D66" s="15" t="s">
        <v>24</v>
      </c>
      <c r="E66" s="15" t="s">
        <v>31</v>
      </c>
      <c r="F66" s="15" t="s">
        <v>57</v>
      </c>
      <c r="G66" s="15" t="s">
        <v>72</v>
      </c>
      <c r="H66" s="15">
        <v>99</v>
      </c>
      <c r="I66" s="20" t="s">
        <v>22</v>
      </c>
      <c r="J66" s="15">
        <v>5</v>
      </c>
      <c r="K66" s="15">
        <v>75</v>
      </c>
      <c r="L66" s="15">
        <v>120</v>
      </c>
      <c r="M66" s="15">
        <v>116</v>
      </c>
      <c r="N66" s="15">
        <v>121</v>
      </c>
      <c r="O66" s="15">
        <v>120</v>
      </c>
      <c r="P66" s="15">
        <v>97</v>
      </c>
      <c r="Q66" s="15">
        <v>114</v>
      </c>
      <c r="R66" s="15">
        <v>114</v>
      </c>
      <c r="S66" s="15">
        <v>115</v>
      </c>
      <c r="T66" s="15">
        <v>115</v>
      </c>
      <c r="U66" s="15">
        <v>31</v>
      </c>
      <c r="V66" s="21">
        <f t="shared" ref="V66:V97" si="4">SUM(L66:O66)</f>
        <v>477</v>
      </c>
      <c r="W66" s="22">
        <f t="shared" ref="W66:W97" si="5">SUM(Q66:T66)</f>
        <v>458</v>
      </c>
      <c r="X66" s="19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5" t="s">
        <v>62</v>
      </c>
      <c r="D67" s="15" t="s">
        <v>24</v>
      </c>
      <c r="E67" s="15" t="s">
        <v>26</v>
      </c>
      <c r="F67" s="15" t="s">
        <v>57</v>
      </c>
      <c r="G67" s="15" t="s">
        <v>72</v>
      </c>
      <c r="H67" s="15">
        <v>99</v>
      </c>
      <c r="I67" s="20" t="s">
        <v>22</v>
      </c>
      <c r="J67" s="15">
        <v>5</v>
      </c>
      <c r="K67" s="15">
        <v>74</v>
      </c>
      <c r="L67" s="15">
        <v>115</v>
      </c>
      <c r="M67" s="15">
        <v>114</v>
      </c>
      <c r="N67" s="15">
        <v>112</v>
      </c>
      <c r="O67" s="15">
        <v>119</v>
      </c>
      <c r="P67" s="15">
        <v>97</v>
      </c>
      <c r="Q67" s="15">
        <v>120</v>
      </c>
      <c r="R67" s="15">
        <v>115</v>
      </c>
      <c r="S67" s="15">
        <v>115</v>
      </c>
      <c r="T67" s="15">
        <v>115</v>
      </c>
      <c r="U67" s="15">
        <v>31</v>
      </c>
      <c r="V67" s="21">
        <f t="shared" si="4"/>
        <v>460</v>
      </c>
      <c r="W67" s="22">
        <f t="shared" si="5"/>
        <v>465</v>
      </c>
      <c r="X67" s="19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5" t="s">
        <v>63</v>
      </c>
      <c r="D68" s="15" t="s">
        <v>24</v>
      </c>
      <c r="E68" s="15" t="s">
        <v>25</v>
      </c>
      <c r="F68" s="15" t="s">
        <v>57</v>
      </c>
      <c r="G68" s="15" t="s">
        <v>72</v>
      </c>
      <c r="H68" s="15">
        <v>99</v>
      </c>
      <c r="I68" s="20" t="s">
        <v>22</v>
      </c>
      <c r="J68" s="15">
        <v>5</v>
      </c>
      <c r="K68" s="15">
        <v>75</v>
      </c>
      <c r="L68" s="15">
        <v>117</v>
      </c>
      <c r="M68" s="15">
        <v>116</v>
      </c>
      <c r="N68" s="15">
        <v>114</v>
      </c>
      <c r="O68" s="15">
        <v>120</v>
      </c>
      <c r="P68" s="15">
        <v>97</v>
      </c>
      <c r="Q68" s="15">
        <v>116</v>
      </c>
      <c r="R68" s="15">
        <v>116</v>
      </c>
      <c r="S68" s="15">
        <v>117</v>
      </c>
      <c r="T68" s="15">
        <v>116</v>
      </c>
      <c r="U68" s="15">
        <v>31</v>
      </c>
      <c r="V68" s="21">
        <f t="shared" si="4"/>
        <v>467</v>
      </c>
      <c r="W68" s="22">
        <f t="shared" si="5"/>
        <v>465</v>
      </c>
      <c r="X68" s="19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5" t="s">
        <v>64</v>
      </c>
      <c r="D69" s="15" t="s">
        <v>28</v>
      </c>
      <c r="E69" s="15" t="s">
        <v>25</v>
      </c>
      <c r="F69" s="15" t="s">
        <v>65</v>
      </c>
      <c r="G69" s="15" t="s">
        <v>72</v>
      </c>
      <c r="H69" s="15">
        <v>99</v>
      </c>
      <c r="I69" s="20" t="s">
        <v>22</v>
      </c>
      <c r="J69" s="15">
        <v>5</v>
      </c>
      <c r="K69" s="15">
        <v>76</v>
      </c>
      <c r="L69" s="15">
        <v>121</v>
      </c>
      <c r="M69" s="15">
        <v>116</v>
      </c>
      <c r="N69" s="15">
        <v>114</v>
      </c>
      <c r="O69" s="15">
        <v>121</v>
      </c>
      <c r="P69" s="15">
        <v>97</v>
      </c>
      <c r="Q69" s="15">
        <v>116</v>
      </c>
      <c r="R69" s="15">
        <v>116</v>
      </c>
      <c r="S69" s="15">
        <v>117</v>
      </c>
      <c r="T69" s="15">
        <v>116</v>
      </c>
      <c r="U69" s="15">
        <v>41</v>
      </c>
      <c r="V69" s="21">
        <f t="shared" si="4"/>
        <v>472</v>
      </c>
      <c r="W69" s="22">
        <f t="shared" si="5"/>
        <v>465</v>
      </c>
      <c r="X69" s="19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5" t="s">
        <v>66</v>
      </c>
      <c r="D70" s="15" t="s">
        <v>28</v>
      </c>
      <c r="E70" s="15" t="s">
        <v>26</v>
      </c>
      <c r="F70" s="15" t="s">
        <v>65</v>
      </c>
      <c r="G70" s="15" t="s">
        <v>72</v>
      </c>
      <c r="H70" s="15">
        <v>99</v>
      </c>
      <c r="I70" s="20" t="s">
        <v>22</v>
      </c>
      <c r="J70" s="15">
        <v>5</v>
      </c>
      <c r="K70" s="15">
        <v>75</v>
      </c>
      <c r="L70" s="15">
        <v>116</v>
      </c>
      <c r="M70" s="15">
        <v>114</v>
      </c>
      <c r="N70" s="15">
        <v>112</v>
      </c>
      <c r="O70" s="15">
        <v>118</v>
      </c>
      <c r="P70" s="15">
        <v>97</v>
      </c>
      <c r="Q70" s="15">
        <v>120</v>
      </c>
      <c r="R70" s="15">
        <v>115</v>
      </c>
      <c r="S70" s="15">
        <v>115</v>
      </c>
      <c r="T70" s="15">
        <v>115</v>
      </c>
      <c r="U70" s="15">
        <v>31</v>
      </c>
      <c r="V70" s="21">
        <f t="shared" si="4"/>
        <v>460</v>
      </c>
      <c r="W70" s="22">
        <f t="shared" si="5"/>
        <v>465</v>
      </c>
      <c r="X70" s="19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5" t="s">
        <v>67</v>
      </c>
      <c r="D71" s="15" t="s">
        <v>24</v>
      </c>
      <c r="E71" s="15" t="s">
        <v>25</v>
      </c>
      <c r="F71" s="15" t="s">
        <v>65</v>
      </c>
      <c r="G71" s="15" t="s">
        <v>72</v>
      </c>
      <c r="H71" s="15">
        <v>99</v>
      </c>
      <c r="I71" s="20" t="s">
        <v>22</v>
      </c>
      <c r="J71" s="15">
        <v>5</v>
      </c>
      <c r="K71" s="15">
        <v>75</v>
      </c>
      <c r="L71" s="15">
        <v>121</v>
      </c>
      <c r="M71" s="15">
        <v>117</v>
      </c>
      <c r="N71" s="15">
        <v>114</v>
      </c>
      <c r="O71" s="15">
        <v>121</v>
      </c>
      <c r="P71" s="15">
        <v>97</v>
      </c>
      <c r="Q71" s="15">
        <v>117</v>
      </c>
      <c r="R71" s="15">
        <v>117</v>
      </c>
      <c r="S71" s="15">
        <v>117</v>
      </c>
      <c r="T71" s="15">
        <v>117</v>
      </c>
      <c r="U71" s="15">
        <v>31</v>
      </c>
      <c r="V71" s="21">
        <f t="shared" si="4"/>
        <v>473</v>
      </c>
      <c r="W71" s="22">
        <f t="shared" si="5"/>
        <v>468</v>
      </c>
      <c r="X71" s="19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5" t="s">
        <v>68</v>
      </c>
      <c r="D72" s="15" t="s">
        <v>28</v>
      </c>
      <c r="E72" s="15" t="s">
        <v>25</v>
      </c>
      <c r="F72" s="15" t="s">
        <v>65</v>
      </c>
      <c r="G72" s="15" t="s">
        <v>72</v>
      </c>
      <c r="H72" s="15">
        <v>99</v>
      </c>
      <c r="I72" s="20" t="s">
        <v>22</v>
      </c>
      <c r="J72" s="15">
        <v>5</v>
      </c>
      <c r="K72" s="15">
        <v>76</v>
      </c>
      <c r="L72" s="15">
        <v>118</v>
      </c>
      <c r="M72" s="15">
        <v>116</v>
      </c>
      <c r="N72" s="15">
        <v>114</v>
      </c>
      <c r="O72" s="15">
        <v>119</v>
      </c>
      <c r="P72" s="15">
        <v>97</v>
      </c>
      <c r="Q72" s="15">
        <v>117</v>
      </c>
      <c r="R72" s="15">
        <v>116</v>
      </c>
      <c r="S72" s="15">
        <v>117</v>
      </c>
      <c r="T72" s="15">
        <v>116</v>
      </c>
      <c r="U72" s="15">
        <v>31</v>
      </c>
      <c r="V72" s="21">
        <f t="shared" si="4"/>
        <v>467</v>
      </c>
      <c r="W72" s="22">
        <f t="shared" si="5"/>
        <v>466</v>
      </c>
      <c r="X72" s="19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5" t="s">
        <v>69</v>
      </c>
      <c r="D73" s="15" t="s">
        <v>28</v>
      </c>
      <c r="E73" s="15" t="s">
        <v>26</v>
      </c>
      <c r="F73" s="15" t="s">
        <v>65</v>
      </c>
      <c r="G73" s="15" t="s">
        <v>72</v>
      </c>
      <c r="H73" s="15">
        <v>99</v>
      </c>
      <c r="I73" s="20" t="s">
        <v>22</v>
      </c>
      <c r="J73" s="15">
        <v>5</v>
      </c>
      <c r="K73" s="15">
        <v>75</v>
      </c>
      <c r="L73" s="15">
        <v>118</v>
      </c>
      <c r="M73" s="15">
        <v>118</v>
      </c>
      <c r="N73" s="15">
        <v>112</v>
      </c>
      <c r="O73" s="15">
        <v>120</v>
      </c>
      <c r="P73" s="15">
        <v>97</v>
      </c>
      <c r="Q73" s="15">
        <v>120</v>
      </c>
      <c r="R73" s="15">
        <v>115</v>
      </c>
      <c r="S73" s="15">
        <v>115</v>
      </c>
      <c r="T73" s="15">
        <v>115</v>
      </c>
      <c r="U73" s="15">
        <v>31</v>
      </c>
      <c r="V73" s="21">
        <f t="shared" si="4"/>
        <v>468</v>
      </c>
      <c r="W73" s="22">
        <f t="shared" si="5"/>
        <v>465</v>
      </c>
      <c r="X73" s="19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5" t="s">
        <v>70</v>
      </c>
      <c r="D74" s="15" t="s">
        <v>28</v>
      </c>
      <c r="E74" s="15" t="s">
        <v>21</v>
      </c>
      <c r="F74" s="15" t="s">
        <v>65</v>
      </c>
      <c r="G74" s="15" t="s">
        <v>72</v>
      </c>
      <c r="H74" s="15">
        <v>99</v>
      </c>
      <c r="I74" s="20" t="s">
        <v>22</v>
      </c>
      <c r="J74" s="15">
        <v>5</v>
      </c>
      <c r="K74" s="15">
        <v>85</v>
      </c>
      <c r="L74" s="15">
        <v>113</v>
      </c>
      <c r="M74" s="15">
        <v>110</v>
      </c>
      <c r="N74" s="15">
        <v>113</v>
      </c>
      <c r="O74" s="15">
        <v>122</v>
      </c>
      <c r="P74" s="15">
        <v>101</v>
      </c>
      <c r="Q74" s="15">
        <v>110</v>
      </c>
      <c r="R74" s="15">
        <v>122</v>
      </c>
      <c r="S74" s="15">
        <v>118</v>
      </c>
      <c r="T74" s="15">
        <v>120</v>
      </c>
      <c r="U74" s="15">
        <v>41</v>
      </c>
      <c r="V74" s="21">
        <f t="shared" si="4"/>
        <v>458</v>
      </c>
      <c r="W74" s="22">
        <f t="shared" si="5"/>
        <v>470</v>
      </c>
      <c r="X74" s="19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5" t="s">
        <v>71</v>
      </c>
      <c r="D75" s="15" t="s">
        <v>28</v>
      </c>
      <c r="E75" s="15" t="s">
        <v>31</v>
      </c>
      <c r="F75" s="15" t="s">
        <v>65</v>
      </c>
      <c r="G75" s="15" t="s">
        <v>72</v>
      </c>
      <c r="H75" s="15">
        <v>99</v>
      </c>
      <c r="I75" s="20" t="s">
        <v>22</v>
      </c>
      <c r="J75" s="15">
        <v>5</v>
      </c>
      <c r="K75" s="15">
        <v>73</v>
      </c>
      <c r="L75" s="15">
        <v>117</v>
      </c>
      <c r="M75" s="15">
        <v>115</v>
      </c>
      <c r="N75" s="15">
        <v>120</v>
      </c>
      <c r="O75" s="15">
        <v>120</v>
      </c>
      <c r="P75" s="15">
        <v>97</v>
      </c>
      <c r="Q75" s="15">
        <v>117</v>
      </c>
      <c r="R75" s="15">
        <v>114</v>
      </c>
      <c r="S75" s="15">
        <v>116</v>
      </c>
      <c r="T75" s="15">
        <v>116</v>
      </c>
      <c r="U75" s="15">
        <v>31</v>
      </c>
      <c r="V75" s="21">
        <f t="shared" si="4"/>
        <v>472</v>
      </c>
      <c r="W75" s="22">
        <f t="shared" si="5"/>
        <v>463</v>
      </c>
      <c r="X75" s="19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5" t="s">
        <v>73</v>
      </c>
      <c r="D76" s="3" t="s">
        <v>74</v>
      </c>
      <c r="E76" s="15" t="s">
        <v>75</v>
      </c>
      <c r="F76" s="3" t="s">
        <v>76</v>
      </c>
      <c r="G76" s="15" t="s">
        <v>72</v>
      </c>
      <c r="H76" s="15">
        <v>99</v>
      </c>
      <c r="I76" s="20" t="s">
        <v>22</v>
      </c>
      <c r="J76" s="15">
        <v>5</v>
      </c>
      <c r="K76" s="15">
        <v>76</v>
      </c>
      <c r="L76" s="15">
        <v>121</v>
      </c>
      <c r="M76" s="15">
        <v>119</v>
      </c>
      <c r="N76" s="15">
        <v>122</v>
      </c>
      <c r="O76" s="15">
        <v>122</v>
      </c>
      <c r="P76" s="15">
        <v>101</v>
      </c>
      <c r="Q76" s="15">
        <v>116</v>
      </c>
      <c r="R76" s="15">
        <v>116</v>
      </c>
      <c r="S76" s="15">
        <v>120</v>
      </c>
      <c r="T76" s="15">
        <v>120</v>
      </c>
      <c r="U76" s="15">
        <v>41</v>
      </c>
      <c r="V76" s="21">
        <f t="shared" si="4"/>
        <v>484</v>
      </c>
      <c r="W76" s="22">
        <f t="shared" si="5"/>
        <v>472</v>
      </c>
      <c r="X76" s="19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5" t="s">
        <v>79</v>
      </c>
      <c r="F77" s="3" t="s">
        <v>76</v>
      </c>
      <c r="G77" s="15" t="s">
        <v>72</v>
      </c>
      <c r="H77" s="15">
        <v>99</v>
      </c>
      <c r="I77" s="20" t="s">
        <v>22</v>
      </c>
      <c r="J77" s="15">
        <v>5</v>
      </c>
      <c r="K77" s="15">
        <v>76</v>
      </c>
      <c r="L77" s="15">
        <v>118</v>
      </c>
      <c r="M77" s="15">
        <v>116</v>
      </c>
      <c r="N77" s="15">
        <v>114</v>
      </c>
      <c r="O77" s="15">
        <v>117</v>
      </c>
      <c r="P77" s="15">
        <v>97</v>
      </c>
      <c r="Q77" s="15">
        <v>117</v>
      </c>
      <c r="R77" s="15">
        <v>115</v>
      </c>
      <c r="S77" s="15">
        <v>117</v>
      </c>
      <c r="T77" s="15">
        <v>117</v>
      </c>
      <c r="U77" s="15">
        <v>36</v>
      </c>
      <c r="V77" s="21">
        <f t="shared" si="4"/>
        <v>465</v>
      </c>
      <c r="W77" s="22">
        <f t="shared" si="5"/>
        <v>466</v>
      </c>
      <c r="X77" s="19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5" t="s">
        <v>81</v>
      </c>
      <c r="F78" s="3" t="s">
        <v>76</v>
      </c>
      <c r="G78" s="15" t="s">
        <v>72</v>
      </c>
      <c r="H78" s="15">
        <v>99</v>
      </c>
      <c r="I78" s="20" t="s">
        <v>22</v>
      </c>
      <c r="J78" s="15">
        <v>5</v>
      </c>
      <c r="K78" s="15">
        <v>85</v>
      </c>
      <c r="L78" s="15">
        <v>112</v>
      </c>
      <c r="M78" s="15">
        <v>110</v>
      </c>
      <c r="N78" s="15">
        <v>114</v>
      </c>
      <c r="O78" s="15">
        <v>121</v>
      </c>
      <c r="P78" s="15">
        <v>101</v>
      </c>
      <c r="Q78" s="15">
        <v>110</v>
      </c>
      <c r="R78" s="15">
        <v>122</v>
      </c>
      <c r="S78" s="15">
        <v>118</v>
      </c>
      <c r="T78" s="15">
        <v>120</v>
      </c>
      <c r="U78" s="15">
        <v>41</v>
      </c>
      <c r="V78" s="21">
        <f t="shared" si="4"/>
        <v>457</v>
      </c>
      <c r="W78" s="22">
        <f t="shared" si="5"/>
        <v>470</v>
      </c>
      <c r="X78" s="19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5" t="s">
        <v>82</v>
      </c>
      <c r="D79" s="3" t="s">
        <v>74</v>
      </c>
      <c r="E79" s="15" t="s">
        <v>83</v>
      </c>
      <c r="F79" s="3" t="s">
        <v>76</v>
      </c>
      <c r="G79" s="15" t="s">
        <v>72</v>
      </c>
      <c r="H79" s="15">
        <v>99</v>
      </c>
      <c r="I79" s="20" t="s">
        <v>22</v>
      </c>
      <c r="J79" s="15">
        <v>5</v>
      </c>
      <c r="K79" s="15">
        <v>75</v>
      </c>
      <c r="L79" s="15">
        <v>116</v>
      </c>
      <c r="M79" s="15">
        <v>116</v>
      </c>
      <c r="N79" s="15">
        <v>112</v>
      </c>
      <c r="O79" s="15">
        <v>120</v>
      </c>
      <c r="P79" s="15">
        <v>97</v>
      </c>
      <c r="Q79" s="15">
        <v>120</v>
      </c>
      <c r="R79" s="15">
        <v>115</v>
      </c>
      <c r="S79" s="15">
        <v>116</v>
      </c>
      <c r="T79" s="15">
        <v>116</v>
      </c>
      <c r="U79" s="15">
        <v>31</v>
      </c>
      <c r="V79" s="21">
        <f t="shared" si="4"/>
        <v>464</v>
      </c>
      <c r="W79" s="22">
        <f t="shared" si="5"/>
        <v>467</v>
      </c>
      <c r="X79" s="19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5" t="s">
        <v>86</v>
      </c>
      <c r="F80" s="3" t="s">
        <v>76</v>
      </c>
      <c r="G80" s="15" t="s">
        <v>72</v>
      </c>
      <c r="H80" s="15">
        <v>99</v>
      </c>
      <c r="I80" s="20" t="s">
        <v>22</v>
      </c>
      <c r="J80" s="15">
        <v>5</v>
      </c>
      <c r="K80" s="15">
        <v>75</v>
      </c>
      <c r="L80" s="15">
        <v>120</v>
      </c>
      <c r="M80" s="15">
        <v>117</v>
      </c>
      <c r="N80" s="15">
        <v>114</v>
      </c>
      <c r="O80" s="15">
        <v>117</v>
      </c>
      <c r="P80" s="15">
        <v>97</v>
      </c>
      <c r="Q80" s="15">
        <v>115</v>
      </c>
      <c r="R80" s="15">
        <v>114</v>
      </c>
      <c r="S80" s="15">
        <v>116</v>
      </c>
      <c r="T80" s="15">
        <v>116</v>
      </c>
      <c r="U80" s="15">
        <v>31</v>
      </c>
      <c r="V80" s="21">
        <f t="shared" si="4"/>
        <v>468</v>
      </c>
      <c r="W80" s="22">
        <f t="shared" si="5"/>
        <v>461</v>
      </c>
      <c r="X80" s="19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5" t="s">
        <v>88</v>
      </c>
      <c r="F81" s="3" t="s">
        <v>76</v>
      </c>
      <c r="G81" s="15" t="s">
        <v>72</v>
      </c>
      <c r="H81" s="15">
        <v>99</v>
      </c>
      <c r="I81" s="20" t="s">
        <v>22</v>
      </c>
      <c r="J81" s="15">
        <v>5</v>
      </c>
      <c r="K81" s="15">
        <v>75</v>
      </c>
      <c r="L81" s="15">
        <v>115</v>
      </c>
      <c r="M81" s="15">
        <v>115</v>
      </c>
      <c r="N81" s="15">
        <v>112</v>
      </c>
      <c r="O81" s="15">
        <v>120</v>
      </c>
      <c r="P81" s="15">
        <v>97</v>
      </c>
      <c r="Q81" s="15">
        <v>120</v>
      </c>
      <c r="R81" s="15">
        <v>115</v>
      </c>
      <c r="S81" s="15">
        <v>117</v>
      </c>
      <c r="T81" s="15">
        <v>116</v>
      </c>
      <c r="U81" s="15">
        <v>31</v>
      </c>
      <c r="V81" s="21">
        <f t="shared" si="4"/>
        <v>462</v>
      </c>
      <c r="W81" s="22">
        <f t="shared" si="5"/>
        <v>468</v>
      </c>
      <c r="X81" s="19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5" t="s">
        <v>86</v>
      </c>
      <c r="F82" s="3" t="s">
        <v>76</v>
      </c>
      <c r="G82" s="15" t="s">
        <v>72</v>
      </c>
      <c r="H82" s="15">
        <v>99</v>
      </c>
      <c r="I82" s="20" t="s">
        <v>22</v>
      </c>
      <c r="J82" s="15">
        <v>5</v>
      </c>
      <c r="K82" s="15">
        <v>76</v>
      </c>
      <c r="L82" s="15">
        <v>119</v>
      </c>
      <c r="M82" s="15">
        <v>118</v>
      </c>
      <c r="N82" s="15">
        <v>115</v>
      </c>
      <c r="O82" s="15">
        <v>117</v>
      </c>
      <c r="P82" s="15">
        <v>97</v>
      </c>
      <c r="Q82" s="15">
        <v>116</v>
      </c>
      <c r="R82" s="15">
        <v>115</v>
      </c>
      <c r="S82" s="15">
        <v>116</v>
      </c>
      <c r="T82" s="15">
        <v>116</v>
      </c>
      <c r="U82" s="15">
        <v>31</v>
      </c>
      <c r="V82" s="21">
        <f t="shared" si="4"/>
        <v>469</v>
      </c>
      <c r="W82" s="22">
        <f t="shared" si="5"/>
        <v>463</v>
      </c>
      <c r="X82" s="19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5" t="s">
        <v>86</v>
      </c>
      <c r="F83" s="3" t="s">
        <v>92</v>
      </c>
      <c r="G83" s="15" t="s">
        <v>72</v>
      </c>
      <c r="H83" s="15">
        <v>99</v>
      </c>
      <c r="I83" s="20" t="s">
        <v>22</v>
      </c>
      <c r="J83" s="15">
        <v>5</v>
      </c>
      <c r="K83" s="15">
        <v>76</v>
      </c>
      <c r="L83" s="15">
        <v>122</v>
      </c>
      <c r="M83" s="15">
        <v>121</v>
      </c>
      <c r="N83" s="15">
        <v>114</v>
      </c>
      <c r="O83" s="15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21">
        <f t="shared" si="4"/>
        <v>479</v>
      </c>
      <c r="W83" s="22">
        <f t="shared" si="5"/>
        <v>467</v>
      </c>
      <c r="X83" s="19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152</v>
      </c>
      <c r="C84" s="3" t="s">
        <v>90</v>
      </c>
      <c r="D84" s="3" t="s">
        <v>78</v>
      </c>
      <c r="E84" s="15" t="s">
        <v>79</v>
      </c>
      <c r="F84" s="3" t="s">
        <v>92</v>
      </c>
      <c r="G84" s="15" t="s">
        <v>72</v>
      </c>
      <c r="H84" s="15">
        <v>99</v>
      </c>
      <c r="I84" s="20" t="s">
        <v>22</v>
      </c>
      <c r="J84" s="15">
        <v>5</v>
      </c>
      <c r="K84" s="15">
        <v>77</v>
      </c>
      <c r="L84" s="15">
        <v>125</v>
      </c>
      <c r="M84" s="15">
        <v>124</v>
      </c>
      <c r="N84" s="15">
        <v>115</v>
      </c>
      <c r="O84" s="15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21">
        <f t="shared" si="4"/>
        <v>487</v>
      </c>
      <c r="W84" s="22">
        <f t="shared" si="5"/>
        <v>473</v>
      </c>
      <c r="X84" s="19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5" t="s">
        <v>88</v>
      </c>
      <c r="F85" s="3" t="s">
        <v>92</v>
      </c>
      <c r="G85" s="15" t="s">
        <v>72</v>
      </c>
      <c r="H85" s="15">
        <v>99</v>
      </c>
      <c r="I85" s="20" t="s">
        <v>22</v>
      </c>
      <c r="J85" s="15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21">
        <f t="shared" si="4"/>
        <v>464</v>
      </c>
      <c r="W85" s="22">
        <f t="shared" si="5"/>
        <v>470</v>
      </c>
      <c r="X85" s="19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5" t="s">
        <v>98</v>
      </c>
      <c r="F86" s="3" t="s">
        <v>92</v>
      </c>
      <c r="G86" s="15" t="s">
        <v>72</v>
      </c>
      <c r="H86" s="15">
        <v>99</v>
      </c>
      <c r="I86" s="20" t="s">
        <v>22</v>
      </c>
      <c r="J86" s="15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21">
        <f t="shared" si="4"/>
        <v>469</v>
      </c>
      <c r="W86" s="22">
        <f t="shared" si="5"/>
        <v>464</v>
      </c>
      <c r="X86" s="19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152</v>
      </c>
      <c r="C87" s="3" t="s">
        <v>94</v>
      </c>
      <c r="D87" s="3" t="s">
        <v>91</v>
      </c>
      <c r="E87" s="15" t="s">
        <v>75</v>
      </c>
      <c r="F87" s="3" t="s">
        <v>92</v>
      </c>
      <c r="G87" s="15" t="s">
        <v>72</v>
      </c>
      <c r="H87" s="15">
        <v>99</v>
      </c>
      <c r="I87" s="20" t="s">
        <v>22</v>
      </c>
      <c r="J87" s="15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21">
        <f t="shared" si="4"/>
        <v>479</v>
      </c>
      <c r="W87" s="22">
        <f t="shared" si="5"/>
        <v>468</v>
      </c>
      <c r="X87" s="19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5" t="s">
        <v>86</v>
      </c>
      <c r="F88" s="3" t="s">
        <v>92</v>
      </c>
      <c r="G88" s="15" t="s">
        <v>72</v>
      </c>
      <c r="H88" s="15">
        <v>99</v>
      </c>
      <c r="I88" s="20" t="s">
        <v>22</v>
      </c>
      <c r="J88" s="15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21">
        <f t="shared" si="4"/>
        <v>470</v>
      </c>
      <c r="W88" s="22">
        <f t="shared" si="5"/>
        <v>462</v>
      </c>
      <c r="X88" s="19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5" t="s">
        <v>88</v>
      </c>
      <c r="F89" s="3" t="s">
        <v>92</v>
      </c>
      <c r="G89" s="15" t="s">
        <v>72</v>
      </c>
      <c r="H89" s="15">
        <v>99</v>
      </c>
      <c r="I89" s="20" t="s">
        <v>22</v>
      </c>
      <c r="J89" s="15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21">
        <f t="shared" si="4"/>
        <v>461</v>
      </c>
      <c r="W89" s="22">
        <f t="shared" si="5"/>
        <v>469</v>
      </c>
      <c r="X89" s="19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5" t="s">
        <v>86</v>
      </c>
      <c r="F90" s="3" t="s">
        <v>92</v>
      </c>
      <c r="G90" s="15" t="s">
        <v>72</v>
      </c>
      <c r="H90" s="15">
        <v>99</v>
      </c>
      <c r="I90" s="20" t="s">
        <v>22</v>
      </c>
      <c r="J90" s="15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21">
        <f t="shared" si="4"/>
        <v>469</v>
      </c>
      <c r="W90" s="22">
        <f t="shared" si="5"/>
        <v>470</v>
      </c>
      <c r="X90" s="19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5" t="s">
        <v>99</v>
      </c>
      <c r="F91" s="3" t="s">
        <v>92</v>
      </c>
      <c r="G91" s="15" t="s">
        <v>72</v>
      </c>
      <c r="H91" s="15">
        <v>99</v>
      </c>
      <c r="I91" s="20" t="s">
        <v>22</v>
      </c>
      <c r="J91" s="15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21">
        <f t="shared" si="4"/>
        <v>456</v>
      </c>
      <c r="W91" s="22">
        <f t="shared" si="5"/>
        <v>469</v>
      </c>
      <c r="X91" s="19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5" t="s">
        <v>72</v>
      </c>
      <c r="H92" s="15">
        <v>99</v>
      </c>
      <c r="I92" s="20" t="s">
        <v>22</v>
      </c>
      <c r="J92" s="15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21">
        <f t="shared" si="4"/>
        <v>478</v>
      </c>
      <c r="W92" s="22">
        <f t="shared" si="5"/>
        <v>471</v>
      </c>
      <c r="X92" s="19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5" t="s">
        <v>72</v>
      </c>
      <c r="H93" s="15">
        <v>99</v>
      </c>
      <c r="I93" s="20" t="s">
        <v>22</v>
      </c>
      <c r="J93" s="15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21">
        <f t="shared" si="4"/>
        <v>465</v>
      </c>
      <c r="W93" s="22">
        <f t="shared" si="5"/>
        <v>459</v>
      </c>
      <c r="X93" s="19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5" t="s">
        <v>72</v>
      </c>
      <c r="H94" s="15">
        <v>99</v>
      </c>
      <c r="I94" s="20" t="s">
        <v>22</v>
      </c>
      <c r="J94" s="15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21">
        <f t="shared" si="4"/>
        <v>483</v>
      </c>
      <c r="W94" s="22">
        <f t="shared" si="5"/>
        <v>474</v>
      </c>
      <c r="X94" s="19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5" t="s">
        <v>72</v>
      </c>
      <c r="H95" s="15">
        <v>99</v>
      </c>
      <c r="I95" s="20" t="s">
        <v>22</v>
      </c>
      <c r="J95" s="15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21">
        <f t="shared" si="4"/>
        <v>458</v>
      </c>
      <c r="W95" s="22">
        <f t="shared" si="5"/>
        <v>469</v>
      </c>
      <c r="X95" s="19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5" t="s">
        <v>72</v>
      </c>
      <c r="H96" s="15">
        <v>99</v>
      </c>
      <c r="I96" s="20" t="s">
        <v>22</v>
      </c>
      <c r="J96" s="15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21">
        <f t="shared" si="4"/>
        <v>456</v>
      </c>
      <c r="W96" s="22">
        <f t="shared" si="5"/>
        <v>470</v>
      </c>
      <c r="X96" s="19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5" t="s">
        <v>72</v>
      </c>
      <c r="H97" s="15">
        <v>99</v>
      </c>
      <c r="I97" s="20" t="s">
        <v>22</v>
      </c>
      <c r="J97" s="15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21">
        <f t="shared" si="4"/>
        <v>460</v>
      </c>
      <c r="W97" s="22">
        <f t="shared" si="5"/>
        <v>471</v>
      </c>
      <c r="X97" s="19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5" t="s">
        <v>72</v>
      </c>
      <c r="H98" s="15">
        <v>99</v>
      </c>
      <c r="I98" s="20" t="s">
        <v>22</v>
      </c>
      <c r="J98" s="15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21">
        <f t="shared" ref="V98:V125" si="6">SUM(L98:O98)</f>
        <v>473</v>
      </c>
      <c r="W98" s="22">
        <f t="shared" ref="W98:W125" si="7">SUM(Q98:T98)</f>
        <v>468</v>
      </c>
      <c r="X98" s="19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5" t="s">
        <v>72</v>
      </c>
      <c r="H99" s="15">
        <v>99</v>
      </c>
      <c r="I99" s="20" t="s">
        <v>22</v>
      </c>
      <c r="J99" s="15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21">
        <f t="shared" si="6"/>
        <v>497</v>
      </c>
      <c r="W99" s="22">
        <f t="shared" si="7"/>
        <v>472</v>
      </c>
      <c r="X99" s="19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5" t="s">
        <v>72</v>
      </c>
      <c r="H100" s="15">
        <v>99</v>
      </c>
      <c r="I100" s="20" t="s">
        <v>22</v>
      </c>
      <c r="J100" s="15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21">
        <f t="shared" si="6"/>
        <v>505</v>
      </c>
      <c r="W100" s="22">
        <f t="shared" si="7"/>
        <v>478</v>
      </c>
      <c r="X100" s="19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5" t="s">
        <v>72</v>
      </c>
      <c r="H101" s="15">
        <v>99</v>
      </c>
      <c r="I101" s="20" t="s">
        <v>22</v>
      </c>
      <c r="J101" s="15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21">
        <f t="shared" si="6"/>
        <v>477</v>
      </c>
      <c r="W101" s="22">
        <f t="shared" si="7"/>
        <v>474</v>
      </c>
      <c r="X101" s="19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5" t="s">
        <v>72</v>
      </c>
      <c r="H102" s="15">
        <v>99</v>
      </c>
      <c r="I102" s="20" t="s">
        <v>22</v>
      </c>
      <c r="J102" s="15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21">
        <f t="shared" si="6"/>
        <v>483</v>
      </c>
      <c r="W102" s="22">
        <f t="shared" si="7"/>
        <v>482</v>
      </c>
      <c r="X102" s="19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5" t="s">
        <v>72</v>
      </c>
      <c r="H103" s="15">
        <v>99</v>
      </c>
      <c r="I103" s="20" t="s">
        <v>22</v>
      </c>
      <c r="J103" s="15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21">
        <f t="shared" si="6"/>
        <v>484</v>
      </c>
      <c r="W103" s="22">
        <f t="shared" si="7"/>
        <v>478</v>
      </c>
      <c r="X103" s="19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5" t="s">
        <v>72</v>
      </c>
      <c r="H104" s="15">
        <v>99</v>
      </c>
      <c r="I104" s="20" t="s">
        <v>22</v>
      </c>
      <c r="J104" s="15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21">
        <f t="shared" si="6"/>
        <v>489</v>
      </c>
      <c r="W104" s="22">
        <f t="shared" si="7"/>
        <v>468</v>
      </c>
      <c r="X104" s="19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5" t="s">
        <v>72</v>
      </c>
      <c r="H105" s="15">
        <v>99</v>
      </c>
      <c r="I105" s="20" t="s">
        <v>22</v>
      </c>
      <c r="J105" s="15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21">
        <f t="shared" si="6"/>
        <v>484</v>
      </c>
      <c r="W105" s="22">
        <f t="shared" si="7"/>
        <v>478</v>
      </c>
      <c r="X105" s="19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5" t="s">
        <v>72</v>
      </c>
      <c r="H106" s="15">
        <v>99</v>
      </c>
      <c r="I106" s="20" t="s">
        <v>22</v>
      </c>
      <c r="J106" s="15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21">
        <f t="shared" si="6"/>
        <v>477</v>
      </c>
      <c r="W106" s="22">
        <f t="shared" si="7"/>
        <v>470</v>
      </c>
      <c r="X106" s="19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5" t="s">
        <v>72</v>
      </c>
      <c r="H107" s="15">
        <v>99</v>
      </c>
      <c r="I107" s="20" t="s">
        <v>22</v>
      </c>
      <c r="J107" s="15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21">
        <f t="shared" si="6"/>
        <v>479</v>
      </c>
      <c r="W107" s="22">
        <f t="shared" si="7"/>
        <v>469</v>
      </c>
      <c r="X107" s="19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5" t="s">
        <v>72</v>
      </c>
      <c r="H108" s="15">
        <v>99</v>
      </c>
      <c r="I108" s="20" t="s">
        <v>22</v>
      </c>
      <c r="J108" s="15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21">
        <f t="shared" si="6"/>
        <v>456</v>
      </c>
      <c r="W108" s="22">
        <f t="shared" si="7"/>
        <v>470</v>
      </c>
      <c r="X108" s="19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200</v>
      </c>
      <c r="D109" s="3" t="s">
        <v>78</v>
      </c>
      <c r="E109" s="3" t="s">
        <v>75</v>
      </c>
      <c r="F109" s="3" t="s">
        <v>199</v>
      </c>
      <c r="G109" s="15" t="s">
        <v>72</v>
      </c>
      <c r="H109" s="15">
        <v>99</v>
      </c>
      <c r="I109" s="20" t="s">
        <v>22</v>
      </c>
      <c r="J109" s="15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21">
        <f t="shared" si="6"/>
        <v>506</v>
      </c>
      <c r="W109" s="22">
        <f t="shared" si="7"/>
        <v>465</v>
      </c>
      <c r="X109" s="19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201</v>
      </c>
      <c r="D110" s="3" t="s">
        <v>91</v>
      </c>
      <c r="E110" s="3" t="s">
        <v>79</v>
      </c>
      <c r="F110" s="3" t="s">
        <v>199</v>
      </c>
      <c r="G110" s="15" t="s">
        <v>72</v>
      </c>
      <c r="H110" s="15">
        <v>99</v>
      </c>
      <c r="I110" s="20" t="s">
        <v>22</v>
      </c>
      <c r="J110" s="15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21">
        <f t="shared" si="6"/>
        <v>484</v>
      </c>
      <c r="W110" s="22">
        <f t="shared" si="7"/>
        <v>483</v>
      </c>
      <c r="X110" s="19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202</v>
      </c>
      <c r="D111" s="3" t="s">
        <v>78</v>
      </c>
      <c r="E111" s="3" t="s">
        <v>83</v>
      </c>
      <c r="F111" s="3" t="s">
        <v>199</v>
      </c>
      <c r="G111" s="15" t="s">
        <v>72</v>
      </c>
      <c r="H111" s="15">
        <v>99</v>
      </c>
      <c r="I111" s="20" t="s">
        <v>22</v>
      </c>
      <c r="J111" s="15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21">
        <f t="shared" si="6"/>
        <v>477</v>
      </c>
      <c r="W111" s="22">
        <f t="shared" si="7"/>
        <v>476</v>
      </c>
      <c r="X111" s="19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203</v>
      </c>
      <c r="D112" s="3" t="s">
        <v>78</v>
      </c>
      <c r="E112" s="3" t="s">
        <v>79</v>
      </c>
      <c r="F112" s="3" t="s">
        <v>199</v>
      </c>
      <c r="G112" s="15" t="s">
        <v>72</v>
      </c>
      <c r="H112" s="15">
        <v>99</v>
      </c>
      <c r="I112" s="20" t="s">
        <v>22</v>
      </c>
      <c r="J112" s="15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21">
        <f t="shared" si="6"/>
        <v>478</v>
      </c>
      <c r="W112" s="22">
        <f t="shared" si="7"/>
        <v>480</v>
      </c>
      <c r="X112" s="19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5" t="s">
        <v>72</v>
      </c>
      <c r="H113" s="15">
        <v>99</v>
      </c>
      <c r="I113" s="20" t="s">
        <v>22</v>
      </c>
      <c r="J113" s="15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21">
        <f t="shared" si="6"/>
        <v>488</v>
      </c>
      <c r="W113" s="22">
        <f t="shared" si="7"/>
        <v>481</v>
      </c>
      <c r="X113" s="19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153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5" t="s">
        <v>72</v>
      </c>
      <c r="H114" s="15">
        <v>99</v>
      </c>
      <c r="I114" s="20" t="s">
        <v>22</v>
      </c>
      <c r="J114" s="15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21">
        <f t="shared" si="6"/>
        <v>496</v>
      </c>
      <c r="W114" s="22">
        <f t="shared" si="7"/>
        <v>487</v>
      </c>
      <c r="X114" s="19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5" t="s">
        <v>72</v>
      </c>
      <c r="H115" s="15">
        <v>99</v>
      </c>
      <c r="I115" s="20" t="s">
        <v>22</v>
      </c>
      <c r="J115" s="15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21">
        <f t="shared" si="6"/>
        <v>483</v>
      </c>
      <c r="W115" s="22">
        <f t="shared" si="7"/>
        <v>479</v>
      </c>
      <c r="X115" s="19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5" t="s">
        <v>72</v>
      </c>
      <c r="H116" s="15">
        <v>99</v>
      </c>
      <c r="I116" s="20" t="s">
        <v>22</v>
      </c>
      <c r="J116" s="15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21">
        <f t="shared" si="6"/>
        <v>479</v>
      </c>
      <c r="W116" s="22">
        <f t="shared" si="7"/>
        <v>483</v>
      </c>
      <c r="X116" s="19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5" t="s">
        <v>72</v>
      </c>
      <c r="H117" s="15">
        <v>99</v>
      </c>
      <c r="I117" s="20" t="s">
        <v>22</v>
      </c>
      <c r="J117" s="15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21">
        <f t="shared" si="6"/>
        <v>456</v>
      </c>
      <c r="W117" s="22">
        <f t="shared" si="7"/>
        <v>474</v>
      </c>
      <c r="X117" s="19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5" t="s">
        <v>72</v>
      </c>
      <c r="H118" s="15">
        <v>99</v>
      </c>
      <c r="I118" s="20" t="s">
        <v>22</v>
      </c>
      <c r="J118" s="15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21">
        <f t="shared" si="6"/>
        <v>462</v>
      </c>
      <c r="W118" s="22">
        <f t="shared" si="7"/>
        <v>463</v>
      </c>
      <c r="X118" s="19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5" t="s">
        <v>72</v>
      </c>
      <c r="H119" s="15">
        <v>99</v>
      </c>
      <c r="I119" s="20" t="s">
        <v>22</v>
      </c>
      <c r="J119" s="15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21">
        <f t="shared" si="6"/>
        <v>476</v>
      </c>
      <c r="W119" s="22">
        <f t="shared" si="7"/>
        <v>471</v>
      </c>
      <c r="X119" s="19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5" t="s">
        <v>72</v>
      </c>
      <c r="H120" s="15">
        <v>99</v>
      </c>
      <c r="I120" s="20" t="s">
        <v>22</v>
      </c>
      <c r="J120" s="15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21">
        <f t="shared" si="6"/>
        <v>492</v>
      </c>
      <c r="W120" s="22">
        <f t="shared" si="7"/>
        <v>472</v>
      </c>
      <c r="X120" s="19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153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5" t="s">
        <v>72</v>
      </c>
      <c r="H121" s="15">
        <v>99</v>
      </c>
      <c r="I121" s="20" t="s">
        <v>22</v>
      </c>
      <c r="J121" s="15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21">
        <f t="shared" si="6"/>
        <v>502</v>
      </c>
      <c r="W121" s="22">
        <f t="shared" si="7"/>
        <v>476</v>
      </c>
      <c r="X121" s="19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133</v>
      </c>
      <c r="D122" s="3" t="s">
        <v>78</v>
      </c>
      <c r="E122" s="3" t="s">
        <v>79</v>
      </c>
      <c r="F122" s="3" t="s">
        <v>137</v>
      </c>
      <c r="G122" s="15" t="s">
        <v>72</v>
      </c>
      <c r="H122" s="15">
        <v>99</v>
      </c>
      <c r="I122" s="20" t="s">
        <v>22</v>
      </c>
      <c r="J122" s="15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21">
        <f t="shared" si="6"/>
        <v>491</v>
      </c>
      <c r="W122" s="22">
        <f t="shared" si="7"/>
        <v>483</v>
      </c>
      <c r="X122" s="19" t="str">
        <f>Stat[[#This Row],[服装]]&amp;Stat[[#This Row],[名前]]&amp;Stat[[#This Row],[レアリティ]]</f>
        <v>ユニフォーム鴛海光来ICONIC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134</v>
      </c>
      <c r="D123" s="3" t="s">
        <v>78</v>
      </c>
      <c r="E123" s="3" t="s">
        <v>79</v>
      </c>
      <c r="F123" s="3" t="s">
        <v>138</v>
      </c>
      <c r="G123" s="15" t="s">
        <v>72</v>
      </c>
      <c r="H123" s="15">
        <v>99</v>
      </c>
      <c r="I123" s="20" t="s">
        <v>22</v>
      </c>
      <c r="J123" s="15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21">
        <f t="shared" si="6"/>
        <v>490</v>
      </c>
      <c r="W123" s="22">
        <f t="shared" si="7"/>
        <v>480</v>
      </c>
      <c r="X123" s="19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135</v>
      </c>
      <c r="D124" s="3" t="s">
        <v>78</v>
      </c>
      <c r="E124" s="3" t="s">
        <v>81</v>
      </c>
      <c r="F124" s="3" t="s">
        <v>138</v>
      </c>
      <c r="G124" s="15" t="s">
        <v>72</v>
      </c>
      <c r="H124" s="15">
        <v>99</v>
      </c>
      <c r="I124" s="20" t="s">
        <v>22</v>
      </c>
      <c r="J124" s="15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21">
        <f t="shared" si="6"/>
        <v>469</v>
      </c>
      <c r="W124" s="22">
        <f t="shared" si="7"/>
        <v>478</v>
      </c>
      <c r="X124" s="19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136</v>
      </c>
      <c r="D125" s="3" t="s">
        <v>78</v>
      </c>
      <c r="E125" s="3" t="s">
        <v>83</v>
      </c>
      <c r="F125" s="3" t="s">
        <v>137</v>
      </c>
      <c r="G125" s="15" t="s">
        <v>72</v>
      </c>
      <c r="H125" s="15">
        <v>99</v>
      </c>
      <c r="I125" s="20" t="s">
        <v>22</v>
      </c>
      <c r="J125" s="15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21">
        <f t="shared" si="6"/>
        <v>480</v>
      </c>
      <c r="W125" s="22">
        <f t="shared" si="7"/>
        <v>478</v>
      </c>
      <c r="X125" s="19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S28"/>
  <sheetViews>
    <sheetView workbookViewId="0">
      <selection activeCell="Q32" sqref="Q32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2.44140625" style="4" bestFit="1" customWidth="1"/>
    <col min="17" max="17" width="15.6640625" style="4" bestFit="1" customWidth="1"/>
    <col min="18" max="18" width="13.6640625" style="4" customWidth="1"/>
    <col min="19" max="19" width="25.21875" style="27" hidden="1" customWidth="1"/>
    <col min="20" max="20" width="3.21875" style="4" customWidth="1"/>
    <col min="21" max="16384" width="8.88671875" style="4"/>
  </cols>
  <sheetData>
    <row r="1" spans="1:19" s="23" customFormat="1" x14ac:dyDescent="0.3">
      <c r="A1" s="28" t="s">
        <v>243</v>
      </c>
      <c r="B1" s="28" t="s">
        <v>108</v>
      </c>
      <c r="C1" s="28" t="s">
        <v>0</v>
      </c>
      <c r="D1" s="28" t="s">
        <v>7</v>
      </c>
      <c r="E1" s="28" t="s">
        <v>2</v>
      </c>
      <c r="F1" s="28" t="s">
        <v>1</v>
      </c>
      <c r="G1" s="28" t="s">
        <v>3</v>
      </c>
      <c r="H1" s="28" t="s">
        <v>123</v>
      </c>
      <c r="I1" s="28" t="s">
        <v>211</v>
      </c>
      <c r="J1" s="28" t="s">
        <v>212</v>
      </c>
      <c r="K1" s="28" t="s">
        <v>213</v>
      </c>
      <c r="L1" s="28" t="s">
        <v>214</v>
      </c>
      <c r="M1" s="28" t="s">
        <v>215</v>
      </c>
      <c r="N1" s="28" t="s">
        <v>216</v>
      </c>
      <c r="O1" s="28" t="s">
        <v>238</v>
      </c>
      <c r="P1" s="28" t="s">
        <v>239</v>
      </c>
      <c r="Q1" s="28" t="s">
        <v>218</v>
      </c>
      <c r="R1" s="28" t="s">
        <v>217</v>
      </c>
      <c r="S1" s="28" t="s">
        <v>242</v>
      </c>
    </row>
    <row r="2" spans="1:19" x14ac:dyDescent="0.3">
      <c r="A2" s="25">
        <f>VLOOKUP(Serve[[#This Row],[No用]],SetNo[[No.用]:[vlookup 用]],2,FALSE)</f>
        <v>1</v>
      </c>
      <c r="B2" s="25" t="str">
        <f>IFERROR(Stat[[#This Row],[服装]],"-")</f>
        <v>ユニフォーム</v>
      </c>
      <c r="C2" s="25" t="str">
        <f>IFERROR(Stat[[#This Row],[名前]],"-")</f>
        <v>日向翔陽</v>
      </c>
      <c r="D2" s="25" t="str">
        <f>IFERROR(Stat[[#This Row],[じゃんけん]],"-")</f>
        <v>チョキ</v>
      </c>
      <c r="E2" s="25" t="str">
        <f>IFERROR(Stat[[#This Row],[ポジション]],"-")</f>
        <v>MB</v>
      </c>
      <c r="F2" s="25" t="str">
        <f>IFERROR(Stat[[#This Row],[高校]],"-")</f>
        <v>烏野</v>
      </c>
      <c r="G2" s="25" t="str">
        <f>IFERROR(Stat[[#This Row],[レアリティ]],"-")</f>
        <v>ICONIC</v>
      </c>
      <c r="H2" s="25">
        <v>1</v>
      </c>
      <c r="I2" s="25" t="s">
        <v>219</v>
      </c>
      <c r="J2" s="25" t="s">
        <v>237</v>
      </c>
      <c r="K2" s="25" t="s">
        <v>176</v>
      </c>
      <c r="L2" s="25">
        <v>21</v>
      </c>
      <c r="M2" s="25"/>
      <c r="N2" s="25"/>
      <c r="O2" s="25"/>
      <c r="P2" s="25"/>
      <c r="Q2" s="25"/>
      <c r="R2" s="25"/>
      <c r="S2" s="25" t="str">
        <f>Serve[[#This Row],[服装]]&amp;Serve[[#This Row],[名前]]&amp;Serve[[#This Row],[レアリティ]]</f>
        <v>ユニフォーム日向翔陽ICONIC</v>
      </c>
    </row>
    <row r="3" spans="1:19" x14ac:dyDescent="0.3">
      <c r="A3" s="25">
        <f>VLOOKUP(Serve[[#This Row],[No用]],SetNo[[No.用]:[vlookup 用]],2,FALSE)</f>
        <v>2</v>
      </c>
      <c r="B3" s="25" t="str">
        <f>IFERROR(Stat[[#This Row],[服装]],"-")</f>
        <v>制服</v>
      </c>
      <c r="C3" s="25" t="str">
        <f>IFERROR(Stat[[#This Row],[名前]],"-")</f>
        <v>日向翔陽</v>
      </c>
      <c r="D3" s="25" t="str">
        <f>IFERROR(Stat[[#This Row],[じゃんけん]],"-")</f>
        <v>チョキ</v>
      </c>
      <c r="E3" s="25" t="str">
        <f>IFERROR(Stat[[#This Row],[ポジション]],"-")</f>
        <v>MB</v>
      </c>
      <c r="F3" s="25" t="str">
        <f>IFERROR(Stat[[#This Row],[高校]],"-")</f>
        <v>烏野</v>
      </c>
      <c r="G3" s="25" t="str">
        <f>IFERROR(Stat[[#This Row],[レアリティ]],"-")</f>
        <v>ICONIC</v>
      </c>
      <c r="H3" s="25">
        <v>1</v>
      </c>
      <c r="I3" s="25" t="s">
        <v>219</v>
      </c>
      <c r="J3" s="25" t="s">
        <v>237</v>
      </c>
      <c r="K3" s="25" t="s">
        <v>176</v>
      </c>
      <c r="L3" s="25">
        <v>21</v>
      </c>
      <c r="M3" s="25"/>
      <c r="N3" s="25"/>
      <c r="O3" s="25"/>
      <c r="P3" s="25"/>
      <c r="Q3" s="25"/>
      <c r="R3" s="25"/>
      <c r="S3" s="25" t="str">
        <f>Serve[[#This Row],[服装]]&amp;Serve[[#This Row],[名前]]&amp;Serve[[#This Row],[レアリティ]]</f>
        <v>制服日向翔陽ICONIC</v>
      </c>
    </row>
    <row r="4" spans="1:19" x14ac:dyDescent="0.3">
      <c r="A4" s="25">
        <f>VLOOKUP(Serve[[#This Row],[No用]],SetNo[[No.用]:[vlookup 用]],2,FALSE)</f>
        <v>3</v>
      </c>
      <c r="B4" s="25" t="str">
        <f>IFERROR(Stat[[#This Row],[服装]],"-")</f>
        <v>夏祭り</v>
      </c>
      <c r="C4" s="25" t="str">
        <f>IFERROR(Stat[[#This Row],[名前]],"-")</f>
        <v>日向翔陽</v>
      </c>
      <c r="D4" s="25" t="str">
        <f>IFERROR(Stat[[#This Row],[じゃんけん]],"-")</f>
        <v>グー</v>
      </c>
      <c r="E4" s="25" t="str">
        <f>IFERROR(Stat[[#This Row],[ポジション]],"-")</f>
        <v>MB</v>
      </c>
      <c r="F4" s="25" t="str">
        <f>IFERROR(Stat[[#This Row],[高校]],"-")</f>
        <v>烏野</v>
      </c>
      <c r="G4" s="25" t="str">
        <f>IFERROR(Stat[[#This Row],[レアリティ]],"-")</f>
        <v>ICONIC</v>
      </c>
      <c r="H4" s="25">
        <v>1</v>
      </c>
      <c r="I4" s="25" t="s">
        <v>219</v>
      </c>
      <c r="J4" s="25" t="s">
        <v>237</v>
      </c>
      <c r="K4" s="25" t="s">
        <v>176</v>
      </c>
      <c r="L4" s="25">
        <v>21</v>
      </c>
      <c r="M4" s="25"/>
      <c r="N4" s="25"/>
      <c r="O4" s="25"/>
      <c r="P4" s="25"/>
      <c r="Q4" s="25"/>
      <c r="R4" s="25"/>
      <c r="S4" s="25" t="str">
        <f>Serve[[#This Row],[服装]]&amp;Serve[[#This Row],[名前]]&amp;Serve[[#This Row],[レアリティ]]</f>
        <v>夏祭り日向翔陽ICONIC</v>
      </c>
    </row>
    <row r="5" spans="1:19" x14ac:dyDescent="0.3">
      <c r="A5" s="25">
        <f>VLOOKUP(Serve[[#This Row],[No用]],SetNo[[No.用]:[vlookup 用]],2,FALSE)</f>
        <v>4</v>
      </c>
      <c r="B5" s="25" t="str">
        <f>IFERROR(Stat[[#This Row],[服装]],"-")</f>
        <v>ユニフォーム</v>
      </c>
      <c r="C5" s="25" t="s">
        <v>221</v>
      </c>
      <c r="D5" s="25" t="s">
        <v>28</v>
      </c>
      <c r="E5" s="25" t="s">
        <v>31</v>
      </c>
      <c r="F5" s="25" t="s">
        <v>158</v>
      </c>
      <c r="G5" s="25" t="s">
        <v>72</v>
      </c>
      <c r="H5" s="25">
        <v>1</v>
      </c>
      <c r="I5" s="25" t="s">
        <v>219</v>
      </c>
      <c r="J5" s="25" t="s">
        <v>198</v>
      </c>
      <c r="K5" s="25" t="s">
        <v>192</v>
      </c>
      <c r="L5" s="25">
        <v>35</v>
      </c>
      <c r="M5" s="25"/>
      <c r="N5" s="25"/>
      <c r="O5" s="25"/>
      <c r="P5" s="25"/>
      <c r="Q5" s="25"/>
      <c r="R5" s="25"/>
      <c r="S5" s="25" t="str">
        <f>Serve[[#This Row],[服装]]&amp;Serve[[#This Row],[名前]]&amp;Serve[[#This Row],[レアリティ]]</f>
        <v>ユニフォーム影山飛雄ICONIC</v>
      </c>
    </row>
    <row r="6" spans="1:19" x14ac:dyDescent="0.3">
      <c r="A6" s="25">
        <f>VLOOKUP(Serve[[#This Row],[No用]],SetNo[[No.用]:[vlookup 用]],2,FALSE)</f>
        <v>5</v>
      </c>
      <c r="B6" s="25" t="str">
        <f>IFERROR(Stat[[#This Row],[服装]],"-")</f>
        <v>制服</v>
      </c>
      <c r="C6" s="25" t="s">
        <v>221</v>
      </c>
      <c r="D6" s="25" t="s">
        <v>28</v>
      </c>
      <c r="E6" s="25" t="s">
        <v>31</v>
      </c>
      <c r="F6" s="25" t="s">
        <v>158</v>
      </c>
      <c r="G6" s="25" t="s">
        <v>72</v>
      </c>
      <c r="H6" s="25">
        <v>1</v>
      </c>
      <c r="I6" s="25" t="s">
        <v>219</v>
      </c>
      <c r="J6" s="25" t="s">
        <v>198</v>
      </c>
      <c r="K6" s="25" t="s">
        <v>192</v>
      </c>
      <c r="L6" s="25">
        <v>35</v>
      </c>
      <c r="M6" s="25"/>
      <c r="N6" s="25"/>
      <c r="O6" s="25"/>
      <c r="P6" s="25"/>
      <c r="Q6" s="25"/>
      <c r="R6" s="25"/>
      <c r="S6" s="25" t="str">
        <f>Serve[[#This Row],[服装]]&amp;Serve[[#This Row],[名前]]&amp;Serve[[#This Row],[レアリティ]]</f>
        <v>制服影山飛雄ICONIC</v>
      </c>
    </row>
    <row r="7" spans="1:19" x14ac:dyDescent="0.3">
      <c r="A7" s="25">
        <f>VLOOKUP(Serve[[#This Row],[No用]],SetNo[[No.用]:[vlookup 用]],2,FALSE)</f>
        <v>6</v>
      </c>
      <c r="B7" s="25" t="str">
        <f>IFERROR(Stat[[#This Row],[服装]],"-")</f>
        <v>夏祭り</v>
      </c>
      <c r="C7" s="25" t="s">
        <v>221</v>
      </c>
      <c r="D7" s="25" t="s">
        <v>23</v>
      </c>
      <c r="E7" s="25" t="s">
        <v>31</v>
      </c>
      <c r="F7" s="25" t="s">
        <v>158</v>
      </c>
      <c r="G7" s="25" t="s">
        <v>72</v>
      </c>
      <c r="H7" s="25">
        <v>1</v>
      </c>
      <c r="I7" s="25" t="s">
        <v>219</v>
      </c>
      <c r="J7" s="25" t="s">
        <v>198</v>
      </c>
      <c r="K7" s="25" t="s">
        <v>187</v>
      </c>
      <c r="L7" s="25">
        <v>38</v>
      </c>
      <c r="M7" s="25"/>
      <c r="N7" s="25"/>
      <c r="O7" s="25"/>
      <c r="P7" s="25"/>
      <c r="Q7" s="25"/>
      <c r="R7" s="25"/>
      <c r="S7" s="25" t="str">
        <f>Serve[[#This Row],[服装]]&amp;Serve[[#This Row],[名前]]&amp;Serve[[#This Row],[レアリティ]]</f>
        <v>夏祭り影山飛雄ICONIC</v>
      </c>
    </row>
    <row r="8" spans="1:19" x14ac:dyDescent="0.3">
      <c r="A8" s="25">
        <f>VLOOKUP(Serve[[#This Row],[No用]],SetNo[[No.用]:[vlookup 用]],2,FALSE)</f>
        <v>6</v>
      </c>
      <c r="B8" s="25" t="s">
        <v>223</v>
      </c>
      <c r="C8" s="25" t="s">
        <v>221</v>
      </c>
      <c r="D8" s="25" t="s">
        <v>23</v>
      </c>
      <c r="E8" s="25" t="s">
        <v>31</v>
      </c>
      <c r="F8" s="25" t="s">
        <v>158</v>
      </c>
      <c r="G8" s="25" t="s">
        <v>72</v>
      </c>
      <c r="H8" s="25">
        <v>1</v>
      </c>
      <c r="I8" s="25" t="s">
        <v>219</v>
      </c>
      <c r="J8" s="25" t="s">
        <v>198</v>
      </c>
      <c r="K8" s="25" t="s">
        <v>240</v>
      </c>
      <c r="L8" s="25">
        <v>54</v>
      </c>
      <c r="M8" s="25">
        <v>5</v>
      </c>
      <c r="N8" s="25">
        <v>61</v>
      </c>
      <c r="O8" s="25">
        <v>7</v>
      </c>
      <c r="P8" s="25"/>
      <c r="Q8" s="25"/>
      <c r="R8" s="25"/>
      <c r="S8" s="25" t="str">
        <f>Serve[[#This Row],[服装]]&amp;Serve[[#This Row],[名前]]&amp;Serve[[#This Row],[レアリティ]]</f>
        <v>夏祭り影山飛雄ICONIC</v>
      </c>
    </row>
    <row r="9" spans="1:19" x14ac:dyDescent="0.3">
      <c r="A9" s="25">
        <f>VLOOKUP(Serve[[#This Row],[No用]],SetNo[[No.用]:[vlookup 用]],2,FALSE)</f>
        <v>7</v>
      </c>
      <c r="B9" s="25" t="s">
        <v>220</v>
      </c>
      <c r="C9" s="25" t="s">
        <v>224</v>
      </c>
      <c r="D9" s="25" t="s">
        <v>28</v>
      </c>
      <c r="E9" s="25" t="s">
        <v>26</v>
      </c>
      <c r="F9" s="25" t="s">
        <v>158</v>
      </c>
      <c r="G9" s="25" t="s">
        <v>72</v>
      </c>
      <c r="H9" s="25">
        <v>1</v>
      </c>
      <c r="I9" s="25" t="s">
        <v>219</v>
      </c>
      <c r="J9" s="25" t="s">
        <v>241</v>
      </c>
      <c r="K9" s="25" t="s">
        <v>176</v>
      </c>
      <c r="L9" s="25">
        <v>21</v>
      </c>
      <c r="M9" s="25"/>
      <c r="N9" s="25"/>
      <c r="O9" s="25"/>
      <c r="P9" s="25"/>
      <c r="Q9" s="25"/>
      <c r="R9" s="25"/>
      <c r="S9" s="25" t="str">
        <f>Serve[[#This Row],[服装]]&amp;Serve[[#This Row],[名前]]&amp;Serve[[#This Row],[レアリティ]]</f>
        <v>ユニフォーム月島蛍ICONIC</v>
      </c>
    </row>
    <row r="10" spans="1:19" x14ac:dyDescent="0.3">
      <c r="A10" s="25">
        <f>VLOOKUP(Serve[[#This Row],[No用]],SetNo[[No.用]:[vlookup 用]],2,FALSE)</f>
        <v>8</v>
      </c>
      <c r="B10" s="25" t="s">
        <v>225</v>
      </c>
      <c r="C10" s="25" t="s">
        <v>224</v>
      </c>
      <c r="D10" s="25" t="s">
        <v>23</v>
      </c>
      <c r="E10" s="25" t="s">
        <v>26</v>
      </c>
      <c r="F10" s="25" t="s">
        <v>158</v>
      </c>
      <c r="G10" s="25" t="s">
        <v>72</v>
      </c>
      <c r="H10" s="25">
        <v>1</v>
      </c>
      <c r="I10" s="25" t="s">
        <v>219</v>
      </c>
      <c r="J10" s="25" t="s">
        <v>241</v>
      </c>
      <c r="K10" s="25" t="s">
        <v>176</v>
      </c>
      <c r="L10" s="25">
        <v>21</v>
      </c>
      <c r="M10" s="25"/>
      <c r="N10" s="25"/>
      <c r="O10" s="25"/>
      <c r="P10" s="25"/>
      <c r="Q10" s="25"/>
      <c r="R10" s="25"/>
      <c r="S10" s="25" t="str">
        <f>Serve[[#This Row],[服装]]&amp;Serve[[#This Row],[名前]]&amp;Serve[[#This Row],[レアリティ]]</f>
        <v>水着月島蛍ICONIC</v>
      </c>
    </row>
    <row r="11" spans="1:19" x14ac:dyDescent="0.3">
      <c r="A11" s="25">
        <f>VLOOKUP(Serve[[#This Row],[No用]],SetNo[[No.用]:[vlookup 用]],2,FALSE)</f>
        <v>9</v>
      </c>
      <c r="B11" s="25" t="s">
        <v>220</v>
      </c>
      <c r="C11" s="25" t="s">
        <v>226</v>
      </c>
      <c r="D11" s="25" t="s">
        <v>24</v>
      </c>
      <c r="E11" s="25" t="s">
        <v>26</v>
      </c>
      <c r="F11" s="25" t="s">
        <v>158</v>
      </c>
      <c r="G11" s="25" t="s">
        <v>72</v>
      </c>
      <c r="H11" s="25">
        <v>1</v>
      </c>
      <c r="I11" s="25" t="s">
        <v>219</v>
      </c>
      <c r="J11" s="25" t="s">
        <v>208</v>
      </c>
      <c r="K11" s="25" t="s">
        <v>187</v>
      </c>
      <c r="L11" s="25">
        <v>31</v>
      </c>
      <c r="M11" s="25"/>
      <c r="N11" s="25"/>
      <c r="O11" s="25"/>
      <c r="P11" s="25"/>
      <c r="Q11" s="25"/>
      <c r="R11" s="25"/>
      <c r="S11" s="25" t="str">
        <f>Serve[[#This Row],[服装]]&amp;Serve[[#This Row],[名前]]&amp;Serve[[#This Row],[レアリティ]]</f>
        <v>ユニフォーム山口忠ICONIC</v>
      </c>
    </row>
    <row r="12" spans="1:19" x14ac:dyDescent="0.3">
      <c r="A12" s="25">
        <f>VLOOKUP(Serve[[#This Row],[No用]],SetNo[[No.用]:[vlookup 用]],2,FALSE)</f>
        <v>9</v>
      </c>
      <c r="B12" s="25" t="s">
        <v>220</v>
      </c>
      <c r="C12" s="25" t="s">
        <v>226</v>
      </c>
      <c r="D12" s="25" t="s">
        <v>24</v>
      </c>
      <c r="E12" s="25" t="s">
        <v>26</v>
      </c>
      <c r="F12" s="25" t="s">
        <v>158</v>
      </c>
      <c r="G12" s="25" t="s">
        <v>72</v>
      </c>
      <c r="H12" s="25">
        <v>1</v>
      </c>
      <c r="I12" s="25" t="s">
        <v>219</v>
      </c>
      <c r="J12" s="25" t="s">
        <v>208</v>
      </c>
      <c r="K12" s="25" t="s">
        <v>240</v>
      </c>
      <c r="L12" s="25">
        <v>35</v>
      </c>
      <c r="M12" s="25"/>
      <c r="N12" s="25">
        <v>45</v>
      </c>
      <c r="O12" s="25"/>
      <c r="P12" s="25"/>
      <c r="Q12" s="25"/>
      <c r="R12" s="25"/>
      <c r="S12" s="25" t="str">
        <f>Serve[[#This Row],[服装]]&amp;Serve[[#This Row],[名前]]&amp;Serve[[#This Row],[レアリティ]]</f>
        <v>ユニフォーム山口忠ICONIC</v>
      </c>
    </row>
    <row r="13" spans="1:19" x14ac:dyDescent="0.3">
      <c r="A13" s="25">
        <f>VLOOKUP(Serve[[#This Row],[No用]],SetNo[[No.用]:[vlookup 用]],2,FALSE)</f>
        <v>10</v>
      </c>
      <c r="B13" s="25" t="s">
        <v>225</v>
      </c>
      <c r="C13" s="25" t="s">
        <v>226</v>
      </c>
      <c r="D13" s="25" t="s">
        <v>28</v>
      </c>
      <c r="E13" s="25" t="s">
        <v>26</v>
      </c>
      <c r="F13" s="25" t="s">
        <v>158</v>
      </c>
      <c r="G13" s="25" t="s">
        <v>72</v>
      </c>
      <c r="H13" s="25">
        <v>1</v>
      </c>
      <c r="I13" s="25" t="s">
        <v>219</v>
      </c>
      <c r="J13" s="25" t="s">
        <v>208</v>
      </c>
      <c r="K13" s="25" t="s">
        <v>187</v>
      </c>
      <c r="L13" s="25">
        <v>31</v>
      </c>
      <c r="M13" s="25"/>
      <c r="N13" s="25"/>
      <c r="O13" s="25"/>
      <c r="P13" s="25"/>
      <c r="Q13" s="25"/>
      <c r="R13" s="25"/>
      <c r="S13" s="25" t="str">
        <f>Serve[[#This Row],[服装]]&amp;Serve[[#This Row],[名前]]&amp;Serve[[#This Row],[レアリティ]]</f>
        <v>水着山口忠ICONIC</v>
      </c>
    </row>
    <row r="14" spans="1:19" x14ac:dyDescent="0.3">
      <c r="A14" s="25">
        <f>VLOOKUP(Serve[[#This Row],[No用]],SetNo[[No.用]:[vlookup 用]],2,FALSE)</f>
        <v>10</v>
      </c>
      <c r="B14" s="25" t="s">
        <v>225</v>
      </c>
      <c r="C14" s="25" t="s">
        <v>226</v>
      </c>
      <c r="D14" s="25" t="s">
        <v>28</v>
      </c>
      <c r="E14" s="25" t="s">
        <v>26</v>
      </c>
      <c r="F14" s="25" t="s">
        <v>158</v>
      </c>
      <c r="G14" s="25" t="s">
        <v>72</v>
      </c>
      <c r="H14" s="25">
        <v>1</v>
      </c>
      <c r="I14" s="25" t="s">
        <v>219</v>
      </c>
      <c r="J14" s="25" t="s">
        <v>208</v>
      </c>
      <c r="K14" s="25" t="s">
        <v>240</v>
      </c>
      <c r="L14" s="25">
        <v>35</v>
      </c>
      <c r="M14" s="25"/>
      <c r="N14" s="25">
        <v>45</v>
      </c>
      <c r="O14" s="25"/>
      <c r="P14" s="25"/>
      <c r="Q14" s="25"/>
      <c r="R14" s="25"/>
      <c r="S14" s="25" t="str">
        <f>Serve[[#This Row],[服装]]&amp;Serve[[#This Row],[名前]]&amp;Serve[[#This Row],[レアリティ]]</f>
        <v>水着山口忠ICONIC</v>
      </c>
    </row>
    <row r="15" spans="1:19" x14ac:dyDescent="0.3">
      <c r="A15" s="25">
        <f>VLOOKUP(Serve[[#This Row],[No用]],SetNo[[No.用]:[vlookup 用]],2,FALSE)</f>
        <v>11</v>
      </c>
      <c r="B15" s="25" t="s">
        <v>220</v>
      </c>
      <c r="C15" s="25" t="s">
        <v>227</v>
      </c>
      <c r="D15" s="25" t="s">
        <v>28</v>
      </c>
      <c r="E15" s="25" t="s">
        <v>21</v>
      </c>
      <c r="F15" s="25" t="s">
        <v>158</v>
      </c>
      <c r="G15" s="25" t="s">
        <v>72</v>
      </c>
      <c r="H15" s="25">
        <v>1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 t="str">
        <f>Serve[[#This Row],[服装]]&amp;Serve[[#This Row],[名前]]&amp;Serve[[#This Row],[レアリティ]]</f>
        <v>ユニフォーム西谷夕ICONIC</v>
      </c>
    </row>
    <row r="16" spans="1:19" x14ac:dyDescent="0.3">
      <c r="A16" s="25">
        <f>VLOOKUP(Serve[[#This Row],[No用]],SetNo[[No.用]:[vlookup 用]],2,FALSE)</f>
        <v>12</v>
      </c>
      <c r="B16" s="25" t="s">
        <v>222</v>
      </c>
      <c r="C16" s="25" t="s">
        <v>227</v>
      </c>
      <c r="D16" s="25" t="s">
        <v>23</v>
      </c>
      <c r="E16" s="25" t="s">
        <v>21</v>
      </c>
      <c r="F16" s="25" t="s">
        <v>158</v>
      </c>
      <c r="G16" s="25" t="s">
        <v>72</v>
      </c>
      <c r="H16" s="25">
        <v>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 t="str">
        <f>Serve[[#This Row],[服装]]&amp;Serve[[#This Row],[名前]]&amp;Serve[[#This Row],[レアリティ]]</f>
        <v>制服西谷夕ICONIC</v>
      </c>
    </row>
    <row r="17" spans="1:19" x14ac:dyDescent="0.3">
      <c r="A17" s="25">
        <f>VLOOKUP(Serve[[#This Row],[No用]],SetNo[[No.用]:[vlookup 用]],2,FALSE)</f>
        <v>13</v>
      </c>
      <c r="B17" s="25" t="s">
        <v>220</v>
      </c>
      <c r="C17" s="25" t="s">
        <v>228</v>
      </c>
      <c r="D17" s="25" t="s">
        <v>24</v>
      </c>
      <c r="E17" s="25" t="s">
        <v>25</v>
      </c>
      <c r="F17" s="25" t="s">
        <v>158</v>
      </c>
      <c r="G17" s="25" t="s">
        <v>72</v>
      </c>
      <c r="H17" s="25">
        <v>1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 t="str">
        <f>Serve[[#This Row],[服装]]&amp;Serve[[#This Row],[名前]]&amp;Serve[[#This Row],[レアリティ]]</f>
        <v>ユニフォーム田中龍之介ICONIC</v>
      </c>
    </row>
    <row r="18" spans="1:19" x14ac:dyDescent="0.3">
      <c r="A18" s="25">
        <f>VLOOKUP(Serve[[#This Row],[No用]],SetNo[[No.用]:[vlookup 用]],2,FALSE)</f>
        <v>14</v>
      </c>
      <c r="B18" s="25" t="s">
        <v>222</v>
      </c>
      <c r="C18" s="25" t="s">
        <v>228</v>
      </c>
      <c r="D18" s="25" t="s">
        <v>28</v>
      </c>
      <c r="E18" s="25" t="s">
        <v>25</v>
      </c>
      <c r="F18" s="25" t="s">
        <v>158</v>
      </c>
      <c r="G18" s="25" t="s">
        <v>72</v>
      </c>
      <c r="H18" s="25">
        <v>1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 t="str">
        <f>Serve[[#This Row],[服装]]&amp;Serve[[#This Row],[名前]]&amp;Serve[[#This Row],[レアリティ]]</f>
        <v>制服田中龍之介ICONIC</v>
      </c>
    </row>
    <row r="19" spans="1:19" x14ac:dyDescent="0.3">
      <c r="A19" s="25">
        <f>VLOOKUP(Serve[[#This Row],[No用]],SetNo[[No.用]:[vlookup 用]],2,FALSE)</f>
        <v>15</v>
      </c>
      <c r="B19" s="25" t="s">
        <v>220</v>
      </c>
      <c r="C19" s="25" t="s">
        <v>229</v>
      </c>
      <c r="D19" s="25" t="s">
        <v>28</v>
      </c>
      <c r="E19" s="25" t="s">
        <v>25</v>
      </c>
      <c r="F19" s="25" t="s">
        <v>158</v>
      </c>
      <c r="G19" s="25" t="s">
        <v>72</v>
      </c>
      <c r="H19" s="25">
        <v>1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 t="str">
        <f>Serve[[#This Row],[服装]]&amp;Serve[[#This Row],[名前]]&amp;Serve[[#This Row],[レアリティ]]</f>
        <v>ユニフォーム澤村大地ICONIC</v>
      </c>
    </row>
    <row r="20" spans="1:19" x14ac:dyDescent="0.3">
      <c r="A20" s="25">
        <f>VLOOKUP(Serve[[#This Row],[No用]],SetNo[[No.用]:[vlookup 用]],2,FALSE)</f>
        <v>16</v>
      </c>
      <c r="B20" s="25" t="s">
        <v>230</v>
      </c>
      <c r="C20" s="25" t="s">
        <v>229</v>
      </c>
      <c r="D20" s="25" t="s">
        <v>23</v>
      </c>
      <c r="E20" s="25" t="s">
        <v>25</v>
      </c>
      <c r="F20" s="25" t="s">
        <v>158</v>
      </c>
      <c r="G20" s="25" t="s">
        <v>72</v>
      </c>
      <c r="H20" s="25">
        <v>1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 t="str">
        <f>Serve[[#This Row],[服装]]&amp;Serve[[#This Row],[名前]]&amp;Serve[[#This Row],[レアリティ]]</f>
        <v>プール掃除澤村大地ICONIC</v>
      </c>
    </row>
    <row r="21" spans="1:19" x14ac:dyDescent="0.3">
      <c r="A21" s="25">
        <f>VLOOKUP(Serve[[#This Row],[No用]],SetNo[[No.用]:[vlookup 用]],2,FALSE)</f>
        <v>17</v>
      </c>
      <c r="B21" s="25" t="s">
        <v>220</v>
      </c>
      <c r="C21" s="25" t="s">
        <v>231</v>
      </c>
      <c r="D21" s="25" t="s">
        <v>24</v>
      </c>
      <c r="E21" s="25" t="s">
        <v>31</v>
      </c>
      <c r="F21" s="25" t="s">
        <v>158</v>
      </c>
      <c r="G21" s="25" t="s">
        <v>72</v>
      </c>
      <c r="H21" s="25">
        <v>1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 t="str">
        <f>Serve[[#This Row],[服装]]&amp;Serve[[#This Row],[名前]]&amp;Serve[[#This Row],[レアリティ]]</f>
        <v>ユニフォーム菅原考支ICONIC</v>
      </c>
    </row>
    <row r="22" spans="1:19" x14ac:dyDescent="0.3">
      <c r="A22" s="25">
        <f>VLOOKUP(Serve[[#This Row],[No用]],SetNo[[No.用]:[vlookup 用]],2,FALSE)</f>
        <v>18</v>
      </c>
      <c r="B22" s="25" t="s">
        <v>230</v>
      </c>
      <c r="C22" s="25" t="s">
        <v>231</v>
      </c>
      <c r="D22" s="25" t="s">
        <v>28</v>
      </c>
      <c r="E22" s="25" t="s">
        <v>31</v>
      </c>
      <c r="F22" s="25" t="s">
        <v>158</v>
      </c>
      <c r="G22" s="25" t="s">
        <v>72</v>
      </c>
      <c r="H22" s="25">
        <v>1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 t="str">
        <f>Serve[[#This Row],[服装]]&amp;Serve[[#This Row],[名前]]&amp;Serve[[#This Row],[レアリティ]]</f>
        <v>プール掃除菅原考支ICONIC</v>
      </c>
    </row>
    <row r="23" spans="1:19" x14ac:dyDescent="0.3">
      <c r="A23" s="25">
        <f>VLOOKUP(Serve[[#This Row],[No用]],SetNo[[No.用]:[vlookup 用]],2,FALSE)</f>
        <v>19</v>
      </c>
      <c r="B23" s="25" t="s">
        <v>220</v>
      </c>
      <c r="C23" s="25" t="s">
        <v>232</v>
      </c>
      <c r="D23" s="25" t="s">
        <v>28</v>
      </c>
      <c r="E23" s="25" t="s">
        <v>25</v>
      </c>
      <c r="F23" s="25" t="s">
        <v>158</v>
      </c>
      <c r="G23" s="25" t="s">
        <v>72</v>
      </c>
      <c r="H23" s="25">
        <v>1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 t="str">
        <f>Serve[[#This Row],[服装]]&amp;Serve[[#This Row],[名前]]&amp;Serve[[#This Row],[レアリティ]]</f>
        <v>ユニフォーム東峰旭ICONIC</v>
      </c>
    </row>
    <row r="24" spans="1:19" x14ac:dyDescent="0.3">
      <c r="A24" s="25">
        <f>VLOOKUP(Serve[[#This Row],[No用]],SetNo[[No.用]:[vlookup 用]],2,FALSE)</f>
        <v>20</v>
      </c>
      <c r="B24" s="25" t="s">
        <v>230</v>
      </c>
      <c r="C24" s="25" t="s">
        <v>232</v>
      </c>
      <c r="D24" s="25" t="s">
        <v>23</v>
      </c>
      <c r="E24" s="25" t="s">
        <v>25</v>
      </c>
      <c r="F24" s="25" t="s">
        <v>158</v>
      </c>
      <c r="G24" s="25" t="s">
        <v>72</v>
      </c>
      <c r="H24" s="25">
        <v>1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 t="str">
        <f>Serve[[#This Row],[服装]]&amp;Serve[[#This Row],[名前]]&amp;Serve[[#This Row],[レアリティ]]</f>
        <v>プール掃除東峰旭ICONIC</v>
      </c>
    </row>
    <row r="25" spans="1:19" x14ac:dyDescent="0.3">
      <c r="A25" s="25">
        <f>VLOOKUP(Serve[[#This Row],[No用]],SetNo[[No.用]:[vlookup 用]],2,FALSE)</f>
        <v>21</v>
      </c>
      <c r="B25" s="25" t="s">
        <v>220</v>
      </c>
      <c r="C25" s="25" t="s">
        <v>232</v>
      </c>
      <c r="D25" s="25" t="s">
        <v>28</v>
      </c>
      <c r="E25" s="25" t="s">
        <v>25</v>
      </c>
      <c r="F25" s="25" t="s">
        <v>158</v>
      </c>
      <c r="G25" s="25" t="s">
        <v>233</v>
      </c>
      <c r="H25" s="25">
        <v>1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 t="str">
        <f>Serve[[#This Row],[服装]]&amp;Serve[[#This Row],[名前]]&amp;Serve[[#This Row],[レアリティ]]</f>
        <v>ユニフォーム東峰旭YELL</v>
      </c>
    </row>
    <row r="26" spans="1:19" x14ac:dyDescent="0.3">
      <c r="A26" s="25">
        <f>VLOOKUP(Serve[[#This Row],[No用]],SetNo[[No.用]:[vlookup 用]],2,FALSE)</f>
        <v>22</v>
      </c>
      <c r="B26" s="25" t="s">
        <v>220</v>
      </c>
      <c r="C26" s="25" t="s">
        <v>234</v>
      </c>
      <c r="D26" s="25" t="s">
        <v>24</v>
      </c>
      <c r="E26" s="25" t="s">
        <v>25</v>
      </c>
      <c r="F26" s="25" t="s">
        <v>158</v>
      </c>
      <c r="G26" s="25" t="s">
        <v>72</v>
      </c>
      <c r="H26" s="25">
        <v>1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 t="str">
        <f>Serve[[#This Row],[服装]]&amp;Serve[[#This Row],[名前]]&amp;Serve[[#This Row],[レアリティ]]</f>
        <v>ユニフォーム縁下力ICONIC</v>
      </c>
    </row>
    <row r="27" spans="1:19" x14ac:dyDescent="0.3">
      <c r="A27" s="25">
        <f>VLOOKUP(Serve[[#This Row],[No用]],SetNo[[No.用]:[vlookup 用]],2,FALSE)</f>
        <v>23</v>
      </c>
      <c r="B27" s="25" t="s">
        <v>220</v>
      </c>
      <c r="C27" s="25" t="s">
        <v>235</v>
      </c>
      <c r="D27" s="25" t="s">
        <v>24</v>
      </c>
      <c r="E27" s="25" t="s">
        <v>25</v>
      </c>
      <c r="F27" s="25" t="s">
        <v>158</v>
      </c>
      <c r="G27" s="25" t="s">
        <v>72</v>
      </c>
      <c r="H27" s="25">
        <v>1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 t="str">
        <f>Serve[[#This Row],[服装]]&amp;Serve[[#This Row],[名前]]&amp;Serve[[#This Row],[レアリティ]]</f>
        <v>ユニフォーム木下久志ICONIC</v>
      </c>
    </row>
    <row r="28" spans="1:19" x14ac:dyDescent="0.3">
      <c r="A28" s="25">
        <f>VLOOKUP(Serve[[#This Row],[No用]],SetNo[[No.用]:[vlookup 用]],2,FALSE)</f>
        <v>24</v>
      </c>
      <c r="B28" s="25" t="s">
        <v>220</v>
      </c>
      <c r="C28" s="25" t="s">
        <v>236</v>
      </c>
      <c r="D28" s="25" t="s">
        <v>24</v>
      </c>
      <c r="E28" s="25" t="s">
        <v>26</v>
      </c>
      <c r="F28" s="25" t="s">
        <v>158</v>
      </c>
      <c r="G28" s="25" t="s">
        <v>72</v>
      </c>
      <c r="H28" s="25">
        <v>1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 t="str">
        <f>Serve[[#This Row],[服装]]&amp;Serve[[#This Row],[名前]]&amp;Serve[[#This Row],[レアリティ]]</f>
        <v>ユニフォーム成田一仁ICONIC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S141"/>
  <sheetViews>
    <sheetView workbookViewId="0">
      <selection activeCell="R30" sqref="R30"/>
    </sheetView>
  </sheetViews>
  <sheetFormatPr defaultRowHeight="14.4" x14ac:dyDescent="0.3"/>
  <cols>
    <col min="1" max="1" width="6" bestFit="1" customWidth="1"/>
    <col min="2" max="2" width="9.21875" style="4" bestFit="1" customWidth="1"/>
    <col min="3" max="3" width="8.6640625" style="3" bestFit="1" customWidth="1"/>
    <col min="4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2.109375" style="3" bestFit="1" customWidth="1"/>
    <col min="17" max="17" width="15.6640625" style="3" bestFit="1" customWidth="1"/>
    <col min="18" max="18" width="13.6640625" style="3" customWidth="1"/>
    <col min="19" max="19" width="23.21875" style="3" hidden="1" customWidth="1"/>
    <col min="20" max="20" width="2.21875" style="3" customWidth="1"/>
    <col min="21" max="16384" width="8.88671875" style="3"/>
  </cols>
  <sheetData>
    <row r="1" spans="1:19" s="6" customFormat="1" x14ac:dyDescent="0.3">
      <c r="A1" s="25" t="s">
        <v>243</v>
      </c>
      <c r="B1" s="25" t="s">
        <v>108</v>
      </c>
      <c r="C1" s="25" t="s">
        <v>0</v>
      </c>
      <c r="D1" s="25" t="s">
        <v>7</v>
      </c>
      <c r="E1" s="25" t="s">
        <v>2</v>
      </c>
      <c r="F1" s="25" t="s">
        <v>1</v>
      </c>
      <c r="G1" s="25" t="s">
        <v>3</v>
      </c>
      <c r="H1" s="25" t="s">
        <v>123</v>
      </c>
      <c r="I1" s="25" t="s">
        <v>211</v>
      </c>
      <c r="J1" s="25" t="s">
        <v>212</v>
      </c>
      <c r="K1" s="25" t="s">
        <v>213</v>
      </c>
      <c r="L1" s="25" t="s">
        <v>214</v>
      </c>
      <c r="M1" s="25" t="s">
        <v>215</v>
      </c>
      <c r="N1" s="25" t="s">
        <v>216</v>
      </c>
      <c r="O1" s="25" t="s">
        <v>238</v>
      </c>
      <c r="P1" s="25" t="s">
        <v>239</v>
      </c>
      <c r="Q1" s="25" t="s">
        <v>218</v>
      </c>
      <c r="R1" s="25" t="s">
        <v>217</v>
      </c>
      <c r="S1" s="25" t="s">
        <v>242</v>
      </c>
    </row>
    <row r="2" spans="1:19" x14ac:dyDescent="0.3">
      <c r="A2" s="25">
        <f>VLOOKUP(Receive[[#This Row],[No用]],SetNo[[No.用]:[vlookup 用]],2,FALSE)</f>
        <v>1</v>
      </c>
      <c r="B2" s="25" t="s">
        <v>220</v>
      </c>
      <c r="C2" s="25" t="s">
        <v>245</v>
      </c>
      <c r="D2" s="25" t="s">
        <v>28</v>
      </c>
      <c r="E2" s="25" t="s">
        <v>26</v>
      </c>
      <c r="F2" s="25" t="s">
        <v>158</v>
      </c>
      <c r="G2" s="25" t="s">
        <v>72</v>
      </c>
      <c r="H2" s="25">
        <v>1</v>
      </c>
      <c r="I2" s="25" t="s">
        <v>244</v>
      </c>
      <c r="J2" s="25" t="s">
        <v>121</v>
      </c>
      <c r="K2" s="25" t="s">
        <v>176</v>
      </c>
      <c r="L2" s="25">
        <v>24</v>
      </c>
      <c r="M2" s="25"/>
      <c r="N2" s="25"/>
      <c r="O2" s="25"/>
      <c r="P2" s="25"/>
      <c r="Q2" s="25"/>
      <c r="R2" s="25"/>
      <c r="S2" s="25" t="s">
        <v>266</v>
      </c>
    </row>
    <row r="3" spans="1:19" x14ac:dyDescent="0.3">
      <c r="A3" s="25">
        <f>VLOOKUP(Receive[[#This Row],[No用]],SetNo[[No.用]:[vlookup 用]],2,FALSE)</f>
        <v>2</v>
      </c>
      <c r="B3" s="25" t="s">
        <v>220</v>
      </c>
      <c r="C3" s="25" t="s">
        <v>245</v>
      </c>
      <c r="D3" s="25" t="s">
        <v>28</v>
      </c>
      <c r="E3" s="25" t="s">
        <v>26</v>
      </c>
      <c r="F3" s="25" t="s">
        <v>158</v>
      </c>
      <c r="G3" s="25" t="s">
        <v>72</v>
      </c>
      <c r="H3" s="25">
        <v>1</v>
      </c>
      <c r="I3" s="25" t="s">
        <v>244</v>
      </c>
      <c r="J3" s="25" t="s">
        <v>177</v>
      </c>
      <c r="K3" s="25" t="s">
        <v>176</v>
      </c>
      <c r="L3" s="25">
        <v>28</v>
      </c>
      <c r="M3" s="25"/>
      <c r="N3" s="25"/>
      <c r="O3" s="25"/>
      <c r="P3" s="25"/>
      <c r="Q3" s="25"/>
      <c r="R3" s="25"/>
      <c r="S3" s="25" t="s">
        <v>267</v>
      </c>
    </row>
    <row r="4" spans="1:19" x14ac:dyDescent="0.3">
      <c r="A4" s="25">
        <f>VLOOKUP(Receive[[#This Row],[No用]],SetNo[[No.用]:[vlookup 用]],2,FALSE)</f>
        <v>3</v>
      </c>
      <c r="B4" s="25" t="s">
        <v>220</v>
      </c>
      <c r="C4" s="25" t="s">
        <v>245</v>
      </c>
      <c r="D4" s="25" t="s">
        <v>28</v>
      </c>
      <c r="E4" s="25" t="s">
        <v>26</v>
      </c>
      <c r="F4" s="25" t="s">
        <v>158</v>
      </c>
      <c r="G4" s="25" t="s">
        <v>72</v>
      </c>
      <c r="H4" s="25">
        <v>1</v>
      </c>
      <c r="I4" s="25" t="s">
        <v>244</v>
      </c>
      <c r="J4" s="25" t="s">
        <v>122</v>
      </c>
      <c r="K4" s="25" t="s">
        <v>176</v>
      </c>
      <c r="L4" s="25">
        <v>25</v>
      </c>
      <c r="M4" s="25"/>
      <c r="N4" s="25"/>
      <c r="O4" s="25"/>
      <c r="P4" s="25"/>
      <c r="Q4" s="25"/>
      <c r="R4" s="25"/>
      <c r="S4" s="25" t="s">
        <v>268</v>
      </c>
    </row>
    <row r="5" spans="1:19" x14ac:dyDescent="0.3">
      <c r="A5" s="25">
        <f>VLOOKUP(Receive[[#This Row],[No用]],SetNo[[No.用]:[vlookup 用]],2,FALSE)</f>
        <v>4</v>
      </c>
      <c r="B5" s="25" t="s">
        <v>220</v>
      </c>
      <c r="C5" s="25" t="s">
        <v>245</v>
      </c>
      <c r="D5" s="25" t="s">
        <v>28</v>
      </c>
      <c r="E5" s="25" t="s">
        <v>26</v>
      </c>
      <c r="F5" s="25" t="s">
        <v>158</v>
      </c>
      <c r="G5" s="25" t="s">
        <v>72</v>
      </c>
      <c r="H5" s="25">
        <v>1</v>
      </c>
      <c r="I5" s="25" t="s">
        <v>244</v>
      </c>
      <c r="J5" s="25" t="s">
        <v>178</v>
      </c>
      <c r="K5" s="25" t="s">
        <v>176</v>
      </c>
      <c r="L5" s="25">
        <v>25</v>
      </c>
      <c r="M5" s="25"/>
      <c r="N5" s="25"/>
      <c r="O5" s="25"/>
      <c r="P5" s="25"/>
      <c r="Q5" s="25"/>
      <c r="R5" s="25"/>
      <c r="S5" s="25" t="s">
        <v>269</v>
      </c>
    </row>
    <row r="6" spans="1:19" x14ac:dyDescent="0.3">
      <c r="A6" s="25">
        <f>VLOOKUP(Receive[[#This Row],[No用]],SetNo[[No.用]:[vlookup 用]],2,FALSE)</f>
        <v>5</v>
      </c>
      <c r="B6" s="25" t="s">
        <v>220</v>
      </c>
      <c r="C6" s="25" t="s">
        <v>245</v>
      </c>
      <c r="D6" s="25" t="s">
        <v>28</v>
      </c>
      <c r="E6" s="25" t="s">
        <v>26</v>
      </c>
      <c r="F6" s="25" t="s">
        <v>158</v>
      </c>
      <c r="G6" s="25" t="s">
        <v>72</v>
      </c>
      <c r="H6" s="25">
        <v>1</v>
      </c>
      <c r="I6" s="25" t="s">
        <v>244</v>
      </c>
      <c r="J6" s="25" t="s">
        <v>179</v>
      </c>
      <c r="K6" s="25" t="s">
        <v>176</v>
      </c>
      <c r="L6" s="25">
        <v>29</v>
      </c>
      <c r="M6" s="25"/>
      <c r="N6" s="25"/>
      <c r="O6" s="25"/>
      <c r="P6" s="25"/>
      <c r="Q6" s="25"/>
      <c r="R6" s="25"/>
      <c r="S6" s="25" t="s">
        <v>270</v>
      </c>
    </row>
    <row r="7" spans="1:19" x14ac:dyDescent="0.3">
      <c r="A7" s="25">
        <f>VLOOKUP(Receive[[#This Row],[No用]],SetNo[[No.用]:[vlookup 用]],2,FALSE)</f>
        <v>6</v>
      </c>
      <c r="B7" s="25" t="s">
        <v>222</v>
      </c>
      <c r="C7" s="25" t="s">
        <v>245</v>
      </c>
      <c r="D7" s="25" t="s">
        <v>28</v>
      </c>
      <c r="E7" s="25" t="s">
        <v>26</v>
      </c>
      <c r="F7" s="25" t="s">
        <v>158</v>
      </c>
      <c r="G7" s="25" t="s">
        <v>72</v>
      </c>
      <c r="H7" s="25">
        <v>1</v>
      </c>
      <c r="I7" s="25" t="s">
        <v>16</v>
      </c>
      <c r="J7" s="25" t="s">
        <v>279</v>
      </c>
      <c r="K7" s="25" t="s">
        <v>280</v>
      </c>
      <c r="L7" s="25">
        <v>24</v>
      </c>
      <c r="M7" s="25"/>
      <c r="N7" s="25"/>
      <c r="O7" s="25"/>
      <c r="P7" s="25"/>
      <c r="Q7" s="25"/>
      <c r="R7" s="25"/>
      <c r="S7" s="26" t="s">
        <v>271</v>
      </c>
    </row>
    <row r="8" spans="1:19" x14ac:dyDescent="0.3">
      <c r="A8" s="25">
        <f>VLOOKUP(Receive[[#This Row],[No用]],SetNo[[No.用]:[vlookup 用]],2,FALSE)</f>
        <v>7</v>
      </c>
      <c r="B8" s="25" t="s">
        <v>222</v>
      </c>
      <c r="C8" s="25" t="s">
        <v>245</v>
      </c>
      <c r="D8" s="25" t="s">
        <v>28</v>
      </c>
      <c r="E8" s="25" t="s">
        <v>26</v>
      </c>
      <c r="F8" s="25" t="s">
        <v>158</v>
      </c>
      <c r="G8" s="25" t="s">
        <v>72</v>
      </c>
      <c r="H8" s="25">
        <v>1</v>
      </c>
      <c r="I8" s="25" t="s">
        <v>16</v>
      </c>
      <c r="J8" s="25" t="s">
        <v>281</v>
      </c>
      <c r="K8" s="25" t="s">
        <v>280</v>
      </c>
      <c r="L8" s="25">
        <v>28</v>
      </c>
      <c r="M8" s="25"/>
      <c r="N8" s="25"/>
      <c r="O8" s="25"/>
      <c r="P8" s="25"/>
      <c r="Q8" s="25"/>
      <c r="R8" s="25"/>
      <c r="S8" s="26" t="s">
        <v>272</v>
      </c>
    </row>
    <row r="9" spans="1:19" x14ac:dyDescent="0.3">
      <c r="A9" s="25">
        <f>VLOOKUP(Receive[[#This Row],[No用]],SetNo[[No.用]:[vlookup 用]],2,FALSE)</f>
        <v>8</v>
      </c>
      <c r="B9" s="25" t="s">
        <v>222</v>
      </c>
      <c r="C9" s="25" t="s">
        <v>245</v>
      </c>
      <c r="D9" s="25" t="s">
        <v>28</v>
      </c>
      <c r="E9" s="25" t="s">
        <v>26</v>
      </c>
      <c r="F9" s="25" t="s">
        <v>158</v>
      </c>
      <c r="G9" s="25" t="s">
        <v>72</v>
      </c>
      <c r="H9" s="25">
        <v>1</v>
      </c>
      <c r="I9" s="25" t="s">
        <v>16</v>
      </c>
      <c r="J9" s="25" t="s">
        <v>282</v>
      </c>
      <c r="K9" s="25" t="s">
        <v>280</v>
      </c>
      <c r="L9" s="25">
        <v>25</v>
      </c>
      <c r="M9" s="25"/>
      <c r="N9" s="25"/>
      <c r="O9" s="25"/>
      <c r="P9" s="25"/>
      <c r="Q9" s="25"/>
      <c r="R9" s="25"/>
      <c r="S9" s="26" t="s">
        <v>273</v>
      </c>
    </row>
    <row r="10" spans="1:19" x14ac:dyDescent="0.3">
      <c r="A10" s="25">
        <f>VLOOKUP(Receive[[#This Row],[No用]],SetNo[[No.用]:[vlookup 用]],2,FALSE)</f>
        <v>9</v>
      </c>
      <c r="B10" s="25" t="s">
        <v>222</v>
      </c>
      <c r="C10" s="25" t="s">
        <v>245</v>
      </c>
      <c r="D10" s="25" t="s">
        <v>28</v>
      </c>
      <c r="E10" s="25" t="s">
        <v>26</v>
      </c>
      <c r="F10" s="25" t="s">
        <v>158</v>
      </c>
      <c r="G10" s="25" t="s">
        <v>72</v>
      </c>
      <c r="H10" s="25">
        <v>1</v>
      </c>
      <c r="I10" s="25" t="s">
        <v>16</v>
      </c>
      <c r="J10" s="25" t="s">
        <v>283</v>
      </c>
      <c r="K10" s="25" t="s">
        <v>280</v>
      </c>
      <c r="L10" s="25">
        <v>25</v>
      </c>
      <c r="M10" s="25"/>
      <c r="N10" s="25"/>
      <c r="O10" s="25"/>
      <c r="P10" s="25"/>
      <c r="Q10" s="25"/>
      <c r="R10" s="25"/>
      <c r="S10" s="26" t="s">
        <v>274</v>
      </c>
    </row>
    <row r="11" spans="1:19" x14ac:dyDescent="0.3">
      <c r="A11" s="25">
        <f>VLOOKUP(Receive[[#This Row],[No用]],SetNo[[No.用]:[vlookup 用]],2,FALSE)</f>
        <v>10</v>
      </c>
      <c r="B11" s="25" t="s">
        <v>222</v>
      </c>
      <c r="C11" s="25" t="s">
        <v>245</v>
      </c>
      <c r="D11" s="25" t="s">
        <v>28</v>
      </c>
      <c r="E11" s="25" t="s">
        <v>26</v>
      </c>
      <c r="F11" s="25" t="s">
        <v>158</v>
      </c>
      <c r="G11" s="25" t="s">
        <v>72</v>
      </c>
      <c r="H11" s="25">
        <v>1</v>
      </c>
      <c r="I11" s="25" t="s">
        <v>16</v>
      </c>
      <c r="J11" s="25" t="s">
        <v>284</v>
      </c>
      <c r="K11" s="25" t="s">
        <v>280</v>
      </c>
      <c r="L11" s="25">
        <v>29</v>
      </c>
      <c r="M11" s="25"/>
      <c r="N11" s="25"/>
      <c r="O11" s="25"/>
      <c r="P11" s="25"/>
      <c r="Q11" s="25"/>
      <c r="R11" s="25"/>
      <c r="S11" s="26" t="s">
        <v>275</v>
      </c>
    </row>
    <row r="12" spans="1:19" x14ac:dyDescent="0.3">
      <c r="A12" s="25">
        <f>VLOOKUP(Receive[[#This Row],[No用]],SetNo[[No.用]:[vlookup 用]],2,FALSE)</f>
        <v>11</v>
      </c>
      <c r="B12" s="25" t="s">
        <v>223</v>
      </c>
      <c r="C12" s="25" t="s">
        <v>245</v>
      </c>
      <c r="D12" s="25" t="s">
        <v>23</v>
      </c>
      <c r="E12" s="25" t="s">
        <v>26</v>
      </c>
      <c r="F12" s="25" t="s">
        <v>158</v>
      </c>
      <c r="G12" s="25" t="s">
        <v>72</v>
      </c>
      <c r="H12" s="25">
        <v>1</v>
      </c>
      <c r="I12" s="25" t="s">
        <v>16</v>
      </c>
      <c r="J12" s="25" t="s">
        <v>279</v>
      </c>
      <c r="K12" s="25" t="s">
        <v>280</v>
      </c>
      <c r="L12" s="25">
        <v>24</v>
      </c>
      <c r="M12" s="25"/>
      <c r="N12" s="25"/>
      <c r="O12" s="25"/>
      <c r="P12" s="25"/>
      <c r="Q12" s="25"/>
      <c r="R12" s="25"/>
      <c r="S12" s="26" t="s">
        <v>276</v>
      </c>
    </row>
    <row r="13" spans="1:19" x14ac:dyDescent="0.3">
      <c r="A13" s="25">
        <f>VLOOKUP(Receive[[#This Row],[No用]],SetNo[[No.用]:[vlookup 用]],2,FALSE)</f>
        <v>12</v>
      </c>
      <c r="B13" s="25" t="s">
        <v>223</v>
      </c>
      <c r="C13" s="25" t="s">
        <v>245</v>
      </c>
      <c r="D13" s="25" t="s">
        <v>23</v>
      </c>
      <c r="E13" s="25" t="s">
        <v>26</v>
      </c>
      <c r="F13" s="25" t="s">
        <v>158</v>
      </c>
      <c r="G13" s="25" t="s">
        <v>72</v>
      </c>
      <c r="H13" s="25">
        <v>1</v>
      </c>
      <c r="I13" s="25" t="s">
        <v>16</v>
      </c>
      <c r="J13" s="25" t="s">
        <v>281</v>
      </c>
      <c r="K13" s="25" t="s">
        <v>280</v>
      </c>
      <c r="L13" s="25">
        <v>28</v>
      </c>
      <c r="M13" s="25"/>
      <c r="N13" s="25"/>
      <c r="O13" s="25"/>
      <c r="P13" s="25"/>
      <c r="Q13" s="25"/>
      <c r="R13" s="25"/>
      <c r="S13" s="26" t="s">
        <v>277</v>
      </c>
    </row>
    <row r="14" spans="1:19" x14ac:dyDescent="0.3">
      <c r="A14" s="25">
        <f>VLOOKUP(Receive[[#This Row],[No用]],SetNo[[No.用]:[vlookup 用]],2,FALSE)</f>
        <v>3</v>
      </c>
      <c r="B14" s="25" t="s">
        <v>223</v>
      </c>
      <c r="C14" s="25" t="s">
        <v>245</v>
      </c>
      <c r="D14" s="25" t="s">
        <v>23</v>
      </c>
      <c r="E14" s="25" t="s">
        <v>26</v>
      </c>
      <c r="F14" s="25" t="s">
        <v>158</v>
      </c>
      <c r="G14" s="25" t="s">
        <v>72</v>
      </c>
      <c r="H14" s="25">
        <v>1</v>
      </c>
      <c r="I14" s="25" t="s">
        <v>16</v>
      </c>
      <c r="J14" s="25" t="s">
        <v>282</v>
      </c>
      <c r="K14" s="25" t="s">
        <v>280</v>
      </c>
      <c r="L14" s="25">
        <v>25</v>
      </c>
      <c r="M14" s="25"/>
      <c r="N14" s="25"/>
      <c r="O14" s="25"/>
      <c r="P14" s="25"/>
      <c r="Q14" s="25"/>
      <c r="R14" s="25"/>
      <c r="S14" s="26" t="str">
        <f>Receive[[#This Row],[服装]]&amp;Receive[[#This Row],[名前]]&amp;Receive[[#This Row],[レアリティ]]</f>
        <v>夏祭り日向翔陽ICONIC</v>
      </c>
    </row>
    <row r="15" spans="1:19" x14ac:dyDescent="0.3">
      <c r="A15" s="25">
        <f>VLOOKUP(Receive[[#This Row],[No用]],SetNo[[No.用]:[vlookup 用]],2,FALSE)</f>
        <v>3</v>
      </c>
      <c r="B15" s="25" t="s">
        <v>223</v>
      </c>
      <c r="C15" s="25" t="s">
        <v>245</v>
      </c>
      <c r="D15" s="25" t="s">
        <v>23</v>
      </c>
      <c r="E15" s="25" t="s">
        <v>26</v>
      </c>
      <c r="F15" s="25" t="s">
        <v>158</v>
      </c>
      <c r="G15" s="25" t="s">
        <v>72</v>
      </c>
      <c r="H15" s="25">
        <v>1</v>
      </c>
      <c r="I15" s="25" t="s">
        <v>16</v>
      </c>
      <c r="J15" s="25" t="s">
        <v>283</v>
      </c>
      <c r="K15" s="25" t="s">
        <v>280</v>
      </c>
      <c r="L15" s="25">
        <v>25</v>
      </c>
      <c r="M15" s="25"/>
      <c r="N15" s="25"/>
      <c r="O15" s="25"/>
      <c r="P15" s="25"/>
      <c r="Q15" s="25"/>
      <c r="R15" s="25"/>
      <c r="S15" s="26" t="str">
        <f>Receive[[#This Row],[服装]]&amp;Receive[[#This Row],[名前]]&amp;Receive[[#This Row],[レアリティ]]</f>
        <v>夏祭り日向翔陽ICONIC</v>
      </c>
    </row>
    <row r="16" spans="1:19" x14ac:dyDescent="0.3">
      <c r="A16" s="25">
        <f>VLOOKUP(Receive[[#This Row],[No用]],SetNo[[No.用]:[vlookup 用]],2,FALSE)</f>
        <v>3</v>
      </c>
      <c r="B16" s="25" t="s">
        <v>223</v>
      </c>
      <c r="C16" s="25" t="s">
        <v>245</v>
      </c>
      <c r="D16" s="25" t="s">
        <v>23</v>
      </c>
      <c r="E16" s="25" t="s">
        <v>26</v>
      </c>
      <c r="F16" s="25" t="s">
        <v>158</v>
      </c>
      <c r="G16" s="25" t="s">
        <v>72</v>
      </c>
      <c r="H16" s="25">
        <v>1</v>
      </c>
      <c r="I16" s="25" t="s">
        <v>16</v>
      </c>
      <c r="J16" s="25" t="s">
        <v>284</v>
      </c>
      <c r="K16" s="25" t="s">
        <v>280</v>
      </c>
      <c r="L16" s="25">
        <v>29</v>
      </c>
      <c r="M16" s="25"/>
      <c r="N16" s="25"/>
      <c r="O16" s="25"/>
      <c r="P16" s="25"/>
      <c r="Q16" s="25"/>
      <c r="R16" s="25"/>
      <c r="S16" s="26" t="str">
        <f>Receive[[#This Row],[服装]]&amp;Receive[[#This Row],[名前]]&amp;Receive[[#This Row],[レアリティ]]</f>
        <v>夏祭り日向翔陽ICONIC</v>
      </c>
    </row>
    <row r="17" spans="1:19" x14ac:dyDescent="0.3">
      <c r="A17" s="25">
        <f>VLOOKUP(Receive[[#This Row],[No用]],SetNo[[No.用]:[vlookup 用]],2,FALSE)</f>
        <v>4</v>
      </c>
      <c r="B17" s="25" t="s">
        <v>220</v>
      </c>
      <c r="C17" s="25" t="s">
        <v>221</v>
      </c>
      <c r="D17" s="25" t="s">
        <v>28</v>
      </c>
      <c r="E17" s="25" t="s">
        <v>31</v>
      </c>
      <c r="F17" s="25" t="s">
        <v>158</v>
      </c>
      <c r="G17" s="25" t="s">
        <v>72</v>
      </c>
      <c r="H17" s="25">
        <v>1</v>
      </c>
      <c r="I17" s="25" t="s">
        <v>244</v>
      </c>
      <c r="J17" s="25" t="s">
        <v>121</v>
      </c>
      <c r="K17" s="25" t="s">
        <v>176</v>
      </c>
      <c r="L17" s="25">
        <v>25</v>
      </c>
      <c r="M17" s="25"/>
      <c r="N17" s="25"/>
      <c r="O17" s="25"/>
      <c r="P17" s="25"/>
      <c r="Q17" s="25"/>
      <c r="R17" s="25"/>
      <c r="S17" s="26" t="str">
        <f>Receive[[#This Row],[服装]]&amp;Receive[[#This Row],[名前]]&amp;Receive[[#This Row],[レアリティ]]</f>
        <v>ユニフォーム影山飛雄ICONIC</v>
      </c>
    </row>
    <row r="18" spans="1:19" x14ac:dyDescent="0.3">
      <c r="A18" s="25">
        <f>VLOOKUP(Receive[[#This Row],[No用]],SetNo[[No.用]:[vlookup 用]],2,FALSE)</f>
        <v>4</v>
      </c>
      <c r="B18" s="25" t="s">
        <v>220</v>
      </c>
      <c r="C18" s="25" t="s">
        <v>221</v>
      </c>
      <c r="D18" s="25" t="s">
        <v>28</v>
      </c>
      <c r="E18" s="25" t="s">
        <v>31</v>
      </c>
      <c r="F18" s="25" t="s">
        <v>158</v>
      </c>
      <c r="G18" s="25" t="s">
        <v>72</v>
      </c>
      <c r="H18" s="25">
        <v>1</v>
      </c>
      <c r="I18" s="25" t="s">
        <v>244</v>
      </c>
      <c r="J18" s="25" t="s">
        <v>177</v>
      </c>
      <c r="K18" s="25" t="s">
        <v>176</v>
      </c>
      <c r="L18" s="25">
        <v>26</v>
      </c>
      <c r="M18" s="25"/>
      <c r="N18" s="25"/>
      <c r="O18" s="25"/>
      <c r="P18" s="25"/>
      <c r="Q18" s="25"/>
      <c r="R18" s="25"/>
      <c r="S18" s="26" t="str">
        <f>Receive[[#This Row],[服装]]&amp;Receive[[#This Row],[名前]]&amp;Receive[[#This Row],[レアリティ]]</f>
        <v>ユニフォーム影山飛雄ICONIC</v>
      </c>
    </row>
    <row r="19" spans="1:19" x14ac:dyDescent="0.3">
      <c r="A19" s="25">
        <f>VLOOKUP(Receive[[#This Row],[No用]],SetNo[[No.用]:[vlookup 用]],2,FALSE)</f>
        <v>4</v>
      </c>
      <c r="B19" s="25" t="s">
        <v>220</v>
      </c>
      <c r="C19" s="25" t="s">
        <v>221</v>
      </c>
      <c r="D19" s="25" t="s">
        <v>28</v>
      </c>
      <c r="E19" s="25" t="s">
        <v>31</v>
      </c>
      <c r="F19" s="25" t="s">
        <v>158</v>
      </c>
      <c r="G19" s="25" t="s">
        <v>72</v>
      </c>
      <c r="H19" s="25">
        <v>1</v>
      </c>
      <c r="I19" s="25" t="s">
        <v>244</v>
      </c>
      <c r="J19" s="25" t="s">
        <v>122</v>
      </c>
      <c r="K19" s="25" t="s">
        <v>176</v>
      </c>
      <c r="L19" s="25">
        <v>26</v>
      </c>
      <c r="M19" s="25"/>
      <c r="N19" s="25"/>
      <c r="O19" s="25"/>
      <c r="P19" s="25"/>
      <c r="Q19" s="25"/>
      <c r="R19" s="25"/>
      <c r="S19" s="26" t="str">
        <f>Receive[[#This Row],[服装]]&amp;Receive[[#This Row],[名前]]&amp;Receive[[#This Row],[レアリティ]]</f>
        <v>ユニフォーム影山飛雄ICONIC</v>
      </c>
    </row>
    <row r="20" spans="1:19" x14ac:dyDescent="0.3">
      <c r="A20" s="25">
        <f>VLOOKUP(Receive[[#This Row],[No用]],SetNo[[No.用]:[vlookup 用]],2,FALSE)</f>
        <v>4</v>
      </c>
      <c r="B20" s="25" t="s">
        <v>220</v>
      </c>
      <c r="C20" s="25" t="s">
        <v>221</v>
      </c>
      <c r="D20" s="25" t="s">
        <v>28</v>
      </c>
      <c r="E20" s="25" t="s">
        <v>31</v>
      </c>
      <c r="F20" s="25" t="s">
        <v>158</v>
      </c>
      <c r="G20" s="25" t="s">
        <v>72</v>
      </c>
      <c r="H20" s="25">
        <v>1</v>
      </c>
      <c r="I20" s="25" t="s">
        <v>244</v>
      </c>
      <c r="J20" s="25" t="s">
        <v>178</v>
      </c>
      <c r="K20" s="25" t="s">
        <v>176</v>
      </c>
      <c r="L20" s="25">
        <v>29</v>
      </c>
      <c r="M20" s="25"/>
      <c r="N20" s="25"/>
      <c r="O20" s="25"/>
      <c r="P20" s="25"/>
      <c r="Q20" s="25"/>
      <c r="R20" s="25"/>
      <c r="S20" s="26" t="str">
        <f>Receive[[#This Row],[服装]]&amp;Receive[[#This Row],[名前]]&amp;Receive[[#This Row],[レアリティ]]</f>
        <v>ユニフォーム影山飛雄ICONIC</v>
      </c>
    </row>
    <row r="21" spans="1:19" x14ac:dyDescent="0.3">
      <c r="A21" s="25">
        <f>VLOOKUP(Receive[[#This Row],[No用]],SetNo[[No.用]:[vlookup 用]],2,FALSE)</f>
        <v>4</v>
      </c>
      <c r="B21" s="25" t="s">
        <v>220</v>
      </c>
      <c r="C21" s="25" t="s">
        <v>221</v>
      </c>
      <c r="D21" s="25" t="s">
        <v>28</v>
      </c>
      <c r="E21" s="25" t="s">
        <v>31</v>
      </c>
      <c r="F21" s="25" t="s">
        <v>158</v>
      </c>
      <c r="G21" s="25" t="s">
        <v>72</v>
      </c>
      <c r="H21" s="25">
        <v>1</v>
      </c>
      <c r="I21" s="25" t="s">
        <v>244</v>
      </c>
      <c r="J21" s="25" t="s">
        <v>179</v>
      </c>
      <c r="K21" s="25" t="s">
        <v>176</v>
      </c>
      <c r="L21" s="25">
        <v>29</v>
      </c>
      <c r="M21" s="25"/>
      <c r="N21" s="25"/>
      <c r="O21" s="25"/>
      <c r="P21" s="25"/>
      <c r="Q21" s="25"/>
      <c r="R21" s="25"/>
      <c r="S21" s="26" t="str">
        <f>Receive[[#This Row],[服装]]&amp;Receive[[#This Row],[名前]]&amp;Receive[[#This Row],[レアリティ]]</f>
        <v>ユニフォーム影山飛雄ICONIC</v>
      </c>
    </row>
    <row r="22" spans="1:19" x14ac:dyDescent="0.3">
      <c r="A22" s="25">
        <f>VLOOKUP(Receive[[#This Row],[No用]],SetNo[[No.用]:[vlookup 用]],2,FALSE)</f>
        <v>5</v>
      </c>
      <c r="B22" s="25" t="s">
        <v>222</v>
      </c>
      <c r="C22" s="25" t="s">
        <v>221</v>
      </c>
      <c r="D22" s="25" t="s">
        <v>28</v>
      </c>
      <c r="E22" s="25" t="s">
        <v>31</v>
      </c>
      <c r="F22" s="25" t="s">
        <v>158</v>
      </c>
      <c r="G22" s="25" t="s">
        <v>72</v>
      </c>
      <c r="H22" s="25">
        <v>1</v>
      </c>
      <c r="I22" s="25" t="s">
        <v>244</v>
      </c>
      <c r="J22" s="25" t="s">
        <v>121</v>
      </c>
      <c r="K22" s="25" t="s">
        <v>176</v>
      </c>
      <c r="L22" s="25">
        <v>25</v>
      </c>
      <c r="M22" s="25"/>
      <c r="N22" s="25"/>
      <c r="O22" s="25"/>
      <c r="P22" s="25"/>
      <c r="Q22" s="25"/>
      <c r="R22" s="25"/>
      <c r="S22" s="26" t="str">
        <f>Receive[[#This Row],[服装]]&amp;Receive[[#This Row],[名前]]&amp;Receive[[#This Row],[レアリティ]]</f>
        <v>制服影山飛雄ICONIC</v>
      </c>
    </row>
    <row r="23" spans="1:19" x14ac:dyDescent="0.3">
      <c r="A23" s="25">
        <f>VLOOKUP(Receive[[#This Row],[No用]],SetNo[[No.用]:[vlookup 用]],2,FALSE)</f>
        <v>5</v>
      </c>
      <c r="B23" s="25" t="s">
        <v>222</v>
      </c>
      <c r="C23" s="25" t="s">
        <v>221</v>
      </c>
      <c r="D23" s="25" t="s">
        <v>28</v>
      </c>
      <c r="E23" s="25" t="s">
        <v>31</v>
      </c>
      <c r="F23" s="25" t="s">
        <v>158</v>
      </c>
      <c r="G23" s="25" t="s">
        <v>72</v>
      </c>
      <c r="H23" s="25">
        <v>1</v>
      </c>
      <c r="I23" s="25" t="s">
        <v>244</v>
      </c>
      <c r="J23" s="25" t="s">
        <v>177</v>
      </c>
      <c r="K23" s="25" t="s">
        <v>176</v>
      </c>
      <c r="L23" s="25">
        <v>26</v>
      </c>
      <c r="M23" s="25"/>
      <c r="N23" s="25"/>
      <c r="O23" s="25"/>
      <c r="P23" s="25"/>
      <c r="Q23" s="25"/>
      <c r="R23" s="25"/>
      <c r="S23" s="26" t="str">
        <f>Receive[[#This Row],[服装]]&amp;Receive[[#This Row],[名前]]&amp;Receive[[#This Row],[レアリティ]]</f>
        <v>制服影山飛雄ICONIC</v>
      </c>
    </row>
    <row r="24" spans="1:19" x14ac:dyDescent="0.3">
      <c r="A24" s="25">
        <f>VLOOKUP(Receive[[#This Row],[No用]],SetNo[[No.用]:[vlookup 用]],2,FALSE)</f>
        <v>5</v>
      </c>
      <c r="B24" s="25" t="s">
        <v>222</v>
      </c>
      <c r="C24" s="25" t="s">
        <v>221</v>
      </c>
      <c r="D24" s="25" t="s">
        <v>28</v>
      </c>
      <c r="E24" s="25" t="s">
        <v>31</v>
      </c>
      <c r="F24" s="25" t="s">
        <v>158</v>
      </c>
      <c r="G24" s="25" t="s">
        <v>72</v>
      </c>
      <c r="H24" s="25">
        <v>1</v>
      </c>
      <c r="I24" s="25" t="s">
        <v>244</v>
      </c>
      <c r="J24" s="25" t="s">
        <v>122</v>
      </c>
      <c r="K24" s="25" t="s">
        <v>176</v>
      </c>
      <c r="L24" s="25">
        <v>26</v>
      </c>
      <c r="M24" s="25"/>
      <c r="N24" s="25"/>
      <c r="O24" s="25"/>
      <c r="P24" s="25"/>
      <c r="Q24" s="25"/>
      <c r="R24" s="25"/>
      <c r="S24" s="26" t="str">
        <f>Receive[[#This Row],[服装]]&amp;Receive[[#This Row],[名前]]&amp;Receive[[#This Row],[レアリティ]]</f>
        <v>制服影山飛雄ICONIC</v>
      </c>
    </row>
    <row r="25" spans="1:19" x14ac:dyDescent="0.3">
      <c r="A25" s="25">
        <f>VLOOKUP(Receive[[#This Row],[No用]],SetNo[[No.用]:[vlookup 用]],2,FALSE)</f>
        <v>5</v>
      </c>
      <c r="B25" s="25" t="s">
        <v>222</v>
      </c>
      <c r="C25" s="25" t="s">
        <v>221</v>
      </c>
      <c r="D25" s="25" t="s">
        <v>28</v>
      </c>
      <c r="E25" s="25" t="s">
        <v>31</v>
      </c>
      <c r="F25" s="25" t="s">
        <v>158</v>
      </c>
      <c r="G25" s="25" t="s">
        <v>72</v>
      </c>
      <c r="H25" s="25">
        <v>1</v>
      </c>
      <c r="I25" s="25" t="s">
        <v>244</v>
      </c>
      <c r="J25" s="25" t="s">
        <v>178</v>
      </c>
      <c r="K25" s="25" t="s">
        <v>176</v>
      </c>
      <c r="L25" s="25">
        <v>29</v>
      </c>
      <c r="M25" s="25"/>
      <c r="N25" s="25"/>
      <c r="O25" s="25"/>
      <c r="P25" s="25"/>
      <c r="Q25" s="25"/>
      <c r="R25" s="25"/>
      <c r="S25" s="26" t="str">
        <f>Receive[[#This Row],[服装]]&amp;Receive[[#This Row],[名前]]&amp;Receive[[#This Row],[レアリティ]]</f>
        <v>制服影山飛雄ICONIC</v>
      </c>
    </row>
    <row r="26" spans="1:19" x14ac:dyDescent="0.3">
      <c r="A26" s="25">
        <f>VLOOKUP(Receive[[#This Row],[No用]],SetNo[[No.用]:[vlookup 用]],2,FALSE)</f>
        <v>5</v>
      </c>
      <c r="B26" s="25" t="s">
        <v>222</v>
      </c>
      <c r="C26" s="25" t="s">
        <v>221</v>
      </c>
      <c r="D26" s="25" t="s">
        <v>28</v>
      </c>
      <c r="E26" s="25" t="s">
        <v>31</v>
      </c>
      <c r="F26" s="25" t="s">
        <v>158</v>
      </c>
      <c r="G26" s="25" t="s">
        <v>72</v>
      </c>
      <c r="H26" s="25">
        <v>1</v>
      </c>
      <c r="I26" s="25" t="s">
        <v>244</v>
      </c>
      <c r="J26" s="25" t="s">
        <v>179</v>
      </c>
      <c r="K26" s="25" t="s">
        <v>176</v>
      </c>
      <c r="L26" s="25">
        <v>29</v>
      </c>
      <c r="M26" s="25"/>
      <c r="N26" s="25"/>
      <c r="O26" s="25"/>
      <c r="P26" s="25"/>
      <c r="Q26" s="25"/>
      <c r="R26" s="25"/>
      <c r="S26" s="25" t="str">
        <f>Receive[[#This Row],[服装]]&amp;Receive[[#This Row],[名前]]&amp;Receive[[#This Row],[レアリティ]]</f>
        <v>制服影山飛雄ICONIC</v>
      </c>
    </row>
    <row r="27" spans="1:19" x14ac:dyDescent="0.3">
      <c r="A27" s="25">
        <f>VLOOKUP(Receive[[#This Row],[No用]],SetNo[[No.用]:[vlookup 用]],2,FALSE)</f>
        <v>6</v>
      </c>
      <c r="B27" s="25" t="s">
        <v>223</v>
      </c>
      <c r="C27" s="25" t="s">
        <v>221</v>
      </c>
      <c r="D27" s="25" t="s">
        <v>23</v>
      </c>
      <c r="E27" s="25" t="s">
        <v>31</v>
      </c>
      <c r="F27" s="25" t="s">
        <v>158</v>
      </c>
      <c r="G27" s="25" t="s">
        <v>72</v>
      </c>
      <c r="H27" s="25">
        <v>1</v>
      </c>
      <c r="I27" s="25" t="s">
        <v>244</v>
      </c>
      <c r="J27" s="25" t="s">
        <v>121</v>
      </c>
      <c r="K27" s="25" t="s">
        <v>192</v>
      </c>
      <c r="L27" s="25">
        <v>28</v>
      </c>
      <c r="M27" s="25"/>
      <c r="N27" s="25"/>
      <c r="O27" s="25"/>
      <c r="P27" s="25"/>
      <c r="Q27" s="25"/>
      <c r="R27" s="25"/>
      <c r="S27" s="25" t="str">
        <f>Receive[[#This Row],[服装]]&amp;Receive[[#This Row],[名前]]&amp;Receive[[#This Row],[レアリティ]]</f>
        <v>夏祭り影山飛雄ICONIC</v>
      </c>
    </row>
    <row r="28" spans="1:19" x14ac:dyDescent="0.3">
      <c r="A28" s="25">
        <f>VLOOKUP(Receive[[#This Row],[No用]],SetNo[[No.用]:[vlookup 用]],2,FALSE)</f>
        <v>6</v>
      </c>
      <c r="B28" s="25" t="s">
        <v>223</v>
      </c>
      <c r="C28" s="25" t="s">
        <v>221</v>
      </c>
      <c r="D28" s="25" t="s">
        <v>23</v>
      </c>
      <c r="E28" s="25" t="s">
        <v>31</v>
      </c>
      <c r="F28" s="25" t="s">
        <v>158</v>
      </c>
      <c r="G28" s="25" t="s">
        <v>72</v>
      </c>
      <c r="H28" s="25">
        <v>1</v>
      </c>
      <c r="I28" s="25" t="s">
        <v>244</v>
      </c>
      <c r="J28" s="25" t="s">
        <v>177</v>
      </c>
      <c r="K28" s="25" t="s">
        <v>176</v>
      </c>
      <c r="L28" s="25">
        <v>26</v>
      </c>
      <c r="M28" s="25"/>
      <c r="N28" s="25"/>
      <c r="O28" s="25"/>
      <c r="P28" s="25"/>
      <c r="Q28" s="25"/>
      <c r="R28" s="25"/>
      <c r="S28" s="25" t="str">
        <f>Receive[[#This Row],[服装]]&amp;Receive[[#This Row],[名前]]&amp;Receive[[#This Row],[レアリティ]]</f>
        <v>夏祭り影山飛雄ICONIC</v>
      </c>
    </row>
    <row r="29" spans="1:19" x14ac:dyDescent="0.3">
      <c r="A29" s="25">
        <f>VLOOKUP(Receive[[#This Row],[No用]],SetNo[[No.用]:[vlookup 用]],2,FALSE)</f>
        <v>6</v>
      </c>
      <c r="B29" s="25" t="s">
        <v>223</v>
      </c>
      <c r="C29" s="25" t="s">
        <v>221</v>
      </c>
      <c r="D29" s="25" t="s">
        <v>23</v>
      </c>
      <c r="E29" s="25" t="s">
        <v>31</v>
      </c>
      <c r="F29" s="25" t="s">
        <v>158</v>
      </c>
      <c r="G29" s="25" t="s">
        <v>72</v>
      </c>
      <c r="H29" s="25">
        <v>1</v>
      </c>
      <c r="I29" s="25" t="s">
        <v>244</v>
      </c>
      <c r="J29" s="25" t="s">
        <v>246</v>
      </c>
      <c r="K29" s="25" t="s">
        <v>176</v>
      </c>
      <c r="L29" s="25">
        <v>26</v>
      </c>
      <c r="M29" s="25"/>
      <c r="N29" s="25"/>
      <c r="O29" s="25"/>
      <c r="P29" s="25"/>
      <c r="Q29" s="25"/>
      <c r="R29" s="25"/>
      <c r="S29" s="25" t="str">
        <f>Receive[[#This Row],[服装]]&amp;Receive[[#This Row],[名前]]&amp;Receive[[#This Row],[レアリティ]]</f>
        <v>夏祭り影山飛雄ICONIC</v>
      </c>
    </row>
    <row r="30" spans="1:19" x14ac:dyDescent="0.3">
      <c r="A30" s="25">
        <f>VLOOKUP(Receive[[#This Row],[No用]],SetNo[[No.用]:[vlookup 用]],2,FALSE)</f>
        <v>6</v>
      </c>
      <c r="B30" s="25" t="s">
        <v>223</v>
      </c>
      <c r="C30" s="25" t="s">
        <v>221</v>
      </c>
      <c r="D30" s="25" t="s">
        <v>23</v>
      </c>
      <c r="E30" s="25" t="s">
        <v>31</v>
      </c>
      <c r="F30" s="25" t="s">
        <v>158</v>
      </c>
      <c r="G30" s="25" t="s">
        <v>72</v>
      </c>
      <c r="H30" s="25">
        <v>1</v>
      </c>
      <c r="I30" s="25" t="s">
        <v>244</v>
      </c>
      <c r="J30" s="25" t="s">
        <v>122</v>
      </c>
      <c r="K30" s="25" t="s">
        <v>192</v>
      </c>
      <c r="L30" s="25">
        <v>29</v>
      </c>
      <c r="M30" s="25"/>
      <c r="N30" s="25"/>
      <c r="O30" s="25"/>
      <c r="P30" s="25"/>
      <c r="Q30" s="25"/>
      <c r="R30" s="25"/>
      <c r="S30" s="25" t="str">
        <f>Receive[[#This Row],[服装]]&amp;Receive[[#This Row],[名前]]&amp;Receive[[#This Row],[レアリティ]]</f>
        <v>夏祭り影山飛雄ICONIC</v>
      </c>
    </row>
    <row r="31" spans="1:19" x14ac:dyDescent="0.3">
      <c r="A31" s="25">
        <f>VLOOKUP(Receive[[#This Row],[No用]],SetNo[[No.用]:[vlookup 用]],2,FALSE)</f>
        <v>6</v>
      </c>
      <c r="B31" s="25" t="s">
        <v>223</v>
      </c>
      <c r="C31" s="25" t="s">
        <v>221</v>
      </c>
      <c r="D31" s="25" t="s">
        <v>23</v>
      </c>
      <c r="E31" s="25" t="s">
        <v>31</v>
      </c>
      <c r="F31" s="25" t="s">
        <v>158</v>
      </c>
      <c r="G31" s="25" t="s">
        <v>72</v>
      </c>
      <c r="H31" s="25">
        <v>1</v>
      </c>
      <c r="I31" s="25" t="s">
        <v>244</v>
      </c>
      <c r="J31" s="25" t="s">
        <v>178</v>
      </c>
      <c r="K31" s="25" t="s">
        <v>176</v>
      </c>
      <c r="L31" s="25">
        <v>29</v>
      </c>
      <c r="M31" s="25"/>
      <c r="N31" s="25"/>
      <c r="O31" s="25"/>
      <c r="P31" s="25"/>
      <c r="Q31" s="25"/>
      <c r="R31" s="25"/>
      <c r="S31" s="26" t="str">
        <f>Receive[[#This Row],[服装]]&amp;Receive[[#This Row],[名前]]&amp;Receive[[#This Row],[レアリティ]]</f>
        <v>夏祭り影山飛雄ICONIC</v>
      </c>
    </row>
    <row r="32" spans="1:19" x14ac:dyDescent="0.3">
      <c r="A32" s="25">
        <f>VLOOKUP(Receive[[#This Row],[No用]],SetNo[[No.用]:[vlookup 用]],2,FALSE)</f>
        <v>6</v>
      </c>
      <c r="B32" s="25" t="s">
        <v>223</v>
      </c>
      <c r="C32" s="25" t="s">
        <v>221</v>
      </c>
      <c r="D32" s="25" t="s">
        <v>23</v>
      </c>
      <c r="E32" s="25" t="s">
        <v>31</v>
      </c>
      <c r="F32" s="25" t="s">
        <v>158</v>
      </c>
      <c r="G32" s="25" t="s">
        <v>72</v>
      </c>
      <c r="H32" s="25">
        <v>1</v>
      </c>
      <c r="I32" s="25" t="s">
        <v>244</v>
      </c>
      <c r="J32" s="25" t="s">
        <v>179</v>
      </c>
      <c r="K32" s="25" t="s">
        <v>176</v>
      </c>
      <c r="L32" s="25">
        <v>29</v>
      </c>
      <c r="M32" s="25"/>
      <c r="N32" s="25"/>
      <c r="O32" s="25"/>
      <c r="P32" s="25"/>
      <c r="Q32" s="25"/>
      <c r="R32" s="25"/>
      <c r="S32" s="26" t="str">
        <f>Receive[[#This Row],[服装]]&amp;Receive[[#This Row],[名前]]&amp;Receive[[#This Row],[レアリティ]]</f>
        <v>夏祭り影山飛雄ICONIC</v>
      </c>
    </row>
    <row r="33" spans="1:19" x14ac:dyDescent="0.3">
      <c r="A33" s="25">
        <f>VLOOKUP(Receive[[#This Row],[No用]],SetNo[[No.用]:[vlookup 用]],2,FALSE)</f>
        <v>7</v>
      </c>
      <c r="B33" s="25" t="s">
        <v>220</v>
      </c>
      <c r="C33" s="25" t="s">
        <v>224</v>
      </c>
      <c r="D33" s="25" t="s">
        <v>28</v>
      </c>
      <c r="E33" s="25" t="s">
        <v>26</v>
      </c>
      <c r="F33" s="25" t="s">
        <v>158</v>
      </c>
      <c r="G33" s="25" t="s">
        <v>72</v>
      </c>
      <c r="H33" s="25">
        <v>1</v>
      </c>
      <c r="I33" s="25" t="s">
        <v>244</v>
      </c>
      <c r="J33" s="25" t="s">
        <v>121</v>
      </c>
      <c r="K33" s="25" t="s">
        <v>176</v>
      </c>
      <c r="L33" s="25">
        <v>24</v>
      </c>
      <c r="M33" s="25"/>
      <c r="N33" s="25"/>
      <c r="O33" s="25"/>
      <c r="P33" s="25"/>
      <c r="Q33" s="25"/>
      <c r="R33" s="25"/>
      <c r="S33" s="26" t="str">
        <f>Receive[[#This Row],[服装]]&amp;Receive[[#This Row],[名前]]&amp;Receive[[#This Row],[レアリティ]]</f>
        <v>ユニフォーム月島蛍ICONIC</v>
      </c>
    </row>
    <row r="34" spans="1:19" x14ac:dyDescent="0.3">
      <c r="A34" s="25">
        <f>VLOOKUP(Receive[[#This Row],[No用]],SetNo[[No.用]:[vlookup 用]],2,FALSE)</f>
        <v>7</v>
      </c>
      <c r="B34" s="25" t="s">
        <v>220</v>
      </c>
      <c r="C34" s="25" t="s">
        <v>224</v>
      </c>
      <c r="D34" s="25" t="s">
        <v>28</v>
      </c>
      <c r="E34" s="25" t="s">
        <v>26</v>
      </c>
      <c r="F34" s="25" t="s">
        <v>158</v>
      </c>
      <c r="G34" s="25" t="s">
        <v>72</v>
      </c>
      <c r="H34" s="25">
        <v>1</v>
      </c>
      <c r="I34" s="25" t="s">
        <v>244</v>
      </c>
      <c r="J34" s="25" t="s">
        <v>177</v>
      </c>
      <c r="K34" s="25" t="s">
        <v>176</v>
      </c>
      <c r="L34" s="25">
        <v>23</v>
      </c>
      <c r="M34" s="25"/>
      <c r="N34" s="25"/>
      <c r="O34" s="25"/>
      <c r="P34" s="25"/>
      <c r="Q34" s="25"/>
      <c r="R34" s="25"/>
      <c r="S34" s="26" t="str">
        <f>Receive[[#This Row],[服装]]&amp;Receive[[#This Row],[名前]]&amp;Receive[[#This Row],[レアリティ]]</f>
        <v>ユニフォーム月島蛍ICONIC</v>
      </c>
    </row>
    <row r="35" spans="1:19" x14ac:dyDescent="0.3">
      <c r="A35" s="25">
        <f>VLOOKUP(Receive[[#This Row],[No用]],SetNo[[No.用]:[vlookup 用]],2,FALSE)</f>
        <v>7</v>
      </c>
      <c r="B35" s="25" t="s">
        <v>220</v>
      </c>
      <c r="C35" s="25" t="s">
        <v>224</v>
      </c>
      <c r="D35" s="25" t="s">
        <v>28</v>
      </c>
      <c r="E35" s="25" t="s">
        <v>26</v>
      </c>
      <c r="F35" s="25" t="s">
        <v>158</v>
      </c>
      <c r="G35" s="25" t="s">
        <v>72</v>
      </c>
      <c r="H35" s="25">
        <v>1</v>
      </c>
      <c r="I35" s="25" t="s">
        <v>244</v>
      </c>
      <c r="J35" s="25" t="s">
        <v>122</v>
      </c>
      <c r="K35" s="25" t="s">
        <v>176</v>
      </c>
      <c r="L35" s="25">
        <v>23</v>
      </c>
      <c r="M35" s="25"/>
      <c r="N35" s="25"/>
      <c r="O35" s="25"/>
      <c r="P35" s="25"/>
      <c r="Q35" s="25"/>
      <c r="R35" s="25"/>
      <c r="S35" s="26" t="str">
        <f>Receive[[#This Row],[服装]]&amp;Receive[[#This Row],[名前]]&amp;Receive[[#This Row],[レアリティ]]</f>
        <v>ユニフォーム月島蛍ICONIC</v>
      </c>
    </row>
    <row r="36" spans="1:19" x14ac:dyDescent="0.3">
      <c r="A36" s="25">
        <f>VLOOKUP(Receive[[#This Row],[No用]],SetNo[[No.用]:[vlookup 用]],2,FALSE)</f>
        <v>7</v>
      </c>
      <c r="B36" s="25" t="s">
        <v>220</v>
      </c>
      <c r="C36" s="25" t="s">
        <v>224</v>
      </c>
      <c r="D36" s="25" t="s">
        <v>28</v>
      </c>
      <c r="E36" s="25" t="s">
        <v>26</v>
      </c>
      <c r="F36" s="25" t="s">
        <v>158</v>
      </c>
      <c r="G36" s="25" t="s">
        <v>72</v>
      </c>
      <c r="H36" s="25">
        <v>1</v>
      </c>
      <c r="I36" s="25" t="s">
        <v>244</v>
      </c>
      <c r="J36" s="25" t="s">
        <v>178</v>
      </c>
      <c r="K36" s="25" t="s">
        <v>176</v>
      </c>
      <c r="L36" s="25">
        <v>23</v>
      </c>
      <c r="M36" s="25"/>
      <c r="N36" s="25"/>
      <c r="O36" s="25"/>
      <c r="P36" s="25"/>
      <c r="Q36" s="25"/>
      <c r="R36" s="25"/>
      <c r="S36" s="26" t="str">
        <f>Receive[[#This Row],[服装]]&amp;Receive[[#This Row],[名前]]&amp;Receive[[#This Row],[レアリティ]]</f>
        <v>ユニフォーム月島蛍ICONIC</v>
      </c>
    </row>
    <row r="37" spans="1:19" x14ac:dyDescent="0.3">
      <c r="A37" s="25">
        <f>VLOOKUP(Receive[[#This Row],[No用]],SetNo[[No.用]:[vlookup 用]],2,FALSE)</f>
        <v>7</v>
      </c>
      <c r="B37" s="25" t="s">
        <v>220</v>
      </c>
      <c r="C37" s="25" t="s">
        <v>224</v>
      </c>
      <c r="D37" s="25" t="s">
        <v>28</v>
      </c>
      <c r="E37" s="25" t="s">
        <v>26</v>
      </c>
      <c r="F37" s="25" t="s">
        <v>158</v>
      </c>
      <c r="G37" s="25" t="s">
        <v>72</v>
      </c>
      <c r="H37" s="25">
        <v>1</v>
      </c>
      <c r="I37" s="25" t="s">
        <v>244</v>
      </c>
      <c r="J37" s="25" t="s">
        <v>179</v>
      </c>
      <c r="K37" s="25" t="s">
        <v>176</v>
      </c>
      <c r="L37" s="25">
        <v>29</v>
      </c>
      <c r="M37" s="25"/>
      <c r="N37" s="25"/>
      <c r="O37" s="25"/>
      <c r="P37" s="25"/>
      <c r="Q37" s="25"/>
      <c r="R37" s="25"/>
      <c r="S37" s="26" t="str">
        <f>Receive[[#This Row],[服装]]&amp;Receive[[#This Row],[名前]]&amp;Receive[[#This Row],[レアリティ]]</f>
        <v>ユニフォーム月島蛍ICONIC</v>
      </c>
    </row>
    <row r="38" spans="1:19" x14ac:dyDescent="0.3">
      <c r="A38" s="25">
        <f>VLOOKUP(Receive[[#This Row],[No用]],SetNo[[No.用]:[vlookup 用]],2,FALSE)</f>
        <v>8</v>
      </c>
      <c r="B38" s="25" t="s">
        <v>225</v>
      </c>
      <c r="C38" s="25" t="s">
        <v>224</v>
      </c>
      <c r="D38" s="25" t="s">
        <v>23</v>
      </c>
      <c r="E38" s="25" t="s">
        <v>26</v>
      </c>
      <c r="F38" s="25" t="s">
        <v>158</v>
      </c>
      <c r="G38" s="25" t="s">
        <v>72</v>
      </c>
      <c r="H38" s="25">
        <v>1</v>
      </c>
      <c r="I38" s="25" t="s">
        <v>244</v>
      </c>
      <c r="J38" s="25" t="s">
        <v>121</v>
      </c>
      <c r="K38" s="25" t="s">
        <v>176</v>
      </c>
      <c r="L38" s="25">
        <v>24</v>
      </c>
      <c r="M38" s="25"/>
      <c r="N38" s="25"/>
      <c r="O38" s="25"/>
      <c r="P38" s="25"/>
      <c r="Q38" s="25"/>
      <c r="R38" s="25"/>
      <c r="S38" s="26" t="str">
        <f>Receive[[#This Row],[服装]]&amp;Receive[[#This Row],[名前]]&amp;Receive[[#This Row],[レアリティ]]</f>
        <v>水着月島蛍ICONIC</v>
      </c>
    </row>
    <row r="39" spans="1:19" x14ac:dyDescent="0.3">
      <c r="A39" s="25">
        <f>VLOOKUP(Receive[[#This Row],[No用]],SetNo[[No.用]:[vlookup 用]],2,FALSE)</f>
        <v>8</v>
      </c>
      <c r="B39" s="25" t="s">
        <v>225</v>
      </c>
      <c r="C39" s="25" t="s">
        <v>224</v>
      </c>
      <c r="D39" s="25" t="s">
        <v>23</v>
      </c>
      <c r="E39" s="25" t="s">
        <v>26</v>
      </c>
      <c r="F39" s="25" t="s">
        <v>158</v>
      </c>
      <c r="G39" s="25" t="s">
        <v>72</v>
      </c>
      <c r="H39" s="25">
        <v>1</v>
      </c>
      <c r="I39" s="25" t="s">
        <v>244</v>
      </c>
      <c r="J39" s="25" t="s">
        <v>177</v>
      </c>
      <c r="K39" s="25" t="s">
        <v>176</v>
      </c>
      <c r="L39" s="25">
        <v>23</v>
      </c>
      <c r="M39" s="25"/>
      <c r="N39" s="25"/>
      <c r="O39" s="25"/>
      <c r="P39" s="25"/>
      <c r="Q39" s="25"/>
      <c r="R39" s="25"/>
      <c r="S39" s="26" t="str">
        <f>Receive[[#This Row],[服装]]&amp;Receive[[#This Row],[名前]]&amp;Receive[[#This Row],[レアリティ]]</f>
        <v>水着月島蛍ICONIC</v>
      </c>
    </row>
    <row r="40" spans="1:19" x14ac:dyDescent="0.3">
      <c r="A40" s="25">
        <f>VLOOKUP(Receive[[#This Row],[No用]],SetNo[[No.用]:[vlookup 用]],2,FALSE)</f>
        <v>8</v>
      </c>
      <c r="B40" s="25" t="s">
        <v>225</v>
      </c>
      <c r="C40" s="25" t="s">
        <v>224</v>
      </c>
      <c r="D40" s="25" t="s">
        <v>23</v>
      </c>
      <c r="E40" s="25" t="s">
        <v>26</v>
      </c>
      <c r="F40" s="25" t="s">
        <v>158</v>
      </c>
      <c r="G40" s="25" t="s">
        <v>72</v>
      </c>
      <c r="H40" s="25">
        <v>1</v>
      </c>
      <c r="I40" s="25" t="s">
        <v>244</v>
      </c>
      <c r="J40" s="25" t="s">
        <v>122</v>
      </c>
      <c r="K40" s="25" t="s">
        <v>176</v>
      </c>
      <c r="L40" s="25">
        <v>23</v>
      </c>
      <c r="M40" s="25"/>
      <c r="N40" s="25"/>
      <c r="O40" s="25"/>
      <c r="P40" s="25"/>
      <c r="Q40" s="25"/>
      <c r="R40" s="25"/>
      <c r="S40" s="26" t="str">
        <f>Receive[[#This Row],[服装]]&amp;Receive[[#This Row],[名前]]&amp;Receive[[#This Row],[レアリティ]]</f>
        <v>水着月島蛍ICONIC</v>
      </c>
    </row>
    <row r="41" spans="1:19" x14ac:dyDescent="0.3">
      <c r="A41" s="25">
        <f>VLOOKUP(Receive[[#This Row],[No用]],SetNo[[No.用]:[vlookup 用]],2,FALSE)</f>
        <v>8</v>
      </c>
      <c r="B41" s="25" t="s">
        <v>225</v>
      </c>
      <c r="C41" s="25" t="s">
        <v>224</v>
      </c>
      <c r="D41" s="25" t="s">
        <v>23</v>
      </c>
      <c r="E41" s="25" t="s">
        <v>26</v>
      </c>
      <c r="F41" s="25" t="s">
        <v>158</v>
      </c>
      <c r="G41" s="25" t="s">
        <v>72</v>
      </c>
      <c r="H41" s="25">
        <v>1</v>
      </c>
      <c r="I41" s="25" t="s">
        <v>244</v>
      </c>
      <c r="J41" s="25" t="s">
        <v>178</v>
      </c>
      <c r="K41" s="25" t="s">
        <v>176</v>
      </c>
      <c r="L41" s="25">
        <v>23</v>
      </c>
      <c r="M41" s="25"/>
      <c r="N41" s="25"/>
      <c r="O41" s="25"/>
      <c r="P41" s="25"/>
      <c r="Q41" s="25"/>
      <c r="R41" s="25"/>
      <c r="S41" s="26" t="str">
        <f>Receive[[#This Row],[服装]]&amp;Receive[[#This Row],[名前]]&amp;Receive[[#This Row],[レアリティ]]</f>
        <v>水着月島蛍ICONIC</v>
      </c>
    </row>
    <row r="42" spans="1:19" x14ac:dyDescent="0.3">
      <c r="A42" s="25">
        <f>VLOOKUP(Receive[[#This Row],[No用]],SetNo[[No.用]:[vlookup 用]],2,FALSE)</f>
        <v>8</v>
      </c>
      <c r="B42" s="25" t="s">
        <v>225</v>
      </c>
      <c r="C42" s="25" t="s">
        <v>224</v>
      </c>
      <c r="D42" s="25" t="s">
        <v>23</v>
      </c>
      <c r="E42" s="25" t="s">
        <v>26</v>
      </c>
      <c r="F42" s="25" t="s">
        <v>158</v>
      </c>
      <c r="G42" s="25" t="s">
        <v>72</v>
      </c>
      <c r="H42" s="25">
        <v>1</v>
      </c>
      <c r="I42" s="25" t="s">
        <v>244</v>
      </c>
      <c r="J42" s="25" t="s">
        <v>179</v>
      </c>
      <c r="K42" s="25" t="s">
        <v>176</v>
      </c>
      <c r="L42" s="25">
        <v>29</v>
      </c>
      <c r="M42" s="25"/>
      <c r="N42" s="25"/>
      <c r="O42" s="25"/>
      <c r="P42" s="25"/>
      <c r="Q42" s="25"/>
      <c r="R42" s="25"/>
      <c r="S42" s="26" t="str">
        <f>Receive[[#This Row],[服装]]&amp;Receive[[#This Row],[名前]]&amp;Receive[[#This Row],[レアリティ]]</f>
        <v>水着月島蛍ICONIC</v>
      </c>
    </row>
    <row r="43" spans="1:19" x14ac:dyDescent="0.3">
      <c r="A43" s="25">
        <f>VLOOKUP(Receive[[#This Row],[No用]],SetNo[[No.用]:[vlookup 用]],2,FALSE)</f>
        <v>9</v>
      </c>
      <c r="B43" s="25" t="s">
        <v>220</v>
      </c>
      <c r="C43" s="25" t="s">
        <v>226</v>
      </c>
      <c r="D43" s="25" t="s">
        <v>24</v>
      </c>
      <c r="E43" s="25" t="s">
        <v>26</v>
      </c>
      <c r="F43" s="25" t="s">
        <v>158</v>
      </c>
      <c r="G43" s="25" t="s">
        <v>72</v>
      </c>
      <c r="H43" s="25">
        <v>1</v>
      </c>
      <c r="I43" s="25" t="s">
        <v>244</v>
      </c>
      <c r="J43" s="25" t="s">
        <v>121</v>
      </c>
      <c r="K43" s="25" t="s">
        <v>176</v>
      </c>
      <c r="L43" s="25">
        <v>22</v>
      </c>
      <c r="M43" s="25"/>
      <c r="N43" s="25"/>
      <c r="O43" s="25"/>
      <c r="P43" s="25"/>
      <c r="Q43" s="25"/>
      <c r="R43" s="25"/>
      <c r="S43" s="26" t="str">
        <f>Receive[[#This Row],[服装]]&amp;Receive[[#This Row],[名前]]&amp;Receive[[#This Row],[レアリティ]]</f>
        <v>ユニフォーム山口忠ICONIC</v>
      </c>
    </row>
    <row r="44" spans="1:19" x14ac:dyDescent="0.3">
      <c r="A44" s="25">
        <f>VLOOKUP(Receive[[#This Row],[No用]],SetNo[[No.用]:[vlookup 用]],2,FALSE)</f>
        <v>9</v>
      </c>
      <c r="B44" s="25" t="s">
        <v>220</v>
      </c>
      <c r="C44" s="25" t="s">
        <v>226</v>
      </c>
      <c r="D44" s="25" t="s">
        <v>24</v>
      </c>
      <c r="E44" s="25" t="s">
        <v>26</v>
      </c>
      <c r="F44" s="25" t="s">
        <v>158</v>
      </c>
      <c r="G44" s="25" t="s">
        <v>72</v>
      </c>
      <c r="H44" s="25">
        <v>1</v>
      </c>
      <c r="I44" s="25" t="s">
        <v>244</v>
      </c>
      <c r="J44" s="25" t="s">
        <v>177</v>
      </c>
      <c r="K44" s="25" t="s">
        <v>176</v>
      </c>
      <c r="L44" s="25">
        <v>22</v>
      </c>
      <c r="M44" s="25"/>
      <c r="N44" s="25"/>
      <c r="O44" s="25"/>
      <c r="P44" s="25"/>
      <c r="Q44" s="25"/>
      <c r="R44" s="25"/>
      <c r="S44" s="26" t="str">
        <f>Receive[[#This Row],[服装]]&amp;Receive[[#This Row],[名前]]&amp;Receive[[#This Row],[レアリティ]]</f>
        <v>ユニフォーム山口忠ICONIC</v>
      </c>
    </row>
    <row r="45" spans="1:19" x14ac:dyDescent="0.3">
      <c r="A45" s="25">
        <f>VLOOKUP(Receive[[#This Row],[No用]],SetNo[[No.用]:[vlookup 用]],2,FALSE)</f>
        <v>9</v>
      </c>
      <c r="B45" s="25" t="s">
        <v>220</v>
      </c>
      <c r="C45" s="25" t="s">
        <v>226</v>
      </c>
      <c r="D45" s="25" t="s">
        <v>24</v>
      </c>
      <c r="E45" s="25" t="s">
        <v>26</v>
      </c>
      <c r="F45" s="25" t="s">
        <v>158</v>
      </c>
      <c r="G45" s="25" t="s">
        <v>72</v>
      </c>
      <c r="H45" s="25">
        <v>1</v>
      </c>
      <c r="I45" s="25" t="s">
        <v>244</v>
      </c>
      <c r="J45" s="25" t="s">
        <v>122</v>
      </c>
      <c r="K45" s="25" t="s">
        <v>176</v>
      </c>
      <c r="L45" s="25">
        <v>22</v>
      </c>
      <c r="M45" s="25"/>
      <c r="N45" s="25"/>
      <c r="O45" s="25"/>
      <c r="P45" s="25"/>
      <c r="Q45" s="25"/>
      <c r="R45" s="25"/>
      <c r="S45" s="26" t="str">
        <f>Receive[[#This Row],[服装]]&amp;Receive[[#This Row],[名前]]&amp;Receive[[#This Row],[レアリティ]]</f>
        <v>ユニフォーム山口忠ICONIC</v>
      </c>
    </row>
    <row r="46" spans="1:19" x14ac:dyDescent="0.3">
      <c r="A46" s="25">
        <f>VLOOKUP(Receive[[#This Row],[No用]],SetNo[[No.用]:[vlookup 用]],2,FALSE)</f>
        <v>9</v>
      </c>
      <c r="B46" s="25" t="s">
        <v>220</v>
      </c>
      <c r="C46" s="25" t="s">
        <v>226</v>
      </c>
      <c r="D46" s="25" t="s">
        <v>24</v>
      </c>
      <c r="E46" s="25" t="s">
        <v>26</v>
      </c>
      <c r="F46" s="25" t="s">
        <v>158</v>
      </c>
      <c r="G46" s="25" t="s">
        <v>72</v>
      </c>
      <c r="H46" s="25">
        <v>1</v>
      </c>
      <c r="I46" s="25" t="s">
        <v>244</v>
      </c>
      <c r="J46" s="25" t="s">
        <v>178</v>
      </c>
      <c r="K46" s="25" t="s">
        <v>176</v>
      </c>
      <c r="L46" s="25">
        <v>22</v>
      </c>
      <c r="M46" s="25"/>
      <c r="N46" s="25"/>
      <c r="O46" s="25"/>
      <c r="P46" s="25"/>
      <c r="Q46" s="25"/>
      <c r="R46" s="25"/>
      <c r="S46" s="26" t="str">
        <f>Receive[[#This Row],[服装]]&amp;Receive[[#This Row],[名前]]&amp;Receive[[#This Row],[レアリティ]]</f>
        <v>ユニフォーム山口忠ICONIC</v>
      </c>
    </row>
    <row r="47" spans="1:19" x14ac:dyDescent="0.3">
      <c r="A47" s="25">
        <f>VLOOKUP(Receive[[#This Row],[No用]],SetNo[[No.用]:[vlookup 用]],2,FALSE)</f>
        <v>9</v>
      </c>
      <c r="B47" s="25" t="s">
        <v>220</v>
      </c>
      <c r="C47" s="25" t="s">
        <v>226</v>
      </c>
      <c r="D47" s="25" t="s">
        <v>24</v>
      </c>
      <c r="E47" s="25" t="s">
        <v>26</v>
      </c>
      <c r="F47" s="25" t="s">
        <v>158</v>
      </c>
      <c r="G47" s="25" t="s">
        <v>72</v>
      </c>
      <c r="H47" s="25">
        <v>1</v>
      </c>
      <c r="I47" s="25" t="s">
        <v>244</v>
      </c>
      <c r="J47" s="25" t="s">
        <v>179</v>
      </c>
      <c r="K47" s="25" t="s">
        <v>176</v>
      </c>
      <c r="L47" s="25">
        <v>29</v>
      </c>
      <c r="M47" s="25"/>
      <c r="N47" s="25"/>
      <c r="O47" s="25"/>
      <c r="P47" s="25"/>
      <c r="Q47" s="25"/>
      <c r="R47" s="25"/>
      <c r="S47" s="26" t="str">
        <f>Receive[[#This Row],[服装]]&amp;Receive[[#This Row],[名前]]&amp;Receive[[#This Row],[レアリティ]]</f>
        <v>ユニフォーム山口忠ICONIC</v>
      </c>
    </row>
    <row r="48" spans="1:19" x14ac:dyDescent="0.3">
      <c r="A48" s="25">
        <f>VLOOKUP(Receive[[#This Row],[No用]],SetNo[[No.用]:[vlookup 用]],2,FALSE)</f>
        <v>10</v>
      </c>
      <c r="B48" s="25" t="s">
        <v>225</v>
      </c>
      <c r="C48" s="25" t="s">
        <v>226</v>
      </c>
      <c r="D48" s="25" t="s">
        <v>28</v>
      </c>
      <c r="E48" s="25" t="s">
        <v>26</v>
      </c>
      <c r="F48" s="25" t="s">
        <v>158</v>
      </c>
      <c r="G48" s="25" t="s">
        <v>72</v>
      </c>
      <c r="H48" s="25">
        <v>1</v>
      </c>
      <c r="I48" s="25" t="s">
        <v>244</v>
      </c>
      <c r="J48" s="25" t="s">
        <v>121</v>
      </c>
      <c r="K48" s="25" t="s">
        <v>192</v>
      </c>
      <c r="L48" s="25">
        <v>28</v>
      </c>
      <c r="M48" s="25"/>
      <c r="N48" s="25"/>
      <c r="O48" s="25"/>
      <c r="P48" s="25"/>
      <c r="Q48" s="25"/>
      <c r="R48" s="25"/>
      <c r="S48" s="26" t="str">
        <f>Receive[[#This Row],[服装]]&amp;Receive[[#This Row],[名前]]&amp;Receive[[#This Row],[レアリティ]]</f>
        <v>水着山口忠ICONIC</v>
      </c>
    </row>
    <row r="49" spans="1:19" x14ac:dyDescent="0.3">
      <c r="A49" s="25">
        <f>VLOOKUP(Receive[[#This Row],[No用]],SetNo[[No.用]:[vlookup 用]],2,FALSE)</f>
        <v>10</v>
      </c>
      <c r="B49" s="25" t="s">
        <v>225</v>
      </c>
      <c r="C49" s="25" t="s">
        <v>226</v>
      </c>
      <c r="D49" s="25" t="s">
        <v>28</v>
      </c>
      <c r="E49" s="25" t="s">
        <v>26</v>
      </c>
      <c r="F49" s="25" t="s">
        <v>158</v>
      </c>
      <c r="G49" s="25" t="s">
        <v>72</v>
      </c>
      <c r="H49" s="25">
        <v>1</v>
      </c>
      <c r="I49" s="25" t="s">
        <v>244</v>
      </c>
      <c r="J49" s="25" t="s">
        <v>177</v>
      </c>
      <c r="K49" s="25" t="s">
        <v>176</v>
      </c>
      <c r="L49" s="25">
        <v>25</v>
      </c>
      <c r="M49" s="25"/>
      <c r="N49" s="25"/>
      <c r="O49" s="25"/>
      <c r="P49" s="25"/>
      <c r="Q49" s="25"/>
      <c r="R49" s="25"/>
      <c r="S49" s="26" t="str">
        <f>Receive[[#This Row],[服装]]&amp;Receive[[#This Row],[名前]]&amp;Receive[[#This Row],[レアリティ]]</f>
        <v>水着山口忠ICONIC</v>
      </c>
    </row>
    <row r="50" spans="1:19" x14ac:dyDescent="0.3">
      <c r="A50" s="25">
        <f>VLOOKUP(Receive[[#This Row],[No用]],SetNo[[No.用]:[vlookup 用]],2,FALSE)</f>
        <v>10</v>
      </c>
      <c r="B50" s="25" t="s">
        <v>225</v>
      </c>
      <c r="C50" s="25" t="s">
        <v>226</v>
      </c>
      <c r="D50" s="25" t="s">
        <v>28</v>
      </c>
      <c r="E50" s="25" t="s">
        <v>26</v>
      </c>
      <c r="F50" s="25" t="s">
        <v>158</v>
      </c>
      <c r="G50" s="25" t="s">
        <v>72</v>
      </c>
      <c r="H50" s="25">
        <v>1</v>
      </c>
      <c r="I50" s="25" t="s">
        <v>244</v>
      </c>
      <c r="J50" s="25" t="s">
        <v>246</v>
      </c>
      <c r="K50" s="25" t="s">
        <v>176</v>
      </c>
      <c r="L50" s="25">
        <v>23</v>
      </c>
      <c r="M50" s="25"/>
      <c r="N50" s="25"/>
      <c r="O50" s="25"/>
      <c r="P50" s="25"/>
      <c r="Q50" s="25"/>
      <c r="R50" s="25"/>
      <c r="S50" s="26" t="str">
        <f>Receive[[#This Row],[服装]]&amp;Receive[[#This Row],[名前]]&amp;Receive[[#This Row],[レアリティ]]</f>
        <v>水着山口忠ICONIC</v>
      </c>
    </row>
    <row r="51" spans="1:19" x14ac:dyDescent="0.3">
      <c r="A51" s="25">
        <f>VLOOKUP(Receive[[#This Row],[No用]],SetNo[[No.用]:[vlookup 用]],2,FALSE)</f>
        <v>10</v>
      </c>
      <c r="B51" s="25" t="s">
        <v>225</v>
      </c>
      <c r="C51" s="25" t="s">
        <v>226</v>
      </c>
      <c r="D51" s="25" t="s">
        <v>28</v>
      </c>
      <c r="E51" s="25" t="s">
        <v>26</v>
      </c>
      <c r="F51" s="25" t="s">
        <v>158</v>
      </c>
      <c r="G51" s="25" t="s">
        <v>72</v>
      </c>
      <c r="H51" s="25">
        <v>1</v>
      </c>
      <c r="I51" s="25" t="s">
        <v>244</v>
      </c>
      <c r="J51" s="25" t="s">
        <v>122</v>
      </c>
      <c r="K51" s="25" t="s">
        <v>192</v>
      </c>
      <c r="L51" s="25">
        <v>28</v>
      </c>
      <c r="M51" s="25"/>
      <c r="N51" s="25"/>
      <c r="O51" s="25"/>
      <c r="P51" s="25"/>
      <c r="Q51" s="25"/>
      <c r="R51" s="25"/>
      <c r="S51" s="26" t="str">
        <f>Receive[[#This Row],[服装]]&amp;Receive[[#This Row],[名前]]&amp;Receive[[#This Row],[レアリティ]]</f>
        <v>水着山口忠ICONIC</v>
      </c>
    </row>
    <row r="52" spans="1:19" x14ac:dyDescent="0.3">
      <c r="A52" s="25">
        <f>VLOOKUP(Receive[[#This Row],[No用]],SetNo[[No.用]:[vlookup 用]],2,FALSE)</f>
        <v>10</v>
      </c>
      <c r="B52" s="25" t="s">
        <v>225</v>
      </c>
      <c r="C52" s="25" t="s">
        <v>226</v>
      </c>
      <c r="D52" s="25" t="s">
        <v>28</v>
      </c>
      <c r="E52" s="25" t="s">
        <v>26</v>
      </c>
      <c r="F52" s="25" t="s">
        <v>158</v>
      </c>
      <c r="G52" s="25" t="s">
        <v>72</v>
      </c>
      <c r="H52" s="25">
        <v>1</v>
      </c>
      <c r="I52" s="25" t="s">
        <v>244</v>
      </c>
      <c r="J52" s="25" t="s">
        <v>178</v>
      </c>
      <c r="K52" s="25" t="s">
        <v>176</v>
      </c>
      <c r="L52" s="25">
        <v>22</v>
      </c>
      <c r="M52" s="25"/>
      <c r="N52" s="25"/>
      <c r="O52" s="25"/>
      <c r="P52" s="25"/>
      <c r="Q52" s="25"/>
      <c r="R52" s="25"/>
      <c r="S52" s="26" t="str">
        <f>Receive[[#This Row],[服装]]&amp;Receive[[#This Row],[名前]]&amp;Receive[[#This Row],[レアリティ]]</f>
        <v>水着山口忠ICONIC</v>
      </c>
    </row>
    <row r="53" spans="1:19" x14ac:dyDescent="0.3">
      <c r="A53" s="25">
        <f>VLOOKUP(Receive[[#This Row],[No用]],SetNo[[No.用]:[vlookup 用]],2,FALSE)</f>
        <v>10</v>
      </c>
      <c r="B53" s="25" t="s">
        <v>225</v>
      </c>
      <c r="C53" s="25" t="s">
        <v>226</v>
      </c>
      <c r="D53" s="25" t="s">
        <v>28</v>
      </c>
      <c r="E53" s="25" t="s">
        <v>26</v>
      </c>
      <c r="F53" s="25" t="s">
        <v>158</v>
      </c>
      <c r="G53" s="25" t="s">
        <v>72</v>
      </c>
      <c r="H53" s="25">
        <v>1</v>
      </c>
      <c r="I53" s="25" t="s">
        <v>244</v>
      </c>
      <c r="J53" s="25" t="s">
        <v>179</v>
      </c>
      <c r="K53" s="25" t="s">
        <v>176</v>
      </c>
      <c r="L53" s="25">
        <v>29</v>
      </c>
      <c r="M53" s="25"/>
      <c r="N53" s="25"/>
      <c r="O53" s="25"/>
      <c r="P53" s="25"/>
      <c r="Q53" s="25"/>
      <c r="R53" s="25"/>
      <c r="S53" s="26" t="str">
        <f>Receive[[#This Row],[服装]]&amp;Receive[[#This Row],[名前]]&amp;Receive[[#This Row],[レアリティ]]</f>
        <v>水着山口忠ICONIC</v>
      </c>
    </row>
    <row r="54" spans="1:19" x14ac:dyDescent="0.3">
      <c r="A54" s="25">
        <f>VLOOKUP(Receive[[#This Row],[No用]],SetNo[[No.用]:[vlookup 用]],2,FALSE)</f>
        <v>11</v>
      </c>
      <c r="B54" s="25" t="s">
        <v>220</v>
      </c>
      <c r="C54" s="25" t="s">
        <v>227</v>
      </c>
      <c r="D54" s="25" t="s">
        <v>28</v>
      </c>
      <c r="E54" s="25" t="s">
        <v>21</v>
      </c>
      <c r="F54" s="25" t="s">
        <v>158</v>
      </c>
      <c r="G54" s="25" t="s">
        <v>72</v>
      </c>
      <c r="H54" s="25">
        <v>1</v>
      </c>
      <c r="I54" s="25" t="s">
        <v>244</v>
      </c>
      <c r="J54" s="25" t="s">
        <v>121</v>
      </c>
      <c r="K54" s="25" t="s">
        <v>187</v>
      </c>
      <c r="L54" s="25">
        <v>31</v>
      </c>
      <c r="M54" s="25"/>
      <c r="N54" s="25"/>
      <c r="O54" s="25"/>
      <c r="P54" s="25"/>
      <c r="Q54" s="25"/>
      <c r="R54" s="25"/>
      <c r="S54" s="26" t="str">
        <f>Receive[[#This Row],[服装]]&amp;Receive[[#This Row],[名前]]&amp;Receive[[#This Row],[レアリティ]]</f>
        <v>ユニフォーム西谷夕ICONIC</v>
      </c>
    </row>
    <row r="55" spans="1:19" x14ac:dyDescent="0.3">
      <c r="A55" s="25">
        <f>VLOOKUP(Receive[[#This Row],[No用]],SetNo[[No.用]:[vlookup 用]],2,FALSE)</f>
        <v>11</v>
      </c>
      <c r="B55" s="25" t="s">
        <v>220</v>
      </c>
      <c r="C55" s="25" t="s">
        <v>227</v>
      </c>
      <c r="D55" s="25" t="s">
        <v>28</v>
      </c>
      <c r="E55" s="25" t="s">
        <v>21</v>
      </c>
      <c r="F55" s="25" t="s">
        <v>158</v>
      </c>
      <c r="G55" s="25" t="s">
        <v>72</v>
      </c>
      <c r="H55" s="25">
        <v>1</v>
      </c>
      <c r="I55" s="25" t="s">
        <v>244</v>
      </c>
      <c r="J55" s="25" t="s">
        <v>209</v>
      </c>
      <c r="K55" s="25" t="s">
        <v>187</v>
      </c>
      <c r="L55" s="25">
        <v>36</v>
      </c>
      <c r="M55" s="25"/>
      <c r="N55" s="25"/>
      <c r="O55" s="25"/>
      <c r="P55" s="25"/>
      <c r="Q55" s="25"/>
      <c r="R55" s="25"/>
      <c r="S55" s="26" t="str">
        <f>Receive[[#This Row],[服装]]&amp;Receive[[#This Row],[名前]]&amp;Receive[[#This Row],[レアリティ]]</f>
        <v>ユニフォーム西谷夕ICONIC</v>
      </c>
    </row>
    <row r="56" spans="1:19" x14ac:dyDescent="0.3">
      <c r="A56" s="25">
        <f>VLOOKUP(Receive[[#This Row],[No用]],SetNo[[No.用]:[vlookup 用]],2,FALSE)</f>
        <v>11</v>
      </c>
      <c r="B56" s="25" t="s">
        <v>220</v>
      </c>
      <c r="C56" s="25" t="s">
        <v>227</v>
      </c>
      <c r="D56" s="25" t="s">
        <v>28</v>
      </c>
      <c r="E56" s="25" t="s">
        <v>21</v>
      </c>
      <c r="F56" s="25" t="s">
        <v>158</v>
      </c>
      <c r="G56" s="25" t="s">
        <v>72</v>
      </c>
      <c r="H56" s="25">
        <v>1</v>
      </c>
      <c r="I56" s="25" t="s">
        <v>244</v>
      </c>
      <c r="J56" s="25" t="s">
        <v>177</v>
      </c>
      <c r="K56" s="25" t="s">
        <v>176</v>
      </c>
      <c r="L56" s="25">
        <v>31</v>
      </c>
      <c r="M56" s="25"/>
      <c r="N56" s="25"/>
      <c r="O56" s="25"/>
      <c r="P56" s="25"/>
      <c r="Q56" s="25"/>
      <c r="R56" s="25"/>
      <c r="S56" s="26" t="str">
        <f>Receive[[#This Row],[服装]]&amp;Receive[[#This Row],[名前]]&amp;Receive[[#This Row],[レアリティ]]</f>
        <v>ユニフォーム西谷夕ICONIC</v>
      </c>
    </row>
    <row r="57" spans="1:19" x14ac:dyDescent="0.3">
      <c r="A57" s="25">
        <f>VLOOKUP(Receive[[#This Row],[No用]],SetNo[[No.用]:[vlookup 用]],2,FALSE)</f>
        <v>11</v>
      </c>
      <c r="B57" s="25" t="s">
        <v>220</v>
      </c>
      <c r="C57" s="25" t="s">
        <v>227</v>
      </c>
      <c r="D57" s="25" t="s">
        <v>28</v>
      </c>
      <c r="E57" s="25" t="s">
        <v>21</v>
      </c>
      <c r="F57" s="25" t="s">
        <v>158</v>
      </c>
      <c r="G57" s="25" t="s">
        <v>72</v>
      </c>
      <c r="H57" s="25">
        <v>1</v>
      </c>
      <c r="I57" s="25" t="s">
        <v>244</v>
      </c>
      <c r="J57" s="25" t="s">
        <v>246</v>
      </c>
      <c r="K57" s="25" t="s">
        <v>240</v>
      </c>
      <c r="L57" s="25">
        <v>31</v>
      </c>
      <c r="M57" s="25"/>
      <c r="N57" s="25"/>
      <c r="O57" s="25"/>
      <c r="P57" s="25"/>
      <c r="Q57" s="25"/>
      <c r="R57" s="25"/>
      <c r="S57" s="26" t="str">
        <f>Receive[[#This Row],[服装]]&amp;Receive[[#This Row],[名前]]&amp;Receive[[#This Row],[レアリティ]]</f>
        <v>ユニフォーム西谷夕ICONIC</v>
      </c>
    </row>
    <row r="58" spans="1:19" x14ac:dyDescent="0.3">
      <c r="A58" s="25">
        <f>VLOOKUP(Receive[[#This Row],[No用]],SetNo[[No.用]:[vlookup 用]],2,FALSE)</f>
        <v>11</v>
      </c>
      <c r="B58" s="25" t="s">
        <v>220</v>
      </c>
      <c r="C58" s="25" t="s">
        <v>227</v>
      </c>
      <c r="D58" s="25" t="s">
        <v>28</v>
      </c>
      <c r="E58" s="25" t="s">
        <v>21</v>
      </c>
      <c r="F58" s="25" t="s">
        <v>158</v>
      </c>
      <c r="G58" s="25" t="s">
        <v>72</v>
      </c>
      <c r="H58" s="25">
        <v>1</v>
      </c>
      <c r="I58" s="25" t="s">
        <v>244</v>
      </c>
      <c r="J58" s="25" t="s">
        <v>122</v>
      </c>
      <c r="K58" s="25" t="s">
        <v>187</v>
      </c>
      <c r="L58" s="25">
        <v>31</v>
      </c>
      <c r="M58" s="25"/>
      <c r="N58" s="25"/>
      <c r="O58" s="25"/>
      <c r="P58" s="25"/>
      <c r="Q58" s="25"/>
      <c r="R58" s="25"/>
      <c r="S58" s="26" t="str">
        <f>Receive[[#This Row],[服装]]&amp;Receive[[#This Row],[名前]]&amp;Receive[[#This Row],[レアリティ]]</f>
        <v>ユニフォーム西谷夕ICONIC</v>
      </c>
    </row>
    <row r="59" spans="1:19" x14ac:dyDescent="0.3">
      <c r="A59" s="25">
        <f>VLOOKUP(Receive[[#This Row],[No用]],SetNo[[No.用]:[vlookup 用]],2,FALSE)</f>
        <v>11</v>
      </c>
      <c r="B59" s="25" t="s">
        <v>220</v>
      </c>
      <c r="C59" s="25" t="s">
        <v>227</v>
      </c>
      <c r="D59" s="25" t="s">
        <v>28</v>
      </c>
      <c r="E59" s="25" t="s">
        <v>21</v>
      </c>
      <c r="F59" s="25" t="s">
        <v>158</v>
      </c>
      <c r="G59" s="25" t="s">
        <v>72</v>
      </c>
      <c r="H59" s="25">
        <v>1</v>
      </c>
      <c r="I59" s="25" t="s">
        <v>244</v>
      </c>
      <c r="J59" s="25" t="s">
        <v>197</v>
      </c>
      <c r="K59" s="25" t="s">
        <v>240</v>
      </c>
      <c r="L59" s="25">
        <v>42</v>
      </c>
      <c r="M59" s="25">
        <v>5</v>
      </c>
      <c r="N59" s="25">
        <v>50</v>
      </c>
      <c r="O59" s="25">
        <v>7</v>
      </c>
      <c r="P59" s="25"/>
      <c r="Q59" s="25"/>
      <c r="R59" s="25"/>
      <c r="S59" s="26" t="str">
        <f>Receive[[#This Row],[服装]]&amp;Receive[[#This Row],[名前]]&amp;Receive[[#This Row],[レアリティ]]</f>
        <v>ユニフォーム西谷夕ICONIC</v>
      </c>
    </row>
    <row r="60" spans="1:19" x14ac:dyDescent="0.3">
      <c r="A60" s="25">
        <f>VLOOKUP(Receive[[#This Row],[No用]],SetNo[[No.用]:[vlookup 用]],2,FALSE)</f>
        <v>11</v>
      </c>
      <c r="B60" s="25" t="s">
        <v>220</v>
      </c>
      <c r="C60" s="25" t="s">
        <v>227</v>
      </c>
      <c r="D60" s="25" t="s">
        <v>28</v>
      </c>
      <c r="E60" s="25" t="s">
        <v>21</v>
      </c>
      <c r="F60" s="25" t="s">
        <v>158</v>
      </c>
      <c r="G60" s="25" t="s">
        <v>72</v>
      </c>
      <c r="H60" s="25">
        <v>1</v>
      </c>
      <c r="I60" s="25" t="s">
        <v>244</v>
      </c>
      <c r="J60" s="25" t="s">
        <v>178</v>
      </c>
      <c r="K60" s="25" t="s">
        <v>176</v>
      </c>
      <c r="L60" s="25">
        <v>39</v>
      </c>
      <c r="M60" s="25"/>
      <c r="N60" s="25"/>
      <c r="O60" s="25"/>
      <c r="P60" s="25"/>
      <c r="Q60" s="25"/>
      <c r="R60" s="25"/>
      <c r="S60" s="26" t="str">
        <f>Receive[[#This Row],[服装]]&amp;Receive[[#This Row],[名前]]&amp;Receive[[#This Row],[レアリティ]]</f>
        <v>ユニフォーム西谷夕ICONIC</v>
      </c>
    </row>
    <row r="61" spans="1:19" x14ac:dyDescent="0.3">
      <c r="A61" s="25">
        <f>VLOOKUP(Receive[[#This Row],[No用]],SetNo[[No.用]:[vlookup 用]],2,FALSE)</f>
        <v>11</v>
      </c>
      <c r="B61" s="25" t="s">
        <v>220</v>
      </c>
      <c r="C61" s="25" t="s">
        <v>227</v>
      </c>
      <c r="D61" s="25" t="s">
        <v>28</v>
      </c>
      <c r="E61" s="25" t="s">
        <v>21</v>
      </c>
      <c r="F61" s="25" t="s">
        <v>158</v>
      </c>
      <c r="G61" s="25" t="s">
        <v>72</v>
      </c>
      <c r="H61" s="25">
        <v>1</v>
      </c>
      <c r="I61" s="25" t="s">
        <v>244</v>
      </c>
      <c r="J61" s="25" t="s">
        <v>179</v>
      </c>
      <c r="K61" s="25" t="s">
        <v>176</v>
      </c>
      <c r="L61" s="25">
        <v>29</v>
      </c>
      <c r="M61" s="25"/>
      <c r="N61" s="25"/>
      <c r="O61" s="25"/>
      <c r="P61" s="25"/>
      <c r="Q61" s="25"/>
      <c r="R61" s="25"/>
      <c r="S61" s="26" t="str">
        <f>Receive[[#This Row],[服装]]&amp;Receive[[#This Row],[名前]]&amp;Receive[[#This Row],[レアリティ]]</f>
        <v>ユニフォーム西谷夕ICONIC</v>
      </c>
    </row>
    <row r="62" spans="1:19" x14ac:dyDescent="0.3">
      <c r="A62" s="25">
        <f>VLOOKUP(Receive[[#This Row],[No用]],SetNo[[No.用]:[vlookup 用]],2,FALSE)</f>
        <v>12</v>
      </c>
      <c r="B62" s="25" t="s">
        <v>222</v>
      </c>
      <c r="C62" s="25" t="s">
        <v>227</v>
      </c>
      <c r="D62" s="25" t="s">
        <v>23</v>
      </c>
      <c r="E62" s="25" t="s">
        <v>21</v>
      </c>
      <c r="F62" s="25" t="s">
        <v>158</v>
      </c>
      <c r="G62" s="25" t="s">
        <v>72</v>
      </c>
      <c r="H62" s="25">
        <v>1</v>
      </c>
      <c r="I62" s="25" t="s">
        <v>244</v>
      </c>
      <c r="J62" s="25" t="s">
        <v>121</v>
      </c>
      <c r="K62" s="25" t="s">
        <v>187</v>
      </c>
      <c r="L62" s="25">
        <v>31</v>
      </c>
      <c r="M62" s="25"/>
      <c r="N62" s="25"/>
      <c r="O62" s="25"/>
      <c r="P62" s="25"/>
      <c r="Q62" s="25"/>
      <c r="R62" s="25"/>
      <c r="S62" s="26" t="str">
        <f>Receive[[#This Row],[服装]]&amp;Receive[[#This Row],[名前]]&amp;Receive[[#This Row],[レアリティ]]</f>
        <v>制服西谷夕ICONIC</v>
      </c>
    </row>
    <row r="63" spans="1:19" x14ac:dyDescent="0.3">
      <c r="A63" s="25">
        <f>VLOOKUP(Receive[[#This Row],[No用]],SetNo[[No.用]:[vlookup 用]],2,FALSE)</f>
        <v>12</v>
      </c>
      <c r="B63" s="25" t="s">
        <v>222</v>
      </c>
      <c r="C63" s="25" t="s">
        <v>227</v>
      </c>
      <c r="D63" s="25" t="s">
        <v>23</v>
      </c>
      <c r="E63" s="25" t="s">
        <v>21</v>
      </c>
      <c r="F63" s="25" t="s">
        <v>158</v>
      </c>
      <c r="G63" s="25" t="s">
        <v>72</v>
      </c>
      <c r="H63" s="25">
        <v>1</v>
      </c>
      <c r="I63" s="25" t="s">
        <v>244</v>
      </c>
      <c r="J63" s="25" t="s">
        <v>209</v>
      </c>
      <c r="K63" s="25" t="s">
        <v>187</v>
      </c>
      <c r="L63" s="25">
        <v>36</v>
      </c>
      <c r="M63" s="25"/>
      <c r="N63" s="25"/>
      <c r="O63" s="25"/>
      <c r="P63" s="25"/>
      <c r="Q63" s="25"/>
      <c r="R63" s="25"/>
      <c r="S63" s="26" t="str">
        <f>Receive[[#This Row],[服装]]&amp;Receive[[#This Row],[名前]]&amp;Receive[[#This Row],[レアリティ]]</f>
        <v>制服西谷夕ICONIC</v>
      </c>
    </row>
    <row r="64" spans="1:19" x14ac:dyDescent="0.3">
      <c r="A64" s="25">
        <f>VLOOKUP(Receive[[#This Row],[No用]],SetNo[[No.用]:[vlookup 用]],2,FALSE)</f>
        <v>12</v>
      </c>
      <c r="B64" s="25" t="s">
        <v>222</v>
      </c>
      <c r="C64" s="25" t="s">
        <v>227</v>
      </c>
      <c r="D64" s="25" t="s">
        <v>23</v>
      </c>
      <c r="E64" s="25" t="s">
        <v>21</v>
      </c>
      <c r="F64" s="25" t="s">
        <v>158</v>
      </c>
      <c r="G64" s="25" t="s">
        <v>72</v>
      </c>
      <c r="H64" s="25">
        <v>1</v>
      </c>
      <c r="I64" s="25" t="s">
        <v>244</v>
      </c>
      <c r="J64" s="25" t="s">
        <v>177</v>
      </c>
      <c r="K64" s="25" t="s">
        <v>176</v>
      </c>
      <c r="L64" s="25">
        <v>31</v>
      </c>
      <c r="M64" s="25"/>
      <c r="N64" s="25"/>
      <c r="O64" s="25"/>
      <c r="P64" s="25"/>
      <c r="Q64" s="25"/>
      <c r="R64" s="25"/>
      <c r="S64" s="26" t="str">
        <f>Receive[[#This Row],[服装]]&amp;Receive[[#This Row],[名前]]&amp;Receive[[#This Row],[レアリティ]]</f>
        <v>制服西谷夕ICONIC</v>
      </c>
    </row>
    <row r="65" spans="1:19" x14ac:dyDescent="0.3">
      <c r="A65" s="25">
        <f>VLOOKUP(Receive[[#This Row],[No用]],SetNo[[No.用]:[vlookup 用]],2,FALSE)</f>
        <v>12</v>
      </c>
      <c r="B65" s="25" t="s">
        <v>222</v>
      </c>
      <c r="C65" s="25" t="s">
        <v>227</v>
      </c>
      <c r="D65" s="25" t="s">
        <v>23</v>
      </c>
      <c r="E65" s="25" t="s">
        <v>21</v>
      </c>
      <c r="F65" s="25" t="s">
        <v>158</v>
      </c>
      <c r="G65" s="25" t="s">
        <v>72</v>
      </c>
      <c r="H65" s="25">
        <v>1</v>
      </c>
      <c r="I65" s="25" t="s">
        <v>244</v>
      </c>
      <c r="J65" s="25" t="s">
        <v>246</v>
      </c>
      <c r="K65" s="25" t="s">
        <v>176</v>
      </c>
      <c r="L65" s="25">
        <v>28</v>
      </c>
      <c r="M65" s="25"/>
      <c r="N65" s="25"/>
      <c r="O65" s="25"/>
      <c r="P65" s="25"/>
      <c r="Q65" s="25"/>
      <c r="R65" s="25"/>
      <c r="S65" s="26" t="str">
        <f>Receive[[#This Row],[服装]]&amp;Receive[[#This Row],[名前]]&amp;Receive[[#This Row],[レアリティ]]</f>
        <v>制服西谷夕ICONIC</v>
      </c>
    </row>
    <row r="66" spans="1:19" x14ac:dyDescent="0.3">
      <c r="A66" s="25">
        <f>VLOOKUP(Receive[[#This Row],[No用]],SetNo[[No.用]:[vlookup 用]],2,FALSE)</f>
        <v>12</v>
      </c>
      <c r="B66" s="25" t="s">
        <v>222</v>
      </c>
      <c r="C66" s="25" t="s">
        <v>227</v>
      </c>
      <c r="D66" s="25" t="s">
        <v>23</v>
      </c>
      <c r="E66" s="25" t="s">
        <v>21</v>
      </c>
      <c r="F66" s="25" t="s">
        <v>158</v>
      </c>
      <c r="G66" s="25" t="s">
        <v>72</v>
      </c>
      <c r="H66" s="25">
        <v>1</v>
      </c>
      <c r="I66" s="25" t="s">
        <v>244</v>
      </c>
      <c r="J66" s="25" t="s">
        <v>122</v>
      </c>
      <c r="K66" s="25" t="s">
        <v>187</v>
      </c>
      <c r="L66" s="25">
        <v>31</v>
      </c>
      <c r="M66" s="25"/>
      <c r="N66" s="25"/>
      <c r="O66" s="25"/>
      <c r="P66" s="25"/>
      <c r="Q66" s="25"/>
      <c r="R66" s="25"/>
      <c r="S66" s="26" t="str">
        <f>Receive[[#This Row],[服装]]&amp;Receive[[#This Row],[名前]]&amp;Receive[[#This Row],[レアリティ]]</f>
        <v>制服西谷夕ICONIC</v>
      </c>
    </row>
    <row r="67" spans="1:19" x14ac:dyDescent="0.3">
      <c r="A67" s="25">
        <f>VLOOKUP(Receive[[#This Row],[No用]],SetNo[[No.用]:[vlookup 用]],2,FALSE)</f>
        <v>12</v>
      </c>
      <c r="B67" s="25" t="s">
        <v>222</v>
      </c>
      <c r="C67" s="25" t="s">
        <v>227</v>
      </c>
      <c r="D67" s="25" t="s">
        <v>23</v>
      </c>
      <c r="E67" s="25" t="s">
        <v>21</v>
      </c>
      <c r="F67" s="25" t="s">
        <v>158</v>
      </c>
      <c r="G67" s="25" t="s">
        <v>72</v>
      </c>
      <c r="H67" s="25">
        <v>1</v>
      </c>
      <c r="I67" s="25" t="s">
        <v>244</v>
      </c>
      <c r="J67" s="25" t="s">
        <v>197</v>
      </c>
      <c r="K67" s="25" t="s">
        <v>240</v>
      </c>
      <c r="L67" s="25">
        <v>42</v>
      </c>
      <c r="M67" s="25">
        <v>5</v>
      </c>
      <c r="N67" s="25">
        <v>50</v>
      </c>
      <c r="O67" s="25">
        <v>7</v>
      </c>
      <c r="P67" s="25"/>
      <c r="Q67" s="25"/>
      <c r="R67" s="25"/>
      <c r="S67" s="26" t="str">
        <f>Receive[[#This Row],[服装]]&amp;Receive[[#This Row],[名前]]&amp;Receive[[#This Row],[レアリティ]]</f>
        <v>制服西谷夕ICONIC</v>
      </c>
    </row>
    <row r="68" spans="1:19" x14ac:dyDescent="0.3">
      <c r="A68" s="25">
        <f>VLOOKUP(Receive[[#This Row],[No用]],SetNo[[No.用]:[vlookup 用]],2,FALSE)</f>
        <v>12</v>
      </c>
      <c r="B68" s="25" t="s">
        <v>222</v>
      </c>
      <c r="C68" s="25" t="s">
        <v>227</v>
      </c>
      <c r="D68" s="25" t="s">
        <v>23</v>
      </c>
      <c r="E68" s="25" t="s">
        <v>21</v>
      </c>
      <c r="F68" s="25" t="s">
        <v>158</v>
      </c>
      <c r="G68" s="25" t="s">
        <v>72</v>
      </c>
      <c r="H68" s="25">
        <v>1</v>
      </c>
      <c r="I68" s="25" t="s">
        <v>244</v>
      </c>
      <c r="J68" s="25" t="s">
        <v>178</v>
      </c>
      <c r="K68" s="25" t="s">
        <v>240</v>
      </c>
      <c r="L68" s="25">
        <v>39</v>
      </c>
      <c r="M68" s="25"/>
      <c r="N68" s="25">
        <v>49</v>
      </c>
      <c r="O68" s="25"/>
      <c r="P68" s="25"/>
      <c r="Q68" s="25"/>
      <c r="R68" s="25"/>
      <c r="S68" s="26" t="str">
        <f>Receive[[#This Row],[服装]]&amp;Receive[[#This Row],[名前]]&amp;Receive[[#This Row],[レアリティ]]</f>
        <v>制服西谷夕ICONIC</v>
      </c>
    </row>
    <row r="69" spans="1:19" x14ac:dyDescent="0.3">
      <c r="A69" s="25">
        <f>VLOOKUP(Receive[[#This Row],[No用]],SetNo[[No.用]:[vlookup 用]],2,FALSE)</f>
        <v>12</v>
      </c>
      <c r="B69" s="25" t="s">
        <v>222</v>
      </c>
      <c r="C69" s="25" t="s">
        <v>227</v>
      </c>
      <c r="D69" s="25" t="s">
        <v>23</v>
      </c>
      <c r="E69" s="25" t="s">
        <v>21</v>
      </c>
      <c r="F69" s="25" t="s">
        <v>158</v>
      </c>
      <c r="G69" s="25" t="s">
        <v>72</v>
      </c>
      <c r="H69" s="25">
        <v>1</v>
      </c>
      <c r="I69" s="25" t="s">
        <v>244</v>
      </c>
      <c r="J69" s="25" t="s">
        <v>178</v>
      </c>
      <c r="K69" s="25" t="s">
        <v>176</v>
      </c>
      <c r="L69" s="25">
        <v>39</v>
      </c>
      <c r="M69" s="25"/>
      <c r="N69" s="25"/>
      <c r="O69" s="25"/>
      <c r="P69" s="25"/>
      <c r="Q69" s="25"/>
      <c r="R69" s="25"/>
      <c r="S69" s="26" t="str">
        <f>Receive[[#This Row],[服装]]&amp;Receive[[#This Row],[名前]]&amp;Receive[[#This Row],[レアリティ]]</f>
        <v>制服西谷夕ICONIC</v>
      </c>
    </row>
    <row r="70" spans="1:19" x14ac:dyDescent="0.3">
      <c r="A70" s="25">
        <f>VLOOKUP(Receive[[#This Row],[No用]],SetNo[[No.用]:[vlookup 用]],2,FALSE)</f>
        <v>12</v>
      </c>
      <c r="B70" s="25" t="s">
        <v>222</v>
      </c>
      <c r="C70" s="25" t="s">
        <v>227</v>
      </c>
      <c r="D70" s="25" t="s">
        <v>23</v>
      </c>
      <c r="E70" s="25" t="s">
        <v>21</v>
      </c>
      <c r="F70" s="25" t="s">
        <v>158</v>
      </c>
      <c r="G70" s="25" t="s">
        <v>72</v>
      </c>
      <c r="H70" s="25">
        <v>1</v>
      </c>
      <c r="I70" s="25" t="s">
        <v>244</v>
      </c>
      <c r="J70" s="25" t="s">
        <v>179</v>
      </c>
      <c r="K70" s="25" t="s">
        <v>176</v>
      </c>
      <c r="L70" s="25">
        <v>29</v>
      </c>
      <c r="M70" s="25"/>
      <c r="N70" s="25"/>
      <c r="O70" s="25"/>
      <c r="P70" s="25"/>
      <c r="Q70" s="25"/>
      <c r="R70" s="25"/>
      <c r="S70" s="26" t="str">
        <f>Receive[[#This Row],[服装]]&amp;Receive[[#This Row],[名前]]&amp;Receive[[#This Row],[レアリティ]]</f>
        <v>制服西谷夕ICONIC</v>
      </c>
    </row>
    <row r="71" spans="1:19" x14ac:dyDescent="0.3">
      <c r="A71" s="25" t="str">
        <f>VLOOKUP(Receive[[#This Row],[No用]],SetNo[[No.用]:[vlookup 用]],2,FALSE)</f>
        <v/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6" t="str">
        <f>Receive[[#This Row],[服装]]&amp;Receive[[#This Row],[名前]]&amp;Receive[[#This Row],[レアリティ]]</f>
        <v/>
      </c>
    </row>
    <row r="72" spans="1:19" x14ac:dyDescent="0.3">
      <c r="A72" s="25" t="str">
        <f>VLOOKUP(Receive[[#This Row],[No用]],SetNo[[No.用]:[vlookup 用]],2,FALSE)</f>
        <v/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6" t="str">
        <f>Receive[[#This Row],[服装]]&amp;Receive[[#This Row],[名前]]&amp;Receive[[#This Row],[レアリティ]]</f>
        <v/>
      </c>
    </row>
    <row r="73" spans="1:19" x14ac:dyDescent="0.3">
      <c r="A73" s="25" t="str">
        <f>VLOOKUP(Receive[[#This Row],[No用]],SetNo[[No.用]:[vlookup 用]],2,FALSE)</f>
        <v/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6" t="str">
        <f>Receive[[#This Row],[服装]]&amp;Receive[[#This Row],[名前]]&amp;Receive[[#This Row],[レアリティ]]</f>
        <v/>
      </c>
    </row>
    <row r="74" spans="1:19" x14ac:dyDescent="0.3">
      <c r="A74" s="25" t="str">
        <f>VLOOKUP(Receive[[#This Row],[No用]],SetNo[[No.用]:[vlookup 用]],2,FALSE)</f>
        <v/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 t="str">
        <f>Receive[[#This Row],[服装]]&amp;Receive[[#This Row],[名前]]&amp;Receive[[#This Row],[レアリティ]]</f>
        <v/>
      </c>
    </row>
    <row r="75" spans="1:19" x14ac:dyDescent="0.3">
      <c r="A75" s="25" t="str">
        <f>VLOOKUP(Receive[[#This Row],[No用]],SetNo[[No.用]:[vlookup 用]],2,FALSE)</f>
        <v/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 t="str">
        <f>Receive[[#This Row],[服装]]&amp;Receive[[#This Row],[名前]]&amp;Receive[[#This Row],[レアリティ]]</f>
        <v/>
      </c>
    </row>
    <row r="76" spans="1:19" x14ac:dyDescent="0.3">
      <c r="A76" s="25" t="str">
        <f>VLOOKUP(Receive[[#This Row],[No用]],SetNo[[No.用]:[vlookup 用]],2,FALSE)</f>
        <v/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 t="str">
        <f>Receive[[#This Row],[服装]]&amp;Receive[[#This Row],[名前]]&amp;Receive[[#This Row],[レアリティ]]</f>
        <v/>
      </c>
    </row>
    <row r="77" spans="1:19" x14ac:dyDescent="0.3">
      <c r="A77" s="25" t="str">
        <f>VLOOKUP(Receive[[#This Row],[No用]],SetNo[[No.用]:[vlookup 用]],2,FALSE)</f>
        <v/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 t="str">
        <f>Receive[[#This Row],[服装]]&amp;Receive[[#This Row],[名前]]&amp;Receive[[#This Row],[レアリティ]]</f>
        <v/>
      </c>
    </row>
    <row r="78" spans="1:19" x14ac:dyDescent="0.3">
      <c r="A78" s="25" t="str">
        <f>VLOOKUP(Receive[[#This Row],[No用]],SetNo[[No.用]:[vlookup 用]],2,FALSE)</f>
        <v/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 t="str">
        <f>Receive[[#This Row],[服装]]&amp;Receive[[#This Row],[名前]]&amp;Receive[[#This Row],[レアリティ]]</f>
        <v/>
      </c>
    </row>
    <row r="79" spans="1:19" x14ac:dyDescent="0.3">
      <c r="A79" s="25" t="str">
        <f>VLOOKUP(Receive[[#This Row],[No用]],SetNo[[No.用]:[vlookup 用]],2,FALSE)</f>
        <v/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 t="str">
        <f>Receive[[#This Row],[服装]]&amp;Receive[[#This Row],[名前]]&amp;Receive[[#This Row],[レアリティ]]</f>
        <v/>
      </c>
    </row>
    <row r="80" spans="1:19" x14ac:dyDescent="0.3">
      <c r="A80" s="25" t="str">
        <f>VLOOKUP(Receive[[#This Row],[No用]],SetNo[[No.用]:[vlookup 用]],2,FALSE)</f>
        <v/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 t="str">
        <f>Receive[[#This Row],[服装]]&amp;Receive[[#This Row],[名前]]&amp;Receive[[#This Row],[レアリティ]]</f>
        <v/>
      </c>
    </row>
    <row r="81" spans="1:19" x14ac:dyDescent="0.3">
      <c r="A81" s="25" t="str">
        <f>VLOOKUP(Receive[[#This Row],[No用]],SetNo[[No.用]:[vlookup 用]],2,FALSE)</f>
        <v/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 t="str">
        <f>Receive[[#This Row],[服装]]&amp;Receive[[#This Row],[名前]]&amp;Receive[[#This Row],[レアリティ]]</f>
        <v/>
      </c>
    </row>
    <row r="82" spans="1:19" x14ac:dyDescent="0.3">
      <c r="A82" s="25" t="str">
        <f>VLOOKUP(Receive[[#This Row],[No用]],SetNo[[No.用]:[vlookup 用]],2,FALSE)</f>
        <v/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 t="str">
        <f>Receive[[#This Row],[服装]]&amp;Receive[[#This Row],[名前]]&amp;Receive[[#This Row],[レアリティ]]</f>
        <v/>
      </c>
    </row>
    <row r="83" spans="1:19" x14ac:dyDescent="0.3">
      <c r="A83" s="25" t="str">
        <f>VLOOKUP(Receive[[#This Row],[No用]],SetNo[[No.用]:[vlookup 用]],2,FALSE)</f>
        <v/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 t="str">
        <f>Receive[[#This Row],[服装]]&amp;Receive[[#This Row],[名前]]&amp;Receive[[#This Row],[レアリティ]]</f>
        <v/>
      </c>
    </row>
    <row r="84" spans="1:19" x14ac:dyDescent="0.3">
      <c r="A84" s="25" t="str">
        <f>VLOOKUP(Receive[[#This Row],[No用]],SetNo[[No.用]:[vlookup 用]],2,FALSE)</f>
        <v/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 t="str">
        <f>Receive[[#This Row],[服装]]&amp;Receive[[#This Row],[名前]]&amp;Receive[[#This Row],[レアリティ]]</f>
        <v/>
      </c>
    </row>
    <row r="85" spans="1:19" x14ac:dyDescent="0.3">
      <c r="A85" s="25" t="str">
        <f>VLOOKUP(Receive[[#This Row],[No用]],SetNo[[No.用]:[vlookup 用]],2,FALSE)</f>
        <v/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 t="str">
        <f>Receive[[#This Row],[服装]]&amp;Receive[[#This Row],[名前]]&amp;Receive[[#This Row],[レアリティ]]</f>
        <v/>
      </c>
    </row>
    <row r="86" spans="1:19" x14ac:dyDescent="0.3">
      <c r="A86" s="25" t="str">
        <f>VLOOKUP(Receive[[#This Row],[No用]],SetNo[[No.用]:[vlookup 用]],2,FALSE)</f>
        <v/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 t="str">
        <f>Receive[[#This Row],[服装]]&amp;Receive[[#This Row],[名前]]&amp;Receive[[#This Row],[レアリティ]]</f>
        <v/>
      </c>
    </row>
    <row r="87" spans="1:19" x14ac:dyDescent="0.3">
      <c r="A87" s="25" t="str">
        <f>VLOOKUP(Receive[[#This Row],[No用]],SetNo[[No.用]:[vlookup 用]],2,FALSE)</f>
        <v/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 t="str">
        <f>Receive[[#This Row],[服装]]&amp;Receive[[#This Row],[名前]]&amp;Receive[[#This Row],[レアリティ]]</f>
        <v/>
      </c>
    </row>
    <row r="88" spans="1:19" x14ac:dyDescent="0.3">
      <c r="A88" s="25" t="str">
        <f>VLOOKUP(Receive[[#This Row],[No用]],SetNo[[No.用]:[vlookup 用]],2,FALSE)</f>
        <v/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 t="str">
        <f>Receive[[#This Row],[服装]]&amp;Receive[[#This Row],[名前]]&amp;Receive[[#This Row],[レアリティ]]</f>
        <v/>
      </c>
    </row>
    <row r="89" spans="1:19" x14ac:dyDescent="0.3">
      <c r="A89" s="25" t="str">
        <f>VLOOKUP(Receive[[#This Row],[No用]],SetNo[[No.用]:[vlookup 用]],2,FALSE)</f>
        <v/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 t="str">
        <f>Receive[[#This Row],[服装]]&amp;Receive[[#This Row],[名前]]&amp;Receive[[#This Row],[レアリティ]]</f>
        <v/>
      </c>
    </row>
    <row r="90" spans="1:19" x14ac:dyDescent="0.3">
      <c r="A90" s="25" t="str">
        <f>VLOOKUP(Receive[[#This Row],[No用]],SetNo[[No.用]:[vlookup 用]],2,FALSE)</f>
        <v/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 t="str">
        <f>Receive[[#This Row],[服装]]&amp;Receive[[#This Row],[名前]]&amp;Receive[[#This Row],[レアリティ]]</f>
        <v/>
      </c>
    </row>
    <row r="91" spans="1:19" x14ac:dyDescent="0.3">
      <c r="A91" s="25" t="str">
        <f>VLOOKUP(Receive[[#This Row],[No用]],SetNo[[No.用]:[vlookup 用]],2,FALSE)</f>
        <v/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 t="str">
        <f>Receive[[#This Row],[服装]]&amp;Receive[[#This Row],[名前]]&amp;Receive[[#This Row],[レアリティ]]</f>
        <v/>
      </c>
    </row>
    <row r="92" spans="1:19" x14ac:dyDescent="0.3">
      <c r="A92" s="25" t="str">
        <f>VLOOKUP(Receive[[#This Row],[No用]],SetNo[[No.用]:[vlookup 用]],2,FALSE)</f>
        <v/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 t="str">
        <f>Receive[[#This Row],[服装]]&amp;Receive[[#This Row],[名前]]&amp;Receive[[#This Row],[レアリティ]]</f>
        <v/>
      </c>
    </row>
    <row r="93" spans="1:19" x14ac:dyDescent="0.3">
      <c r="A93" s="25" t="str">
        <f>VLOOKUP(Receive[[#This Row],[No用]],SetNo[[No.用]:[vlookup 用]],2,FALSE)</f>
        <v/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 t="str">
        <f>Receive[[#This Row],[服装]]&amp;Receive[[#This Row],[名前]]&amp;Receive[[#This Row],[レアリティ]]</f>
        <v/>
      </c>
    </row>
    <row r="94" spans="1:19" x14ac:dyDescent="0.3">
      <c r="A94" s="25" t="str">
        <f>VLOOKUP(Receive[[#This Row],[No用]],SetNo[[No.用]:[vlookup 用]],2,FALSE)</f>
        <v/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 t="str">
        <f>Receive[[#This Row],[服装]]&amp;Receive[[#This Row],[名前]]&amp;Receive[[#This Row],[レアリティ]]</f>
        <v/>
      </c>
    </row>
    <row r="95" spans="1:19" x14ac:dyDescent="0.3">
      <c r="A95" s="25" t="str">
        <f>VLOOKUP(Receive[[#This Row],[No用]],SetNo[[No.用]:[vlookup 用]],2,FALSE)</f>
        <v/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 t="str">
        <f>Receive[[#This Row],[服装]]&amp;Receive[[#This Row],[名前]]&amp;Receive[[#This Row],[レアリティ]]</f>
        <v/>
      </c>
    </row>
    <row r="96" spans="1:19" x14ac:dyDescent="0.3">
      <c r="A96" s="25" t="str">
        <f>VLOOKUP(Receive[[#This Row],[No用]],SetNo[[No.用]:[vlookup 用]],2,FALSE)</f>
        <v/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 t="str">
        <f>Receive[[#This Row],[服装]]&amp;Receive[[#This Row],[名前]]&amp;Receive[[#This Row],[レアリティ]]</f>
        <v/>
      </c>
    </row>
    <row r="97" spans="1:19" x14ac:dyDescent="0.3">
      <c r="A97" s="25" t="str">
        <f>VLOOKUP(Receive[[#This Row],[No用]],SetNo[[No.用]:[vlookup 用]],2,FALSE)</f>
        <v/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 t="str">
        <f>Receive[[#This Row],[服装]]&amp;Receive[[#This Row],[名前]]&amp;Receive[[#This Row],[レアリティ]]</f>
        <v/>
      </c>
    </row>
    <row r="98" spans="1:19" x14ac:dyDescent="0.3">
      <c r="A98" s="25" t="str">
        <f>VLOOKUP(Receive[[#This Row],[No用]],SetNo[[No.用]:[vlookup 用]],2,FALSE)</f>
        <v/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 t="str">
        <f>Receive[[#This Row],[服装]]&amp;Receive[[#This Row],[名前]]&amp;Receive[[#This Row],[レアリティ]]</f>
        <v/>
      </c>
    </row>
    <row r="99" spans="1:19" x14ac:dyDescent="0.3">
      <c r="A99" s="25" t="str">
        <f>VLOOKUP(Receive[[#This Row],[No用]],SetNo[[No.用]:[vlookup 用]],2,FALSE)</f>
        <v/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 t="str">
        <f>Receive[[#This Row],[服装]]&amp;Receive[[#This Row],[名前]]&amp;Receive[[#This Row],[レアリティ]]</f>
        <v/>
      </c>
    </row>
    <row r="100" spans="1:19" x14ac:dyDescent="0.3">
      <c r="A100" s="25" t="str">
        <f>VLOOKUP(Receive[[#This Row],[No用]],SetNo[[No.用]:[vlookup 用]],2,FALSE)</f>
        <v/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 t="str">
        <f>Receive[[#This Row],[服装]]&amp;Receive[[#This Row],[名前]]&amp;Receive[[#This Row],[レアリティ]]</f>
        <v/>
      </c>
    </row>
    <row r="101" spans="1:19" x14ac:dyDescent="0.3">
      <c r="A101" s="25" t="str">
        <f>VLOOKUP(Receive[[#This Row],[No用]],SetNo[[No.用]:[vlookup 用]],2,FALSE)</f>
        <v/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 t="str">
        <f>Receive[[#This Row],[服装]]&amp;Receive[[#This Row],[名前]]&amp;Receive[[#This Row],[レアリティ]]</f>
        <v/>
      </c>
    </row>
    <row r="102" spans="1:19" x14ac:dyDescent="0.3">
      <c r="A102" s="25" t="str">
        <f>VLOOKUP(Receive[[#This Row],[No用]],SetNo[[No.用]:[vlookup 用]],2,FALSE)</f>
        <v/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 t="str">
        <f>Receive[[#This Row],[服装]]&amp;Receive[[#This Row],[名前]]&amp;Receive[[#This Row],[レアリティ]]</f>
        <v/>
      </c>
    </row>
    <row r="103" spans="1:19" x14ac:dyDescent="0.3">
      <c r="A103" s="25" t="str">
        <f>VLOOKUP(Receive[[#This Row],[No用]],SetNo[[No.用]:[vlookup 用]],2,FALSE)</f>
        <v/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 t="str">
        <f>Receive[[#This Row],[服装]]&amp;Receive[[#This Row],[名前]]&amp;Receive[[#This Row],[レアリティ]]</f>
        <v/>
      </c>
    </row>
    <row r="104" spans="1:19" x14ac:dyDescent="0.3">
      <c r="A104" s="25" t="str">
        <f>VLOOKUP(Receive[[#This Row],[No用]],SetNo[[No.用]:[vlookup 用]],2,FALSE)</f>
        <v/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 t="str">
        <f>Receive[[#This Row],[服装]]&amp;Receive[[#This Row],[名前]]&amp;Receive[[#This Row],[レアリティ]]</f>
        <v/>
      </c>
    </row>
    <row r="105" spans="1:19" x14ac:dyDescent="0.3">
      <c r="A105" s="25" t="str">
        <f>VLOOKUP(Receive[[#This Row],[No用]],SetNo[[No.用]:[vlookup 用]],2,FALSE)</f>
        <v/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 t="str">
        <f>Receive[[#This Row],[服装]]&amp;Receive[[#This Row],[名前]]&amp;Receive[[#This Row],[レアリティ]]</f>
        <v/>
      </c>
    </row>
    <row r="106" spans="1:19" x14ac:dyDescent="0.3">
      <c r="A106" s="25" t="str">
        <f>VLOOKUP(Receive[[#This Row],[No用]],SetNo[[No.用]:[vlookup 用]],2,FALSE)</f>
        <v/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 t="str">
        <f>Receive[[#This Row],[服装]]&amp;Receive[[#This Row],[名前]]&amp;Receive[[#This Row],[レアリティ]]</f>
        <v/>
      </c>
    </row>
    <row r="107" spans="1:19" x14ac:dyDescent="0.3">
      <c r="A107" s="25" t="str">
        <f>VLOOKUP(Receive[[#This Row],[No用]],SetNo[[No.用]:[vlookup 用]],2,FALSE)</f>
        <v/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 t="str">
        <f>Receive[[#This Row],[服装]]&amp;Receive[[#This Row],[名前]]&amp;Receive[[#This Row],[レアリティ]]</f>
        <v/>
      </c>
    </row>
    <row r="108" spans="1:19" x14ac:dyDescent="0.3">
      <c r="A108" s="25" t="str">
        <f>VLOOKUP(Receive[[#This Row],[No用]],SetNo[[No.用]:[vlookup 用]],2,FALSE)</f>
        <v/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 t="str">
        <f>Receive[[#This Row],[服装]]&amp;Receive[[#This Row],[名前]]&amp;Receive[[#This Row],[レアリティ]]</f>
        <v/>
      </c>
    </row>
    <row r="109" spans="1:19" x14ac:dyDescent="0.3">
      <c r="A109" s="25" t="str">
        <f>VLOOKUP(Receive[[#This Row],[No用]],SetNo[[No.用]:[vlookup 用]],2,FALSE)</f>
        <v/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 t="str">
        <f>Receive[[#This Row],[服装]]&amp;Receive[[#This Row],[名前]]&amp;Receive[[#This Row],[レアリティ]]</f>
        <v/>
      </c>
    </row>
    <row r="110" spans="1:19" x14ac:dyDescent="0.3">
      <c r="A110" s="25" t="str">
        <f>VLOOKUP(Receive[[#This Row],[No用]],SetNo[[No.用]:[vlookup 用]],2,FALSE)</f>
        <v/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 t="str">
        <f>Receive[[#This Row],[服装]]&amp;Receive[[#This Row],[名前]]&amp;Receive[[#This Row],[レアリティ]]</f>
        <v/>
      </c>
    </row>
    <row r="111" spans="1:19" x14ac:dyDescent="0.3">
      <c r="A111" s="25" t="str">
        <f>VLOOKUP(Receive[[#This Row],[No用]],SetNo[[No.用]:[vlookup 用]],2,FALSE)</f>
        <v/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 t="str">
        <f>Receive[[#This Row],[服装]]&amp;Receive[[#This Row],[名前]]&amp;Receive[[#This Row],[レアリティ]]</f>
        <v/>
      </c>
    </row>
    <row r="112" spans="1:19" x14ac:dyDescent="0.3">
      <c r="A112" s="25" t="str">
        <f>VLOOKUP(Receive[[#This Row],[No用]],SetNo[[No.用]:[vlookup 用]],2,FALSE)</f>
        <v/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 t="str">
        <f>Receive[[#This Row],[服装]]&amp;Receive[[#This Row],[名前]]&amp;Receive[[#This Row],[レアリティ]]</f>
        <v/>
      </c>
    </row>
    <row r="113" spans="1:19" x14ac:dyDescent="0.3">
      <c r="A113" s="25" t="str">
        <f>VLOOKUP(Receive[[#This Row],[No用]],SetNo[[No.用]:[vlookup 用]],2,FALSE)</f>
        <v/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 t="str">
        <f>Receive[[#This Row],[服装]]&amp;Receive[[#This Row],[名前]]&amp;Receive[[#This Row],[レアリティ]]</f>
        <v/>
      </c>
    </row>
    <row r="114" spans="1:19" x14ac:dyDescent="0.3">
      <c r="A114" s="25" t="str">
        <f>VLOOKUP(Receive[[#This Row],[No用]],SetNo[[No.用]:[vlookup 用]],2,FALSE)</f>
        <v/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 t="str">
        <f>Receive[[#This Row],[服装]]&amp;Receive[[#This Row],[名前]]&amp;Receive[[#This Row],[レアリティ]]</f>
        <v/>
      </c>
    </row>
    <row r="115" spans="1:19" x14ac:dyDescent="0.3">
      <c r="A115" s="25" t="str">
        <f>VLOOKUP(Receive[[#This Row],[No用]],SetNo[[No.用]:[vlookup 用]],2,FALSE)</f>
        <v/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 t="str">
        <f>Receive[[#This Row],[服装]]&amp;Receive[[#This Row],[名前]]&amp;Receive[[#This Row],[レアリティ]]</f>
        <v/>
      </c>
    </row>
    <row r="116" spans="1:19" x14ac:dyDescent="0.3">
      <c r="A116" s="25" t="str">
        <f>VLOOKUP(Receive[[#This Row],[No用]],SetNo[[No.用]:[vlookup 用]],2,FALSE)</f>
        <v/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 t="str">
        <f>Receive[[#This Row],[服装]]&amp;Receive[[#This Row],[名前]]&amp;Receive[[#This Row],[レアリティ]]</f>
        <v/>
      </c>
    </row>
    <row r="117" spans="1:19" x14ac:dyDescent="0.3">
      <c r="A117" s="25" t="str">
        <f>VLOOKUP(Receive[[#This Row],[No用]],SetNo[[No.用]:[vlookup 用]],2,FALSE)</f>
        <v/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 t="str">
        <f>Receive[[#This Row],[服装]]&amp;Receive[[#This Row],[名前]]&amp;Receive[[#This Row],[レアリティ]]</f>
        <v/>
      </c>
    </row>
    <row r="118" spans="1:19" x14ac:dyDescent="0.3">
      <c r="A118" s="25" t="str">
        <f>VLOOKUP(Receive[[#This Row],[No用]],SetNo[[No.用]:[vlookup 用]],2,FALSE)</f>
        <v/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 t="str">
        <f>Receive[[#This Row],[服装]]&amp;Receive[[#This Row],[名前]]&amp;Receive[[#This Row],[レアリティ]]</f>
        <v/>
      </c>
    </row>
    <row r="119" spans="1:19" x14ac:dyDescent="0.3">
      <c r="A119" s="25" t="str">
        <f>VLOOKUP(Receive[[#This Row],[No用]],SetNo[[No.用]:[vlookup 用]],2,FALSE)</f>
        <v/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 t="str">
        <f>Receive[[#This Row],[服装]]&amp;Receive[[#This Row],[名前]]&amp;Receive[[#This Row],[レアリティ]]</f>
        <v/>
      </c>
    </row>
    <row r="120" spans="1:19" x14ac:dyDescent="0.3">
      <c r="A120" s="25" t="str">
        <f>VLOOKUP(Receive[[#This Row],[No用]],SetNo[[No.用]:[vlookup 用]],2,FALSE)</f>
        <v/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 t="str">
        <f>Receive[[#This Row],[服装]]&amp;Receive[[#This Row],[名前]]&amp;Receive[[#This Row],[レアリティ]]</f>
        <v/>
      </c>
    </row>
    <row r="121" spans="1:19" x14ac:dyDescent="0.3">
      <c r="A121" s="25" t="str">
        <f>VLOOKUP(Receive[[#This Row],[No用]],SetNo[[No.用]:[vlookup 用]],2,FALSE)</f>
        <v/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 t="str">
        <f>Receive[[#This Row],[服装]]&amp;Receive[[#This Row],[名前]]&amp;Receive[[#This Row],[レアリティ]]</f>
        <v/>
      </c>
    </row>
    <row r="122" spans="1:19" x14ac:dyDescent="0.3">
      <c r="A122" s="25" t="str">
        <f>VLOOKUP(Receive[[#This Row],[No用]],SetNo[[No.用]:[vlookup 用]],2,FALSE)</f>
        <v/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 t="str">
        <f>Receive[[#This Row],[服装]]&amp;Receive[[#This Row],[名前]]&amp;Receive[[#This Row],[レアリティ]]</f>
        <v/>
      </c>
    </row>
    <row r="123" spans="1:19" x14ac:dyDescent="0.3">
      <c r="A123" s="25" t="str">
        <f>VLOOKUP(Receive[[#This Row],[No用]],SetNo[[No.用]:[vlookup 用]],2,FALSE)</f>
        <v/>
      </c>
      <c r="B123" s="25"/>
      <c r="C123" s="25"/>
      <c r="D123" s="25"/>
      <c r="E123" s="25"/>
      <c r="F123" s="25"/>
      <c r="G123" s="25"/>
      <c r="H123" s="25"/>
      <c r="I123" s="25" t="s">
        <v>244</v>
      </c>
      <c r="J123" s="25"/>
      <c r="K123" s="25"/>
      <c r="L123" s="25"/>
      <c r="M123" s="25"/>
      <c r="N123" s="25"/>
      <c r="O123" s="25"/>
      <c r="P123" s="25"/>
      <c r="Q123" s="25"/>
      <c r="R123" s="25"/>
      <c r="S123" s="25" t="str">
        <f>Receive[[#This Row],[服装]]&amp;Receive[[#This Row],[名前]]&amp;Receive[[#This Row],[レアリティ]]</f>
        <v/>
      </c>
    </row>
    <row r="124" spans="1:19" x14ac:dyDescent="0.3">
      <c r="A124" s="25" t="str">
        <f>VLOOKUP(Receive[[#This Row],[No用]],SetNo[[No.用]:[vlookup 用]],2,FALSE)</f>
        <v/>
      </c>
      <c r="B124" s="25"/>
      <c r="C124" s="25"/>
      <c r="D124" s="25"/>
      <c r="E124" s="25"/>
      <c r="F124" s="25"/>
      <c r="G124" s="25"/>
      <c r="H124" s="25"/>
      <c r="I124" s="25" t="s">
        <v>244</v>
      </c>
      <c r="J124" s="25"/>
      <c r="K124" s="25"/>
      <c r="L124" s="25"/>
      <c r="M124" s="25"/>
      <c r="N124" s="25"/>
      <c r="O124" s="25"/>
      <c r="P124" s="25"/>
      <c r="Q124" s="25"/>
      <c r="R124" s="25"/>
      <c r="S124" s="25" t="str">
        <f>Receive[[#This Row],[服装]]&amp;Receive[[#This Row],[名前]]&amp;Receive[[#This Row],[レアリティ]]</f>
        <v/>
      </c>
    </row>
    <row r="125" spans="1:19" x14ac:dyDescent="0.3">
      <c r="A125" s="25" t="str">
        <f>VLOOKUP(Receive[[#This Row],[No用]],SetNo[[No.用]:[vlookup 用]],2,FALSE)</f>
        <v/>
      </c>
      <c r="B125" s="25"/>
      <c r="C125" s="25"/>
      <c r="D125" s="25"/>
      <c r="E125" s="25"/>
      <c r="F125" s="25"/>
      <c r="G125" s="25"/>
      <c r="H125" s="25"/>
      <c r="I125" s="25" t="s">
        <v>244</v>
      </c>
      <c r="J125" s="25"/>
      <c r="K125" s="25"/>
      <c r="L125" s="25"/>
      <c r="M125" s="25"/>
      <c r="N125" s="25"/>
      <c r="O125" s="25"/>
      <c r="P125" s="25"/>
      <c r="Q125" s="25"/>
      <c r="R125" s="25"/>
      <c r="S125" s="25" t="str">
        <f>Receive[[#This Row],[服装]]&amp;Receive[[#This Row],[名前]]&amp;Receive[[#This Row],[レアリティ]]</f>
        <v/>
      </c>
    </row>
    <row r="126" spans="1:19" x14ac:dyDescent="0.3">
      <c r="A126" s="25"/>
      <c r="B126" s="25"/>
      <c r="C126" s="25"/>
      <c r="D126" s="25"/>
      <c r="E126" s="25"/>
      <c r="F126" s="25"/>
      <c r="G126" s="25"/>
      <c r="H126" s="25"/>
      <c r="I126" s="25" t="s">
        <v>244</v>
      </c>
      <c r="J126" s="25"/>
      <c r="K126" s="25"/>
      <c r="L126" s="25"/>
      <c r="M126" s="25"/>
      <c r="N126" s="25"/>
      <c r="O126" s="25"/>
      <c r="P126" s="25"/>
      <c r="Q126" s="25"/>
      <c r="R126" s="25"/>
      <c r="S126" s="25" t="str">
        <f>Receive[[#This Row],[服装]]&amp;Receive[[#This Row],[名前]]&amp;Receive[[#This Row],[レアリティ]]</f>
        <v/>
      </c>
    </row>
    <row r="127" spans="1:19" x14ac:dyDescent="0.3">
      <c r="A127" s="25"/>
      <c r="B127" s="25"/>
      <c r="C127" s="25"/>
      <c r="D127" s="25"/>
      <c r="E127" s="25"/>
      <c r="F127" s="25"/>
      <c r="G127" s="25"/>
      <c r="H127" s="25"/>
      <c r="I127" s="25" t="s">
        <v>244</v>
      </c>
      <c r="J127" s="25"/>
      <c r="K127" s="25"/>
      <c r="L127" s="25"/>
      <c r="M127" s="25"/>
      <c r="N127" s="25"/>
      <c r="O127" s="25"/>
      <c r="P127" s="25"/>
      <c r="Q127" s="25"/>
      <c r="R127" s="25"/>
      <c r="S127" s="25" t="str">
        <f>Receive[[#This Row],[服装]]&amp;Receive[[#This Row],[名前]]&amp;Receive[[#This Row],[レアリティ]]</f>
        <v/>
      </c>
    </row>
    <row r="128" spans="1:19" x14ac:dyDescent="0.3">
      <c r="A128" s="25"/>
      <c r="B128" s="25"/>
      <c r="C128" s="25"/>
      <c r="D128" s="25"/>
      <c r="E128" s="25"/>
      <c r="F128" s="25"/>
      <c r="G128" s="25"/>
      <c r="H128" s="25"/>
      <c r="I128" s="25" t="s">
        <v>244</v>
      </c>
      <c r="J128" s="25"/>
      <c r="K128" s="25"/>
      <c r="L128" s="25"/>
      <c r="M128" s="25"/>
      <c r="N128" s="25"/>
      <c r="O128" s="25"/>
      <c r="P128" s="25"/>
      <c r="Q128" s="25"/>
      <c r="R128" s="25"/>
      <c r="S128" s="25" t="str">
        <f>Receive[[#This Row],[服装]]&amp;Receive[[#This Row],[名前]]&amp;Receive[[#This Row],[レアリティ]]</f>
        <v/>
      </c>
    </row>
    <row r="129" spans="1:19" x14ac:dyDescent="0.3">
      <c r="A129" s="25"/>
      <c r="B129" s="25"/>
      <c r="C129" s="25"/>
      <c r="D129" s="25"/>
      <c r="E129" s="25"/>
      <c r="F129" s="25"/>
      <c r="G129" s="25"/>
      <c r="H129" s="25"/>
      <c r="I129" s="25" t="s">
        <v>244</v>
      </c>
      <c r="J129" s="25"/>
      <c r="K129" s="25"/>
      <c r="L129" s="25"/>
      <c r="M129" s="25"/>
      <c r="N129" s="25"/>
      <c r="O129" s="25"/>
      <c r="P129" s="25"/>
      <c r="Q129" s="25"/>
      <c r="R129" s="25"/>
      <c r="S129" s="25" t="str">
        <f>Receive[[#This Row],[服装]]&amp;Receive[[#This Row],[名前]]&amp;Receive[[#This Row],[レアリティ]]</f>
        <v/>
      </c>
    </row>
    <row r="130" spans="1:19" x14ac:dyDescent="0.3">
      <c r="A130" s="25"/>
      <c r="B130" s="25"/>
      <c r="C130" s="25"/>
      <c r="D130" s="25"/>
      <c r="E130" s="25"/>
      <c r="F130" s="25"/>
      <c r="G130" s="25"/>
      <c r="H130" s="25"/>
      <c r="I130" s="25" t="s">
        <v>244</v>
      </c>
      <c r="J130" s="25"/>
      <c r="K130" s="25"/>
      <c r="L130" s="25"/>
      <c r="M130" s="25"/>
      <c r="N130" s="25"/>
      <c r="O130" s="25"/>
      <c r="P130" s="25"/>
      <c r="Q130" s="25"/>
      <c r="R130" s="25"/>
      <c r="S130" s="25" t="str">
        <f>Receive[[#This Row],[服装]]&amp;Receive[[#This Row],[名前]]&amp;Receive[[#This Row],[レアリティ]]</f>
        <v/>
      </c>
    </row>
    <row r="131" spans="1:19" x14ac:dyDescent="0.3">
      <c r="A131" s="25"/>
      <c r="B131" s="25"/>
      <c r="C131" s="25"/>
      <c r="D131" s="25"/>
      <c r="E131" s="25"/>
      <c r="F131" s="25"/>
      <c r="G131" s="25"/>
      <c r="H131" s="25"/>
      <c r="I131" s="25" t="s">
        <v>244</v>
      </c>
      <c r="J131" s="25"/>
      <c r="K131" s="25"/>
      <c r="L131" s="25"/>
      <c r="M131" s="25"/>
      <c r="N131" s="25"/>
      <c r="O131" s="25"/>
      <c r="P131" s="25"/>
      <c r="Q131" s="25"/>
      <c r="R131" s="25"/>
      <c r="S131" s="25" t="str">
        <f>Receive[[#This Row],[服装]]&amp;Receive[[#This Row],[名前]]&amp;Receive[[#This Row],[レアリティ]]</f>
        <v/>
      </c>
    </row>
    <row r="132" spans="1:19" x14ac:dyDescent="0.3">
      <c r="A132" s="25"/>
      <c r="B132" s="25"/>
      <c r="C132" s="25"/>
      <c r="D132" s="25"/>
      <c r="E132" s="25"/>
      <c r="F132" s="25"/>
      <c r="G132" s="25"/>
      <c r="H132" s="25"/>
      <c r="I132" s="25" t="s">
        <v>244</v>
      </c>
      <c r="J132" s="25"/>
      <c r="K132" s="25"/>
      <c r="L132" s="25"/>
      <c r="M132" s="25"/>
      <c r="N132" s="25"/>
      <c r="O132" s="25"/>
      <c r="P132" s="25"/>
      <c r="Q132" s="25"/>
      <c r="R132" s="25"/>
      <c r="S132" s="25" t="str">
        <f>Receive[[#This Row],[服装]]&amp;Receive[[#This Row],[名前]]&amp;Receive[[#This Row],[レアリティ]]</f>
        <v/>
      </c>
    </row>
    <row r="133" spans="1:19" x14ac:dyDescent="0.3">
      <c r="A133" s="25"/>
      <c r="B133" s="25"/>
      <c r="C133" s="25"/>
      <c r="D133" s="25"/>
      <c r="E133" s="25"/>
      <c r="F133" s="25"/>
      <c r="G133" s="25"/>
      <c r="H133" s="25"/>
      <c r="I133" s="25" t="s">
        <v>244</v>
      </c>
      <c r="J133" s="25"/>
      <c r="K133" s="25"/>
      <c r="L133" s="25"/>
      <c r="M133" s="25"/>
      <c r="N133" s="25"/>
      <c r="O133" s="25"/>
      <c r="P133" s="25"/>
      <c r="Q133" s="25"/>
      <c r="R133" s="25"/>
      <c r="S133" s="25" t="str">
        <f>Receive[[#This Row],[服装]]&amp;Receive[[#This Row],[名前]]&amp;Receive[[#This Row],[レアリティ]]</f>
        <v/>
      </c>
    </row>
    <row r="134" spans="1:19" x14ac:dyDescent="0.3">
      <c r="A134" s="25"/>
      <c r="B134" s="25"/>
      <c r="C134" s="25"/>
      <c r="D134" s="25"/>
      <c r="E134" s="25"/>
      <c r="F134" s="25"/>
      <c r="G134" s="25"/>
      <c r="H134" s="25"/>
      <c r="I134" s="25" t="s">
        <v>244</v>
      </c>
      <c r="J134" s="25"/>
      <c r="K134" s="25"/>
      <c r="L134" s="25"/>
      <c r="M134" s="25"/>
      <c r="N134" s="25"/>
      <c r="O134" s="25"/>
      <c r="P134" s="25"/>
      <c r="Q134" s="25"/>
      <c r="R134" s="25"/>
      <c r="S134" s="25" t="str">
        <f>Receive[[#This Row],[服装]]&amp;Receive[[#This Row],[名前]]&amp;Receive[[#This Row],[レアリティ]]</f>
        <v/>
      </c>
    </row>
    <row r="135" spans="1:19" x14ac:dyDescent="0.3">
      <c r="A135" s="25"/>
      <c r="B135" s="25"/>
      <c r="C135" s="25"/>
      <c r="D135" s="25"/>
      <c r="E135" s="25"/>
      <c r="F135" s="25"/>
      <c r="G135" s="25"/>
      <c r="H135" s="25"/>
      <c r="I135" s="25" t="s">
        <v>244</v>
      </c>
      <c r="J135" s="25"/>
      <c r="K135" s="25"/>
      <c r="L135" s="25"/>
      <c r="M135" s="25"/>
      <c r="N135" s="25"/>
      <c r="O135" s="25"/>
      <c r="P135" s="25"/>
      <c r="Q135" s="25"/>
      <c r="R135" s="25"/>
      <c r="S135" s="25" t="str">
        <f>Receive[[#This Row],[服装]]&amp;Receive[[#This Row],[名前]]&amp;Receive[[#This Row],[レアリティ]]</f>
        <v/>
      </c>
    </row>
    <row r="136" spans="1:19" x14ac:dyDescent="0.3">
      <c r="A136" s="25"/>
      <c r="B136" s="25"/>
      <c r="C136" s="25"/>
      <c r="D136" s="25"/>
      <c r="E136" s="25"/>
      <c r="F136" s="25"/>
      <c r="G136" s="25"/>
      <c r="H136" s="25"/>
      <c r="I136" s="25" t="s">
        <v>244</v>
      </c>
      <c r="J136" s="25"/>
      <c r="K136" s="25"/>
      <c r="L136" s="25"/>
      <c r="M136" s="25"/>
      <c r="N136" s="25"/>
      <c r="O136" s="25"/>
      <c r="P136" s="25"/>
      <c r="Q136" s="25"/>
      <c r="R136" s="25"/>
      <c r="S136" s="25" t="str">
        <f>Receive[[#This Row],[服装]]&amp;Receive[[#This Row],[名前]]&amp;Receive[[#This Row],[レアリティ]]</f>
        <v/>
      </c>
    </row>
    <row r="137" spans="1:19" x14ac:dyDescent="0.3">
      <c r="A137" s="25"/>
      <c r="B137" s="25"/>
      <c r="C137" s="25"/>
      <c r="D137" s="25"/>
      <c r="E137" s="25"/>
      <c r="F137" s="25"/>
      <c r="G137" s="25"/>
      <c r="H137" s="25"/>
      <c r="I137" s="25" t="s">
        <v>244</v>
      </c>
      <c r="J137" s="25"/>
      <c r="K137" s="25"/>
      <c r="L137" s="25"/>
      <c r="M137" s="25"/>
      <c r="N137" s="25"/>
      <c r="O137" s="25"/>
      <c r="P137" s="25"/>
      <c r="Q137" s="25"/>
      <c r="R137" s="25"/>
      <c r="S137" s="25" t="str">
        <f>Receive[[#This Row],[服装]]&amp;Receive[[#This Row],[名前]]&amp;Receive[[#This Row],[レアリティ]]</f>
        <v/>
      </c>
    </row>
    <row r="138" spans="1:19" x14ac:dyDescent="0.3">
      <c r="A138" s="25"/>
      <c r="B138" s="25"/>
      <c r="C138" s="25"/>
      <c r="D138" s="25"/>
      <c r="E138" s="25"/>
      <c r="F138" s="25"/>
      <c r="G138" s="25"/>
      <c r="H138" s="25"/>
      <c r="I138" s="25" t="s">
        <v>244</v>
      </c>
      <c r="J138" s="25"/>
      <c r="K138" s="25"/>
      <c r="L138" s="25"/>
      <c r="M138" s="25"/>
      <c r="N138" s="25"/>
      <c r="O138" s="25"/>
      <c r="P138" s="25"/>
      <c r="Q138" s="25"/>
      <c r="R138" s="25"/>
      <c r="S138" s="25" t="str">
        <f>Receive[[#This Row],[服装]]&amp;Receive[[#This Row],[名前]]&amp;Receive[[#This Row],[レアリティ]]</f>
        <v/>
      </c>
    </row>
    <row r="139" spans="1:19" x14ac:dyDescent="0.3">
      <c r="A139" s="25"/>
      <c r="B139" s="25"/>
      <c r="C139" s="25"/>
      <c r="D139" s="25"/>
      <c r="E139" s="25"/>
      <c r="F139" s="25"/>
      <c r="G139" s="25"/>
      <c r="H139" s="25"/>
      <c r="I139" s="25" t="s">
        <v>244</v>
      </c>
      <c r="J139" s="25"/>
      <c r="K139" s="25"/>
      <c r="L139" s="25"/>
      <c r="M139" s="25"/>
      <c r="N139" s="25"/>
      <c r="O139" s="25"/>
      <c r="P139" s="25"/>
      <c r="Q139" s="25"/>
      <c r="R139" s="25"/>
      <c r="S139" s="25" t="str">
        <f>Receive[[#This Row],[服装]]&amp;Receive[[#This Row],[名前]]&amp;Receive[[#This Row],[レアリティ]]</f>
        <v/>
      </c>
    </row>
    <row r="140" spans="1:19" x14ac:dyDescent="0.3">
      <c r="A140" s="25"/>
      <c r="B140" s="25"/>
      <c r="C140" s="25"/>
      <c r="D140" s="25"/>
      <c r="E140" s="25"/>
      <c r="F140" s="25"/>
      <c r="G140" s="25"/>
      <c r="H140" s="25"/>
      <c r="I140" s="25" t="s">
        <v>244</v>
      </c>
      <c r="J140" s="25"/>
      <c r="K140" s="25"/>
      <c r="L140" s="25"/>
      <c r="M140" s="25"/>
      <c r="N140" s="25"/>
      <c r="O140" s="25"/>
      <c r="P140" s="25"/>
      <c r="Q140" s="25"/>
      <c r="R140" s="25"/>
      <c r="S140" s="25" t="str">
        <f>Receive[[#This Row],[服装]]&amp;Receive[[#This Row],[名前]]&amp;Receive[[#This Row],[レアリティ]]</f>
        <v/>
      </c>
    </row>
    <row r="141" spans="1:19" x14ac:dyDescent="0.3">
      <c r="A141" s="25"/>
      <c r="B141" s="25"/>
      <c r="C141" s="25"/>
      <c r="D141" s="25"/>
      <c r="E141" s="25"/>
      <c r="F141" s="25"/>
      <c r="G141" s="25"/>
      <c r="H141" s="25"/>
      <c r="I141" s="25" t="s">
        <v>244</v>
      </c>
      <c r="J141" s="25"/>
      <c r="K141" s="25"/>
      <c r="L141" s="25"/>
      <c r="M141" s="25"/>
      <c r="N141" s="25"/>
      <c r="O141" s="25"/>
      <c r="P141" s="25"/>
      <c r="Q141" s="25"/>
      <c r="R141" s="25"/>
      <c r="S141" s="25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S74"/>
  <sheetViews>
    <sheetView workbookViewId="0">
      <selection activeCell="Q21" sqref="Q21"/>
    </sheetView>
  </sheetViews>
  <sheetFormatPr defaultRowHeight="14.4" x14ac:dyDescent="0.3"/>
  <cols>
    <col min="1" max="1" width="6" bestFit="1" customWidth="1"/>
    <col min="2" max="2" width="9.21875" style="4" bestFit="1" customWidth="1"/>
    <col min="3" max="3" width="8.6640625" style="4" bestFit="1" customWidth="1"/>
    <col min="4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2.109375" style="4" bestFit="1" customWidth="1"/>
    <col min="17" max="17" width="15.6640625" style="4" bestFit="1" customWidth="1"/>
    <col min="18" max="18" width="13.6640625" style="4" bestFit="1" customWidth="1"/>
    <col min="19" max="19" width="23.21875" style="4" hidden="1" customWidth="1"/>
    <col min="20" max="20" width="3.33203125" style="4" customWidth="1"/>
    <col min="21" max="16384" width="8.88671875" style="4"/>
  </cols>
  <sheetData>
    <row r="1" spans="1:19" s="23" customFormat="1" x14ac:dyDescent="0.3">
      <c r="A1" s="25" t="s">
        <v>243</v>
      </c>
      <c r="B1" s="25" t="s">
        <v>108</v>
      </c>
      <c r="C1" s="25" t="s">
        <v>0</v>
      </c>
      <c r="D1" s="25" t="s">
        <v>7</v>
      </c>
      <c r="E1" s="25" t="s">
        <v>2</v>
      </c>
      <c r="F1" s="25" t="s">
        <v>1</v>
      </c>
      <c r="G1" s="25" t="s">
        <v>3</v>
      </c>
      <c r="H1" s="25" t="s">
        <v>123</v>
      </c>
      <c r="I1" s="25" t="s">
        <v>211</v>
      </c>
      <c r="J1" s="25" t="s">
        <v>212</v>
      </c>
      <c r="K1" s="25" t="s">
        <v>213</v>
      </c>
      <c r="L1" s="25" t="s">
        <v>214</v>
      </c>
      <c r="M1" s="25" t="s">
        <v>215</v>
      </c>
      <c r="N1" s="25" t="s">
        <v>216</v>
      </c>
      <c r="O1" s="25" t="s">
        <v>238</v>
      </c>
      <c r="P1" s="25" t="s">
        <v>239</v>
      </c>
      <c r="Q1" s="25" t="s">
        <v>218</v>
      </c>
      <c r="R1" s="25" t="s">
        <v>217</v>
      </c>
      <c r="S1" s="25" t="s">
        <v>242</v>
      </c>
    </row>
    <row r="2" spans="1:19" x14ac:dyDescent="0.3">
      <c r="A2" s="25">
        <f>VLOOKUP(Toss[[#This Row],[No用]],SetNo[[No.用]:[vlookup 用]],2,FALSE)</f>
        <v>1</v>
      </c>
      <c r="B2" s="25" t="s">
        <v>220</v>
      </c>
      <c r="C2" s="25" t="s">
        <v>140</v>
      </c>
      <c r="D2" s="25" t="s">
        <v>28</v>
      </c>
      <c r="E2" s="25" t="s">
        <v>26</v>
      </c>
      <c r="F2" s="25" t="s">
        <v>139</v>
      </c>
      <c r="G2" s="25" t="s">
        <v>72</v>
      </c>
      <c r="H2" s="25">
        <v>1</v>
      </c>
      <c r="I2" s="25" t="s">
        <v>247</v>
      </c>
      <c r="J2" s="25" t="s">
        <v>180</v>
      </c>
      <c r="K2" s="25" t="s">
        <v>176</v>
      </c>
      <c r="L2" s="25">
        <v>20</v>
      </c>
      <c r="M2" s="25"/>
      <c r="N2" s="25"/>
      <c r="O2" s="25"/>
      <c r="P2" s="25"/>
      <c r="Q2" s="25"/>
      <c r="R2" s="25"/>
      <c r="S2" s="25" t="str">
        <f>Toss[[#This Row],[服装]]&amp;Toss[[#This Row],[名前]]&amp;Toss[[#This Row],[レアリティ]]</f>
        <v>ユニフォーム日向翔陽ICONIC</v>
      </c>
    </row>
    <row r="3" spans="1:19" x14ac:dyDescent="0.3">
      <c r="A3" s="25">
        <f>VLOOKUP(Toss[[#This Row],[No用]],SetNo[[No.用]:[vlookup 用]],2,FALSE)</f>
        <v>1</v>
      </c>
      <c r="B3" s="25" t="s">
        <v>220</v>
      </c>
      <c r="C3" s="25" t="s">
        <v>140</v>
      </c>
      <c r="D3" s="25" t="s">
        <v>28</v>
      </c>
      <c r="E3" s="25" t="s">
        <v>26</v>
      </c>
      <c r="F3" s="25" t="s">
        <v>139</v>
      </c>
      <c r="G3" s="25" t="s">
        <v>72</v>
      </c>
      <c r="H3" s="25">
        <v>1</v>
      </c>
      <c r="I3" s="25" t="s">
        <v>247</v>
      </c>
      <c r="J3" s="25" t="s">
        <v>181</v>
      </c>
      <c r="K3" s="25" t="s">
        <v>176</v>
      </c>
      <c r="L3" s="25">
        <v>24</v>
      </c>
      <c r="M3" s="25"/>
      <c r="N3" s="25"/>
      <c r="O3" s="25"/>
      <c r="P3" s="25"/>
      <c r="Q3" s="25"/>
      <c r="R3" s="25"/>
      <c r="S3" s="25" t="str">
        <f>Toss[[#This Row],[服装]]&amp;Toss[[#This Row],[名前]]&amp;Toss[[#This Row],[レアリティ]]</f>
        <v>ユニフォーム日向翔陽ICONIC</v>
      </c>
    </row>
    <row r="4" spans="1:19" x14ac:dyDescent="0.3">
      <c r="A4" s="25">
        <f>VLOOKUP(Toss[[#This Row],[No用]],SetNo[[No.用]:[vlookup 用]],2,FALSE)</f>
        <v>2</v>
      </c>
      <c r="B4" s="25" t="s">
        <v>152</v>
      </c>
      <c r="C4" s="25" t="s">
        <v>140</v>
      </c>
      <c r="D4" s="25" t="s">
        <v>28</v>
      </c>
      <c r="E4" s="25" t="s">
        <v>26</v>
      </c>
      <c r="F4" s="25" t="s">
        <v>139</v>
      </c>
      <c r="G4" s="25" t="s">
        <v>72</v>
      </c>
      <c r="H4" s="25">
        <v>1</v>
      </c>
      <c r="I4" s="25" t="s">
        <v>247</v>
      </c>
      <c r="J4" s="25" t="s">
        <v>180</v>
      </c>
      <c r="K4" s="25" t="s">
        <v>176</v>
      </c>
      <c r="L4" s="25">
        <v>20</v>
      </c>
      <c r="M4" s="25"/>
      <c r="N4" s="25"/>
      <c r="O4" s="25"/>
      <c r="P4" s="25"/>
      <c r="Q4" s="25"/>
      <c r="R4" s="25"/>
      <c r="S4" s="25" t="str">
        <f>Toss[[#This Row],[服装]]&amp;Toss[[#This Row],[名前]]&amp;Toss[[#This Row],[レアリティ]]</f>
        <v>制服日向翔陽ICONIC</v>
      </c>
    </row>
    <row r="5" spans="1:19" x14ac:dyDescent="0.3">
      <c r="A5" s="25">
        <f>VLOOKUP(Toss[[#This Row],[No用]],SetNo[[No.用]:[vlookup 用]],2,FALSE)</f>
        <v>2</v>
      </c>
      <c r="B5" s="25" t="s">
        <v>152</v>
      </c>
      <c r="C5" s="25" t="s">
        <v>140</v>
      </c>
      <c r="D5" s="25" t="s">
        <v>28</v>
      </c>
      <c r="E5" s="25" t="s">
        <v>26</v>
      </c>
      <c r="F5" s="25" t="s">
        <v>139</v>
      </c>
      <c r="G5" s="25" t="s">
        <v>72</v>
      </c>
      <c r="H5" s="25">
        <v>1</v>
      </c>
      <c r="I5" s="25" t="s">
        <v>247</v>
      </c>
      <c r="J5" s="25" t="s">
        <v>181</v>
      </c>
      <c r="K5" s="25" t="s">
        <v>176</v>
      </c>
      <c r="L5" s="25">
        <v>24</v>
      </c>
      <c r="M5" s="25"/>
      <c r="N5" s="25"/>
      <c r="O5" s="25"/>
      <c r="P5" s="25"/>
      <c r="Q5" s="25"/>
      <c r="R5" s="25"/>
      <c r="S5" s="25" t="str">
        <f>Toss[[#This Row],[服装]]&amp;Toss[[#This Row],[名前]]&amp;Toss[[#This Row],[レアリティ]]</f>
        <v>制服日向翔陽ICONIC</v>
      </c>
    </row>
    <row r="6" spans="1:19" x14ac:dyDescent="0.3">
      <c r="A6" s="25">
        <f>VLOOKUP(Toss[[#This Row],[No用]],SetNo[[No.用]:[vlookup 用]],2,FALSE)</f>
        <v>3</v>
      </c>
      <c r="B6" s="25" t="s">
        <v>153</v>
      </c>
      <c r="C6" s="25" t="s">
        <v>140</v>
      </c>
      <c r="D6" s="25" t="s">
        <v>23</v>
      </c>
      <c r="E6" s="25" t="s">
        <v>26</v>
      </c>
      <c r="F6" s="25" t="s">
        <v>139</v>
      </c>
      <c r="G6" s="25" t="s">
        <v>72</v>
      </c>
      <c r="H6" s="25">
        <v>1</v>
      </c>
      <c r="I6" s="25" t="s">
        <v>247</v>
      </c>
      <c r="J6" s="25" t="s">
        <v>180</v>
      </c>
      <c r="K6" s="25" t="s">
        <v>176</v>
      </c>
      <c r="L6" s="25">
        <v>20</v>
      </c>
      <c r="M6" s="25"/>
      <c r="N6" s="25"/>
      <c r="O6" s="25"/>
      <c r="P6" s="25"/>
      <c r="Q6" s="25"/>
      <c r="R6" s="25"/>
      <c r="S6" s="25" t="str">
        <f>Toss[[#This Row],[服装]]&amp;Toss[[#This Row],[名前]]&amp;Toss[[#This Row],[レアリティ]]</f>
        <v>夏祭り日向翔陽ICONIC</v>
      </c>
    </row>
    <row r="7" spans="1:19" x14ac:dyDescent="0.3">
      <c r="A7" s="25">
        <f>VLOOKUP(Toss[[#This Row],[No用]],SetNo[[No.用]:[vlookup 用]],2,FALSE)</f>
        <v>3</v>
      </c>
      <c r="B7" s="25" t="s">
        <v>153</v>
      </c>
      <c r="C7" s="25" t="s">
        <v>140</v>
      </c>
      <c r="D7" s="25" t="s">
        <v>23</v>
      </c>
      <c r="E7" s="25" t="s">
        <v>26</v>
      </c>
      <c r="F7" s="25" t="s">
        <v>139</v>
      </c>
      <c r="G7" s="25" t="s">
        <v>72</v>
      </c>
      <c r="H7" s="25">
        <v>1</v>
      </c>
      <c r="I7" s="25" t="s">
        <v>247</v>
      </c>
      <c r="J7" s="25" t="s">
        <v>181</v>
      </c>
      <c r="K7" s="25" t="s">
        <v>176</v>
      </c>
      <c r="L7" s="25">
        <v>24</v>
      </c>
      <c r="M7" s="25"/>
      <c r="N7" s="25"/>
      <c r="O7" s="25"/>
      <c r="P7" s="25"/>
      <c r="Q7" s="25"/>
      <c r="R7" s="25"/>
      <c r="S7" s="25" t="str">
        <f>Toss[[#This Row],[服装]]&amp;Toss[[#This Row],[名前]]&amp;Toss[[#This Row],[レアリティ]]</f>
        <v>夏祭り日向翔陽ICONIC</v>
      </c>
    </row>
    <row r="8" spans="1:19" x14ac:dyDescent="0.3">
      <c r="A8" s="25">
        <f>VLOOKUP(Toss[[#This Row],[No用]],SetNo[[No.用]:[vlookup 用]],2,FALSE)</f>
        <v>4</v>
      </c>
      <c r="B8" s="25" t="s">
        <v>220</v>
      </c>
      <c r="C8" s="25" t="s">
        <v>141</v>
      </c>
      <c r="D8" s="25" t="s">
        <v>28</v>
      </c>
      <c r="E8" s="25" t="s">
        <v>31</v>
      </c>
      <c r="F8" s="25" t="s">
        <v>139</v>
      </c>
      <c r="G8" s="25" t="s">
        <v>72</v>
      </c>
      <c r="H8" s="25">
        <v>1</v>
      </c>
      <c r="I8" s="25" t="s">
        <v>247</v>
      </c>
      <c r="J8" s="25" t="s">
        <v>180</v>
      </c>
      <c r="K8" s="25" t="s">
        <v>176</v>
      </c>
      <c r="L8" s="25">
        <v>31</v>
      </c>
      <c r="M8" s="25"/>
      <c r="N8" s="25"/>
      <c r="O8" s="25"/>
      <c r="P8" s="25"/>
      <c r="Q8" s="25"/>
      <c r="R8" s="25"/>
      <c r="S8" s="25" t="str">
        <f>Toss[[#This Row],[服装]]&amp;Toss[[#This Row],[名前]]&amp;Toss[[#This Row],[レアリティ]]</f>
        <v>ユニフォーム影山飛雄ICONIC</v>
      </c>
    </row>
    <row r="9" spans="1:19" x14ac:dyDescent="0.3">
      <c r="A9" s="25">
        <f>VLOOKUP(Toss[[#This Row],[No用]],SetNo[[No.用]:[vlookup 用]],2,FALSE)</f>
        <v>4</v>
      </c>
      <c r="B9" s="25" t="s">
        <v>220</v>
      </c>
      <c r="C9" s="25" t="s">
        <v>141</v>
      </c>
      <c r="D9" s="25" t="s">
        <v>28</v>
      </c>
      <c r="E9" s="25" t="s">
        <v>31</v>
      </c>
      <c r="F9" s="25" t="s">
        <v>139</v>
      </c>
      <c r="G9" s="25" t="s">
        <v>72</v>
      </c>
      <c r="H9" s="25">
        <v>1</v>
      </c>
      <c r="I9" s="25" t="s">
        <v>247</v>
      </c>
      <c r="J9" s="25" t="s">
        <v>183</v>
      </c>
      <c r="K9" s="25" t="s">
        <v>187</v>
      </c>
      <c r="L9" s="25">
        <v>33</v>
      </c>
      <c r="M9" s="25"/>
      <c r="N9" s="25"/>
      <c r="O9" s="25"/>
      <c r="P9" s="25"/>
      <c r="Q9" s="25"/>
      <c r="R9" s="25"/>
      <c r="S9" s="25" t="str">
        <f>Toss[[#This Row],[服装]]&amp;Toss[[#This Row],[名前]]&amp;Toss[[#This Row],[レアリティ]]</f>
        <v>ユニフォーム影山飛雄ICONIC</v>
      </c>
    </row>
    <row r="10" spans="1:19" x14ac:dyDescent="0.3">
      <c r="A10" s="25">
        <f>VLOOKUP(Toss[[#This Row],[No用]],SetNo[[No.用]:[vlookup 用]],2,FALSE)</f>
        <v>4</v>
      </c>
      <c r="B10" s="25" t="s">
        <v>220</v>
      </c>
      <c r="C10" s="25" t="s">
        <v>141</v>
      </c>
      <c r="D10" s="25" t="s">
        <v>28</v>
      </c>
      <c r="E10" s="25" t="s">
        <v>31</v>
      </c>
      <c r="F10" s="25" t="s">
        <v>139</v>
      </c>
      <c r="G10" s="25" t="s">
        <v>72</v>
      </c>
      <c r="H10" s="25">
        <v>1</v>
      </c>
      <c r="I10" s="25" t="s">
        <v>247</v>
      </c>
      <c r="J10" s="25" t="s">
        <v>195</v>
      </c>
      <c r="K10" s="25" t="s">
        <v>187</v>
      </c>
      <c r="L10" s="25">
        <v>35</v>
      </c>
      <c r="M10" s="25"/>
      <c r="N10" s="25"/>
      <c r="O10" s="25"/>
      <c r="P10" s="25">
        <v>5</v>
      </c>
      <c r="Q10" s="25"/>
      <c r="R10" s="25"/>
      <c r="S10" s="25" t="str">
        <f>Toss[[#This Row],[服装]]&amp;Toss[[#This Row],[名前]]&amp;Toss[[#This Row],[レアリティ]]</f>
        <v>ユニフォーム影山飛雄ICONIC</v>
      </c>
    </row>
    <row r="11" spans="1:19" x14ac:dyDescent="0.3">
      <c r="A11" s="25">
        <f>VLOOKUP(Toss[[#This Row],[No用]],SetNo[[No.用]:[vlookup 用]],2,FALSE)</f>
        <v>4</v>
      </c>
      <c r="B11" s="25" t="s">
        <v>220</v>
      </c>
      <c r="C11" s="25" t="s">
        <v>141</v>
      </c>
      <c r="D11" s="25" t="s">
        <v>28</v>
      </c>
      <c r="E11" s="25" t="s">
        <v>31</v>
      </c>
      <c r="F11" s="25" t="s">
        <v>139</v>
      </c>
      <c r="G11" s="25" t="s">
        <v>72</v>
      </c>
      <c r="H11" s="25">
        <v>1</v>
      </c>
      <c r="I11" s="25" t="s">
        <v>247</v>
      </c>
      <c r="J11" s="25" t="s">
        <v>186</v>
      </c>
      <c r="K11" s="25" t="s">
        <v>176</v>
      </c>
      <c r="L11" s="25">
        <v>31</v>
      </c>
      <c r="M11" s="25"/>
      <c r="N11" s="25"/>
      <c r="O11" s="25"/>
      <c r="P11" s="25"/>
      <c r="Q11" s="25"/>
      <c r="R11" s="25"/>
      <c r="S11" s="25" t="str">
        <f>Toss[[#This Row],[服装]]&amp;Toss[[#This Row],[名前]]&amp;Toss[[#This Row],[レアリティ]]</f>
        <v>ユニフォーム影山飛雄ICONIC</v>
      </c>
    </row>
    <row r="12" spans="1:19" x14ac:dyDescent="0.3">
      <c r="A12" s="25">
        <f>VLOOKUP(Toss[[#This Row],[No用]],SetNo[[No.用]:[vlookup 用]],2,FALSE)</f>
        <v>4</v>
      </c>
      <c r="B12" s="25" t="s">
        <v>220</v>
      </c>
      <c r="C12" s="25" t="s">
        <v>141</v>
      </c>
      <c r="D12" s="25" t="s">
        <v>28</v>
      </c>
      <c r="E12" s="25" t="s">
        <v>31</v>
      </c>
      <c r="F12" s="25" t="s">
        <v>139</v>
      </c>
      <c r="G12" s="25" t="s">
        <v>72</v>
      </c>
      <c r="H12" s="25">
        <v>1</v>
      </c>
      <c r="I12" s="25" t="s">
        <v>247</v>
      </c>
      <c r="J12" s="25" t="s">
        <v>248</v>
      </c>
      <c r="K12" s="25" t="s">
        <v>176</v>
      </c>
      <c r="L12" s="25">
        <v>31</v>
      </c>
      <c r="M12" s="25"/>
      <c r="N12" s="25"/>
      <c r="O12" s="25"/>
      <c r="P12" s="25"/>
      <c r="Q12" s="25"/>
      <c r="R12" s="25"/>
      <c r="S12" s="25" t="str">
        <f>Toss[[#This Row],[服装]]&amp;Toss[[#This Row],[名前]]&amp;Toss[[#This Row],[レアリティ]]</f>
        <v>ユニフォーム影山飛雄ICONIC</v>
      </c>
    </row>
    <row r="13" spans="1:19" x14ac:dyDescent="0.3">
      <c r="A13" s="25">
        <f>VLOOKUP(Toss[[#This Row],[No用]],SetNo[[No.用]:[vlookup 用]],2,FALSE)</f>
        <v>4</v>
      </c>
      <c r="B13" s="25" t="s">
        <v>220</v>
      </c>
      <c r="C13" s="25" t="s">
        <v>141</v>
      </c>
      <c r="D13" s="25" t="s">
        <v>28</v>
      </c>
      <c r="E13" s="25" t="s">
        <v>31</v>
      </c>
      <c r="F13" s="25" t="s">
        <v>139</v>
      </c>
      <c r="G13" s="25" t="s">
        <v>72</v>
      </c>
      <c r="H13" s="25">
        <v>1</v>
      </c>
      <c r="I13" s="25" t="s">
        <v>247</v>
      </c>
      <c r="J13" s="25" t="s">
        <v>183</v>
      </c>
      <c r="K13" s="25" t="s">
        <v>240</v>
      </c>
      <c r="L13" s="25">
        <v>54</v>
      </c>
      <c r="M13" s="25">
        <v>5</v>
      </c>
      <c r="N13" s="25">
        <v>61</v>
      </c>
      <c r="O13" s="25">
        <v>7</v>
      </c>
      <c r="P13" s="25"/>
      <c r="Q13" s="25"/>
      <c r="R13" s="25"/>
      <c r="S13" s="25" t="str">
        <f>Toss[[#This Row],[服装]]&amp;Toss[[#This Row],[名前]]&amp;Toss[[#This Row],[レアリティ]]</f>
        <v>ユニフォーム影山飛雄ICONIC</v>
      </c>
    </row>
    <row r="14" spans="1:19" x14ac:dyDescent="0.3">
      <c r="A14" s="25">
        <f>VLOOKUP(Toss[[#This Row],[No用]],SetNo[[No.用]:[vlookup 用]],2,FALSE)</f>
        <v>4</v>
      </c>
      <c r="B14" s="25" t="s">
        <v>220</v>
      </c>
      <c r="C14" s="25" t="s">
        <v>141</v>
      </c>
      <c r="D14" s="25" t="s">
        <v>28</v>
      </c>
      <c r="E14" s="25" t="s">
        <v>31</v>
      </c>
      <c r="F14" s="25" t="s">
        <v>139</v>
      </c>
      <c r="G14" s="25" t="s">
        <v>72</v>
      </c>
      <c r="H14" s="25">
        <v>1</v>
      </c>
      <c r="I14" s="25" t="s">
        <v>247</v>
      </c>
      <c r="J14" s="25" t="s">
        <v>196</v>
      </c>
      <c r="K14" s="25" t="s">
        <v>240</v>
      </c>
      <c r="L14" s="25">
        <v>51</v>
      </c>
      <c r="M14" s="25">
        <v>5</v>
      </c>
      <c r="N14" s="25">
        <v>56</v>
      </c>
      <c r="O14" s="25">
        <v>7</v>
      </c>
      <c r="P14" s="25"/>
      <c r="Q14" s="25"/>
      <c r="R14" s="25"/>
      <c r="S14" s="25" t="str">
        <f>Toss[[#This Row],[服装]]&amp;Toss[[#This Row],[名前]]&amp;Toss[[#This Row],[レアリティ]]</f>
        <v>ユニフォーム影山飛雄ICONIC</v>
      </c>
    </row>
    <row r="15" spans="1:19" x14ac:dyDescent="0.3">
      <c r="A15" s="25">
        <f>VLOOKUP(Toss[[#This Row],[No用]],SetNo[[No.用]:[vlookup 用]],2,FALSE)</f>
        <v>5</v>
      </c>
      <c r="B15" s="25" t="s">
        <v>152</v>
      </c>
      <c r="C15" s="25" t="s">
        <v>141</v>
      </c>
      <c r="D15" s="25" t="s">
        <v>28</v>
      </c>
      <c r="E15" s="25" t="s">
        <v>31</v>
      </c>
      <c r="F15" s="25" t="s">
        <v>139</v>
      </c>
      <c r="G15" s="25" t="s">
        <v>72</v>
      </c>
      <c r="H15" s="25">
        <v>1</v>
      </c>
      <c r="I15" s="25" t="s">
        <v>247</v>
      </c>
      <c r="J15" s="25" t="s">
        <v>180</v>
      </c>
      <c r="K15" s="25" t="s">
        <v>176</v>
      </c>
      <c r="L15" s="25">
        <v>31</v>
      </c>
      <c r="M15" s="25"/>
      <c r="N15" s="25"/>
      <c r="O15" s="25"/>
      <c r="P15" s="25"/>
      <c r="Q15" s="25"/>
      <c r="R15" s="25"/>
      <c r="S15" s="25" t="str">
        <f>Toss[[#This Row],[服装]]&amp;Toss[[#This Row],[名前]]&amp;Toss[[#This Row],[レアリティ]]</f>
        <v>制服影山飛雄ICONIC</v>
      </c>
    </row>
    <row r="16" spans="1:19" x14ac:dyDescent="0.3">
      <c r="A16" s="25">
        <f>VLOOKUP(Toss[[#This Row],[No用]],SetNo[[No.用]:[vlookup 用]],2,FALSE)</f>
        <v>5</v>
      </c>
      <c r="B16" s="25" t="s">
        <v>152</v>
      </c>
      <c r="C16" s="25" t="s">
        <v>141</v>
      </c>
      <c r="D16" s="25" t="s">
        <v>28</v>
      </c>
      <c r="E16" s="25" t="s">
        <v>31</v>
      </c>
      <c r="F16" s="25" t="s">
        <v>139</v>
      </c>
      <c r="G16" s="25" t="s">
        <v>72</v>
      </c>
      <c r="H16" s="25">
        <v>1</v>
      </c>
      <c r="I16" s="25" t="s">
        <v>247</v>
      </c>
      <c r="J16" s="25" t="s">
        <v>183</v>
      </c>
      <c r="K16" s="25" t="s">
        <v>187</v>
      </c>
      <c r="L16" s="25">
        <v>33</v>
      </c>
      <c r="M16" s="25"/>
      <c r="N16" s="25"/>
      <c r="O16" s="25"/>
      <c r="P16" s="25"/>
      <c r="Q16" s="25"/>
      <c r="R16" s="25"/>
      <c r="S16" s="25" t="str">
        <f>Toss[[#This Row],[服装]]&amp;Toss[[#This Row],[名前]]&amp;Toss[[#This Row],[レアリティ]]</f>
        <v>制服影山飛雄ICONIC</v>
      </c>
    </row>
    <row r="17" spans="1:19" x14ac:dyDescent="0.3">
      <c r="A17" s="25">
        <f>VLOOKUP(Toss[[#This Row],[No用]],SetNo[[No.用]:[vlookup 用]],2,FALSE)</f>
        <v>5</v>
      </c>
      <c r="B17" s="25" t="s">
        <v>152</v>
      </c>
      <c r="C17" s="25" t="s">
        <v>141</v>
      </c>
      <c r="D17" s="25" t="s">
        <v>28</v>
      </c>
      <c r="E17" s="25" t="s">
        <v>31</v>
      </c>
      <c r="F17" s="25" t="s">
        <v>139</v>
      </c>
      <c r="G17" s="25" t="s">
        <v>72</v>
      </c>
      <c r="H17" s="25">
        <v>1</v>
      </c>
      <c r="I17" s="25" t="s">
        <v>247</v>
      </c>
      <c r="J17" s="25" t="s">
        <v>195</v>
      </c>
      <c r="K17" s="25" t="s">
        <v>187</v>
      </c>
      <c r="L17" s="25">
        <v>35</v>
      </c>
      <c r="M17" s="25"/>
      <c r="N17" s="25"/>
      <c r="O17" s="25"/>
      <c r="P17" s="25">
        <v>5</v>
      </c>
      <c r="Q17" s="25"/>
      <c r="R17" s="25"/>
      <c r="S17" s="25" t="str">
        <f>Toss[[#This Row],[服装]]&amp;Toss[[#This Row],[名前]]&amp;Toss[[#This Row],[レアリティ]]</f>
        <v>制服影山飛雄ICONIC</v>
      </c>
    </row>
    <row r="18" spans="1:19" x14ac:dyDescent="0.3">
      <c r="A18" s="25">
        <f>VLOOKUP(Toss[[#This Row],[No用]],SetNo[[No.用]:[vlookup 用]],2,FALSE)</f>
        <v>5</v>
      </c>
      <c r="B18" s="25" t="s">
        <v>152</v>
      </c>
      <c r="C18" s="25" t="s">
        <v>141</v>
      </c>
      <c r="D18" s="25" t="s">
        <v>28</v>
      </c>
      <c r="E18" s="25" t="s">
        <v>31</v>
      </c>
      <c r="F18" s="25" t="s">
        <v>139</v>
      </c>
      <c r="G18" s="25" t="s">
        <v>72</v>
      </c>
      <c r="H18" s="25">
        <v>1</v>
      </c>
      <c r="I18" s="25" t="s">
        <v>247</v>
      </c>
      <c r="J18" s="25" t="s">
        <v>249</v>
      </c>
      <c r="K18" s="25" t="s">
        <v>192</v>
      </c>
      <c r="L18" s="25">
        <v>31</v>
      </c>
      <c r="M18" s="25"/>
      <c r="N18" s="25"/>
      <c r="O18" s="25"/>
      <c r="P18" s="25"/>
      <c r="Q18" s="25"/>
      <c r="R18" s="25"/>
      <c r="S18" s="25" t="str">
        <f>Toss[[#This Row],[服装]]&amp;Toss[[#This Row],[名前]]&amp;Toss[[#This Row],[レアリティ]]</f>
        <v>制服影山飛雄ICONIC</v>
      </c>
    </row>
    <row r="19" spans="1:19" x14ac:dyDescent="0.3">
      <c r="A19" s="25">
        <f>VLOOKUP(Toss[[#This Row],[No用]],SetNo[[No.用]:[vlookup 用]],2,FALSE)</f>
        <v>5</v>
      </c>
      <c r="B19" s="25" t="s">
        <v>152</v>
      </c>
      <c r="C19" s="25" t="s">
        <v>141</v>
      </c>
      <c r="D19" s="25" t="s">
        <v>28</v>
      </c>
      <c r="E19" s="25" t="s">
        <v>31</v>
      </c>
      <c r="F19" s="25" t="s">
        <v>139</v>
      </c>
      <c r="G19" s="25" t="s">
        <v>72</v>
      </c>
      <c r="H19" s="25">
        <v>1</v>
      </c>
      <c r="I19" s="25" t="s">
        <v>247</v>
      </c>
      <c r="J19" s="25" t="s">
        <v>186</v>
      </c>
      <c r="K19" s="25" t="s">
        <v>176</v>
      </c>
      <c r="L19" s="25">
        <v>31</v>
      </c>
      <c r="M19" s="25"/>
      <c r="N19" s="25"/>
      <c r="O19" s="25"/>
      <c r="P19" s="25"/>
      <c r="Q19" s="25"/>
      <c r="R19" s="25"/>
      <c r="S19" s="25" t="str">
        <f>Toss[[#This Row],[服装]]&amp;Toss[[#This Row],[名前]]&amp;Toss[[#This Row],[レアリティ]]</f>
        <v>制服影山飛雄ICONIC</v>
      </c>
    </row>
    <row r="20" spans="1:19" x14ac:dyDescent="0.3">
      <c r="A20" s="25">
        <f>VLOOKUP(Toss[[#This Row],[No用]],SetNo[[No.用]:[vlookup 用]],2,FALSE)</f>
        <v>5</v>
      </c>
      <c r="B20" s="25" t="s">
        <v>152</v>
      </c>
      <c r="C20" s="25" t="s">
        <v>141</v>
      </c>
      <c r="D20" s="25" t="s">
        <v>28</v>
      </c>
      <c r="E20" s="25" t="s">
        <v>31</v>
      </c>
      <c r="F20" s="25" t="s">
        <v>139</v>
      </c>
      <c r="G20" s="25" t="s">
        <v>72</v>
      </c>
      <c r="H20" s="25">
        <v>1</v>
      </c>
      <c r="I20" s="25" t="s">
        <v>247</v>
      </c>
      <c r="J20" s="25" t="s">
        <v>248</v>
      </c>
      <c r="K20" s="25" t="s">
        <v>192</v>
      </c>
      <c r="L20" s="25">
        <v>33</v>
      </c>
      <c r="M20" s="25"/>
      <c r="N20" s="25"/>
      <c r="O20" s="25"/>
      <c r="P20" s="25"/>
      <c r="Q20" s="25"/>
      <c r="R20" s="25"/>
      <c r="S20" s="25" t="str">
        <f>Toss[[#This Row],[服装]]&amp;Toss[[#This Row],[名前]]&amp;Toss[[#This Row],[レアリティ]]</f>
        <v>制服影山飛雄ICONIC</v>
      </c>
    </row>
    <row r="21" spans="1:19" x14ac:dyDescent="0.3">
      <c r="A21" s="25">
        <f>VLOOKUP(Toss[[#This Row],[No用]],SetNo[[No.用]:[vlookup 用]],2,FALSE)</f>
        <v>5</v>
      </c>
      <c r="B21" s="25" t="s">
        <v>152</v>
      </c>
      <c r="C21" s="25" t="s">
        <v>141</v>
      </c>
      <c r="D21" s="25" t="s">
        <v>28</v>
      </c>
      <c r="E21" s="25" t="s">
        <v>31</v>
      </c>
      <c r="F21" s="25" t="s">
        <v>139</v>
      </c>
      <c r="G21" s="25" t="s">
        <v>72</v>
      </c>
      <c r="H21" s="25">
        <v>1</v>
      </c>
      <c r="I21" s="25" t="s">
        <v>247</v>
      </c>
      <c r="J21" s="25" t="s">
        <v>183</v>
      </c>
      <c r="K21" s="25" t="s">
        <v>240</v>
      </c>
      <c r="L21" s="25">
        <v>54</v>
      </c>
      <c r="M21" s="25">
        <v>5</v>
      </c>
      <c r="N21" s="25">
        <v>61</v>
      </c>
      <c r="O21" s="25">
        <v>7</v>
      </c>
      <c r="P21" s="25"/>
      <c r="Q21" s="25"/>
      <c r="R21" s="25"/>
      <c r="S21" s="25" t="str">
        <f>Toss[[#This Row],[服装]]&amp;Toss[[#This Row],[名前]]&amp;Toss[[#This Row],[レアリティ]]</f>
        <v>制服影山飛雄ICONIC</v>
      </c>
    </row>
    <row r="22" spans="1:19" x14ac:dyDescent="0.3">
      <c r="A22" s="25">
        <f>VLOOKUP(Toss[[#This Row],[No用]],SetNo[[No.用]:[vlookup 用]],2,FALSE)</f>
        <v>5</v>
      </c>
      <c r="B22" s="25" t="s">
        <v>152</v>
      </c>
      <c r="C22" s="25" t="s">
        <v>141</v>
      </c>
      <c r="D22" s="25" t="s">
        <v>28</v>
      </c>
      <c r="E22" s="25" t="s">
        <v>31</v>
      </c>
      <c r="F22" s="25" t="s">
        <v>139</v>
      </c>
      <c r="G22" s="25" t="s">
        <v>72</v>
      </c>
      <c r="H22" s="25">
        <v>1</v>
      </c>
      <c r="I22" s="25" t="s">
        <v>247</v>
      </c>
      <c r="J22" s="25" t="s">
        <v>197</v>
      </c>
      <c r="K22" s="25" t="s">
        <v>240</v>
      </c>
      <c r="L22" s="25">
        <v>51</v>
      </c>
      <c r="M22" s="25">
        <v>5</v>
      </c>
      <c r="N22" s="25">
        <v>56</v>
      </c>
      <c r="O22" s="25">
        <v>7</v>
      </c>
      <c r="P22" s="25"/>
      <c r="Q22" s="25"/>
      <c r="R22" s="25"/>
      <c r="S22" s="25" t="str">
        <f>Toss[[#This Row],[服装]]&amp;Toss[[#This Row],[名前]]&amp;Toss[[#This Row],[レアリティ]]</f>
        <v>制服影山飛雄ICONIC</v>
      </c>
    </row>
    <row r="23" spans="1:19" x14ac:dyDescent="0.3">
      <c r="A23" s="25">
        <f>VLOOKUP(Toss[[#This Row],[No用]],SetNo[[No.用]:[vlookup 用]],2,FALSE)</f>
        <v>6</v>
      </c>
      <c r="B23" s="25" t="s">
        <v>153</v>
      </c>
      <c r="C23" s="25" t="s">
        <v>141</v>
      </c>
      <c r="D23" s="25" t="s">
        <v>23</v>
      </c>
      <c r="E23" s="25" t="s">
        <v>31</v>
      </c>
      <c r="F23" s="25" t="s">
        <v>139</v>
      </c>
      <c r="G23" s="25" t="s">
        <v>72</v>
      </c>
      <c r="H23" s="25">
        <v>1</v>
      </c>
      <c r="I23" s="25" t="s">
        <v>247</v>
      </c>
      <c r="J23" s="25" t="s">
        <v>180</v>
      </c>
      <c r="K23" s="25" t="s">
        <v>176</v>
      </c>
      <c r="L23" s="25">
        <v>31</v>
      </c>
      <c r="M23" s="25"/>
      <c r="N23" s="25"/>
      <c r="O23" s="25"/>
      <c r="P23" s="25"/>
      <c r="Q23" s="25"/>
      <c r="R23" s="25"/>
      <c r="S23" s="25" t="str">
        <f>Toss[[#This Row],[服装]]&amp;Toss[[#This Row],[名前]]&amp;Toss[[#This Row],[レアリティ]]</f>
        <v>夏祭り影山飛雄ICONIC</v>
      </c>
    </row>
    <row r="24" spans="1:19" x14ac:dyDescent="0.3">
      <c r="A24" s="25">
        <f>VLOOKUP(Toss[[#This Row],[No用]],SetNo[[No.用]:[vlookup 用]],2,FALSE)</f>
        <v>6</v>
      </c>
      <c r="B24" s="25" t="s">
        <v>153</v>
      </c>
      <c r="C24" s="25" t="s">
        <v>141</v>
      </c>
      <c r="D24" s="25" t="s">
        <v>23</v>
      </c>
      <c r="E24" s="25" t="s">
        <v>31</v>
      </c>
      <c r="F24" s="25" t="s">
        <v>139</v>
      </c>
      <c r="G24" s="25" t="s">
        <v>72</v>
      </c>
      <c r="H24" s="25">
        <v>1</v>
      </c>
      <c r="I24" s="25" t="s">
        <v>247</v>
      </c>
      <c r="J24" s="25" t="s">
        <v>183</v>
      </c>
      <c r="K24" s="25" t="s">
        <v>187</v>
      </c>
      <c r="L24" s="25">
        <v>33</v>
      </c>
      <c r="M24" s="25"/>
      <c r="N24" s="25"/>
      <c r="O24" s="25"/>
      <c r="P24" s="25"/>
      <c r="Q24" s="25"/>
      <c r="R24" s="25"/>
      <c r="S24" s="25" t="str">
        <f>Toss[[#This Row],[服装]]&amp;Toss[[#This Row],[名前]]&amp;Toss[[#This Row],[レアリティ]]</f>
        <v>夏祭り影山飛雄ICONIC</v>
      </c>
    </row>
    <row r="25" spans="1:19" x14ac:dyDescent="0.3">
      <c r="A25" s="25">
        <f>VLOOKUP(Toss[[#This Row],[No用]],SetNo[[No.用]:[vlookup 用]],2,FALSE)</f>
        <v>6</v>
      </c>
      <c r="B25" s="25" t="s">
        <v>153</v>
      </c>
      <c r="C25" s="25" t="s">
        <v>141</v>
      </c>
      <c r="D25" s="25" t="s">
        <v>23</v>
      </c>
      <c r="E25" s="25" t="s">
        <v>31</v>
      </c>
      <c r="F25" s="25" t="s">
        <v>139</v>
      </c>
      <c r="G25" s="25" t="s">
        <v>72</v>
      </c>
      <c r="H25" s="25">
        <v>1</v>
      </c>
      <c r="I25" s="25" t="s">
        <v>247</v>
      </c>
      <c r="J25" s="25" t="s">
        <v>195</v>
      </c>
      <c r="K25" s="25" t="s">
        <v>187</v>
      </c>
      <c r="L25" s="25">
        <v>35</v>
      </c>
      <c r="M25" s="25"/>
      <c r="N25" s="25"/>
      <c r="O25" s="25"/>
      <c r="P25" s="25">
        <v>5</v>
      </c>
      <c r="Q25" s="25"/>
      <c r="R25" s="25"/>
      <c r="S25" s="25" t="str">
        <f>Toss[[#This Row],[服装]]&amp;Toss[[#This Row],[名前]]&amp;Toss[[#This Row],[レアリティ]]</f>
        <v>夏祭り影山飛雄ICONIC</v>
      </c>
    </row>
    <row r="26" spans="1:19" x14ac:dyDescent="0.3">
      <c r="A26" s="25">
        <f>VLOOKUP(Toss[[#This Row],[No用]],SetNo[[No.用]:[vlookup 用]],2,FALSE)</f>
        <v>6</v>
      </c>
      <c r="B26" s="25" t="s">
        <v>153</v>
      </c>
      <c r="C26" s="25" t="s">
        <v>141</v>
      </c>
      <c r="D26" s="25" t="s">
        <v>23</v>
      </c>
      <c r="E26" s="25" t="s">
        <v>31</v>
      </c>
      <c r="F26" s="25" t="s">
        <v>139</v>
      </c>
      <c r="G26" s="25" t="s">
        <v>72</v>
      </c>
      <c r="H26" s="25">
        <v>1</v>
      </c>
      <c r="I26" s="25" t="s">
        <v>247</v>
      </c>
      <c r="J26" s="25" t="s">
        <v>249</v>
      </c>
      <c r="K26" s="25" t="s">
        <v>176</v>
      </c>
      <c r="L26" s="25">
        <v>29</v>
      </c>
      <c r="M26" s="25"/>
      <c r="N26" s="25"/>
      <c r="O26" s="25"/>
      <c r="P26" s="25"/>
      <c r="Q26" s="25"/>
      <c r="R26" s="25"/>
      <c r="S26" s="25" t="str">
        <f>Toss[[#This Row],[服装]]&amp;Toss[[#This Row],[名前]]&amp;Toss[[#This Row],[レアリティ]]</f>
        <v>夏祭り影山飛雄ICONIC</v>
      </c>
    </row>
    <row r="27" spans="1:19" x14ac:dyDescent="0.3">
      <c r="A27" s="25">
        <f>VLOOKUP(Toss[[#This Row],[No用]],SetNo[[No.用]:[vlookup 用]],2,FALSE)</f>
        <v>6</v>
      </c>
      <c r="B27" s="25" t="s">
        <v>153</v>
      </c>
      <c r="C27" s="25" t="s">
        <v>141</v>
      </c>
      <c r="D27" s="25" t="s">
        <v>23</v>
      </c>
      <c r="E27" s="25" t="s">
        <v>31</v>
      </c>
      <c r="F27" s="25" t="s">
        <v>139</v>
      </c>
      <c r="G27" s="25" t="s">
        <v>72</v>
      </c>
      <c r="H27" s="25">
        <v>1</v>
      </c>
      <c r="I27" s="25" t="s">
        <v>247</v>
      </c>
      <c r="J27" s="25" t="s">
        <v>186</v>
      </c>
      <c r="K27" s="25" t="s">
        <v>176</v>
      </c>
      <c r="L27" s="25">
        <v>31</v>
      </c>
      <c r="M27" s="25"/>
      <c r="N27" s="25"/>
      <c r="O27" s="25"/>
      <c r="P27" s="25"/>
      <c r="Q27" s="25"/>
      <c r="R27" s="25"/>
      <c r="S27" s="25" t="str">
        <f>Toss[[#This Row],[服装]]&amp;Toss[[#This Row],[名前]]&amp;Toss[[#This Row],[レアリティ]]</f>
        <v>夏祭り影山飛雄ICONIC</v>
      </c>
    </row>
    <row r="28" spans="1:19" x14ac:dyDescent="0.3">
      <c r="A28" s="25">
        <f>VLOOKUP(Toss[[#This Row],[No用]],SetNo[[No.用]:[vlookup 用]],2,FALSE)</f>
        <v>6</v>
      </c>
      <c r="B28" s="25" t="s">
        <v>153</v>
      </c>
      <c r="C28" s="25" t="s">
        <v>141</v>
      </c>
      <c r="D28" s="25" t="s">
        <v>23</v>
      </c>
      <c r="E28" s="25" t="s">
        <v>31</v>
      </c>
      <c r="F28" s="25" t="s">
        <v>139</v>
      </c>
      <c r="G28" s="25" t="s">
        <v>72</v>
      </c>
      <c r="H28" s="25">
        <v>1</v>
      </c>
      <c r="I28" s="25" t="s">
        <v>247</v>
      </c>
      <c r="J28" s="25" t="s">
        <v>248</v>
      </c>
      <c r="K28" s="25" t="s">
        <v>176</v>
      </c>
      <c r="L28" s="25">
        <v>31</v>
      </c>
      <c r="M28" s="25"/>
      <c r="N28" s="25"/>
      <c r="O28" s="25"/>
      <c r="P28" s="25"/>
      <c r="Q28" s="25"/>
      <c r="R28" s="25"/>
      <c r="S28" s="25" t="str">
        <f>Toss[[#This Row],[服装]]&amp;Toss[[#This Row],[名前]]&amp;Toss[[#This Row],[レアリティ]]</f>
        <v>夏祭り影山飛雄ICONIC</v>
      </c>
    </row>
    <row r="29" spans="1:19" x14ac:dyDescent="0.3">
      <c r="A29" s="25">
        <f>VLOOKUP(Toss[[#This Row],[No用]],SetNo[[No.用]:[vlookup 用]],2,FALSE)</f>
        <v>6</v>
      </c>
      <c r="B29" s="25" t="s">
        <v>153</v>
      </c>
      <c r="C29" s="25" t="s">
        <v>141</v>
      </c>
      <c r="D29" s="25" t="s">
        <v>23</v>
      </c>
      <c r="E29" s="25" t="s">
        <v>31</v>
      </c>
      <c r="F29" s="25" t="s">
        <v>139</v>
      </c>
      <c r="G29" s="25" t="s">
        <v>72</v>
      </c>
      <c r="H29" s="25">
        <v>1</v>
      </c>
      <c r="I29" s="25" t="s">
        <v>247</v>
      </c>
      <c r="J29" s="25" t="s">
        <v>183</v>
      </c>
      <c r="K29" s="25" t="s">
        <v>240</v>
      </c>
      <c r="L29" s="25">
        <v>51</v>
      </c>
      <c r="M29" s="25">
        <v>5</v>
      </c>
      <c r="N29" s="25">
        <v>56</v>
      </c>
      <c r="O29" s="25">
        <v>7</v>
      </c>
      <c r="P29" s="25"/>
      <c r="Q29" s="25"/>
      <c r="R29" s="25"/>
      <c r="S29" s="25" t="str">
        <f>Toss[[#This Row],[服装]]&amp;Toss[[#This Row],[名前]]&amp;Toss[[#This Row],[レアリティ]]</f>
        <v>夏祭り影山飛雄ICONIC</v>
      </c>
    </row>
    <row r="30" spans="1:19" x14ac:dyDescent="0.3">
      <c r="A30" s="25">
        <f>VLOOKUP(Toss[[#This Row],[No用]],SetNo[[No.用]:[vlookup 用]],2,FALSE)</f>
        <v>7</v>
      </c>
      <c r="B30" s="25" t="s">
        <v>220</v>
      </c>
      <c r="C30" s="25" t="s">
        <v>142</v>
      </c>
      <c r="D30" s="25" t="s">
        <v>28</v>
      </c>
      <c r="E30" s="25" t="s">
        <v>26</v>
      </c>
      <c r="F30" s="25" t="s">
        <v>139</v>
      </c>
      <c r="G30" s="25" t="s">
        <v>72</v>
      </c>
      <c r="H30" s="25">
        <v>1</v>
      </c>
      <c r="I30" s="25" t="s">
        <v>247</v>
      </c>
      <c r="J30" s="25" t="s">
        <v>180</v>
      </c>
      <c r="K30" s="25" t="s">
        <v>176</v>
      </c>
      <c r="L30" s="25">
        <v>22</v>
      </c>
      <c r="M30" s="25"/>
      <c r="N30" s="25"/>
      <c r="O30" s="25"/>
      <c r="P30" s="25"/>
      <c r="Q30" s="25"/>
      <c r="R30" s="25"/>
      <c r="S30" s="25" t="str">
        <f>Toss[[#This Row],[服装]]&amp;Toss[[#This Row],[名前]]&amp;Toss[[#This Row],[レアリティ]]</f>
        <v>ユニフォーム月島蛍ICONIC</v>
      </c>
    </row>
    <row r="31" spans="1:19" x14ac:dyDescent="0.3">
      <c r="A31" s="25">
        <f>VLOOKUP(Toss[[#This Row],[No用]],SetNo[[No.用]:[vlookup 用]],2,FALSE)</f>
        <v>7</v>
      </c>
      <c r="B31" s="25" t="s">
        <v>220</v>
      </c>
      <c r="C31" s="25" t="s">
        <v>142</v>
      </c>
      <c r="D31" s="25" t="s">
        <v>28</v>
      </c>
      <c r="E31" s="25" t="s">
        <v>26</v>
      </c>
      <c r="F31" s="25" t="s">
        <v>139</v>
      </c>
      <c r="G31" s="25" t="s">
        <v>72</v>
      </c>
      <c r="H31" s="25">
        <v>1</v>
      </c>
      <c r="I31" s="25" t="s">
        <v>247</v>
      </c>
      <c r="J31" s="25" t="s">
        <v>181</v>
      </c>
      <c r="K31" s="25" t="s">
        <v>176</v>
      </c>
      <c r="L31" s="25">
        <v>23</v>
      </c>
      <c r="M31" s="25"/>
      <c r="N31" s="25"/>
      <c r="O31" s="25"/>
      <c r="P31" s="25"/>
      <c r="Q31" s="25"/>
      <c r="R31" s="25"/>
      <c r="S31" s="25" t="str">
        <f>Toss[[#This Row],[服装]]&amp;Toss[[#This Row],[名前]]&amp;Toss[[#This Row],[レアリティ]]</f>
        <v>ユニフォーム月島蛍ICONIC</v>
      </c>
    </row>
    <row r="32" spans="1:19" x14ac:dyDescent="0.3">
      <c r="A32" s="25">
        <f>VLOOKUP(Toss[[#This Row],[No用]],SetNo[[No.用]:[vlookup 用]],2,FALSE)</f>
        <v>8</v>
      </c>
      <c r="B32" s="25" t="s">
        <v>118</v>
      </c>
      <c r="C32" s="25" t="s">
        <v>142</v>
      </c>
      <c r="D32" s="25" t="s">
        <v>23</v>
      </c>
      <c r="E32" s="25" t="s">
        <v>26</v>
      </c>
      <c r="F32" s="25" t="s">
        <v>139</v>
      </c>
      <c r="G32" s="25" t="s">
        <v>72</v>
      </c>
      <c r="H32" s="25">
        <v>1</v>
      </c>
      <c r="I32" s="25" t="s">
        <v>247</v>
      </c>
      <c r="J32" s="25" t="s">
        <v>180</v>
      </c>
      <c r="K32" s="25" t="s">
        <v>176</v>
      </c>
      <c r="L32" s="25">
        <v>22</v>
      </c>
      <c r="M32" s="25"/>
      <c r="N32" s="25"/>
      <c r="O32" s="25"/>
      <c r="P32" s="25"/>
      <c r="Q32" s="25"/>
      <c r="R32" s="25"/>
      <c r="S32" s="25" t="str">
        <f>Toss[[#This Row],[服装]]&amp;Toss[[#This Row],[名前]]&amp;Toss[[#This Row],[レアリティ]]</f>
        <v>水着月島蛍ICONIC</v>
      </c>
    </row>
    <row r="33" spans="1:19" x14ac:dyDescent="0.3">
      <c r="A33" s="25">
        <f>VLOOKUP(Toss[[#This Row],[No用]],SetNo[[No.用]:[vlookup 用]],2,FALSE)</f>
        <v>8</v>
      </c>
      <c r="B33" s="25" t="s">
        <v>118</v>
      </c>
      <c r="C33" s="25" t="s">
        <v>142</v>
      </c>
      <c r="D33" s="25" t="s">
        <v>23</v>
      </c>
      <c r="E33" s="25" t="s">
        <v>26</v>
      </c>
      <c r="F33" s="25" t="s">
        <v>139</v>
      </c>
      <c r="G33" s="25" t="s">
        <v>72</v>
      </c>
      <c r="H33" s="25">
        <v>1</v>
      </c>
      <c r="I33" s="25" t="s">
        <v>247</v>
      </c>
      <c r="J33" s="25" t="s">
        <v>181</v>
      </c>
      <c r="K33" s="25" t="s">
        <v>176</v>
      </c>
      <c r="L33" s="25">
        <v>23</v>
      </c>
      <c r="M33" s="25"/>
      <c r="N33" s="25"/>
      <c r="O33" s="25"/>
      <c r="P33" s="25"/>
      <c r="Q33" s="25"/>
      <c r="R33" s="25"/>
      <c r="S33" s="25" t="str">
        <f>Toss[[#This Row],[服装]]&amp;Toss[[#This Row],[名前]]&amp;Toss[[#This Row],[レアリティ]]</f>
        <v>水着月島蛍ICONIC</v>
      </c>
    </row>
    <row r="34" spans="1:19" x14ac:dyDescent="0.3">
      <c r="A34" s="25">
        <f>VLOOKUP(Toss[[#This Row],[No用]],SetNo[[No.用]:[vlookup 用]],2,FALSE)</f>
        <v>9</v>
      </c>
      <c r="B34" s="25" t="s">
        <v>220</v>
      </c>
      <c r="C34" s="25" t="s">
        <v>143</v>
      </c>
      <c r="D34" s="25" t="s">
        <v>24</v>
      </c>
      <c r="E34" s="25" t="s">
        <v>26</v>
      </c>
      <c r="F34" s="25" t="s">
        <v>139</v>
      </c>
      <c r="G34" s="25" t="s">
        <v>72</v>
      </c>
      <c r="H34" s="25">
        <v>1</v>
      </c>
      <c r="I34" s="25" t="s">
        <v>247</v>
      </c>
      <c r="J34" s="25" t="s">
        <v>180</v>
      </c>
      <c r="K34" s="25" t="s">
        <v>176</v>
      </c>
      <c r="L34" s="25">
        <v>21</v>
      </c>
      <c r="M34" s="25"/>
      <c r="N34" s="25"/>
      <c r="O34" s="25"/>
      <c r="P34" s="25"/>
      <c r="Q34" s="25"/>
      <c r="R34" s="25"/>
      <c r="S34" s="25" t="str">
        <f>Toss[[#This Row],[服装]]&amp;Toss[[#This Row],[名前]]&amp;Toss[[#This Row],[レアリティ]]</f>
        <v>ユニフォーム山口忠ICONIC</v>
      </c>
    </row>
    <row r="35" spans="1:19" x14ac:dyDescent="0.3">
      <c r="A35" s="25">
        <f>VLOOKUP(Toss[[#This Row],[No用]],SetNo[[No.用]:[vlookup 用]],2,FALSE)</f>
        <v>9</v>
      </c>
      <c r="B35" s="25" t="s">
        <v>220</v>
      </c>
      <c r="C35" s="25" t="s">
        <v>143</v>
      </c>
      <c r="D35" s="25" t="s">
        <v>24</v>
      </c>
      <c r="E35" s="25" t="s">
        <v>26</v>
      </c>
      <c r="F35" s="25" t="s">
        <v>139</v>
      </c>
      <c r="G35" s="25" t="s">
        <v>72</v>
      </c>
      <c r="H35" s="25">
        <v>1</v>
      </c>
      <c r="I35" s="25" t="s">
        <v>247</v>
      </c>
      <c r="J35" s="25" t="s">
        <v>183</v>
      </c>
      <c r="K35" s="25" t="s">
        <v>176</v>
      </c>
      <c r="L35" s="25">
        <v>22</v>
      </c>
      <c r="M35" s="25"/>
      <c r="N35" s="25"/>
      <c r="O35" s="25"/>
      <c r="P35" s="25"/>
      <c r="Q35" s="25"/>
      <c r="R35" s="25"/>
      <c r="S35" s="25" t="str">
        <f>Toss[[#This Row],[服装]]&amp;Toss[[#This Row],[名前]]&amp;Toss[[#This Row],[レアリティ]]</f>
        <v>ユニフォーム山口忠ICONIC</v>
      </c>
    </row>
    <row r="36" spans="1:19" x14ac:dyDescent="0.3">
      <c r="A36" s="25">
        <f>VLOOKUP(Toss[[#This Row],[No用]],SetNo[[No.用]:[vlookup 用]],2,FALSE)</f>
        <v>9</v>
      </c>
      <c r="B36" s="25" t="s">
        <v>220</v>
      </c>
      <c r="C36" s="25" t="s">
        <v>143</v>
      </c>
      <c r="D36" s="25" t="s">
        <v>24</v>
      </c>
      <c r="E36" s="25" t="s">
        <v>26</v>
      </c>
      <c r="F36" s="25" t="s">
        <v>139</v>
      </c>
      <c r="G36" s="25" t="s">
        <v>72</v>
      </c>
      <c r="H36" s="25">
        <v>1</v>
      </c>
      <c r="I36" s="25" t="s">
        <v>247</v>
      </c>
      <c r="J36" s="25" t="s">
        <v>181</v>
      </c>
      <c r="K36" s="25" t="s">
        <v>176</v>
      </c>
      <c r="L36" s="25">
        <v>21</v>
      </c>
      <c r="M36" s="25"/>
      <c r="N36" s="25"/>
      <c r="O36" s="25"/>
      <c r="P36" s="25"/>
      <c r="Q36" s="25"/>
      <c r="R36" s="25"/>
      <c r="S36" s="25" t="str">
        <f>Toss[[#This Row],[服装]]&amp;Toss[[#This Row],[名前]]&amp;Toss[[#This Row],[レアリティ]]</f>
        <v>ユニフォーム山口忠ICONIC</v>
      </c>
    </row>
    <row r="37" spans="1:19" x14ac:dyDescent="0.3">
      <c r="A37" s="25">
        <f>VLOOKUP(Toss[[#This Row],[No用]],SetNo[[No.用]:[vlookup 用]],2,FALSE)</f>
        <v>10</v>
      </c>
      <c r="B37" s="25" t="s">
        <v>118</v>
      </c>
      <c r="C37" s="25" t="s">
        <v>143</v>
      </c>
      <c r="D37" s="25" t="s">
        <v>28</v>
      </c>
      <c r="E37" s="25" t="s">
        <v>26</v>
      </c>
      <c r="F37" s="25" t="s">
        <v>139</v>
      </c>
      <c r="G37" s="25" t="s">
        <v>72</v>
      </c>
      <c r="H37" s="25">
        <v>1</v>
      </c>
      <c r="I37" s="25" t="s">
        <v>247</v>
      </c>
      <c r="J37" s="25" t="s">
        <v>180</v>
      </c>
      <c r="K37" s="25" t="s">
        <v>176</v>
      </c>
      <c r="L37" s="25">
        <v>21</v>
      </c>
      <c r="M37" s="25"/>
      <c r="N37" s="25"/>
      <c r="O37" s="25"/>
      <c r="P37" s="25"/>
      <c r="Q37" s="25"/>
      <c r="R37" s="25"/>
      <c r="S37" s="25" t="str">
        <f>Toss[[#This Row],[服装]]&amp;Toss[[#This Row],[名前]]&amp;Toss[[#This Row],[レアリティ]]</f>
        <v>水着山口忠ICONIC</v>
      </c>
    </row>
    <row r="38" spans="1:19" x14ac:dyDescent="0.3">
      <c r="A38" s="25">
        <f>VLOOKUP(Toss[[#This Row],[No用]],SetNo[[No.用]:[vlookup 用]],2,FALSE)</f>
        <v>10</v>
      </c>
      <c r="B38" s="25" t="s">
        <v>118</v>
      </c>
      <c r="C38" s="25" t="s">
        <v>143</v>
      </c>
      <c r="D38" s="25" t="s">
        <v>28</v>
      </c>
      <c r="E38" s="25" t="s">
        <v>26</v>
      </c>
      <c r="F38" s="25" t="s">
        <v>139</v>
      </c>
      <c r="G38" s="25" t="s">
        <v>72</v>
      </c>
      <c r="H38" s="25">
        <v>1</v>
      </c>
      <c r="I38" s="25" t="s">
        <v>247</v>
      </c>
      <c r="J38" s="25" t="s">
        <v>183</v>
      </c>
      <c r="K38" s="25" t="s">
        <v>176</v>
      </c>
      <c r="L38" s="25">
        <v>22</v>
      </c>
      <c r="M38" s="25"/>
      <c r="N38" s="25"/>
      <c r="O38" s="25"/>
      <c r="P38" s="25"/>
      <c r="Q38" s="25"/>
      <c r="R38" s="25"/>
      <c r="S38" s="25" t="str">
        <f>Toss[[#This Row],[服装]]&amp;Toss[[#This Row],[名前]]&amp;Toss[[#This Row],[レアリティ]]</f>
        <v>水着山口忠ICONIC</v>
      </c>
    </row>
    <row r="39" spans="1:19" x14ac:dyDescent="0.3">
      <c r="A39" s="25">
        <f>VLOOKUP(Toss[[#This Row],[No用]],SetNo[[No.用]:[vlookup 用]],2,FALSE)</f>
        <v>10</v>
      </c>
      <c r="B39" s="25" t="s">
        <v>118</v>
      </c>
      <c r="C39" s="25" t="s">
        <v>143</v>
      </c>
      <c r="D39" s="25" t="s">
        <v>28</v>
      </c>
      <c r="E39" s="25" t="s">
        <v>26</v>
      </c>
      <c r="F39" s="25" t="s">
        <v>139</v>
      </c>
      <c r="G39" s="25" t="s">
        <v>72</v>
      </c>
      <c r="H39" s="25">
        <v>1</v>
      </c>
      <c r="I39" s="25" t="s">
        <v>247</v>
      </c>
      <c r="J39" s="25" t="s">
        <v>181</v>
      </c>
      <c r="K39" s="25" t="s">
        <v>176</v>
      </c>
      <c r="L39" s="25">
        <v>21</v>
      </c>
      <c r="M39" s="25"/>
      <c r="N39" s="25"/>
      <c r="O39" s="25"/>
      <c r="P39" s="25"/>
      <c r="Q39" s="25"/>
      <c r="R39" s="25"/>
      <c r="S39" s="25" t="str">
        <f>Toss[[#This Row],[服装]]&amp;Toss[[#This Row],[名前]]&amp;Toss[[#This Row],[レアリティ]]</f>
        <v>水着山口忠ICONIC</v>
      </c>
    </row>
    <row r="40" spans="1:19" x14ac:dyDescent="0.3">
      <c r="A40" s="25">
        <f>VLOOKUP(Toss[[#This Row],[No用]],SetNo[[No.用]:[vlookup 用]],2,FALSE)</f>
        <v>11</v>
      </c>
      <c r="B40" s="25" t="s">
        <v>220</v>
      </c>
      <c r="C40" s="25" t="s">
        <v>144</v>
      </c>
      <c r="D40" s="25" t="s">
        <v>28</v>
      </c>
      <c r="E40" s="25" t="s">
        <v>21</v>
      </c>
      <c r="F40" s="25" t="s">
        <v>139</v>
      </c>
      <c r="G40" s="25" t="s">
        <v>72</v>
      </c>
      <c r="H40" s="25">
        <v>1</v>
      </c>
      <c r="I40" s="25" t="s">
        <v>247</v>
      </c>
      <c r="J40" s="25" t="s">
        <v>180</v>
      </c>
      <c r="K40" s="25" t="s">
        <v>176</v>
      </c>
      <c r="L40" s="25">
        <v>27</v>
      </c>
      <c r="M40" s="25"/>
      <c r="N40" s="25"/>
      <c r="O40" s="25"/>
      <c r="P40" s="25"/>
      <c r="Q40" s="25"/>
      <c r="R40" s="25"/>
      <c r="S40" s="25" t="str">
        <f>Toss[[#This Row],[服装]]&amp;Toss[[#This Row],[名前]]&amp;Toss[[#This Row],[レアリティ]]</f>
        <v>ユニフォーム西谷夕ICONIC</v>
      </c>
    </row>
    <row r="41" spans="1:19" x14ac:dyDescent="0.3">
      <c r="A41" s="25">
        <f>VLOOKUP(Toss[[#This Row],[No用]],SetNo[[No.用]:[vlookup 用]],2,FALSE)</f>
        <v>12</v>
      </c>
      <c r="B41" s="25" t="s">
        <v>152</v>
      </c>
      <c r="C41" s="25" t="s">
        <v>144</v>
      </c>
      <c r="D41" s="25" t="s">
        <v>23</v>
      </c>
      <c r="E41" s="25" t="s">
        <v>21</v>
      </c>
      <c r="F41" s="25" t="s">
        <v>139</v>
      </c>
      <c r="G41" s="25" t="s">
        <v>72</v>
      </c>
      <c r="H41" s="25">
        <v>1</v>
      </c>
      <c r="I41" s="25" t="s">
        <v>247</v>
      </c>
      <c r="J41" s="25" t="s">
        <v>180</v>
      </c>
      <c r="K41" s="25" t="s">
        <v>176</v>
      </c>
      <c r="L41" s="25">
        <v>27</v>
      </c>
      <c r="M41" s="25"/>
      <c r="N41" s="25"/>
      <c r="O41" s="25"/>
      <c r="P41" s="25"/>
      <c r="Q41" s="25"/>
      <c r="R41" s="25"/>
      <c r="S41" s="25" t="str">
        <f>Toss[[#This Row],[服装]]&amp;Toss[[#This Row],[名前]]&amp;Toss[[#This Row],[レアリティ]]</f>
        <v>制服西谷夕ICONIC</v>
      </c>
    </row>
    <row r="42" spans="1:19" x14ac:dyDescent="0.3">
      <c r="A42" s="25" t="str">
        <f>VLOOKUP(Toss[[#This Row],[No用]],SetNo[[No.用]:[vlookup 用]],2,FALSE)</f>
        <v/>
      </c>
      <c r="B42" s="25"/>
      <c r="C42" s="25"/>
      <c r="D42" s="25"/>
      <c r="E42" s="25"/>
      <c r="F42" s="25"/>
      <c r="G42" s="25"/>
      <c r="H42" s="25"/>
      <c r="I42" s="25" t="s">
        <v>247</v>
      </c>
      <c r="J42" s="25"/>
      <c r="K42" s="25"/>
      <c r="L42" s="25"/>
      <c r="M42" s="25"/>
      <c r="N42" s="25"/>
      <c r="O42" s="25"/>
      <c r="P42" s="25"/>
      <c r="Q42" s="25"/>
      <c r="R42" s="25"/>
      <c r="S42" s="25" t="str">
        <f>Toss[[#This Row],[服装]]&amp;Toss[[#This Row],[名前]]&amp;Toss[[#This Row],[レアリティ]]</f>
        <v/>
      </c>
    </row>
    <row r="43" spans="1:19" x14ac:dyDescent="0.3">
      <c r="A43" s="25" t="str">
        <f>VLOOKUP(Toss[[#This Row],[No用]],SetNo[[No.用]:[vlookup 用]],2,FALSE)</f>
        <v/>
      </c>
      <c r="B43" s="25"/>
      <c r="C43" s="25"/>
      <c r="D43" s="25"/>
      <c r="E43" s="25"/>
      <c r="F43" s="25"/>
      <c r="G43" s="25"/>
      <c r="H43" s="25"/>
      <c r="I43" s="25" t="s">
        <v>247</v>
      </c>
      <c r="J43" s="25"/>
      <c r="K43" s="25"/>
      <c r="L43" s="25"/>
      <c r="M43" s="25"/>
      <c r="N43" s="25"/>
      <c r="O43" s="25"/>
      <c r="P43" s="25"/>
      <c r="Q43" s="25"/>
      <c r="R43" s="25"/>
      <c r="S43" s="25" t="str">
        <f>Toss[[#This Row],[服装]]&amp;Toss[[#This Row],[名前]]&amp;Toss[[#This Row],[レアリティ]]</f>
        <v/>
      </c>
    </row>
    <row r="44" spans="1:19" x14ac:dyDescent="0.3">
      <c r="A44" s="25" t="str">
        <f>VLOOKUP(Toss[[#This Row],[No用]],SetNo[[No.用]:[vlookup 用]],2,FALSE)</f>
        <v/>
      </c>
      <c r="B44" s="25"/>
      <c r="C44" s="25"/>
      <c r="D44" s="25"/>
      <c r="E44" s="25"/>
      <c r="F44" s="25"/>
      <c r="G44" s="25"/>
      <c r="H44" s="25"/>
      <c r="I44" s="25" t="s">
        <v>247</v>
      </c>
      <c r="J44" s="25"/>
      <c r="K44" s="25"/>
      <c r="L44" s="25"/>
      <c r="M44" s="25"/>
      <c r="N44" s="25"/>
      <c r="O44" s="25"/>
      <c r="P44" s="25"/>
      <c r="Q44" s="25"/>
      <c r="R44" s="25"/>
      <c r="S44" s="25" t="str">
        <f>Toss[[#This Row],[服装]]&amp;Toss[[#This Row],[名前]]&amp;Toss[[#This Row],[レアリティ]]</f>
        <v/>
      </c>
    </row>
    <row r="45" spans="1:19" x14ac:dyDescent="0.3">
      <c r="A45" s="25" t="str">
        <f>VLOOKUP(Toss[[#This Row],[No用]],SetNo[[No.用]:[vlookup 用]],2,FALSE)</f>
        <v/>
      </c>
      <c r="B45" s="25"/>
      <c r="C45" s="25"/>
      <c r="D45" s="25"/>
      <c r="E45" s="25"/>
      <c r="F45" s="25"/>
      <c r="G45" s="25"/>
      <c r="H45" s="25"/>
      <c r="I45" s="25" t="s">
        <v>247</v>
      </c>
      <c r="J45" s="25"/>
      <c r="K45" s="25"/>
      <c r="L45" s="25"/>
      <c r="M45" s="25"/>
      <c r="N45" s="25"/>
      <c r="O45" s="25"/>
      <c r="P45" s="25"/>
      <c r="Q45" s="25"/>
      <c r="R45" s="25"/>
      <c r="S45" s="25" t="str">
        <f>Toss[[#This Row],[服装]]&amp;Toss[[#This Row],[名前]]&amp;Toss[[#This Row],[レアリティ]]</f>
        <v/>
      </c>
    </row>
    <row r="46" spans="1:19" x14ac:dyDescent="0.3">
      <c r="A46" s="25" t="str">
        <f>VLOOKUP(Toss[[#This Row],[No用]],SetNo[[No.用]:[vlookup 用]],2,FALSE)</f>
        <v/>
      </c>
      <c r="B46" s="25"/>
      <c r="C46" s="25"/>
      <c r="D46" s="25"/>
      <c r="E46" s="25"/>
      <c r="F46" s="25"/>
      <c r="G46" s="25"/>
      <c r="H46" s="25"/>
      <c r="I46" s="25" t="s">
        <v>247</v>
      </c>
      <c r="J46" s="25"/>
      <c r="K46" s="25"/>
      <c r="L46" s="25"/>
      <c r="M46" s="25"/>
      <c r="N46" s="25"/>
      <c r="O46" s="25"/>
      <c r="P46" s="25"/>
      <c r="Q46" s="25"/>
      <c r="R46" s="25"/>
      <c r="S46" s="25" t="str">
        <f>Toss[[#This Row],[服装]]&amp;Toss[[#This Row],[名前]]&amp;Toss[[#This Row],[レアリティ]]</f>
        <v/>
      </c>
    </row>
    <row r="47" spans="1:19" x14ac:dyDescent="0.3">
      <c r="A47" s="25" t="str">
        <f>VLOOKUP(Toss[[#This Row],[No用]],SetNo[[No.用]:[vlookup 用]],2,FALSE)</f>
        <v/>
      </c>
      <c r="B47" s="25"/>
      <c r="C47" s="25"/>
      <c r="D47" s="25"/>
      <c r="E47" s="25"/>
      <c r="F47" s="25"/>
      <c r="G47" s="25"/>
      <c r="H47" s="25"/>
      <c r="I47" s="25" t="s">
        <v>247</v>
      </c>
      <c r="J47" s="25"/>
      <c r="K47" s="25"/>
      <c r="L47" s="25"/>
      <c r="M47" s="25"/>
      <c r="N47" s="25"/>
      <c r="O47" s="25"/>
      <c r="P47" s="25"/>
      <c r="Q47" s="25"/>
      <c r="R47" s="25"/>
      <c r="S47" s="25" t="str">
        <f>Toss[[#This Row],[服装]]&amp;Toss[[#This Row],[名前]]&amp;Toss[[#This Row],[レアリティ]]</f>
        <v/>
      </c>
    </row>
    <row r="48" spans="1:19" x14ac:dyDescent="0.3">
      <c r="A48" s="25" t="str">
        <f>VLOOKUP(Toss[[#This Row],[No用]],SetNo[[No.用]:[vlookup 用]],2,FALSE)</f>
        <v/>
      </c>
      <c r="B48" s="25"/>
      <c r="C48" s="25"/>
      <c r="D48" s="25"/>
      <c r="E48" s="25"/>
      <c r="F48" s="25"/>
      <c r="G48" s="25"/>
      <c r="H48" s="25"/>
      <c r="I48" s="25" t="s">
        <v>247</v>
      </c>
      <c r="J48" s="25"/>
      <c r="K48" s="25"/>
      <c r="L48" s="25"/>
      <c r="M48" s="25"/>
      <c r="N48" s="25"/>
      <c r="O48" s="25"/>
      <c r="P48" s="25"/>
      <c r="Q48" s="25"/>
      <c r="R48" s="25"/>
      <c r="S48" s="25" t="str">
        <f>Toss[[#This Row],[服装]]&amp;Toss[[#This Row],[名前]]&amp;Toss[[#This Row],[レアリティ]]</f>
        <v/>
      </c>
    </row>
    <row r="49" spans="1:19" x14ac:dyDescent="0.3">
      <c r="A49" s="25" t="str">
        <f>VLOOKUP(Toss[[#This Row],[No用]],SetNo[[No.用]:[vlookup 用]],2,FALSE)</f>
        <v/>
      </c>
      <c r="B49" s="25"/>
      <c r="C49" s="25"/>
      <c r="D49" s="25"/>
      <c r="E49" s="25"/>
      <c r="F49" s="25"/>
      <c r="G49" s="25"/>
      <c r="H49" s="25"/>
      <c r="I49" s="25" t="s">
        <v>247</v>
      </c>
      <c r="J49" s="25"/>
      <c r="K49" s="25"/>
      <c r="L49" s="25"/>
      <c r="M49" s="25"/>
      <c r="N49" s="25"/>
      <c r="O49" s="25"/>
      <c r="P49" s="25"/>
      <c r="Q49" s="25"/>
      <c r="R49" s="25"/>
      <c r="S49" s="25" t="str">
        <f>Toss[[#This Row],[服装]]&amp;Toss[[#This Row],[名前]]&amp;Toss[[#This Row],[レアリティ]]</f>
        <v/>
      </c>
    </row>
    <row r="50" spans="1:19" x14ac:dyDescent="0.3">
      <c r="A50" s="25" t="str">
        <f>VLOOKUP(Toss[[#This Row],[No用]],SetNo[[No.用]:[vlookup 用]],2,FALSE)</f>
        <v/>
      </c>
      <c r="B50" s="25"/>
      <c r="C50" s="25"/>
      <c r="D50" s="25"/>
      <c r="E50" s="25"/>
      <c r="F50" s="25"/>
      <c r="G50" s="25"/>
      <c r="H50" s="25"/>
      <c r="I50" s="25" t="s">
        <v>247</v>
      </c>
      <c r="J50" s="25"/>
      <c r="K50" s="25"/>
      <c r="L50" s="25"/>
      <c r="M50" s="25"/>
      <c r="N50" s="25"/>
      <c r="O50" s="25"/>
      <c r="P50" s="25"/>
      <c r="Q50" s="25"/>
      <c r="R50" s="25"/>
      <c r="S50" s="25" t="str">
        <f>Toss[[#This Row],[服装]]&amp;Toss[[#This Row],[名前]]&amp;Toss[[#This Row],[レアリティ]]</f>
        <v/>
      </c>
    </row>
    <row r="51" spans="1:19" x14ac:dyDescent="0.3">
      <c r="A51" s="25" t="str">
        <f>VLOOKUP(Toss[[#This Row],[No用]],SetNo[[No.用]:[vlookup 用]],2,FALSE)</f>
        <v/>
      </c>
      <c r="B51" s="25"/>
      <c r="C51" s="25"/>
      <c r="D51" s="25"/>
      <c r="E51" s="25"/>
      <c r="F51" s="25"/>
      <c r="G51" s="25"/>
      <c r="H51" s="25"/>
      <c r="I51" s="25" t="s">
        <v>247</v>
      </c>
      <c r="J51" s="25"/>
      <c r="K51" s="25"/>
      <c r="L51" s="25"/>
      <c r="M51" s="25"/>
      <c r="N51" s="25"/>
      <c r="O51" s="25"/>
      <c r="P51" s="25"/>
      <c r="Q51" s="25"/>
      <c r="R51" s="25"/>
      <c r="S51" s="25" t="str">
        <f>Toss[[#This Row],[服装]]&amp;Toss[[#This Row],[名前]]&amp;Toss[[#This Row],[レアリティ]]</f>
        <v/>
      </c>
    </row>
    <row r="52" spans="1:19" x14ac:dyDescent="0.3">
      <c r="A52" s="25" t="str">
        <f>VLOOKUP(Toss[[#This Row],[No用]],SetNo[[No.用]:[vlookup 用]],2,FALSE)</f>
        <v/>
      </c>
      <c r="B52" s="25"/>
      <c r="C52" s="25"/>
      <c r="D52" s="25"/>
      <c r="E52" s="25"/>
      <c r="F52" s="25"/>
      <c r="G52" s="25"/>
      <c r="H52" s="25"/>
      <c r="I52" s="25" t="s">
        <v>247</v>
      </c>
      <c r="J52" s="25"/>
      <c r="K52" s="25"/>
      <c r="L52" s="25"/>
      <c r="M52" s="25"/>
      <c r="N52" s="25"/>
      <c r="O52" s="25"/>
      <c r="P52" s="25"/>
      <c r="Q52" s="25"/>
      <c r="R52" s="25"/>
      <c r="S52" s="25" t="str">
        <f>Toss[[#This Row],[服装]]&amp;Toss[[#This Row],[名前]]&amp;Toss[[#This Row],[レアリティ]]</f>
        <v/>
      </c>
    </row>
    <row r="53" spans="1:19" x14ac:dyDescent="0.3">
      <c r="A53" s="25" t="str">
        <f>VLOOKUP(Toss[[#This Row],[No用]],SetNo[[No.用]:[vlookup 用]],2,FALSE)</f>
        <v/>
      </c>
      <c r="B53" s="25"/>
      <c r="C53" s="25"/>
      <c r="D53" s="25"/>
      <c r="E53" s="25"/>
      <c r="F53" s="25"/>
      <c r="G53" s="25"/>
      <c r="H53" s="25"/>
      <c r="I53" s="25" t="s">
        <v>247</v>
      </c>
      <c r="J53" s="25"/>
      <c r="K53" s="25"/>
      <c r="L53" s="25"/>
      <c r="M53" s="25"/>
      <c r="N53" s="25"/>
      <c r="O53" s="25"/>
      <c r="P53" s="25"/>
      <c r="Q53" s="25"/>
      <c r="R53" s="25"/>
      <c r="S53" s="25" t="str">
        <f>Toss[[#This Row],[服装]]&amp;Toss[[#This Row],[名前]]&amp;Toss[[#This Row],[レアリティ]]</f>
        <v/>
      </c>
    </row>
    <row r="54" spans="1:19" x14ac:dyDescent="0.3">
      <c r="A54" s="25" t="str">
        <f>VLOOKUP(Toss[[#This Row],[No用]],SetNo[[No.用]:[vlookup 用]],2,FALSE)</f>
        <v/>
      </c>
      <c r="B54" s="25"/>
      <c r="C54" s="25"/>
      <c r="D54" s="25"/>
      <c r="E54" s="25"/>
      <c r="F54" s="25"/>
      <c r="G54" s="25"/>
      <c r="H54" s="25"/>
      <c r="I54" s="25" t="s">
        <v>247</v>
      </c>
      <c r="J54" s="25"/>
      <c r="K54" s="25"/>
      <c r="L54" s="25"/>
      <c r="M54" s="25"/>
      <c r="N54" s="25"/>
      <c r="O54" s="25"/>
      <c r="P54" s="25"/>
      <c r="Q54" s="25"/>
      <c r="R54" s="25"/>
      <c r="S54" s="25" t="str">
        <f>Toss[[#This Row],[服装]]&amp;Toss[[#This Row],[名前]]&amp;Toss[[#This Row],[レアリティ]]</f>
        <v/>
      </c>
    </row>
    <row r="55" spans="1:19" x14ac:dyDescent="0.3">
      <c r="A55" s="25" t="str">
        <f>VLOOKUP(Toss[[#This Row],[No用]],SetNo[[No.用]:[vlookup 用]],2,FALSE)</f>
        <v/>
      </c>
      <c r="B55" s="25"/>
      <c r="C55" s="25"/>
      <c r="D55" s="25"/>
      <c r="E55" s="25"/>
      <c r="F55" s="25"/>
      <c r="G55" s="25"/>
      <c r="H55" s="25"/>
      <c r="I55" s="25" t="s">
        <v>247</v>
      </c>
      <c r="J55" s="25"/>
      <c r="K55" s="25"/>
      <c r="L55" s="25"/>
      <c r="M55" s="25"/>
      <c r="N55" s="25"/>
      <c r="O55" s="25"/>
      <c r="P55" s="25"/>
      <c r="Q55" s="25"/>
      <c r="R55" s="25"/>
      <c r="S55" s="25" t="str">
        <f>Toss[[#This Row],[服装]]&amp;Toss[[#This Row],[名前]]&amp;Toss[[#This Row],[レアリティ]]</f>
        <v/>
      </c>
    </row>
    <row r="56" spans="1:19" x14ac:dyDescent="0.3">
      <c r="A56" s="25" t="str">
        <f>VLOOKUP(Toss[[#This Row],[No用]],SetNo[[No.用]:[vlookup 用]],2,FALSE)</f>
        <v/>
      </c>
      <c r="B56" s="25"/>
      <c r="C56" s="25"/>
      <c r="D56" s="25"/>
      <c r="E56" s="25"/>
      <c r="F56" s="25"/>
      <c r="G56" s="25"/>
      <c r="H56" s="25"/>
      <c r="I56" s="25" t="s">
        <v>247</v>
      </c>
      <c r="J56" s="25"/>
      <c r="K56" s="25"/>
      <c r="L56" s="25"/>
      <c r="M56" s="25"/>
      <c r="N56" s="25"/>
      <c r="O56" s="25"/>
      <c r="P56" s="25"/>
      <c r="Q56" s="25"/>
      <c r="R56" s="25"/>
      <c r="S56" s="25" t="str">
        <f>Toss[[#This Row],[服装]]&amp;Toss[[#This Row],[名前]]&amp;Toss[[#This Row],[レアリティ]]</f>
        <v/>
      </c>
    </row>
    <row r="57" spans="1:19" x14ac:dyDescent="0.3">
      <c r="A57" s="25" t="str">
        <f>VLOOKUP(Toss[[#This Row],[No用]],SetNo[[No.用]:[vlookup 用]],2,FALSE)</f>
        <v/>
      </c>
      <c r="B57" s="25"/>
      <c r="C57" s="25"/>
      <c r="D57" s="25"/>
      <c r="E57" s="25"/>
      <c r="F57" s="25"/>
      <c r="G57" s="25"/>
      <c r="H57" s="25"/>
      <c r="I57" s="25" t="s">
        <v>247</v>
      </c>
      <c r="J57" s="25"/>
      <c r="K57" s="25"/>
      <c r="L57" s="25"/>
      <c r="M57" s="25"/>
      <c r="N57" s="25"/>
      <c r="O57" s="25"/>
      <c r="P57" s="25"/>
      <c r="Q57" s="25"/>
      <c r="R57" s="25"/>
      <c r="S57" s="25" t="str">
        <f>Toss[[#This Row],[服装]]&amp;Toss[[#This Row],[名前]]&amp;Toss[[#This Row],[レアリティ]]</f>
        <v/>
      </c>
    </row>
    <row r="58" spans="1:19" x14ac:dyDescent="0.3">
      <c r="A58" s="25" t="str">
        <f>VLOOKUP(Toss[[#This Row],[No用]],SetNo[[No.用]:[vlookup 用]],2,FALSE)</f>
        <v/>
      </c>
      <c r="B58" s="25"/>
      <c r="C58" s="25"/>
      <c r="D58" s="25"/>
      <c r="E58" s="25"/>
      <c r="F58" s="25"/>
      <c r="G58" s="25"/>
      <c r="H58" s="25"/>
      <c r="I58" s="25" t="s">
        <v>247</v>
      </c>
      <c r="J58" s="25"/>
      <c r="K58" s="25"/>
      <c r="L58" s="25"/>
      <c r="M58" s="25"/>
      <c r="N58" s="25"/>
      <c r="O58" s="25"/>
      <c r="P58" s="25"/>
      <c r="Q58" s="25"/>
      <c r="R58" s="25"/>
      <c r="S58" s="25" t="str">
        <f>Toss[[#This Row],[服装]]&amp;Toss[[#This Row],[名前]]&amp;Toss[[#This Row],[レアリティ]]</f>
        <v/>
      </c>
    </row>
    <row r="59" spans="1:19" x14ac:dyDescent="0.3">
      <c r="A59" s="25" t="str">
        <f>VLOOKUP(Toss[[#This Row],[No用]],SetNo[[No.用]:[vlookup 用]],2,FALSE)</f>
        <v/>
      </c>
      <c r="B59" s="25"/>
      <c r="C59" s="25"/>
      <c r="D59" s="25"/>
      <c r="E59" s="25"/>
      <c r="F59" s="25"/>
      <c r="G59" s="25"/>
      <c r="H59" s="25"/>
      <c r="I59" s="25" t="s">
        <v>247</v>
      </c>
      <c r="J59" s="25"/>
      <c r="K59" s="25"/>
      <c r="L59" s="25"/>
      <c r="M59" s="25"/>
      <c r="N59" s="25"/>
      <c r="O59" s="25"/>
      <c r="P59" s="25"/>
      <c r="Q59" s="25"/>
      <c r="R59" s="25"/>
      <c r="S59" s="25" t="str">
        <f>Toss[[#This Row],[服装]]&amp;Toss[[#This Row],[名前]]&amp;Toss[[#This Row],[レアリティ]]</f>
        <v/>
      </c>
    </row>
    <row r="60" spans="1:19" x14ac:dyDescent="0.3">
      <c r="A60" s="25" t="str">
        <f>VLOOKUP(Toss[[#This Row],[No用]],SetNo[[No.用]:[vlookup 用]],2,FALSE)</f>
        <v/>
      </c>
      <c r="B60" s="25"/>
      <c r="C60" s="25"/>
      <c r="D60" s="25"/>
      <c r="E60" s="25"/>
      <c r="F60" s="25"/>
      <c r="G60" s="25"/>
      <c r="H60" s="25"/>
      <c r="I60" s="25" t="s">
        <v>247</v>
      </c>
      <c r="J60" s="25"/>
      <c r="K60" s="25"/>
      <c r="L60" s="25"/>
      <c r="M60" s="25"/>
      <c r="N60" s="25"/>
      <c r="O60" s="25"/>
      <c r="P60" s="25"/>
      <c r="Q60" s="25"/>
      <c r="R60" s="25"/>
      <c r="S60" s="25" t="str">
        <f>Toss[[#This Row],[服装]]&amp;Toss[[#This Row],[名前]]&amp;Toss[[#This Row],[レアリティ]]</f>
        <v/>
      </c>
    </row>
    <row r="61" spans="1:19" x14ac:dyDescent="0.3">
      <c r="A61" s="25" t="str">
        <f>VLOOKUP(Toss[[#This Row],[No用]],SetNo[[No.用]:[vlookup 用]],2,FALSE)</f>
        <v/>
      </c>
      <c r="B61" s="25"/>
      <c r="C61" s="25"/>
      <c r="D61" s="25"/>
      <c r="E61" s="25"/>
      <c r="F61" s="25"/>
      <c r="G61" s="25"/>
      <c r="H61" s="25"/>
      <c r="I61" s="25" t="s">
        <v>247</v>
      </c>
      <c r="J61" s="25"/>
      <c r="K61" s="25"/>
      <c r="L61" s="25"/>
      <c r="M61" s="25"/>
      <c r="N61" s="25"/>
      <c r="O61" s="25"/>
      <c r="P61" s="25"/>
      <c r="Q61" s="25"/>
      <c r="R61" s="25"/>
      <c r="S61" s="25" t="str">
        <f>Toss[[#This Row],[服装]]&amp;Toss[[#This Row],[名前]]&amp;Toss[[#This Row],[レアリティ]]</f>
        <v/>
      </c>
    </row>
    <row r="62" spans="1:19" x14ac:dyDescent="0.3">
      <c r="A62" s="25" t="str">
        <f>VLOOKUP(Toss[[#This Row],[No用]],SetNo[[No.用]:[vlookup 用]],2,FALSE)</f>
        <v/>
      </c>
      <c r="B62" s="25"/>
      <c r="C62" s="25"/>
      <c r="D62" s="25"/>
      <c r="E62" s="25"/>
      <c r="F62" s="25"/>
      <c r="G62" s="25"/>
      <c r="H62" s="25"/>
      <c r="I62" s="25" t="s">
        <v>247</v>
      </c>
      <c r="J62" s="25"/>
      <c r="K62" s="25"/>
      <c r="L62" s="25"/>
      <c r="M62" s="25"/>
      <c r="N62" s="25"/>
      <c r="O62" s="25"/>
      <c r="P62" s="25"/>
      <c r="Q62" s="25"/>
      <c r="R62" s="25"/>
      <c r="S62" s="25" t="str">
        <f>Toss[[#This Row],[服装]]&amp;Toss[[#This Row],[名前]]&amp;Toss[[#This Row],[レアリティ]]</f>
        <v/>
      </c>
    </row>
    <row r="63" spans="1:19" x14ac:dyDescent="0.3">
      <c r="A63" s="25" t="str">
        <f>VLOOKUP(Toss[[#This Row],[No用]],SetNo[[No.用]:[vlookup 用]],2,FALSE)</f>
        <v/>
      </c>
      <c r="B63" s="25"/>
      <c r="C63" s="25"/>
      <c r="D63" s="25"/>
      <c r="E63" s="25"/>
      <c r="F63" s="25"/>
      <c r="G63" s="25"/>
      <c r="H63" s="25"/>
      <c r="I63" s="25" t="s">
        <v>247</v>
      </c>
      <c r="J63" s="25"/>
      <c r="K63" s="25"/>
      <c r="L63" s="25"/>
      <c r="M63" s="25"/>
      <c r="N63" s="25"/>
      <c r="O63" s="25"/>
      <c r="P63" s="25"/>
      <c r="Q63" s="25"/>
      <c r="R63" s="25"/>
      <c r="S63" s="25" t="str">
        <f>Toss[[#This Row],[服装]]&amp;Toss[[#This Row],[名前]]&amp;Toss[[#This Row],[レアリティ]]</f>
        <v/>
      </c>
    </row>
    <row r="64" spans="1:19" x14ac:dyDescent="0.3">
      <c r="A64" s="25" t="str">
        <f>VLOOKUP(Toss[[#This Row],[No用]],SetNo[[No.用]:[vlookup 用]],2,FALSE)</f>
        <v/>
      </c>
      <c r="B64" s="25"/>
      <c r="C64" s="25"/>
      <c r="D64" s="25"/>
      <c r="E64" s="25"/>
      <c r="F64" s="25"/>
      <c r="G64" s="25"/>
      <c r="H64" s="25"/>
      <c r="I64" s="25" t="s">
        <v>247</v>
      </c>
      <c r="J64" s="25"/>
      <c r="K64" s="25"/>
      <c r="L64" s="25"/>
      <c r="M64" s="25"/>
      <c r="N64" s="25"/>
      <c r="O64" s="25"/>
      <c r="P64" s="25"/>
      <c r="Q64" s="25"/>
      <c r="R64" s="25"/>
      <c r="S64" s="25" t="str">
        <f>Toss[[#This Row],[服装]]&amp;Toss[[#This Row],[名前]]&amp;Toss[[#This Row],[レアリティ]]</f>
        <v/>
      </c>
    </row>
    <row r="65" spans="1:19" x14ac:dyDescent="0.3">
      <c r="A65" s="25" t="str">
        <f>VLOOKUP(Toss[[#This Row],[No用]],SetNo[[No.用]:[vlookup 用]],2,FALSE)</f>
        <v/>
      </c>
      <c r="B65" s="25"/>
      <c r="C65" s="25"/>
      <c r="D65" s="25"/>
      <c r="E65" s="25"/>
      <c r="F65" s="25"/>
      <c r="G65" s="25"/>
      <c r="H65" s="25"/>
      <c r="I65" s="25" t="s">
        <v>247</v>
      </c>
      <c r="J65" s="25"/>
      <c r="K65" s="25"/>
      <c r="L65" s="25"/>
      <c r="M65" s="25"/>
      <c r="N65" s="25"/>
      <c r="O65" s="25"/>
      <c r="P65" s="25"/>
      <c r="Q65" s="25"/>
      <c r="R65" s="25"/>
      <c r="S65" s="25" t="str">
        <f>Toss[[#This Row],[服装]]&amp;Toss[[#This Row],[名前]]&amp;Toss[[#This Row],[レアリティ]]</f>
        <v/>
      </c>
    </row>
    <row r="66" spans="1:19" x14ac:dyDescent="0.3">
      <c r="A66" s="25" t="str">
        <f>VLOOKUP(Toss[[#This Row],[No用]],SetNo[[No.用]:[vlookup 用]],2,FALSE)</f>
        <v/>
      </c>
      <c r="B66" s="25"/>
      <c r="C66" s="25"/>
      <c r="D66" s="25"/>
      <c r="E66" s="25"/>
      <c r="F66" s="25"/>
      <c r="G66" s="25"/>
      <c r="H66" s="25"/>
      <c r="I66" s="25" t="s">
        <v>247</v>
      </c>
      <c r="J66" s="25"/>
      <c r="K66" s="25"/>
      <c r="L66" s="25"/>
      <c r="M66" s="25"/>
      <c r="N66" s="25"/>
      <c r="O66" s="25"/>
      <c r="P66" s="25"/>
      <c r="Q66" s="25"/>
      <c r="R66" s="25"/>
      <c r="S66" s="25" t="str">
        <f>Toss[[#This Row],[服装]]&amp;Toss[[#This Row],[名前]]&amp;Toss[[#This Row],[レアリティ]]</f>
        <v/>
      </c>
    </row>
    <row r="67" spans="1:19" x14ac:dyDescent="0.3">
      <c r="A67" s="25" t="str">
        <f>VLOOKUP(Toss[[#This Row],[No用]],SetNo[[No.用]:[vlookup 用]],2,FALSE)</f>
        <v/>
      </c>
      <c r="B67" s="25"/>
      <c r="C67" s="25"/>
      <c r="D67" s="25"/>
      <c r="E67" s="25"/>
      <c r="F67" s="25"/>
      <c r="G67" s="25"/>
      <c r="H67" s="25"/>
      <c r="I67" s="25" t="s">
        <v>247</v>
      </c>
      <c r="J67" s="25"/>
      <c r="K67" s="25"/>
      <c r="L67" s="25"/>
      <c r="M67" s="25"/>
      <c r="N67" s="25"/>
      <c r="O67" s="25"/>
      <c r="P67" s="25"/>
      <c r="Q67" s="25"/>
      <c r="R67" s="25"/>
      <c r="S67" s="25" t="str">
        <f>Toss[[#This Row],[服装]]&amp;Toss[[#This Row],[名前]]&amp;Toss[[#This Row],[レアリティ]]</f>
        <v/>
      </c>
    </row>
    <row r="68" spans="1:19" x14ac:dyDescent="0.3">
      <c r="A68" s="25" t="str">
        <f>VLOOKUP(Toss[[#This Row],[No用]],SetNo[[No.用]:[vlookup 用]],2,FALSE)</f>
        <v/>
      </c>
      <c r="B68" s="25"/>
      <c r="C68" s="25"/>
      <c r="D68" s="25"/>
      <c r="E68" s="25"/>
      <c r="F68" s="25"/>
      <c r="G68" s="25"/>
      <c r="H68" s="25"/>
      <c r="I68" s="25" t="s">
        <v>247</v>
      </c>
      <c r="J68" s="25"/>
      <c r="K68" s="25"/>
      <c r="L68" s="25"/>
      <c r="M68" s="25"/>
      <c r="N68" s="25"/>
      <c r="O68" s="25"/>
      <c r="P68" s="25"/>
      <c r="Q68" s="25"/>
      <c r="R68" s="25"/>
      <c r="S68" s="25" t="str">
        <f>Toss[[#This Row],[服装]]&amp;Toss[[#This Row],[名前]]&amp;Toss[[#This Row],[レアリティ]]</f>
        <v/>
      </c>
    </row>
    <row r="69" spans="1:19" x14ac:dyDescent="0.3">
      <c r="A69" s="25" t="str">
        <f>VLOOKUP(Toss[[#This Row],[No用]],SetNo[[No.用]:[vlookup 用]],2,FALSE)</f>
        <v/>
      </c>
      <c r="B69" s="25"/>
      <c r="C69" s="25"/>
      <c r="D69" s="25"/>
      <c r="E69" s="25"/>
      <c r="F69" s="25"/>
      <c r="G69" s="25"/>
      <c r="H69" s="25"/>
      <c r="I69" s="25" t="s">
        <v>247</v>
      </c>
      <c r="J69" s="25"/>
      <c r="K69" s="25"/>
      <c r="L69" s="25"/>
      <c r="M69" s="25"/>
      <c r="N69" s="25"/>
      <c r="O69" s="25"/>
      <c r="P69" s="25"/>
      <c r="Q69" s="25"/>
      <c r="R69" s="25"/>
      <c r="S69" s="25" t="str">
        <f>Toss[[#This Row],[服装]]&amp;Toss[[#This Row],[名前]]&amp;Toss[[#This Row],[レアリティ]]</f>
        <v/>
      </c>
    </row>
    <row r="70" spans="1:19" x14ac:dyDescent="0.3">
      <c r="A70" s="25" t="str">
        <f>VLOOKUP(Toss[[#This Row],[No用]],SetNo[[No.用]:[vlookup 用]],2,FALSE)</f>
        <v/>
      </c>
      <c r="B70" s="25"/>
      <c r="C70" s="25"/>
      <c r="D70" s="25"/>
      <c r="E70" s="25"/>
      <c r="F70" s="25"/>
      <c r="G70" s="25"/>
      <c r="H70" s="25"/>
      <c r="I70" s="25" t="s">
        <v>247</v>
      </c>
      <c r="J70" s="25"/>
      <c r="K70" s="25"/>
      <c r="L70" s="25"/>
      <c r="M70" s="25"/>
      <c r="N70" s="25"/>
      <c r="O70" s="25"/>
      <c r="P70" s="25"/>
      <c r="Q70" s="25"/>
      <c r="R70" s="25"/>
      <c r="S70" s="25" t="str">
        <f>Toss[[#This Row],[服装]]&amp;Toss[[#This Row],[名前]]&amp;Toss[[#This Row],[レアリティ]]</f>
        <v/>
      </c>
    </row>
    <row r="71" spans="1:19" x14ac:dyDescent="0.3">
      <c r="A71" s="25" t="str">
        <f>VLOOKUP(Toss[[#This Row],[No用]],SetNo[[No.用]:[vlookup 用]],2,FALSE)</f>
        <v/>
      </c>
      <c r="B71" s="25"/>
      <c r="C71" s="25"/>
      <c r="D71" s="25"/>
      <c r="E71" s="25"/>
      <c r="F71" s="25"/>
      <c r="G71" s="25"/>
      <c r="H71" s="25"/>
      <c r="I71" s="25" t="s">
        <v>247</v>
      </c>
      <c r="J71" s="25"/>
      <c r="K71" s="25"/>
      <c r="L71" s="25"/>
      <c r="M71" s="25"/>
      <c r="N71" s="25"/>
      <c r="O71" s="25"/>
      <c r="P71" s="25"/>
      <c r="Q71" s="25"/>
      <c r="R71" s="25"/>
      <c r="S71" s="25" t="str">
        <f>Toss[[#This Row],[服装]]&amp;Toss[[#This Row],[名前]]&amp;Toss[[#This Row],[レアリティ]]</f>
        <v/>
      </c>
    </row>
    <row r="72" spans="1:19" x14ac:dyDescent="0.3">
      <c r="A72" s="25" t="str">
        <f>VLOOKUP(Toss[[#This Row],[No用]],SetNo[[No.用]:[vlookup 用]],2,FALSE)</f>
        <v/>
      </c>
      <c r="B72" s="25"/>
      <c r="C72" s="25"/>
      <c r="D72" s="25"/>
      <c r="E72" s="25"/>
      <c r="F72" s="25"/>
      <c r="G72" s="25"/>
      <c r="H72" s="25"/>
      <c r="I72" s="25" t="s">
        <v>247</v>
      </c>
      <c r="J72" s="25"/>
      <c r="K72" s="25"/>
      <c r="L72" s="25"/>
      <c r="M72" s="25"/>
      <c r="N72" s="25"/>
      <c r="O72" s="25"/>
      <c r="P72" s="25"/>
      <c r="Q72" s="25"/>
      <c r="R72" s="25"/>
      <c r="S72" s="25" t="str">
        <f>Toss[[#This Row],[服装]]&amp;Toss[[#This Row],[名前]]&amp;Toss[[#This Row],[レアリティ]]</f>
        <v/>
      </c>
    </row>
    <row r="73" spans="1:19" x14ac:dyDescent="0.3">
      <c r="A73" s="25" t="str">
        <f>VLOOKUP(Toss[[#This Row],[No用]],SetNo[[No.用]:[vlookup 用]],2,FALSE)</f>
        <v/>
      </c>
      <c r="B73" s="25"/>
      <c r="C73" s="25"/>
      <c r="D73" s="25"/>
      <c r="E73" s="25"/>
      <c r="F73" s="25"/>
      <c r="G73" s="25"/>
      <c r="H73" s="25"/>
      <c r="I73" s="25" t="s">
        <v>247</v>
      </c>
      <c r="J73" s="25"/>
      <c r="K73" s="25"/>
      <c r="L73" s="25"/>
      <c r="M73" s="25"/>
      <c r="N73" s="25"/>
      <c r="O73" s="25"/>
      <c r="P73" s="25"/>
      <c r="Q73" s="25"/>
      <c r="R73" s="25"/>
      <c r="S73" s="25" t="str">
        <f>Toss[[#This Row],[服装]]&amp;Toss[[#This Row],[名前]]&amp;Toss[[#This Row],[レアリティ]]</f>
        <v/>
      </c>
    </row>
    <row r="74" spans="1:19" x14ac:dyDescent="0.3">
      <c r="A74" s="25" t="str">
        <f>VLOOKUP(Toss[[#This Row],[No用]],SetNo[[No.用]:[vlookup 用]],2,FALSE)</f>
        <v/>
      </c>
      <c r="B74" s="25"/>
      <c r="C74" s="25"/>
      <c r="D74" s="25"/>
      <c r="E74" s="25"/>
      <c r="F74" s="25"/>
      <c r="G74" s="25"/>
      <c r="H74" s="25"/>
      <c r="I74" s="25" t="s">
        <v>247</v>
      </c>
      <c r="J74" s="25"/>
      <c r="K74" s="25"/>
      <c r="L74" s="25"/>
      <c r="M74" s="25"/>
      <c r="N74" s="25"/>
      <c r="O74" s="25"/>
      <c r="P74" s="25"/>
      <c r="Q74" s="25"/>
      <c r="R74" s="25"/>
      <c r="S74" s="25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AA75"/>
  <sheetViews>
    <sheetView workbookViewId="0">
      <selection activeCell="Q23" sqref="Q23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8.66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7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2.44140625" style="3" bestFit="1" customWidth="1"/>
    <col min="17" max="17" width="15.6640625" style="3" bestFit="1" customWidth="1"/>
    <col min="18" max="18" width="14.44140625" style="3" customWidth="1"/>
    <col min="19" max="19" width="23.21875" style="3" hidden="1" customWidth="1"/>
    <col min="20" max="20" width="4.21875" style="3" customWidth="1"/>
    <col min="21" max="16384" width="8.88671875" style="3"/>
  </cols>
  <sheetData>
    <row r="1" spans="1:27" s="6" customFormat="1" x14ac:dyDescent="0.3">
      <c r="A1" s="5" t="s">
        <v>243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216</v>
      </c>
      <c r="O1" s="5" t="s">
        <v>238</v>
      </c>
      <c r="P1" s="5" t="s">
        <v>239</v>
      </c>
      <c r="Q1" s="5" t="s">
        <v>218</v>
      </c>
      <c r="R1" s="5" t="s">
        <v>217</v>
      </c>
      <c r="S1" s="5" t="s">
        <v>242</v>
      </c>
    </row>
    <row r="2" spans="1:27" x14ac:dyDescent="0.3">
      <c r="A2" s="9">
        <f>VLOOKUP(Attack[[#This Row],[No用]],SetNo[[No.用]:[vlookup 用]],2,FALSE)</f>
        <v>1</v>
      </c>
      <c r="B2" s="9" t="s">
        <v>109</v>
      </c>
      <c r="C2" s="9" t="s">
        <v>140</v>
      </c>
      <c r="D2" s="9" t="s">
        <v>78</v>
      </c>
      <c r="E2" s="9" t="s">
        <v>83</v>
      </c>
      <c r="F2" s="9" t="s">
        <v>139</v>
      </c>
      <c r="G2" s="10" t="s">
        <v>72</v>
      </c>
      <c r="H2" s="11">
        <v>1</v>
      </c>
      <c r="I2" s="12" t="s">
        <v>250</v>
      </c>
      <c r="J2" s="12" t="s">
        <v>182</v>
      </c>
      <c r="K2" s="9" t="s">
        <v>187</v>
      </c>
      <c r="L2" s="9">
        <v>27</v>
      </c>
      <c r="M2" s="9">
        <v>6</v>
      </c>
      <c r="N2" s="11"/>
      <c r="O2" s="11"/>
      <c r="P2" s="11"/>
      <c r="Q2" s="11"/>
      <c r="R2" s="11"/>
      <c r="S2" s="8" t="str">
        <f>Attack[[#This Row],[服装]]&amp;Attack[[#This Row],[名前]]&amp;Attack[[#This Row],[レアリティ]]</f>
        <v>ユニフォーム日向翔陽ICONIC</v>
      </c>
      <c r="T2" s="11"/>
      <c r="U2" s="11"/>
      <c r="V2" s="11"/>
      <c r="W2" s="11"/>
      <c r="X2" s="11"/>
      <c r="Y2" s="11"/>
      <c r="Z2" s="11"/>
      <c r="AA2" s="11"/>
    </row>
    <row r="3" spans="1:27" x14ac:dyDescent="0.3">
      <c r="A3" s="11">
        <f>VLOOKUP(Attack[[#This Row],[No用]],SetNo[[No.用]:[vlookup 用]],2,FALSE)</f>
        <v>1</v>
      </c>
      <c r="B3" s="9" t="s">
        <v>109</v>
      </c>
      <c r="C3" s="9" t="s">
        <v>140</v>
      </c>
      <c r="D3" s="9" t="s">
        <v>78</v>
      </c>
      <c r="E3" s="9" t="s">
        <v>83</v>
      </c>
      <c r="F3" s="9" t="s">
        <v>139</v>
      </c>
      <c r="G3" s="10" t="s">
        <v>72</v>
      </c>
      <c r="H3" s="11">
        <v>1</v>
      </c>
      <c r="I3" s="12" t="s">
        <v>250</v>
      </c>
      <c r="J3" s="11" t="s">
        <v>183</v>
      </c>
      <c r="K3" s="9" t="s">
        <v>176</v>
      </c>
      <c r="L3" s="9">
        <v>29</v>
      </c>
      <c r="M3" s="11"/>
      <c r="N3" s="11"/>
      <c r="O3" s="11"/>
      <c r="P3" s="11"/>
      <c r="Q3" s="11"/>
      <c r="R3" s="11"/>
      <c r="S3" s="8" t="str">
        <f>Attack[[#This Row],[服装]]&amp;Attack[[#This Row],[名前]]&amp;Attack[[#This Row],[レアリティ]]</f>
        <v>ユニフォーム日向翔陽ICONIC</v>
      </c>
      <c r="T3" s="11"/>
      <c r="U3" s="11"/>
      <c r="V3" s="11"/>
      <c r="W3" s="11"/>
      <c r="X3" s="11"/>
      <c r="Y3" s="11"/>
      <c r="Z3" s="11"/>
      <c r="AA3" s="11"/>
    </row>
    <row r="4" spans="1:27" x14ac:dyDescent="0.3">
      <c r="A4" s="11">
        <f>VLOOKUP(Attack[[#This Row],[No用]],SetNo[[No.用]:[vlookup 用]],2,FALSE)</f>
        <v>1</v>
      </c>
      <c r="B4" s="9" t="s">
        <v>109</v>
      </c>
      <c r="C4" s="9" t="s">
        <v>140</v>
      </c>
      <c r="D4" s="9" t="s">
        <v>78</v>
      </c>
      <c r="E4" s="9" t="s">
        <v>83</v>
      </c>
      <c r="F4" s="9" t="s">
        <v>139</v>
      </c>
      <c r="G4" s="10" t="s">
        <v>72</v>
      </c>
      <c r="H4" s="11">
        <v>1</v>
      </c>
      <c r="I4" s="12" t="s">
        <v>250</v>
      </c>
      <c r="J4" s="11" t="s">
        <v>184</v>
      </c>
      <c r="K4" s="9" t="s">
        <v>176</v>
      </c>
      <c r="L4" s="9">
        <v>28</v>
      </c>
      <c r="M4" s="11"/>
      <c r="N4" s="11"/>
      <c r="O4" s="11"/>
      <c r="P4" s="11"/>
      <c r="Q4" s="11"/>
      <c r="R4" s="11"/>
      <c r="S4" s="8" t="str">
        <f>Attack[[#This Row],[服装]]&amp;Attack[[#This Row],[名前]]&amp;Attack[[#This Row],[レアリティ]]</f>
        <v>ユニフォーム日向翔陽ICONIC</v>
      </c>
      <c r="T4" s="11"/>
      <c r="U4" s="11"/>
      <c r="V4" s="11"/>
      <c r="W4" s="11"/>
      <c r="X4" s="11"/>
      <c r="Y4" s="11"/>
      <c r="Z4" s="11"/>
      <c r="AA4" s="11"/>
    </row>
    <row r="5" spans="1:27" x14ac:dyDescent="0.3">
      <c r="A5" s="11">
        <f>VLOOKUP(Attack[[#This Row],[No用]],SetNo[[No.用]:[vlookup 用]],2,FALSE)</f>
        <v>1</v>
      </c>
      <c r="B5" s="9" t="s">
        <v>109</v>
      </c>
      <c r="C5" s="9" t="s">
        <v>140</v>
      </c>
      <c r="D5" s="9" t="s">
        <v>78</v>
      </c>
      <c r="E5" s="9" t="s">
        <v>83</v>
      </c>
      <c r="F5" s="9" t="s">
        <v>139</v>
      </c>
      <c r="G5" s="10" t="s">
        <v>72</v>
      </c>
      <c r="H5" s="11">
        <v>1</v>
      </c>
      <c r="I5" s="12" t="s">
        <v>250</v>
      </c>
      <c r="J5" s="11" t="s">
        <v>185</v>
      </c>
      <c r="K5" s="9" t="s">
        <v>187</v>
      </c>
      <c r="L5" s="9">
        <v>30</v>
      </c>
      <c r="M5" s="11"/>
      <c r="N5" s="11"/>
      <c r="O5" s="11"/>
      <c r="P5" s="11"/>
      <c r="Q5" s="11"/>
      <c r="R5" s="11"/>
      <c r="S5" s="8" t="str">
        <f>Attack[[#This Row],[服装]]&amp;Attack[[#This Row],[名前]]&amp;Attack[[#This Row],[レアリティ]]</f>
        <v>ユニフォーム日向翔陽ICONIC</v>
      </c>
      <c r="T5" s="11"/>
      <c r="U5" s="11"/>
      <c r="V5" s="11"/>
      <c r="W5" s="11"/>
      <c r="X5" s="11"/>
      <c r="Y5" s="11"/>
      <c r="Z5" s="11"/>
      <c r="AA5" s="11"/>
    </row>
    <row r="6" spans="1:27" x14ac:dyDescent="0.3">
      <c r="A6" s="11">
        <f>VLOOKUP(Attack[[#This Row],[No用]],SetNo[[No.用]:[vlookup 用]],2,FALSE)</f>
        <v>1</v>
      </c>
      <c r="B6" s="9" t="s">
        <v>109</v>
      </c>
      <c r="C6" s="9" t="s">
        <v>140</v>
      </c>
      <c r="D6" s="9" t="s">
        <v>78</v>
      </c>
      <c r="E6" s="9" t="s">
        <v>83</v>
      </c>
      <c r="F6" s="9" t="s">
        <v>139</v>
      </c>
      <c r="G6" s="10" t="s">
        <v>72</v>
      </c>
      <c r="H6" s="11">
        <v>1</v>
      </c>
      <c r="I6" s="12" t="s">
        <v>250</v>
      </c>
      <c r="J6" s="11" t="s">
        <v>186</v>
      </c>
      <c r="K6" s="9" t="s">
        <v>176</v>
      </c>
      <c r="L6" s="9">
        <v>29</v>
      </c>
      <c r="M6" s="11"/>
      <c r="N6" s="11"/>
      <c r="O6" s="11"/>
      <c r="P6" s="11"/>
      <c r="Q6" s="11"/>
      <c r="R6" s="11"/>
      <c r="S6" s="8" t="str">
        <f>Attack[[#This Row],[服装]]&amp;Attack[[#This Row],[名前]]&amp;Attack[[#This Row],[レアリティ]]</f>
        <v>ユニフォーム日向翔陽ICONIC</v>
      </c>
      <c r="T6" s="11"/>
      <c r="U6" s="11"/>
      <c r="V6" s="11"/>
      <c r="W6" s="11"/>
      <c r="X6" s="11"/>
      <c r="Y6" s="11"/>
      <c r="Z6" s="11"/>
      <c r="AA6" s="11"/>
    </row>
    <row r="7" spans="1:27" x14ac:dyDescent="0.3">
      <c r="A7" s="11">
        <f>VLOOKUP(Attack[[#This Row],[No用]],SetNo[[No.用]:[vlookup 用]],2,FALSE)</f>
        <v>1</v>
      </c>
      <c r="B7" s="9" t="s">
        <v>109</v>
      </c>
      <c r="C7" s="9" t="s">
        <v>140</v>
      </c>
      <c r="D7" s="9" t="s">
        <v>78</v>
      </c>
      <c r="E7" s="9" t="s">
        <v>83</v>
      </c>
      <c r="F7" s="9" t="s">
        <v>139</v>
      </c>
      <c r="G7" s="10" t="s">
        <v>72</v>
      </c>
      <c r="H7" s="11">
        <v>1</v>
      </c>
      <c r="I7" s="12" t="s">
        <v>250</v>
      </c>
      <c r="J7" s="9" t="s">
        <v>183</v>
      </c>
      <c r="K7" s="13" t="s">
        <v>240</v>
      </c>
      <c r="L7" s="9">
        <v>39</v>
      </c>
      <c r="M7" s="9">
        <v>5</v>
      </c>
      <c r="N7" s="9">
        <v>49</v>
      </c>
      <c r="O7" s="9">
        <v>7</v>
      </c>
      <c r="P7" s="11"/>
      <c r="Q7" s="11"/>
      <c r="R7" s="11"/>
      <c r="S7" s="8" t="str">
        <f>Attack[[#This Row],[服装]]&amp;Attack[[#This Row],[名前]]&amp;Attack[[#This Row],[レアリティ]]</f>
        <v>ユニフォーム日向翔陽ICONIC</v>
      </c>
      <c r="T7" s="11"/>
      <c r="U7" s="11"/>
      <c r="V7" s="11"/>
      <c r="W7" s="11"/>
      <c r="X7" s="11"/>
      <c r="Y7" s="11"/>
      <c r="Z7" s="11"/>
      <c r="AA7" s="11"/>
    </row>
    <row r="8" spans="1:27" x14ac:dyDescent="0.3">
      <c r="A8" s="9">
        <f>VLOOKUP(Attack[[#This Row],[No用]],SetNo[[No.用]:[vlookup 用]],2,FALSE)</f>
        <v>2</v>
      </c>
      <c r="B8" s="9" t="s">
        <v>152</v>
      </c>
      <c r="C8" s="9" t="s">
        <v>140</v>
      </c>
      <c r="D8" s="9" t="s">
        <v>78</v>
      </c>
      <c r="E8" s="9" t="s">
        <v>83</v>
      </c>
      <c r="F8" s="9" t="s">
        <v>139</v>
      </c>
      <c r="G8" s="10" t="s">
        <v>72</v>
      </c>
      <c r="H8" s="11">
        <v>1</v>
      </c>
      <c r="I8" s="12" t="s">
        <v>250</v>
      </c>
      <c r="J8" s="11" t="s">
        <v>182</v>
      </c>
      <c r="K8" s="9" t="s">
        <v>187</v>
      </c>
      <c r="L8" s="9">
        <v>27</v>
      </c>
      <c r="M8" s="9">
        <v>6</v>
      </c>
      <c r="N8" s="11"/>
      <c r="O8" s="11"/>
      <c r="P8" s="11"/>
      <c r="Q8" s="11"/>
      <c r="R8" s="11"/>
      <c r="S8" s="8" t="str">
        <f>Attack[[#This Row],[服装]]&amp;Attack[[#This Row],[名前]]&amp;Attack[[#This Row],[レアリティ]]</f>
        <v>制服日向翔陽ICONIC</v>
      </c>
      <c r="T8" s="11"/>
      <c r="U8" s="11"/>
      <c r="V8" s="11"/>
      <c r="W8" s="11"/>
      <c r="X8" s="11"/>
      <c r="Y8" s="11"/>
      <c r="Z8" s="11"/>
      <c r="AA8" s="11"/>
    </row>
    <row r="9" spans="1:27" x14ac:dyDescent="0.3">
      <c r="A9" s="11">
        <f>VLOOKUP(Attack[[#This Row],[No用]],SetNo[[No.用]:[vlookup 用]],2,FALSE)</f>
        <v>2</v>
      </c>
      <c r="B9" s="9" t="s">
        <v>152</v>
      </c>
      <c r="C9" s="9" t="s">
        <v>140</v>
      </c>
      <c r="D9" s="9" t="s">
        <v>78</v>
      </c>
      <c r="E9" s="9" t="s">
        <v>83</v>
      </c>
      <c r="F9" s="9" t="s">
        <v>139</v>
      </c>
      <c r="G9" s="10" t="s">
        <v>72</v>
      </c>
      <c r="H9" s="11">
        <v>1</v>
      </c>
      <c r="I9" s="12" t="s">
        <v>250</v>
      </c>
      <c r="J9" s="11" t="s">
        <v>183</v>
      </c>
      <c r="K9" s="9" t="s">
        <v>176</v>
      </c>
      <c r="L9" s="9">
        <v>29</v>
      </c>
      <c r="M9" s="11"/>
      <c r="N9" s="11"/>
      <c r="O9" s="11"/>
      <c r="P9" s="11"/>
      <c r="Q9" s="11"/>
      <c r="R9" s="11"/>
      <c r="S9" s="8" t="str">
        <f>Attack[[#This Row],[服装]]&amp;Attack[[#This Row],[名前]]&amp;Attack[[#This Row],[レアリティ]]</f>
        <v>制服日向翔陽ICONIC</v>
      </c>
      <c r="T9" s="11"/>
      <c r="U9" s="11"/>
      <c r="V9" s="11"/>
      <c r="W9" s="11"/>
      <c r="X9" s="11"/>
      <c r="Y9" s="11"/>
      <c r="Z9" s="11"/>
      <c r="AA9" s="11"/>
    </row>
    <row r="10" spans="1:27" x14ac:dyDescent="0.3">
      <c r="A10" s="11">
        <f>VLOOKUP(Attack[[#This Row],[No用]],SetNo[[No.用]:[vlookup 用]],2,FALSE)</f>
        <v>2</v>
      </c>
      <c r="B10" s="9" t="s">
        <v>152</v>
      </c>
      <c r="C10" s="9" t="s">
        <v>140</v>
      </c>
      <c r="D10" s="9" t="s">
        <v>78</v>
      </c>
      <c r="E10" s="9" t="s">
        <v>83</v>
      </c>
      <c r="F10" s="9" t="s">
        <v>139</v>
      </c>
      <c r="G10" s="10" t="s">
        <v>72</v>
      </c>
      <c r="H10" s="11">
        <v>1</v>
      </c>
      <c r="I10" s="12" t="s">
        <v>250</v>
      </c>
      <c r="J10" s="11" t="s">
        <v>184</v>
      </c>
      <c r="K10" s="9" t="s">
        <v>176</v>
      </c>
      <c r="L10" s="9">
        <v>28</v>
      </c>
      <c r="M10" s="11"/>
      <c r="N10" s="11"/>
      <c r="O10" s="11"/>
      <c r="P10" s="11"/>
      <c r="Q10" s="11"/>
      <c r="R10" s="11"/>
      <c r="S10" s="8" t="str">
        <f>Attack[[#This Row],[服装]]&amp;Attack[[#This Row],[名前]]&amp;Attack[[#This Row],[レアリティ]]</f>
        <v>制服日向翔陽ICONIC</v>
      </c>
      <c r="T10" s="11"/>
      <c r="U10" s="11"/>
      <c r="V10" s="11"/>
      <c r="W10" s="11"/>
      <c r="X10" s="11"/>
      <c r="Y10" s="11"/>
      <c r="Z10" s="11"/>
      <c r="AA10" s="11"/>
    </row>
    <row r="11" spans="1:27" x14ac:dyDescent="0.3">
      <c r="A11" s="11">
        <f>VLOOKUP(Attack[[#This Row],[No用]],SetNo[[No.用]:[vlookup 用]],2,FALSE)</f>
        <v>2</v>
      </c>
      <c r="B11" s="9" t="s">
        <v>152</v>
      </c>
      <c r="C11" s="9" t="s">
        <v>140</v>
      </c>
      <c r="D11" s="9" t="s">
        <v>78</v>
      </c>
      <c r="E11" s="9" t="s">
        <v>83</v>
      </c>
      <c r="F11" s="9" t="s">
        <v>139</v>
      </c>
      <c r="G11" s="10" t="s">
        <v>72</v>
      </c>
      <c r="H11" s="11">
        <v>1</v>
      </c>
      <c r="I11" s="12" t="s">
        <v>250</v>
      </c>
      <c r="J11" s="11" t="s">
        <v>185</v>
      </c>
      <c r="K11" s="9" t="s">
        <v>187</v>
      </c>
      <c r="L11" s="9">
        <v>30</v>
      </c>
      <c r="M11" s="11"/>
      <c r="N11" s="11"/>
      <c r="O11" s="11"/>
      <c r="P11" s="11"/>
      <c r="Q11" s="11"/>
      <c r="R11" s="11"/>
      <c r="S11" s="8" t="str">
        <f>Attack[[#This Row],[服装]]&amp;Attack[[#This Row],[名前]]&amp;Attack[[#This Row],[レアリティ]]</f>
        <v>制服日向翔陽ICONIC</v>
      </c>
      <c r="T11" s="11"/>
      <c r="U11" s="11"/>
      <c r="V11" s="11"/>
      <c r="W11" s="11"/>
      <c r="X11" s="11"/>
      <c r="Y11" s="11"/>
      <c r="Z11" s="11"/>
      <c r="AA11" s="11"/>
    </row>
    <row r="12" spans="1:27" x14ac:dyDescent="0.3">
      <c r="A12" s="11">
        <f>VLOOKUP(Attack[[#This Row],[No用]],SetNo[[No.用]:[vlookup 用]],2,FALSE)</f>
        <v>2</v>
      </c>
      <c r="B12" s="9" t="s">
        <v>152</v>
      </c>
      <c r="C12" s="9" t="s">
        <v>140</v>
      </c>
      <c r="D12" s="9" t="s">
        <v>78</v>
      </c>
      <c r="E12" s="9" t="s">
        <v>83</v>
      </c>
      <c r="F12" s="9" t="s">
        <v>139</v>
      </c>
      <c r="G12" s="10" t="s">
        <v>72</v>
      </c>
      <c r="H12" s="11">
        <v>1</v>
      </c>
      <c r="I12" s="12" t="s">
        <v>250</v>
      </c>
      <c r="J12" s="11" t="s">
        <v>186</v>
      </c>
      <c r="K12" s="9" t="s">
        <v>192</v>
      </c>
      <c r="L12" s="9">
        <v>31</v>
      </c>
      <c r="M12" s="11"/>
      <c r="N12" s="11"/>
      <c r="O12" s="11"/>
      <c r="P12" s="11"/>
      <c r="Q12" s="11"/>
      <c r="R12" s="11"/>
      <c r="S12" s="8" t="str">
        <f>Attack[[#This Row],[服装]]&amp;Attack[[#This Row],[名前]]&amp;Attack[[#This Row],[レアリティ]]</f>
        <v>制服日向翔陽ICONIC</v>
      </c>
      <c r="T12" s="11"/>
      <c r="U12" s="11"/>
      <c r="V12" s="11"/>
      <c r="W12" s="11"/>
      <c r="X12" s="11"/>
      <c r="Y12" s="11"/>
      <c r="Z12" s="11"/>
      <c r="AA12" s="11"/>
    </row>
    <row r="13" spans="1:27" x14ac:dyDescent="0.3">
      <c r="A13" s="11">
        <f>VLOOKUP(Attack[[#This Row],[No用]],SetNo[[No.用]:[vlookup 用]],2,FALSE)</f>
        <v>2</v>
      </c>
      <c r="B13" s="9" t="s">
        <v>152</v>
      </c>
      <c r="C13" s="9" t="s">
        <v>140</v>
      </c>
      <c r="D13" s="9" t="s">
        <v>78</v>
      </c>
      <c r="E13" s="9" t="s">
        <v>83</v>
      </c>
      <c r="F13" s="9" t="s">
        <v>139</v>
      </c>
      <c r="G13" s="10" t="s">
        <v>72</v>
      </c>
      <c r="H13" s="11">
        <v>1</v>
      </c>
      <c r="I13" s="12" t="s">
        <v>250</v>
      </c>
      <c r="J13" s="9" t="s">
        <v>183</v>
      </c>
      <c r="K13" s="13" t="s">
        <v>240</v>
      </c>
      <c r="L13" s="9">
        <v>39</v>
      </c>
      <c r="M13" s="9">
        <v>5</v>
      </c>
      <c r="N13" s="9">
        <v>49</v>
      </c>
      <c r="O13" s="9">
        <v>7</v>
      </c>
      <c r="P13" s="11"/>
      <c r="Q13" s="11"/>
      <c r="R13" s="11"/>
      <c r="S13" s="8" t="str">
        <f>Attack[[#This Row],[服装]]&amp;Attack[[#This Row],[名前]]&amp;Attack[[#This Row],[レアリティ]]</f>
        <v>制服日向翔陽ICONIC</v>
      </c>
      <c r="T13" s="11"/>
      <c r="U13" s="11"/>
      <c r="V13" s="11"/>
      <c r="W13" s="11"/>
      <c r="X13" s="11"/>
      <c r="Y13" s="11"/>
      <c r="Z13" s="11"/>
      <c r="AA13" s="11"/>
    </row>
    <row r="14" spans="1:27" x14ac:dyDescent="0.3">
      <c r="A14" s="9">
        <f>VLOOKUP(Attack[[#This Row],[No用]],SetNo[[No.用]:[vlookup 用]],2,FALSE)</f>
        <v>3</v>
      </c>
      <c r="B14" s="9" t="s">
        <v>153</v>
      </c>
      <c r="C14" s="9" t="s">
        <v>140</v>
      </c>
      <c r="D14" s="9" t="s">
        <v>74</v>
      </c>
      <c r="E14" s="9" t="s">
        <v>83</v>
      </c>
      <c r="F14" s="9" t="s">
        <v>139</v>
      </c>
      <c r="G14" s="10" t="s">
        <v>72</v>
      </c>
      <c r="H14" s="11">
        <v>1</v>
      </c>
      <c r="I14" s="12" t="s">
        <v>250</v>
      </c>
      <c r="J14" s="11" t="s">
        <v>182</v>
      </c>
      <c r="K14" s="9" t="s">
        <v>187</v>
      </c>
      <c r="L14" s="9">
        <v>27</v>
      </c>
      <c r="M14" s="9">
        <v>6</v>
      </c>
      <c r="N14" s="11"/>
      <c r="O14" s="11"/>
      <c r="P14" s="11"/>
      <c r="Q14" s="11"/>
      <c r="R14" s="11"/>
      <c r="S14" s="8" t="str">
        <f>Attack[[#This Row],[服装]]&amp;Attack[[#This Row],[名前]]&amp;Attack[[#This Row],[レアリティ]]</f>
        <v>夏祭り日向翔陽ICONIC</v>
      </c>
      <c r="T14" s="11"/>
      <c r="U14" s="11"/>
      <c r="V14" s="11"/>
      <c r="W14" s="11"/>
      <c r="X14" s="11"/>
      <c r="Y14" s="11"/>
      <c r="Z14" s="11"/>
      <c r="AA14" s="11"/>
    </row>
    <row r="15" spans="1:27" x14ac:dyDescent="0.3">
      <c r="A15" s="11">
        <f>VLOOKUP(Attack[[#This Row],[No用]],SetNo[[No.用]:[vlookup 用]],2,FALSE)</f>
        <v>3</v>
      </c>
      <c r="B15" s="9" t="s">
        <v>153</v>
      </c>
      <c r="C15" s="9" t="s">
        <v>140</v>
      </c>
      <c r="D15" s="9" t="s">
        <v>74</v>
      </c>
      <c r="E15" s="9" t="s">
        <v>83</v>
      </c>
      <c r="F15" s="9" t="s">
        <v>139</v>
      </c>
      <c r="G15" s="10" t="s">
        <v>72</v>
      </c>
      <c r="H15" s="11">
        <v>1</v>
      </c>
      <c r="I15" s="12" t="s">
        <v>250</v>
      </c>
      <c r="J15" s="11" t="s">
        <v>183</v>
      </c>
      <c r="K15" s="9" t="s">
        <v>176</v>
      </c>
      <c r="L15" s="9">
        <v>29</v>
      </c>
      <c r="M15" s="11"/>
      <c r="N15" s="11"/>
      <c r="O15" s="11"/>
      <c r="P15" s="11"/>
      <c r="Q15" s="11"/>
      <c r="R15" s="11"/>
      <c r="S15" s="8" t="str">
        <f>Attack[[#This Row],[服装]]&amp;Attack[[#This Row],[名前]]&amp;Attack[[#This Row],[レアリティ]]</f>
        <v>夏祭り日向翔陽ICONIC</v>
      </c>
      <c r="T15" s="11"/>
      <c r="U15" s="11"/>
      <c r="V15" s="11"/>
      <c r="W15" s="11"/>
      <c r="X15" s="11"/>
      <c r="Y15" s="11"/>
      <c r="Z15" s="11"/>
      <c r="AA15" s="11"/>
    </row>
    <row r="16" spans="1:27" x14ac:dyDescent="0.3">
      <c r="A16" s="11">
        <f>VLOOKUP(Attack[[#This Row],[No用]],SetNo[[No.用]:[vlookup 用]],2,FALSE)</f>
        <v>3</v>
      </c>
      <c r="B16" s="9" t="s">
        <v>153</v>
      </c>
      <c r="C16" s="9" t="s">
        <v>140</v>
      </c>
      <c r="D16" s="9" t="s">
        <v>74</v>
      </c>
      <c r="E16" s="9" t="s">
        <v>83</v>
      </c>
      <c r="F16" s="9" t="s">
        <v>139</v>
      </c>
      <c r="G16" s="10" t="s">
        <v>72</v>
      </c>
      <c r="H16" s="11">
        <v>1</v>
      </c>
      <c r="I16" s="12" t="s">
        <v>250</v>
      </c>
      <c r="J16" s="11" t="s">
        <v>184</v>
      </c>
      <c r="K16" s="9" t="s">
        <v>176</v>
      </c>
      <c r="L16" s="9">
        <v>28</v>
      </c>
      <c r="M16" s="11"/>
      <c r="N16" s="11"/>
      <c r="O16" s="11"/>
      <c r="P16" s="11"/>
      <c r="Q16" s="11"/>
      <c r="R16" s="11"/>
      <c r="S16" s="8" t="str">
        <f>Attack[[#This Row],[服装]]&amp;Attack[[#This Row],[名前]]&amp;Attack[[#This Row],[レアリティ]]</f>
        <v>夏祭り日向翔陽ICONIC</v>
      </c>
      <c r="T16" s="11"/>
      <c r="U16" s="11"/>
      <c r="V16" s="11"/>
      <c r="W16" s="11"/>
      <c r="X16" s="11"/>
      <c r="Y16" s="11"/>
      <c r="Z16" s="11"/>
      <c r="AA16" s="11"/>
    </row>
    <row r="17" spans="1:27" x14ac:dyDescent="0.3">
      <c r="A17" s="11">
        <f>VLOOKUP(Attack[[#This Row],[No用]],SetNo[[No.用]:[vlookup 用]],2,FALSE)</f>
        <v>3</v>
      </c>
      <c r="B17" s="9" t="s">
        <v>153</v>
      </c>
      <c r="C17" s="9" t="s">
        <v>140</v>
      </c>
      <c r="D17" s="9" t="s">
        <v>74</v>
      </c>
      <c r="E17" s="9" t="s">
        <v>83</v>
      </c>
      <c r="F17" s="9" t="s">
        <v>139</v>
      </c>
      <c r="G17" s="10" t="s">
        <v>72</v>
      </c>
      <c r="H17" s="11">
        <v>1</v>
      </c>
      <c r="I17" s="12" t="s">
        <v>250</v>
      </c>
      <c r="J17" s="11" t="s">
        <v>185</v>
      </c>
      <c r="K17" s="9" t="s">
        <v>192</v>
      </c>
      <c r="L17" s="9">
        <v>28</v>
      </c>
      <c r="M17" s="11"/>
      <c r="N17" s="11"/>
      <c r="O17" s="11"/>
      <c r="P17" s="11"/>
      <c r="Q17" s="11"/>
      <c r="R17" s="11"/>
      <c r="S17" s="8" t="str">
        <f>Attack[[#This Row],[服装]]&amp;Attack[[#This Row],[名前]]&amp;Attack[[#This Row],[レアリティ]]</f>
        <v>夏祭り日向翔陽ICONIC</v>
      </c>
      <c r="T17" s="11"/>
      <c r="U17" s="11"/>
      <c r="V17" s="11"/>
      <c r="W17" s="11"/>
      <c r="X17" s="11"/>
      <c r="Y17" s="11"/>
      <c r="Z17" s="11"/>
      <c r="AA17" s="11"/>
    </row>
    <row r="18" spans="1:27" x14ac:dyDescent="0.3">
      <c r="A18" s="11">
        <f>VLOOKUP(Attack[[#This Row],[No用]],SetNo[[No.用]:[vlookup 用]],2,FALSE)</f>
        <v>3</v>
      </c>
      <c r="B18" s="9" t="s">
        <v>153</v>
      </c>
      <c r="C18" s="9" t="s">
        <v>140</v>
      </c>
      <c r="D18" s="9" t="s">
        <v>74</v>
      </c>
      <c r="E18" s="9" t="s">
        <v>83</v>
      </c>
      <c r="F18" s="9" t="s">
        <v>139</v>
      </c>
      <c r="G18" s="10" t="s">
        <v>72</v>
      </c>
      <c r="H18" s="11">
        <v>1</v>
      </c>
      <c r="I18" s="12" t="s">
        <v>250</v>
      </c>
      <c r="J18" s="11" t="s">
        <v>186</v>
      </c>
      <c r="K18" s="9" t="s">
        <v>176</v>
      </c>
      <c r="L18" s="9">
        <v>29</v>
      </c>
      <c r="M18" s="11"/>
      <c r="N18" s="11"/>
      <c r="O18" s="11"/>
      <c r="P18" s="11"/>
      <c r="Q18" s="11"/>
      <c r="R18" s="11"/>
      <c r="S18" s="8" t="str">
        <f>Attack[[#This Row],[服装]]&amp;Attack[[#This Row],[名前]]&amp;Attack[[#This Row],[レアリティ]]</f>
        <v>夏祭り日向翔陽ICONIC</v>
      </c>
      <c r="T18" s="11"/>
      <c r="U18" s="11"/>
      <c r="V18" s="11"/>
      <c r="W18" s="11"/>
      <c r="X18" s="11"/>
      <c r="Y18" s="11"/>
      <c r="Z18" s="11"/>
      <c r="AA18" s="11"/>
    </row>
    <row r="19" spans="1:27" x14ac:dyDescent="0.3">
      <c r="A19" s="11">
        <f>VLOOKUP(Attack[[#This Row],[No用]],SetNo[[No.用]:[vlookup 用]],2,FALSE)</f>
        <v>3</v>
      </c>
      <c r="B19" s="9" t="s">
        <v>153</v>
      </c>
      <c r="C19" s="9" t="s">
        <v>140</v>
      </c>
      <c r="D19" s="9" t="s">
        <v>74</v>
      </c>
      <c r="E19" s="9" t="s">
        <v>83</v>
      </c>
      <c r="F19" s="9" t="s">
        <v>139</v>
      </c>
      <c r="G19" s="10" t="s">
        <v>72</v>
      </c>
      <c r="H19" s="11">
        <v>1</v>
      </c>
      <c r="I19" s="12" t="s">
        <v>250</v>
      </c>
      <c r="J19" s="9" t="s">
        <v>183</v>
      </c>
      <c r="K19" s="13" t="s">
        <v>240</v>
      </c>
      <c r="L19" s="9">
        <v>39</v>
      </c>
      <c r="M19" s="9">
        <v>5</v>
      </c>
      <c r="N19" s="9">
        <v>49</v>
      </c>
      <c r="O19" s="9">
        <v>7</v>
      </c>
      <c r="P19" s="11"/>
      <c r="Q19" s="11"/>
      <c r="R19" s="11"/>
      <c r="S19" s="8" t="str">
        <f>Attack[[#This Row],[服装]]&amp;Attack[[#This Row],[名前]]&amp;Attack[[#This Row],[レアリティ]]</f>
        <v>夏祭り日向翔陽ICONIC</v>
      </c>
      <c r="T19" s="11"/>
      <c r="U19" s="11"/>
      <c r="V19" s="11"/>
      <c r="W19" s="11"/>
      <c r="X19" s="11"/>
      <c r="Y19" s="11"/>
      <c r="Z19" s="11"/>
      <c r="AA19" s="11"/>
    </row>
    <row r="20" spans="1:27" x14ac:dyDescent="0.3">
      <c r="A20" s="9">
        <f>VLOOKUP(Attack[[#This Row],[No用]],SetNo[[No.用]:[vlookup 用]],2,FALSE)</f>
        <v>4</v>
      </c>
      <c r="B20" s="9" t="s">
        <v>109</v>
      </c>
      <c r="C20" s="9" t="s">
        <v>141</v>
      </c>
      <c r="D20" s="9" t="s">
        <v>78</v>
      </c>
      <c r="E20" s="9" t="s">
        <v>75</v>
      </c>
      <c r="F20" s="9" t="s">
        <v>139</v>
      </c>
      <c r="G20" s="10" t="s">
        <v>72</v>
      </c>
      <c r="H20" s="11">
        <v>1</v>
      </c>
      <c r="I20" s="12" t="s">
        <v>250</v>
      </c>
      <c r="J20" s="11" t="s">
        <v>182</v>
      </c>
      <c r="K20" s="9" t="s">
        <v>176</v>
      </c>
      <c r="L20" s="9">
        <v>31</v>
      </c>
      <c r="M20" s="9"/>
      <c r="N20" s="11"/>
      <c r="O20" s="11"/>
      <c r="P20" s="9"/>
      <c r="Q20" s="9"/>
      <c r="R20" s="11"/>
      <c r="S20" s="8" t="str">
        <f>Attack[[#This Row],[服装]]&amp;Attack[[#This Row],[名前]]&amp;Attack[[#This Row],[レアリティ]]</f>
        <v>ユニフォーム影山飛雄ICONIC</v>
      </c>
      <c r="T20" s="11"/>
      <c r="U20" s="11"/>
      <c r="V20" s="11"/>
      <c r="W20" s="11"/>
      <c r="X20" s="11"/>
      <c r="Y20" s="11"/>
      <c r="Z20" s="11"/>
      <c r="AA20" s="11"/>
    </row>
    <row r="21" spans="1:27" x14ac:dyDescent="0.3">
      <c r="A21" s="11">
        <f>VLOOKUP(Attack[[#This Row],[No用]],SetNo[[No.用]:[vlookup 用]],2,FALSE)</f>
        <v>4</v>
      </c>
      <c r="B21" s="9" t="s">
        <v>109</v>
      </c>
      <c r="C21" s="9" t="s">
        <v>141</v>
      </c>
      <c r="D21" s="9" t="s">
        <v>78</v>
      </c>
      <c r="E21" s="9" t="s">
        <v>75</v>
      </c>
      <c r="F21" s="9" t="s">
        <v>139</v>
      </c>
      <c r="G21" s="10" t="s">
        <v>72</v>
      </c>
      <c r="H21" s="11">
        <v>1</v>
      </c>
      <c r="I21" s="12" t="s">
        <v>250</v>
      </c>
      <c r="J21" s="11" t="s">
        <v>183</v>
      </c>
      <c r="K21" s="9" t="s">
        <v>176</v>
      </c>
      <c r="L21" s="9">
        <v>27</v>
      </c>
      <c r="M21" s="11"/>
      <c r="N21" s="11"/>
      <c r="O21" s="11"/>
      <c r="P21" s="11"/>
      <c r="Q21" s="11"/>
      <c r="R21" s="11"/>
      <c r="S21" s="8" t="str">
        <f>Attack[[#This Row],[服装]]&amp;Attack[[#This Row],[名前]]&amp;Attack[[#This Row],[レアリティ]]</f>
        <v>ユニフォーム影山飛雄ICONIC</v>
      </c>
      <c r="T21" s="11"/>
      <c r="U21" s="11"/>
      <c r="V21" s="11"/>
      <c r="W21" s="11"/>
      <c r="X21" s="11"/>
      <c r="Y21" s="11"/>
      <c r="Z21" s="11"/>
      <c r="AA21" s="11"/>
    </row>
    <row r="22" spans="1:27" x14ac:dyDescent="0.3">
      <c r="A22" s="11">
        <f>VLOOKUP(Attack[[#This Row],[No用]],SetNo[[No.用]:[vlookup 用]],2,FALSE)</f>
        <v>4</v>
      </c>
      <c r="B22" s="9" t="s">
        <v>109</v>
      </c>
      <c r="C22" s="9" t="s">
        <v>141</v>
      </c>
      <c r="D22" s="9" t="s">
        <v>78</v>
      </c>
      <c r="E22" s="9" t="s">
        <v>75</v>
      </c>
      <c r="F22" s="9" t="s">
        <v>139</v>
      </c>
      <c r="G22" s="10" t="s">
        <v>72</v>
      </c>
      <c r="H22" s="11">
        <v>1</v>
      </c>
      <c r="I22" s="12" t="s">
        <v>250</v>
      </c>
      <c r="J22" s="11" t="s">
        <v>185</v>
      </c>
      <c r="K22" s="9" t="s">
        <v>176</v>
      </c>
      <c r="L22" s="9">
        <v>30</v>
      </c>
      <c r="M22" s="11"/>
      <c r="N22" s="11"/>
      <c r="O22" s="11"/>
      <c r="P22" s="11"/>
      <c r="Q22" s="11"/>
      <c r="R22" s="11"/>
      <c r="S22" s="8" t="str">
        <f>Attack[[#This Row],[服装]]&amp;Attack[[#This Row],[名前]]&amp;Attack[[#This Row],[レアリティ]]</f>
        <v>ユニフォーム影山飛雄ICONIC</v>
      </c>
      <c r="T22" s="11"/>
      <c r="U22" s="11"/>
      <c r="V22" s="11"/>
      <c r="W22" s="11"/>
      <c r="X22" s="11"/>
      <c r="Y22" s="11"/>
      <c r="Z22" s="11"/>
      <c r="AA22" s="11"/>
    </row>
    <row r="23" spans="1:27" x14ac:dyDescent="0.3">
      <c r="A23" s="11">
        <f>VLOOKUP(Attack[[#This Row],[No用]],SetNo[[No.用]:[vlookup 用]],2,FALSE)</f>
        <v>4</v>
      </c>
      <c r="B23" s="9" t="s">
        <v>109</v>
      </c>
      <c r="C23" s="9" t="s">
        <v>141</v>
      </c>
      <c r="D23" s="9" t="s">
        <v>78</v>
      </c>
      <c r="E23" s="9" t="s">
        <v>75</v>
      </c>
      <c r="F23" s="9" t="s">
        <v>139</v>
      </c>
      <c r="G23" s="10" t="s">
        <v>72</v>
      </c>
      <c r="H23" s="11">
        <v>1</v>
      </c>
      <c r="I23" s="12" t="s">
        <v>250</v>
      </c>
      <c r="J23" s="11" t="s">
        <v>186</v>
      </c>
      <c r="K23" s="9" t="s">
        <v>176</v>
      </c>
      <c r="L23" s="9">
        <v>28</v>
      </c>
      <c r="M23" s="11"/>
      <c r="N23" s="11"/>
      <c r="O23" s="11"/>
      <c r="P23" s="11"/>
      <c r="Q23" s="11"/>
      <c r="R23" s="11"/>
      <c r="S23" s="8" t="str">
        <f>Attack[[#This Row],[服装]]&amp;Attack[[#This Row],[名前]]&amp;Attack[[#This Row],[レアリティ]]</f>
        <v>ユニフォーム影山飛雄ICONIC</v>
      </c>
      <c r="T23" s="11"/>
      <c r="U23" s="11"/>
      <c r="V23" s="11"/>
      <c r="W23" s="11"/>
      <c r="X23" s="11"/>
      <c r="Y23" s="11"/>
      <c r="Z23" s="11"/>
      <c r="AA23" s="11"/>
    </row>
    <row r="24" spans="1:27" x14ac:dyDescent="0.3">
      <c r="A24" s="9">
        <f>VLOOKUP(Attack[[#This Row],[No用]],SetNo[[No.用]:[vlookup 用]],2,FALSE)</f>
        <v>5</v>
      </c>
      <c r="B24" s="9" t="s">
        <v>152</v>
      </c>
      <c r="C24" s="9" t="s">
        <v>141</v>
      </c>
      <c r="D24" s="9" t="s">
        <v>78</v>
      </c>
      <c r="E24" s="9" t="s">
        <v>75</v>
      </c>
      <c r="F24" s="9" t="s">
        <v>139</v>
      </c>
      <c r="G24" s="10" t="s">
        <v>72</v>
      </c>
      <c r="H24" s="11">
        <v>1</v>
      </c>
      <c r="I24" s="12" t="s">
        <v>250</v>
      </c>
      <c r="J24" s="11" t="s">
        <v>182</v>
      </c>
      <c r="K24" s="9" t="s">
        <v>176</v>
      </c>
      <c r="L24" s="9">
        <v>31</v>
      </c>
      <c r="M24" s="11"/>
      <c r="N24" s="11"/>
      <c r="O24" s="11"/>
      <c r="P24" s="11"/>
      <c r="Q24" s="11"/>
      <c r="R24" s="11"/>
      <c r="S24" s="8" t="str">
        <f>Attack[[#This Row],[服装]]&amp;Attack[[#This Row],[名前]]&amp;Attack[[#This Row],[レアリティ]]</f>
        <v>制服影山飛雄ICONIC</v>
      </c>
      <c r="T24" s="11"/>
      <c r="U24" s="11"/>
      <c r="V24" s="11"/>
      <c r="W24" s="11"/>
      <c r="X24" s="11"/>
      <c r="Y24" s="11"/>
      <c r="Z24" s="11"/>
      <c r="AA24" s="11"/>
    </row>
    <row r="25" spans="1:27" x14ac:dyDescent="0.3">
      <c r="A25" s="11">
        <f>VLOOKUP(Attack[[#This Row],[No用]],SetNo[[No.用]:[vlookup 用]],2,FALSE)</f>
        <v>5</v>
      </c>
      <c r="B25" s="9" t="s">
        <v>152</v>
      </c>
      <c r="C25" s="9" t="s">
        <v>141</v>
      </c>
      <c r="D25" s="9" t="s">
        <v>78</v>
      </c>
      <c r="E25" s="9" t="s">
        <v>75</v>
      </c>
      <c r="F25" s="9" t="s">
        <v>139</v>
      </c>
      <c r="G25" s="10" t="s">
        <v>72</v>
      </c>
      <c r="H25" s="11">
        <v>1</v>
      </c>
      <c r="I25" s="12" t="s">
        <v>250</v>
      </c>
      <c r="J25" s="11" t="s">
        <v>183</v>
      </c>
      <c r="K25" s="9" t="s">
        <v>176</v>
      </c>
      <c r="L25" s="9">
        <v>27</v>
      </c>
      <c r="M25" s="11"/>
      <c r="N25" s="11"/>
      <c r="O25" s="11"/>
      <c r="P25" s="11"/>
      <c r="Q25" s="11"/>
      <c r="R25" s="11"/>
      <c r="S25" s="8" t="str">
        <f>Attack[[#This Row],[服装]]&amp;Attack[[#This Row],[名前]]&amp;Attack[[#This Row],[レアリティ]]</f>
        <v>制服影山飛雄ICONIC</v>
      </c>
      <c r="T25" s="11"/>
      <c r="U25" s="11"/>
      <c r="V25" s="11"/>
      <c r="W25" s="11"/>
      <c r="X25" s="11"/>
      <c r="Y25" s="11"/>
      <c r="Z25" s="11"/>
      <c r="AA25" s="11"/>
    </row>
    <row r="26" spans="1:27" x14ac:dyDescent="0.3">
      <c r="A26" s="11">
        <f>VLOOKUP(Attack[[#This Row],[No用]],SetNo[[No.用]:[vlookup 用]],2,FALSE)</f>
        <v>5</v>
      </c>
      <c r="B26" s="9" t="s">
        <v>152</v>
      </c>
      <c r="C26" s="9" t="s">
        <v>141</v>
      </c>
      <c r="D26" s="9" t="s">
        <v>78</v>
      </c>
      <c r="E26" s="9" t="s">
        <v>75</v>
      </c>
      <c r="F26" s="9" t="s">
        <v>139</v>
      </c>
      <c r="G26" s="10" t="s">
        <v>72</v>
      </c>
      <c r="H26" s="11">
        <v>1</v>
      </c>
      <c r="I26" s="12" t="s">
        <v>250</v>
      </c>
      <c r="J26" s="11" t="s">
        <v>185</v>
      </c>
      <c r="K26" s="9" t="s">
        <v>176</v>
      </c>
      <c r="L26" s="9">
        <v>30</v>
      </c>
      <c r="M26" s="11"/>
      <c r="N26" s="11"/>
      <c r="O26" s="11"/>
      <c r="P26" s="11"/>
      <c r="Q26" s="11"/>
      <c r="R26" s="11"/>
      <c r="S26" s="8" t="str">
        <f>Attack[[#This Row],[服装]]&amp;Attack[[#This Row],[名前]]&amp;Attack[[#This Row],[レアリティ]]</f>
        <v>制服影山飛雄ICONIC</v>
      </c>
      <c r="T26" s="11"/>
      <c r="U26" s="11"/>
      <c r="V26" s="11"/>
      <c r="W26" s="11"/>
      <c r="X26" s="11"/>
      <c r="Y26" s="11"/>
      <c r="Z26" s="11"/>
      <c r="AA26" s="11"/>
    </row>
    <row r="27" spans="1:27" x14ac:dyDescent="0.3">
      <c r="A27" s="11">
        <f>VLOOKUP(Attack[[#This Row],[No用]],SetNo[[No.用]:[vlookup 用]],2,FALSE)</f>
        <v>5</v>
      </c>
      <c r="B27" s="9" t="s">
        <v>152</v>
      </c>
      <c r="C27" s="9" t="s">
        <v>141</v>
      </c>
      <c r="D27" s="9" t="s">
        <v>78</v>
      </c>
      <c r="E27" s="9" t="s">
        <v>75</v>
      </c>
      <c r="F27" s="9" t="s">
        <v>139</v>
      </c>
      <c r="G27" s="10" t="s">
        <v>72</v>
      </c>
      <c r="H27" s="11">
        <v>1</v>
      </c>
      <c r="I27" s="12" t="s">
        <v>250</v>
      </c>
      <c r="J27" s="11" t="s">
        <v>186</v>
      </c>
      <c r="K27" s="9" t="s">
        <v>176</v>
      </c>
      <c r="L27" s="9">
        <v>28</v>
      </c>
      <c r="M27" s="11"/>
      <c r="N27" s="11"/>
      <c r="O27" s="11"/>
      <c r="P27" s="11"/>
      <c r="Q27" s="11"/>
      <c r="R27" s="11"/>
      <c r="S27" s="8" t="str">
        <f>Attack[[#This Row],[服装]]&amp;Attack[[#This Row],[名前]]&amp;Attack[[#This Row],[レアリティ]]</f>
        <v>制服影山飛雄ICONIC</v>
      </c>
      <c r="T27" s="11"/>
      <c r="U27" s="11"/>
      <c r="V27" s="11"/>
      <c r="W27" s="11"/>
      <c r="X27" s="11"/>
      <c r="Y27" s="11"/>
      <c r="Z27" s="11"/>
      <c r="AA27" s="11"/>
    </row>
    <row r="28" spans="1:27" x14ac:dyDescent="0.3">
      <c r="A28" s="9">
        <f>VLOOKUP(Attack[[#This Row],[No用]],SetNo[[No.用]:[vlookup 用]],2,FALSE)</f>
        <v>6</v>
      </c>
      <c r="B28" s="9" t="s">
        <v>153</v>
      </c>
      <c r="C28" s="9" t="s">
        <v>141</v>
      </c>
      <c r="D28" s="9" t="s">
        <v>74</v>
      </c>
      <c r="E28" s="9" t="s">
        <v>75</v>
      </c>
      <c r="F28" s="9" t="s">
        <v>139</v>
      </c>
      <c r="G28" s="10" t="s">
        <v>72</v>
      </c>
      <c r="H28" s="11">
        <v>1</v>
      </c>
      <c r="I28" s="12" t="s">
        <v>250</v>
      </c>
      <c r="J28" s="11" t="s">
        <v>182</v>
      </c>
      <c r="K28" s="9" t="s">
        <v>176</v>
      </c>
      <c r="L28" s="9">
        <v>31</v>
      </c>
      <c r="M28" s="11"/>
      <c r="N28" s="11"/>
      <c r="O28" s="11"/>
      <c r="P28" s="11"/>
      <c r="Q28" s="11"/>
      <c r="R28" s="11"/>
      <c r="S28" s="8" t="str">
        <f>Attack[[#This Row],[服装]]&amp;Attack[[#This Row],[名前]]&amp;Attack[[#This Row],[レアリティ]]</f>
        <v>夏祭り影山飛雄ICONIC</v>
      </c>
      <c r="T28" s="11"/>
      <c r="U28" s="11"/>
      <c r="V28" s="11"/>
      <c r="W28" s="11"/>
      <c r="X28" s="11"/>
      <c r="Y28" s="11"/>
      <c r="Z28" s="11"/>
      <c r="AA28" s="11"/>
    </row>
    <row r="29" spans="1:27" x14ac:dyDescent="0.3">
      <c r="A29" s="11">
        <f>VLOOKUP(Attack[[#This Row],[No用]],SetNo[[No.用]:[vlookup 用]],2,FALSE)</f>
        <v>6</v>
      </c>
      <c r="B29" s="9" t="s">
        <v>153</v>
      </c>
      <c r="C29" s="9" t="s">
        <v>141</v>
      </c>
      <c r="D29" s="9" t="s">
        <v>74</v>
      </c>
      <c r="E29" s="9" t="s">
        <v>75</v>
      </c>
      <c r="F29" s="9" t="s">
        <v>139</v>
      </c>
      <c r="G29" s="10" t="s">
        <v>72</v>
      </c>
      <c r="H29" s="11">
        <v>1</v>
      </c>
      <c r="I29" s="12" t="s">
        <v>250</v>
      </c>
      <c r="J29" s="11" t="s">
        <v>183</v>
      </c>
      <c r="K29" s="9" t="s">
        <v>176</v>
      </c>
      <c r="L29" s="9">
        <v>27</v>
      </c>
      <c r="M29" s="11"/>
      <c r="N29" s="11"/>
      <c r="O29" s="11"/>
      <c r="P29" s="11"/>
      <c r="Q29" s="11"/>
      <c r="R29" s="11"/>
      <c r="S29" s="8" t="str">
        <f>Attack[[#This Row],[服装]]&amp;Attack[[#This Row],[名前]]&amp;Attack[[#This Row],[レアリティ]]</f>
        <v>夏祭り影山飛雄ICONIC</v>
      </c>
      <c r="T29" s="11"/>
      <c r="U29" s="11"/>
      <c r="V29" s="11"/>
      <c r="W29" s="11"/>
      <c r="X29" s="11"/>
      <c r="Y29" s="11"/>
      <c r="Z29" s="11"/>
      <c r="AA29" s="11"/>
    </row>
    <row r="30" spans="1:27" x14ac:dyDescent="0.3">
      <c r="A30" s="11">
        <f>VLOOKUP(Attack[[#This Row],[No用]],SetNo[[No.用]:[vlookup 用]],2,FALSE)</f>
        <v>6</v>
      </c>
      <c r="B30" s="9" t="s">
        <v>153</v>
      </c>
      <c r="C30" s="9" t="s">
        <v>141</v>
      </c>
      <c r="D30" s="9" t="s">
        <v>74</v>
      </c>
      <c r="E30" s="9" t="s">
        <v>75</v>
      </c>
      <c r="F30" s="9" t="s">
        <v>139</v>
      </c>
      <c r="G30" s="10" t="s">
        <v>72</v>
      </c>
      <c r="H30" s="11">
        <v>1</v>
      </c>
      <c r="I30" s="12" t="s">
        <v>250</v>
      </c>
      <c r="J30" s="11" t="s">
        <v>185</v>
      </c>
      <c r="K30" s="9" t="s">
        <v>176</v>
      </c>
      <c r="L30" s="9">
        <v>30</v>
      </c>
      <c r="M30" s="11"/>
      <c r="N30" s="11"/>
      <c r="O30" s="11"/>
      <c r="P30" s="11"/>
      <c r="Q30" s="11"/>
      <c r="R30" s="11"/>
      <c r="S30" s="8" t="str">
        <f>Attack[[#This Row],[服装]]&amp;Attack[[#This Row],[名前]]&amp;Attack[[#This Row],[レアリティ]]</f>
        <v>夏祭り影山飛雄ICONIC</v>
      </c>
      <c r="T30" s="11"/>
      <c r="U30" s="11"/>
      <c r="V30" s="11"/>
      <c r="W30" s="11"/>
      <c r="X30" s="11"/>
      <c r="Y30" s="11"/>
      <c r="Z30" s="11"/>
      <c r="AA30" s="11"/>
    </row>
    <row r="31" spans="1:27" x14ac:dyDescent="0.3">
      <c r="A31" s="11">
        <f>VLOOKUP(Attack[[#This Row],[No用]],SetNo[[No.用]:[vlookup 用]],2,FALSE)</f>
        <v>6</v>
      </c>
      <c r="B31" s="9" t="s">
        <v>153</v>
      </c>
      <c r="C31" s="9" t="s">
        <v>141</v>
      </c>
      <c r="D31" s="9" t="s">
        <v>74</v>
      </c>
      <c r="E31" s="9" t="s">
        <v>75</v>
      </c>
      <c r="F31" s="9" t="s">
        <v>139</v>
      </c>
      <c r="G31" s="10" t="s">
        <v>72</v>
      </c>
      <c r="H31" s="11">
        <v>1</v>
      </c>
      <c r="I31" s="12" t="s">
        <v>250</v>
      </c>
      <c r="J31" s="11" t="s">
        <v>186</v>
      </c>
      <c r="K31" s="9" t="s">
        <v>176</v>
      </c>
      <c r="L31" s="9">
        <v>28</v>
      </c>
      <c r="M31" s="11"/>
      <c r="N31" s="11"/>
      <c r="O31" s="11"/>
      <c r="P31" s="11"/>
      <c r="Q31" s="11"/>
      <c r="R31" s="11"/>
      <c r="S31" s="8" t="str">
        <f>Attack[[#This Row],[服装]]&amp;Attack[[#This Row],[名前]]&amp;Attack[[#This Row],[レアリティ]]</f>
        <v>夏祭り影山飛雄ICONIC</v>
      </c>
      <c r="T31" s="11"/>
      <c r="U31" s="11"/>
      <c r="V31" s="11"/>
      <c r="W31" s="11"/>
      <c r="X31" s="11"/>
      <c r="Y31" s="11"/>
      <c r="Z31" s="11"/>
      <c r="AA31" s="11"/>
    </row>
    <row r="32" spans="1:27" x14ac:dyDescent="0.3">
      <c r="A32" s="9">
        <f>VLOOKUP(Attack[[#This Row],[No用]],SetNo[[No.用]:[vlookup 用]],2,FALSE)</f>
        <v>7</v>
      </c>
      <c r="B32" s="9" t="s">
        <v>109</v>
      </c>
      <c r="C32" s="9" t="s">
        <v>142</v>
      </c>
      <c r="D32" s="9" t="s">
        <v>78</v>
      </c>
      <c r="E32" s="9" t="s">
        <v>83</v>
      </c>
      <c r="F32" s="9" t="s">
        <v>139</v>
      </c>
      <c r="G32" s="10" t="s">
        <v>72</v>
      </c>
      <c r="H32" s="11">
        <v>1</v>
      </c>
      <c r="I32" s="12" t="s">
        <v>250</v>
      </c>
      <c r="J32" s="12" t="s">
        <v>182</v>
      </c>
      <c r="K32" s="9" t="s">
        <v>176</v>
      </c>
      <c r="L32" s="9">
        <v>25</v>
      </c>
      <c r="M32" s="9"/>
      <c r="N32" s="11"/>
      <c r="O32" s="11"/>
      <c r="P32" s="9"/>
      <c r="Q32" s="9"/>
      <c r="R32" s="11"/>
      <c r="S32" s="8" t="str">
        <f>Attack[[#This Row],[服装]]&amp;Attack[[#This Row],[名前]]&amp;Attack[[#This Row],[レアリティ]]</f>
        <v>ユニフォーム月島蛍ICONIC</v>
      </c>
      <c r="T32" s="11"/>
      <c r="U32" s="9"/>
      <c r="V32" s="9"/>
      <c r="W32" s="11"/>
      <c r="X32" s="11"/>
      <c r="Y32" s="11"/>
      <c r="Z32" s="11"/>
      <c r="AA32" s="11"/>
    </row>
    <row r="33" spans="1:27" x14ac:dyDescent="0.3">
      <c r="A33" s="11">
        <f>VLOOKUP(Attack[[#This Row],[No用]],SetNo[[No.用]:[vlookup 用]],2,FALSE)</f>
        <v>7</v>
      </c>
      <c r="B33" s="9" t="s">
        <v>109</v>
      </c>
      <c r="C33" s="9" t="s">
        <v>142</v>
      </c>
      <c r="D33" s="9" t="s">
        <v>78</v>
      </c>
      <c r="E33" s="9" t="s">
        <v>83</v>
      </c>
      <c r="F33" s="9" t="s">
        <v>139</v>
      </c>
      <c r="G33" s="10" t="s">
        <v>72</v>
      </c>
      <c r="H33" s="11">
        <v>1</v>
      </c>
      <c r="I33" s="12" t="s">
        <v>250</v>
      </c>
      <c r="J33" s="11" t="s">
        <v>183</v>
      </c>
      <c r="K33" s="9" t="s">
        <v>176</v>
      </c>
      <c r="L33" s="9">
        <v>23</v>
      </c>
      <c r="M33" s="11"/>
      <c r="N33" s="11"/>
      <c r="O33" s="11"/>
      <c r="P33" s="11"/>
      <c r="Q33" s="11"/>
      <c r="R33" s="11"/>
      <c r="S33" s="8" t="str">
        <f>Attack[[#This Row],[服装]]&amp;Attack[[#This Row],[名前]]&amp;Attack[[#This Row],[レアリティ]]</f>
        <v>ユニフォーム月島蛍ICONIC</v>
      </c>
      <c r="T33" s="11"/>
      <c r="U33" s="11"/>
      <c r="V33" s="11"/>
      <c r="W33" s="11"/>
      <c r="X33" s="11"/>
      <c r="Y33" s="11"/>
      <c r="Z33" s="11"/>
      <c r="AA33" s="11"/>
    </row>
    <row r="34" spans="1:27" x14ac:dyDescent="0.3">
      <c r="A34" s="11">
        <f>VLOOKUP(Attack[[#This Row],[No用]],SetNo[[No.用]:[vlookup 用]],2,FALSE)</f>
        <v>7</v>
      </c>
      <c r="B34" s="9" t="s">
        <v>109</v>
      </c>
      <c r="C34" s="9" t="s">
        <v>142</v>
      </c>
      <c r="D34" s="9" t="s">
        <v>78</v>
      </c>
      <c r="E34" s="9" t="s">
        <v>83</v>
      </c>
      <c r="F34" s="9" t="s">
        <v>139</v>
      </c>
      <c r="G34" s="10" t="s">
        <v>72</v>
      </c>
      <c r="H34" s="11">
        <v>1</v>
      </c>
      <c r="I34" s="12" t="s">
        <v>250</v>
      </c>
      <c r="J34" s="11" t="s">
        <v>185</v>
      </c>
      <c r="K34" s="9" t="s">
        <v>187</v>
      </c>
      <c r="L34" s="9">
        <v>27</v>
      </c>
      <c r="M34" s="11"/>
      <c r="N34" s="11"/>
      <c r="O34" s="11"/>
      <c r="P34" s="11"/>
      <c r="Q34" s="11"/>
      <c r="R34" s="11"/>
      <c r="S34" s="8" t="str">
        <f>Attack[[#This Row],[服装]]&amp;Attack[[#This Row],[名前]]&amp;Attack[[#This Row],[レアリティ]]</f>
        <v>ユニフォーム月島蛍ICONIC</v>
      </c>
      <c r="T34" s="11"/>
      <c r="U34" s="11"/>
      <c r="V34" s="11"/>
      <c r="W34" s="11"/>
      <c r="X34" s="11"/>
      <c r="Y34" s="11"/>
      <c r="Z34" s="11"/>
      <c r="AA34" s="11"/>
    </row>
    <row r="35" spans="1:27" x14ac:dyDescent="0.3">
      <c r="A35" s="9">
        <f>VLOOKUP(Attack[[#This Row],[No用]],SetNo[[No.用]:[vlookup 用]],2,FALSE)</f>
        <v>8</v>
      </c>
      <c r="B35" s="9" t="s">
        <v>118</v>
      </c>
      <c r="C35" s="9" t="s">
        <v>142</v>
      </c>
      <c r="D35" s="9" t="s">
        <v>74</v>
      </c>
      <c r="E35" s="9" t="s">
        <v>83</v>
      </c>
      <c r="F35" s="9" t="s">
        <v>139</v>
      </c>
      <c r="G35" s="10" t="s">
        <v>72</v>
      </c>
      <c r="H35" s="11">
        <v>1</v>
      </c>
      <c r="I35" s="12" t="s">
        <v>250</v>
      </c>
      <c r="J35" s="11" t="s">
        <v>182</v>
      </c>
      <c r="K35" s="9" t="s">
        <v>176</v>
      </c>
      <c r="L35" s="9">
        <v>25</v>
      </c>
      <c r="M35" s="11"/>
      <c r="N35" s="11"/>
      <c r="O35" s="11"/>
      <c r="P35" s="11"/>
      <c r="Q35" s="11"/>
      <c r="R35" s="11"/>
      <c r="S35" s="8" t="str">
        <f>Attack[[#This Row],[服装]]&amp;Attack[[#This Row],[名前]]&amp;Attack[[#This Row],[レアリティ]]</f>
        <v>水着月島蛍ICONIC</v>
      </c>
      <c r="T35" s="11"/>
      <c r="U35" s="11"/>
      <c r="V35" s="11"/>
      <c r="W35" s="11"/>
      <c r="X35" s="11"/>
      <c r="Y35" s="11"/>
      <c r="Z35" s="11"/>
      <c r="AA35" s="11"/>
    </row>
    <row r="36" spans="1:27" x14ac:dyDescent="0.3">
      <c r="A36" s="11">
        <f>VLOOKUP(Attack[[#This Row],[No用]],SetNo[[No.用]:[vlookup 用]],2,FALSE)</f>
        <v>8</v>
      </c>
      <c r="B36" s="9" t="s">
        <v>118</v>
      </c>
      <c r="C36" s="9" t="s">
        <v>142</v>
      </c>
      <c r="D36" s="9" t="s">
        <v>74</v>
      </c>
      <c r="E36" s="9" t="s">
        <v>83</v>
      </c>
      <c r="F36" s="9" t="s">
        <v>139</v>
      </c>
      <c r="G36" s="10" t="s">
        <v>72</v>
      </c>
      <c r="H36" s="11">
        <v>1</v>
      </c>
      <c r="I36" s="12" t="s">
        <v>250</v>
      </c>
      <c r="J36" s="11" t="s">
        <v>183</v>
      </c>
      <c r="K36" s="9" t="s">
        <v>176</v>
      </c>
      <c r="L36" s="9">
        <v>23</v>
      </c>
      <c r="M36" s="11"/>
      <c r="N36" s="11"/>
      <c r="O36" s="11"/>
      <c r="P36" s="11"/>
      <c r="Q36" s="11"/>
      <c r="R36" s="11"/>
      <c r="S36" s="8" t="str">
        <f>Attack[[#This Row],[服装]]&amp;Attack[[#This Row],[名前]]&amp;Attack[[#This Row],[レアリティ]]</f>
        <v>水着月島蛍ICONIC</v>
      </c>
      <c r="T36" s="11"/>
      <c r="U36" s="11"/>
      <c r="V36" s="11"/>
      <c r="W36" s="11"/>
      <c r="X36" s="11"/>
      <c r="Y36" s="11"/>
      <c r="Z36" s="11"/>
      <c r="AA36" s="11"/>
    </row>
    <row r="37" spans="1:27" x14ac:dyDescent="0.3">
      <c r="A37" s="11">
        <f>VLOOKUP(Attack[[#This Row],[No用]],SetNo[[No.用]:[vlookup 用]],2,FALSE)</f>
        <v>8</v>
      </c>
      <c r="B37" s="9" t="s">
        <v>118</v>
      </c>
      <c r="C37" s="9" t="s">
        <v>142</v>
      </c>
      <c r="D37" s="9" t="s">
        <v>74</v>
      </c>
      <c r="E37" s="9" t="s">
        <v>83</v>
      </c>
      <c r="F37" s="9" t="s">
        <v>139</v>
      </c>
      <c r="G37" s="10" t="s">
        <v>72</v>
      </c>
      <c r="H37" s="11">
        <v>1</v>
      </c>
      <c r="I37" s="12" t="s">
        <v>250</v>
      </c>
      <c r="J37" s="11" t="s">
        <v>185</v>
      </c>
      <c r="K37" s="9" t="s">
        <v>187</v>
      </c>
      <c r="L37" s="9">
        <v>27</v>
      </c>
      <c r="M37" s="11"/>
      <c r="N37" s="11"/>
      <c r="O37" s="11"/>
      <c r="P37" s="11"/>
      <c r="Q37" s="11"/>
      <c r="R37" s="11"/>
      <c r="S37" s="8" t="str">
        <f>Attack[[#This Row],[服装]]&amp;Attack[[#This Row],[名前]]&amp;Attack[[#This Row],[レアリティ]]</f>
        <v>水着月島蛍ICONIC</v>
      </c>
      <c r="T37" s="11"/>
      <c r="U37" s="11"/>
      <c r="V37" s="11"/>
      <c r="W37" s="11"/>
      <c r="X37" s="11"/>
      <c r="Y37" s="11"/>
      <c r="Z37" s="11"/>
      <c r="AA37" s="11"/>
    </row>
    <row r="38" spans="1:27" x14ac:dyDescent="0.3">
      <c r="A38" s="9">
        <f>VLOOKUP(Attack[[#This Row],[No用]],SetNo[[No.用]:[vlookup 用]],2,FALSE)</f>
        <v>9</v>
      </c>
      <c r="B38" s="9" t="s">
        <v>109</v>
      </c>
      <c r="C38" s="9" t="s">
        <v>143</v>
      </c>
      <c r="D38" s="9" t="s">
        <v>91</v>
      </c>
      <c r="E38" s="9" t="s">
        <v>83</v>
      </c>
      <c r="F38" s="9" t="s">
        <v>139</v>
      </c>
      <c r="G38" s="10" t="s">
        <v>72</v>
      </c>
      <c r="H38" s="11">
        <v>1</v>
      </c>
      <c r="I38" s="12" t="s">
        <v>250</v>
      </c>
      <c r="J38" s="11" t="s">
        <v>182</v>
      </c>
      <c r="K38" s="9" t="s">
        <v>176</v>
      </c>
      <c r="L38" s="9">
        <v>22</v>
      </c>
      <c r="M38" s="11"/>
      <c r="N38" s="11"/>
      <c r="O38" s="11"/>
      <c r="P38" s="11"/>
      <c r="Q38" s="11"/>
      <c r="R38" s="11"/>
      <c r="S38" s="8" t="str">
        <f>Attack[[#This Row],[服装]]&amp;Attack[[#This Row],[名前]]&amp;Attack[[#This Row],[レアリティ]]</f>
        <v>ユニフォーム山口忠ICONIC</v>
      </c>
      <c r="T38" s="11"/>
      <c r="U38" s="11"/>
      <c r="V38" s="11"/>
      <c r="W38" s="11"/>
      <c r="X38" s="11"/>
      <c r="Y38" s="11"/>
      <c r="Z38" s="11"/>
      <c r="AA38" s="11"/>
    </row>
    <row r="39" spans="1:27" x14ac:dyDescent="0.3">
      <c r="A39" s="11">
        <f>VLOOKUP(Attack[[#This Row],[No用]],SetNo[[No.用]:[vlookup 用]],2,FALSE)</f>
        <v>9</v>
      </c>
      <c r="B39" s="9" t="s">
        <v>109</v>
      </c>
      <c r="C39" s="9" t="s">
        <v>143</v>
      </c>
      <c r="D39" s="9" t="s">
        <v>91</v>
      </c>
      <c r="E39" s="9" t="s">
        <v>83</v>
      </c>
      <c r="F39" s="9" t="s">
        <v>139</v>
      </c>
      <c r="G39" s="10" t="s">
        <v>72</v>
      </c>
      <c r="H39" s="11">
        <v>1</v>
      </c>
      <c r="I39" s="12" t="s">
        <v>250</v>
      </c>
      <c r="J39" s="11" t="s">
        <v>183</v>
      </c>
      <c r="K39" s="9" t="s">
        <v>176</v>
      </c>
      <c r="L39" s="9">
        <v>21</v>
      </c>
      <c r="M39" s="11"/>
      <c r="N39" s="11"/>
      <c r="O39" s="11"/>
      <c r="P39" s="11"/>
      <c r="Q39" s="11"/>
      <c r="R39" s="11"/>
      <c r="S39" s="8" t="str">
        <f>Attack[[#This Row],[服装]]&amp;Attack[[#This Row],[名前]]&amp;Attack[[#This Row],[レアリティ]]</f>
        <v>ユニフォーム山口忠ICONIC</v>
      </c>
      <c r="T39" s="11"/>
      <c r="U39" s="11"/>
      <c r="V39" s="11"/>
      <c r="W39" s="11"/>
      <c r="X39" s="11"/>
      <c r="Y39" s="11"/>
      <c r="Z39" s="11"/>
      <c r="AA39" s="11"/>
    </row>
    <row r="40" spans="1:27" x14ac:dyDescent="0.3">
      <c r="A40" s="11">
        <f>VLOOKUP(Attack[[#This Row],[No用]],SetNo[[No.用]:[vlookup 用]],2,FALSE)</f>
        <v>9</v>
      </c>
      <c r="B40" s="9" t="s">
        <v>109</v>
      </c>
      <c r="C40" s="9" t="s">
        <v>143</v>
      </c>
      <c r="D40" s="9" t="s">
        <v>91</v>
      </c>
      <c r="E40" s="9" t="s">
        <v>83</v>
      </c>
      <c r="F40" s="9" t="s">
        <v>139</v>
      </c>
      <c r="G40" s="10" t="s">
        <v>72</v>
      </c>
      <c r="H40" s="11">
        <v>1</v>
      </c>
      <c r="I40" s="12" t="s">
        <v>250</v>
      </c>
      <c r="J40" s="11" t="s">
        <v>185</v>
      </c>
      <c r="K40" s="9" t="s">
        <v>192</v>
      </c>
      <c r="L40" s="9">
        <v>21</v>
      </c>
      <c r="M40" s="11"/>
      <c r="N40" s="11"/>
      <c r="O40" s="11"/>
      <c r="P40" s="11"/>
      <c r="Q40" s="11"/>
      <c r="R40" s="11"/>
      <c r="S40" s="8" t="str">
        <f>Attack[[#This Row],[服装]]&amp;Attack[[#This Row],[名前]]&amp;Attack[[#This Row],[レアリティ]]</f>
        <v>ユニフォーム山口忠ICONIC</v>
      </c>
      <c r="T40" s="11"/>
      <c r="U40" s="11"/>
      <c r="V40" s="11"/>
      <c r="W40" s="11"/>
      <c r="X40" s="11"/>
      <c r="Y40" s="11"/>
      <c r="Z40" s="11"/>
      <c r="AA40" s="11"/>
    </row>
    <row r="41" spans="1:27" x14ac:dyDescent="0.3">
      <c r="A41" s="11">
        <f>VLOOKUP(Attack[[#This Row],[No用]],SetNo[[No.用]:[vlookup 用]],2,FALSE)</f>
        <v>9</v>
      </c>
      <c r="B41" s="9" t="s">
        <v>109</v>
      </c>
      <c r="C41" s="9" t="s">
        <v>143</v>
      </c>
      <c r="D41" s="9" t="s">
        <v>91</v>
      </c>
      <c r="E41" s="9" t="s">
        <v>83</v>
      </c>
      <c r="F41" s="9" t="s">
        <v>139</v>
      </c>
      <c r="G41" s="10" t="s">
        <v>72</v>
      </c>
      <c r="H41" s="11">
        <v>1</v>
      </c>
      <c r="I41" s="12" t="s">
        <v>250</v>
      </c>
      <c r="J41" s="11" t="s">
        <v>186</v>
      </c>
      <c r="K41" s="9" t="s">
        <v>176</v>
      </c>
      <c r="L41" s="9">
        <v>21</v>
      </c>
      <c r="M41" s="11"/>
      <c r="N41" s="11"/>
      <c r="O41" s="11"/>
      <c r="P41" s="11"/>
      <c r="Q41" s="11"/>
      <c r="R41" s="11"/>
      <c r="S41" s="8" t="str">
        <f>Attack[[#This Row],[服装]]&amp;Attack[[#This Row],[名前]]&amp;Attack[[#This Row],[レアリティ]]</f>
        <v>ユニフォーム山口忠ICONIC</v>
      </c>
      <c r="T41" s="11"/>
      <c r="U41" s="11"/>
      <c r="V41" s="11"/>
      <c r="W41" s="11"/>
      <c r="X41" s="11"/>
      <c r="Y41" s="11"/>
      <c r="Z41" s="11"/>
      <c r="AA41" s="11"/>
    </row>
    <row r="42" spans="1:27" x14ac:dyDescent="0.3">
      <c r="A42" s="9">
        <f>VLOOKUP(Attack[[#This Row],[No用]],SetNo[[No.用]:[vlookup 用]],2,FALSE)</f>
        <v>10</v>
      </c>
      <c r="B42" s="9" t="s">
        <v>118</v>
      </c>
      <c r="C42" s="9" t="s">
        <v>143</v>
      </c>
      <c r="D42" s="9" t="s">
        <v>78</v>
      </c>
      <c r="E42" s="9" t="s">
        <v>83</v>
      </c>
      <c r="F42" s="9" t="s">
        <v>139</v>
      </c>
      <c r="G42" s="10" t="s">
        <v>72</v>
      </c>
      <c r="H42" s="11">
        <v>1</v>
      </c>
      <c r="I42" s="12" t="s">
        <v>250</v>
      </c>
      <c r="J42" s="11" t="s">
        <v>182</v>
      </c>
      <c r="K42" s="9" t="s">
        <v>176</v>
      </c>
      <c r="L42" s="9">
        <v>22</v>
      </c>
      <c r="M42" s="11"/>
      <c r="N42" s="11"/>
      <c r="O42" s="11"/>
      <c r="P42" s="11"/>
      <c r="Q42" s="11"/>
      <c r="R42" s="11"/>
      <c r="S42" s="8" t="str">
        <f>Attack[[#This Row],[服装]]&amp;Attack[[#This Row],[名前]]&amp;Attack[[#This Row],[レアリティ]]</f>
        <v>水着山口忠ICONIC</v>
      </c>
      <c r="T42" s="11"/>
      <c r="U42" s="11"/>
      <c r="V42" s="11"/>
      <c r="W42" s="11"/>
      <c r="X42" s="11"/>
      <c r="Y42" s="11"/>
      <c r="Z42" s="11"/>
      <c r="AA42" s="11"/>
    </row>
    <row r="43" spans="1:27" x14ac:dyDescent="0.3">
      <c r="A43" s="11">
        <f>VLOOKUP(Attack[[#This Row],[No用]],SetNo[[No.用]:[vlookup 用]],2,FALSE)</f>
        <v>10</v>
      </c>
      <c r="B43" s="9" t="s">
        <v>118</v>
      </c>
      <c r="C43" s="9" t="s">
        <v>143</v>
      </c>
      <c r="D43" s="9" t="s">
        <v>78</v>
      </c>
      <c r="E43" s="9" t="s">
        <v>83</v>
      </c>
      <c r="F43" s="9" t="s">
        <v>139</v>
      </c>
      <c r="G43" s="10" t="s">
        <v>72</v>
      </c>
      <c r="H43" s="11">
        <v>1</v>
      </c>
      <c r="I43" s="12" t="s">
        <v>250</v>
      </c>
      <c r="J43" s="11" t="s">
        <v>183</v>
      </c>
      <c r="K43" s="9" t="s">
        <v>176</v>
      </c>
      <c r="L43" s="9">
        <v>21</v>
      </c>
      <c r="M43" s="11"/>
      <c r="N43" s="11"/>
      <c r="O43" s="11"/>
      <c r="P43" s="11"/>
      <c r="Q43" s="11"/>
      <c r="R43" s="11"/>
      <c r="S43" s="8" t="str">
        <f>Attack[[#This Row],[服装]]&amp;Attack[[#This Row],[名前]]&amp;Attack[[#This Row],[レアリティ]]</f>
        <v>水着山口忠ICONIC</v>
      </c>
      <c r="T43" s="11"/>
      <c r="U43" s="11"/>
      <c r="V43" s="11"/>
      <c r="W43" s="11"/>
      <c r="X43" s="11"/>
      <c r="Y43" s="11"/>
      <c r="Z43" s="11"/>
      <c r="AA43" s="11"/>
    </row>
    <row r="44" spans="1:27" x14ac:dyDescent="0.3">
      <c r="A44" s="11">
        <f>VLOOKUP(Attack[[#This Row],[No用]],SetNo[[No.用]:[vlookup 用]],2,FALSE)</f>
        <v>10</v>
      </c>
      <c r="B44" s="9" t="s">
        <v>118</v>
      </c>
      <c r="C44" s="9" t="s">
        <v>143</v>
      </c>
      <c r="D44" s="9" t="s">
        <v>78</v>
      </c>
      <c r="E44" s="9" t="s">
        <v>83</v>
      </c>
      <c r="F44" s="9" t="s">
        <v>139</v>
      </c>
      <c r="G44" s="10" t="s">
        <v>72</v>
      </c>
      <c r="H44" s="11">
        <v>1</v>
      </c>
      <c r="I44" s="12" t="s">
        <v>250</v>
      </c>
      <c r="J44" s="11" t="s">
        <v>185</v>
      </c>
      <c r="K44" s="9" t="s">
        <v>192</v>
      </c>
      <c r="L44" s="9">
        <v>21</v>
      </c>
      <c r="M44" s="11"/>
      <c r="N44" s="11"/>
      <c r="O44" s="11"/>
      <c r="P44" s="11"/>
      <c r="Q44" s="11"/>
      <c r="R44" s="11"/>
      <c r="S44" s="8" t="str">
        <f>Attack[[#This Row],[服装]]&amp;Attack[[#This Row],[名前]]&amp;Attack[[#This Row],[レアリティ]]</f>
        <v>水着山口忠ICONIC</v>
      </c>
      <c r="T44" s="11"/>
      <c r="U44" s="11"/>
      <c r="V44" s="11"/>
      <c r="W44" s="11"/>
      <c r="X44" s="11"/>
      <c r="Y44" s="11"/>
      <c r="Z44" s="11"/>
      <c r="AA44" s="11"/>
    </row>
    <row r="45" spans="1:27" x14ac:dyDescent="0.3">
      <c r="A45" s="11">
        <f>VLOOKUP(Attack[[#This Row],[No用]],SetNo[[No.用]:[vlookup 用]],2,FALSE)</f>
        <v>10</v>
      </c>
      <c r="B45" s="9" t="s">
        <v>118</v>
      </c>
      <c r="C45" s="9" t="s">
        <v>143</v>
      </c>
      <c r="D45" s="9" t="s">
        <v>78</v>
      </c>
      <c r="E45" s="9" t="s">
        <v>83</v>
      </c>
      <c r="F45" s="9" t="s">
        <v>139</v>
      </c>
      <c r="G45" s="10" t="s">
        <v>72</v>
      </c>
      <c r="H45" s="11">
        <v>1</v>
      </c>
      <c r="I45" s="12" t="s">
        <v>250</v>
      </c>
      <c r="J45" s="11" t="s">
        <v>186</v>
      </c>
      <c r="K45" s="9" t="s">
        <v>176</v>
      </c>
      <c r="L45" s="9">
        <v>21</v>
      </c>
      <c r="M45" s="11"/>
      <c r="N45" s="11"/>
      <c r="O45" s="11"/>
      <c r="P45" s="11"/>
      <c r="Q45" s="11"/>
      <c r="R45" s="11"/>
      <c r="S45" s="8" t="str">
        <f>Attack[[#This Row],[服装]]&amp;Attack[[#This Row],[名前]]&amp;Attack[[#This Row],[レアリティ]]</f>
        <v>水着山口忠ICONIC</v>
      </c>
      <c r="T45" s="11"/>
      <c r="U45" s="11"/>
      <c r="V45" s="11"/>
      <c r="W45" s="11"/>
      <c r="X45" s="11"/>
      <c r="Y45" s="11"/>
      <c r="Z45" s="11"/>
      <c r="AA45" s="11"/>
    </row>
    <row r="46" spans="1:27" x14ac:dyDescent="0.3">
      <c r="A46" s="11">
        <f>VLOOKUP(Attack[[#This Row],[No用]],SetNo[[No.用]:[vlookup 用]],2,FALSE)</f>
        <v>11</v>
      </c>
      <c r="B46" s="9" t="s">
        <v>109</v>
      </c>
      <c r="C46" s="9" t="s">
        <v>144</v>
      </c>
      <c r="D46" s="9" t="s">
        <v>78</v>
      </c>
      <c r="E46" s="9" t="s">
        <v>81</v>
      </c>
      <c r="F46" s="9" t="s">
        <v>139</v>
      </c>
      <c r="G46" s="10" t="s">
        <v>72</v>
      </c>
      <c r="H46" s="11">
        <v>1</v>
      </c>
      <c r="I46" s="12" t="s">
        <v>250</v>
      </c>
      <c r="J46" s="11"/>
      <c r="K46" s="11"/>
      <c r="L46" s="11"/>
      <c r="M46" s="11"/>
      <c r="N46" s="11"/>
      <c r="O46" s="11"/>
      <c r="P46" s="11"/>
      <c r="Q46" s="11"/>
      <c r="R46" s="11"/>
      <c r="S46" s="8" t="str">
        <f>Attack[[#This Row],[服装]]&amp;Attack[[#This Row],[名前]]&amp;Attack[[#This Row],[レアリティ]]</f>
        <v>ユニフォーム西谷夕ICONIC</v>
      </c>
      <c r="T46" s="11"/>
      <c r="U46" s="11"/>
      <c r="V46" s="11"/>
      <c r="W46" s="11"/>
      <c r="X46" s="11"/>
      <c r="Y46" s="11"/>
      <c r="Z46" s="11"/>
      <c r="AA46" s="11"/>
    </row>
    <row r="47" spans="1:27" x14ac:dyDescent="0.3">
      <c r="A47" s="11">
        <f>VLOOKUP(Attack[[#This Row],[No用]],SetNo[[No.用]:[vlookup 用]],2,FALSE)</f>
        <v>12</v>
      </c>
      <c r="B47" s="9" t="s">
        <v>152</v>
      </c>
      <c r="C47" s="9" t="s">
        <v>144</v>
      </c>
      <c r="D47" s="9" t="s">
        <v>74</v>
      </c>
      <c r="E47" s="9" t="s">
        <v>81</v>
      </c>
      <c r="F47" s="9" t="s">
        <v>139</v>
      </c>
      <c r="G47" s="10" t="s">
        <v>72</v>
      </c>
      <c r="H47" s="11">
        <v>1</v>
      </c>
      <c r="I47" s="12" t="s">
        <v>250</v>
      </c>
      <c r="J47" s="11"/>
      <c r="K47" s="11"/>
      <c r="L47" s="11"/>
      <c r="M47" s="11"/>
      <c r="N47" s="11"/>
      <c r="O47" s="11"/>
      <c r="P47" s="11"/>
      <c r="Q47" s="11"/>
      <c r="R47" s="11"/>
      <c r="S47" s="8" t="str">
        <f>Attack[[#This Row],[服装]]&amp;Attack[[#This Row],[名前]]&amp;Attack[[#This Row],[レアリティ]]</f>
        <v>制服西谷夕ICONIC</v>
      </c>
      <c r="T47" s="11"/>
      <c r="U47" s="11"/>
      <c r="V47" s="11"/>
      <c r="W47" s="11"/>
      <c r="X47" s="11"/>
      <c r="Y47" s="11"/>
      <c r="Z47" s="11"/>
      <c r="AA47" s="11"/>
    </row>
    <row r="48" spans="1:27" x14ac:dyDescent="0.3">
      <c r="A48" s="11" t="str">
        <f>VLOOKUP(Attack[[#This Row],[No用]],SetNo[[No.用]:[vlookup 用]],2,FALSE)</f>
        <v/>
      </c>
      <c r="B48" s="11"/>
      <c r="C48" s="11"/>
      <c r="D48" s="11"/>
      <c r="E48" s="11"/>
      <c r="F48" s="11"/>
      <c r="G48" s="11"/>
      <c r="H48" s="11">
        <v>1</v>
      </c>
      <c r="I48" s="12" t="s">
        <v>250</v>
      </c>
      <c r="J48" s="11"/>
      <c r="K48" s="11"/>
      <c r="L48" s="11"/>
      <c r="M48" s="11"/>
      <c r="N48" s="11"/>
      <c r="O48" s="11"/>
      <c r="P48" s="11"/>
      <c r="Q48" s="11"/>
      <c r="R48" s="11"/>
      <c r="S48" s="8" t="str">
        <f>Attack[[#This Row],[服装]]&amp;Attack[[#This Row],[名前]]&amp;Attack[[#This Row],[レアリティ]]</f>
        <v/>
      </c>
      <c r="T48" s="11"/>
      <c r="U48" s="11"/>
      <c r="V48" s="11"/>
      <c r="W48" s="11"/>
      <c r="X48" s="11"/>
      <c r="Y48" s="11"/>
      <c r="Z48" s="11"/>
      <c r="AA48" s="11"/>
    </row>
    <row r="49" spans="1:27" x14ac:dyDescent="0.3">
      <c r="A49" s="11" t="str">
        <f>VLOOKUP(Attack[[#This Row],[No用]],SetNo[[No.用]:[vlookup 用]],2,FALSE)</f>
        <v/>
      </c>
      <c r="B49" s="11"/>
      <c r="C49" s="11"/>
      <c r="D49" s="11"/>
      <c r="E49" s="11"/>
      <c r="F49" s="11"/>
      <c r="G49" s="11"/>
      <c r="H49" s="11">
        <v>1</v>
      </c>
      <c r="I49" s="12" t="s">
        <v>250</v>
      </c>
      <c r="J49" s="11"/>
      <c r="K49" s="11"/>
      <c r="L49" s="11"/>
      <c r="M49" s="11"/>
      <c r="N49" s="11"/>
      <c r="O49" s="11"/>
      <c r="P49" s="11"/>
      <c r="Q49" s="11"/>
      <c r="R49" s="11"/>
      <c r="S49" s="8" t="str">
        <f>Attack[[#This Row],[服装]]&amp;Attack[[#This Row],[名前]]&amp;Attack[[#This Row],[レアリティ]]</f>
        <v/>
      </c>
      <c r="T49" s="11"/>
      <c r="U49" s="11"/>
      <c r="V49" s="11"/>
      <c r="W49" s="11"/>
      <c r="X49" s="11"/>
      <c r="Y49" s="11"/>
      <c r="Z49" s="11"/>
      <c r="AA49" s="11"/>
    </row>
    <row r="50" spans="1:27" x14ac:dyDescent="0.3">
      <c r="A50" s="11" t="str">
        <f>VLOOKUP(Attack[[#This Row],[No用]],SetNo[[No.用]:[vlookup 用]],2,FALSE)</f>
        <v/>
      </c>
      <c r="B50" s="11"/>
      <c r="C50" s="11"/>
      <c r="D50" s="11"/>
      <c r="E50" s="11"/>
      <c r="F50" s="11"/>
      <c r="G50" s="11"/>
      <c r="H50" s="11">
        <v>1</v>
      </c>
      <c r="I50" s="12" t="s">
        <v>250</v>
      </c>
      <c r="J50" s="11"/>
      <c r="K50" s="11"/>
      <c r="L50" s="11"/>
      <c r="M50" s="11"/>
      <c r="N50" s="11"/>
      <c r="O50" s="11"/>
      <c r="P50" s="11"/>
      <c r="Q50" s="11"/>
      <c r="R50" s="11"/>
      <c r="S50" s="8" t="str">
        <f>Attack[[#This Row],[服装]]&amp;Attack[[#This Row],[名前]]&amp;Attack[[#This Row],[レアリティ]]</f>
        <v/>
      </c>
      <c r="T50" s="11"/>
      <c r="U50" s="11"/>
      <c r="V50" s="11"/>
      <c r="W50" s="11"/>
      <c r="X50" s="11"/>
      <c r="Y50" s="11"/>
      <c r="Z50" s="11"/>
      <c r="AA50" s="11"/>
    </row>
    <row r="51" spans="1:27" x14ac:dyDescent="0.3">
      <c r="A51" s="11" t="str">
        <f>VLOOKUP(Attack[[#This Row],[No用]],SetNo[[No.用]:[vlookup 用]],2,FALSE)</f>
        <v/>
      </c>
      <c r="B51" s="11"/>
      <c r="C51" s="11"/>
      <c r="D51" s="11"/>
      <c r="E51" s="11"/>
      <c r="F51" s="11"/>
      <c r="G51" s="11"/>
      <c r="H51" s="11">
        <v>1</v>
      </c>
      <c r="I51" s="12" t="s">
        <v>250</v>
      </c>
      <c r="J51" s="11"/>
      <c r="K51" s="11"/>
      <c r="L51" s="11"/>
      <c r="M51" s="11"/>
      <c r="N51" s="11"/>
      <c r="O51" s="11"/>
      <c r="P51" s="11"/>
      <c r="Q51" s="11"/>
      <c r="R51" s="11"/>
      <c r="S51" s="8" t="str">
        <f>Attack[[#This Row],[服装]]&amp;Attack[[#This Row],[名前]]&amp;Attack[[#This Row],[レアリティ]]</f>
        <v/>
      </c>
      <c r="T51" s="11"/>
      <c r="U51" s="11"/>
      <c r="V51" s="11"/>
      <c r="W51" s="11"/>
      <c r="X51" s="11"/>
      <c r="Y51" s="11"/>
      <c r="Z51" s="11"/>
      <c r="AA51" s="11"/>
    </row>
    <row r="52" spans="1:27" x14ac:dyDescent="0.3">
      <c r="A52" s="11" t="str">
        <f>VLOOKUP(Attack[[#This Row],[No用]],SetNo[[No.用]:[vlookup 用]],2,FALSE)</f>
        <v/>
      </c>
      <c r="B52" s="11"/>
      <c r="C52" s="11"/>
      <c r="D52" s="11"/>
      <c r="E52" s="11"/>
      <c r="F52" s="11"/>
      <c r="G52" s="11"/>
      <c r="H52" s="11">
        <v>1</v>
      </c>
      <c r="I52" s="12" t="s">
        <v>250</v>
      </c>
      <c r="J52" s="11"/>
      <c r="K52" s="11"/>
      <c r="L52" s="11"/>
      <c r="M52" s="11"/>
      <c r="N52" s="11"/>
      <c r="O52" s="11"/>
      <c r="P52" s="11"/>
      <c r="Q52" s="11"/>
      <c r="R52" s="11"/>
      <c r="S52" s="8" t="str">
        <f>Attack[[#This Row],[服装]]&amp;Attack[[#This Row],[名前]]&amp;Attack[[#This Row],[レアリティ]]</f>
        <v/>
      </c>
      <c r="T52" s="11"/>
      <c r="U52" s="11"/>
      <c r="V52" s="11"/>
      <c r="W52" s="11"/>
      <c r="X52" s="11"/>
      <c r="Y52" s="11"/>
      <c r="Z52" s="11"/>
      <c r="AA52" s="11"/>
    </row>
    <row r="53" spans="1:27" x14ac:dyDescent="0.3">
      <c r="A53" s="11" t="str">
        <f>VLOOKUP(Attack[[#This Row],[No用]],SetNo[[No.用]:[vlookup 用]],2,FALSE)</f>
        <v/>
      </c>
      <c r="B53" s="11"/>
      <c r="C53" s="11"/>
      <c r="D53" s="11"/>
      <c r="E53" s="11"/>
      <c r="F53" s="11"/>
      <c r="G53" s="11"/>
      <c r="H53" s="11">
        <v>1</v>
      </c>
      <c r="I53" s="12" t="s">
        <v>250</v>
      </c>
      <c r="J53" s="11"/>
      <c r="K53" s="11"/>
      <c r="L53" s="11"/>
      <c r="M53" s="11"/>
      <c r="N53" s="11"/>
      <c r="O53" s="11"/>
      <c r="P53" s="11"/>
      <c r="Q53" s="11"/>
      <c r="R53" s="11"/>
      <c r="S53" s="8" t="str">
        <f>Attack[[#This Row],[服装]]&amp;Attack[[#This Row],[名前]]&amp;Attack[[#This Row],[レアリティ]]</f>
        <v/>
      </c>
      <c r="T53" s="11"/>
      <c r="U53" s="11"/>
      <c r="V53" s="11"/>
      <c r="W53" s="11"/>
      <c r="X53" s="11"/>
      <c r="Y53" s="11"/>
      <c r="Z53" s="11"/>
      <c r="AA53" s="11"/>
    </row>
    <row r="54" spans="1:27" x14ac:dyDescent="0.3">
      <c r="A54" s="11" t="str">
        <f>VLOOKUP(Attack[[#This Row],[No用]],SetNo[[No.用]:[vlookup 用]],2,FALSE)</f>
        <v/>
      </c>
      <c r="B54" s="11"/>
      <c r="C54" s="11"/>
      <c r="D54" s="11"/>
      <c r="E54" s="11"/>
      <c r="F54" s="11"/>
      <c r="G54" s="11"/>
      <c r="H54" s="11">
        <v>1</v>
      </c>
      <c r="I54" s="12" t="s">
        <v>250</v>
      </c>
      <c r="J54" s="11"/>
      <c r="K54" s="11"/>
      <c r="L54" s="11"/>
      <c r="M54" s="9"/>
      <c r="N54" s="11"/>
      <c r="O54" s="11"/>
      <c r="P54" s="9"/>
      <c r="Q54" s="9"/>
      <c r="R54" s="11"/>
      <c r="S54" s="8" t="str">
        <f>Attack[[#This Row],[服装]]&amp;Attack[[#This Row],[名前]]&amp;Attack[[#This Row],[レアリティ]]</f>
        <v/>
      </c>
      <c r="T54" s="11"/>
      <c r="U54" s="9"/>
      <c r="V54" s="9"/>
      <c r="W54" s="11"/>
      <c r="X54" s="11"/>
      <c r="Y54" s="11"/>
      <c r="Z54" s="11"/>
      <c r="AA54" s="11"/>
    </row>
    <row r="55" spans="1:27" x14ac:dyDescent="0.3">
      <c r="A55" s="11" t="str">
        <f>VLOOKUP(Attack[[#This Row],[No用]],SetNo[[No.用]:[vlookup 用]],2,FALSE)</f>
        <v/>
      </c>
      <c r="B55" s="11"/>
      <c r="C55" s="11"/>
      <c r="D55" s="11"/>
      <c r="E55" s="11"/>
      <c r="F55" s="11"/>
      <c r="G55" s="11"/>
      <c r="H55" s="11">
        <v>1</v>
      </c>
      <c r="I55" s="12" t="s">
        <v>250</v>
      </c>
      <c r="J55" s="11"/>
      <c r="K55" s="11"/>
      <c r="L55" s="11"/>
      <c r="M55" s="9"/>
      <c r="N55" s="11"/>
      <c r="O55" s="11"/>
      <c r="P55" s="9"/>
      <c r="Q55" s="9"/>
      <c r="R55" s="11"/>
      <c r="S55" s="8" t="str">
        <f>Attack[[#This Row],[服装]]&amp;Attack[[#This Row],[名前]]&amp;Attack[[#This Row],[レアリティ]]</f>
        <v/>
      </c>
      <c r="T55" s="11"/>
      <c r="U55" s="11"/>
      <c r="V55" s="11"/>
      <c r="W55" s="11"/>
      <c r="X55" s="11"/>
      <c r="Y55" s="11"/>
      <c r="Z55" s="11"/>
      <c r="AA55" s="11"/>
    </row>
    <row r="56" spans="1:27" x14ac:dyDescent="0.3">
      <c r="A56" s="11" t="str">
        <f>VLOOKUP(Attack[[#This Row],[No用]],SetNo[[No.用]:[vlookup 用]],2,FALSE)</f>
        <v/>
      </c>
      <c r="B56" s="11"/>
      <c r="C56" s="11"/>
      <c r="D56" s="11"/>
      <c r="E56" s="11"/>
      <c r="F56" s="11"/>
      <c r="G56" s="11"/>
      <c r="H56" s="11">
        <v>1</v>
      </c>
      <c r="I56" s="12" t="s">
        <v>250</v>
      </c>
      <c r="J56" s="11"/>
      <c r="K56" s="11"/>
      <c r="L56" s="11"/>
      <c r="M56" s="9"/>
      <c r="N56" s="11"/>
      <c r="O56" s="11"/>
      <c r="P56" s="9"/>
      <c r="Q56" s="9"/>
      <c r="R56" s="11"/>
      <c r="S56" s="8" t="str">
        <f>Attack[[#This Row],[服装]]&amp;Attack[[#This Row],[名前]]&amp;Attack[[#This Row],[レアリティ]]</f>
        <v/>
      </c>
      <c r="T56" s="11"/>
      <c r="U56" s="11"/>
      <c r="V56" s="11"/>
      <c r="W56" s="11"/>
      <c r="X56" s="11"/>
      <c r="Y56" s="11"/>
      <c r="Z56" s="11"/>
      <c r="AA56" s="11"/>
    </row>
    <row r="57" spans="1:27" x14ac:dyDescent="0.3">
      <c r="A57" s="11" t="str">
        <f>VLOOKUP(Attack[[#This Row],[No用]],SetNo[[No.用]:[vlookup 用]],2,FALSE)</f>
        <v/>
      </c>
      <c r="B57" s="11"/>
      <c r="C57" s="11"/>
      <c r="D57" s="11"/>
      <c r="E57" s="11"/>
      <c r="F57" s="11"/>
      <c r="G57" s="11"/>
      <c r="H57" s="11">
        <v>1</v>
      </c>
      <c r="I57" s="12" t="s">
        <v>250</v>
      </c>
      <c r="J57" s="11"/>
      <c r="K57" s="11"/>
      <c r="L57" s="11"/>
      <c r="M57" s="11"/>
      <c r="N57" s="11"/>
      <c r="O57" s="11"/>
      <c r="P57" s="11"/>
      <c r="Q57" s="11"/>
      <c r="R57" s="11"/>
      <c r="S57" s="8" t="str">
        <f>Attack[[#This Row],[服装]]&amp;Attack[[#This Row],[名前]]&amp;Attack[[#This Row],[レアリティ]]</f>
        <v/>
      </c>
      <c r="T57" s="11"/>
      <c r="U57" s="11"/>
      <c r="V57" s="11"/>
      <c r="W57" s="11"/>
      <c r="X57" s="11"/>
      <c r="Y57" s="11"/>
      <c r="Z57" s="11"/>
      <c r="AA57" s="11"/>
    </row>
    <row r="58" spans="1:27" x14ac:dyDescent="0.3">
      <c r="A58" s="11" t="str">
        <f>VLOOKUP(Attack[[#This Row],[No用]],SetNo[[No.用]:[vlookup 用]],2,FALSE)</f>
        <v/>
      </c>
      <c r="B58" s="11"/>
      <c r="C58" s="11"/>
      <c r="D58" s="11"/>
      <c r="E58" s="11"/>
      <c r="F58" s="11"/>
      <c r="G58" s="11"/>
      <c r="H58" s="11">
        <v>1</v>
      </c>
      <c r="I58" s="12" t="s">
        <v>250</v>
      </c>
      <c r="J58" s="11"/>
      <c r="K58" s="11"/>
      <c r="L58" s="11"/>
      <c r="M58" s="11"/>
      <c r="N58" s="11"/>
      <c r="O58" s="11"/>
      <c r="P58" s="11"/>
      <c r="Q58" s="11"/>
      <c r="R58" s="11"/>
      <c r="S58" s="8" t="str">
        <f>Attack[[#This Row],[服装]]&amp;Attack[[#This Row],[名前]]&amp;Attack[[#This Row],[レアリティ]]</f>
        <v/>
      </c>
      <c r="T58" s="11"/>
      <c r="U58" s="11"/>
      <c r="V58" s="11"/>
      <c r="W58" s="11"/>
      <c r="X58" s="11"/>
      <c r="Y58" s="11"/>
      <c r="Z58" s="11"/>
      <c r="AA58" s="11"/>
    </row>
    <row r="59" spans="1:27" x14ac:dyDescent="0.3">
      <c r="A59" s="9" t="str">
        <f>VLOOKUP(Attack[[#This Row],[No用]],SetNo[[No.用]:[vlookup 用]],2,FALSE)</f>
        <v/>
      </c>
      <c r="H59" s="11">
        <v>1</v>
      </c>
      <c r="I59" s="12" t="s">
        <v>250</v>
      </c>
      <c r="J59" s="11"/>
      <c r="K59" s="11"/>
      <c r="L59" s="11"/>
      <c r="M59" s="11"/>
      <c r="N59" s="11"/>
      <c r="O59" s="11"/>
      <c r="P59" s="11"/>
      <c r="Q59" s="11"/>
      <c r="R59" s="11"/>
      <c r="S59" s="8" t="str">
        <f>Attack[[#This Row],[服装]]&amp;Attack[[#This Row],[名前]]&amp;Attack[[#This Row],[レアリティ]]</f>
        <v/>
      </c>
      <c r="T59" s="11"/>
      <c r="U59" s="11"/>
      <c r="V59" s="11"/>
      <c r="W59" s="11"/>
      <c r="X59" s="11"/>
      <c r="Y59" s="11"/>
      <c r="Z59" s="11"/>
      <c r="AA59" s="11"/>
    </row>
    <row r="60" spans="1:27" x14ac:dyDescent="0.3">
      <c r="A60" s="9" t="str">
        <f>VLOOKUP(Attack[[#This Row],[No用]],SetNo[[No.用]:[vlookup 用]],2,FALSE)</f>
        <v/>
      </c>
      <c r="H60" s="11">
        <v>1</v>
      </c>
      <c r="I60" s="12" t="s">
        <v>250</v>
      </c>
      <c r="J60" s="11"/>
      <c r="K60" s="11"/>
      <c r="L60" s="11"/>
      <c r="M60" s="11"/>
      <c r="N60" s="11"/>
      <c r="O60" s="11"/>
      <c r="P60" s="11"/>
      <c r="Q60" s="11"/>
      <c r="R60" s="11"/>
      <c r="S60" s="8" t="str">
        <f>Attack[[#This Row],[服装]]&amp;Attack[[#This Row],[名前]]&amp;Attack[[#This Row],[レアリティ]]</f>
        <v/>
      </c>
      <c r="T60" s="11"/>
      <c r="U60" s="11"/>
      <c r="V60" s="11"/>
      <c r="W60" s="11"/>
      <c r="X60" s="11"/>
      <c r="Y60" s="11"/>
      <c r="Z60" s="11"/>
      <c r="AA60" s="11"/>
    </row>
    <row r="61" spans="1:27" x14ac:dyDescent="0.3">
      <c r="A61" s="11" t="str">
        <f>VLOOKUP(Attack[[#This Row],[No用]],SetNo[[No.用]:[vlookup 用]],2,FALSE)</f>
        <v/>
      </c>
      <c r="B61" s="11"/>
      <c r="C61" s="11"/>
      <c r="D61" s="11"/>
      <c r="E61" s="11"/>
      <c r="F61" s="11"/>
      <c r="G61" s="11"/>
      <c r="H61" s="11"/>
      <c r="I61" s="12" t="s">
        <v>250</v>
      </c>
      <c r="J61" s="11"/>
      <c r="K61" s="11"/>
      <c r="L61" s="11"/>
      <c r="M61" s="11"/>
      <c r="N61" s="11"/>
      <c r="O61" s="11"/>
      <c r="P61" s="11"/>
      <c r="Q61" s="11"/>
      <c r="R61" s="11"/>
      <c r="S61" s="8" t="str">
        <f>Attack[[#This Row],[服装]]&amp;Attack[[#This Row],[名前]]&amp;Attack[[#This Row],[レアリティ]]</f>
        <v/>
      </c>
      <c r="T61" s="11"/>
      <c r="U61" s="11"/>
      <c r="V61" s="11"/>
      <c r="W61" s="11"/>
      <c r="X61" s="11"/>
      <c r="Y61" s="11"/>
      <c r="Z61" s="11"/>
      <c r="AA61" s="11"/>
    </row>
    <row r="62" spans="1:27" x14ac:dyDescent="0.3">
      <c r="A62" s="11" t="str">
        <f>VLOOKUP(Attack[[#This Row],[No用]],SetNo[[No.用]:[vlookup 用]],2,FALSE)</f>
        <v/>
      </c>
      <c r="B62" s="11"/>
      <c r="C62" s="11"/>
      <c r="D62" s="11"/>
      <c r="E62" s="11"/>
      <c r="F62" s="11"/>
      <c r="G62" s="11"/>
      <c r="H62" s="11"/>
      <c r="I62" s="12" t="s">
        <v>250</v>
      </c>
      <c r="J62" s="11"/>
      <c r="K62" s="11"/>
      <c r="L62" s="11"/>
      <c r="M62" s="11"/>
      <c r="N62" s="11"/>
      <c r="O62" s="11"/>
      <c r="P62" s="11"/>
      <c r="Q62" s="11"/>
      <c r="R62" s="11"/>
      <c r="S62" s="8" t="str">
        <f>Attack[[#This Row],[服装]]&amp;Attack[[#This Row],[名前]]&amp;Attack[[#This Row],[レアリティ]]</f>
        <v/>
      </c>
      <c r="T62" s="11"/>
      <c r="U62" s="11"/>
      <c r="V62" s="11"/>
      <c r="W62" s="11"/>
      <c r="X62" s="11"/>
      <c r="Y62" s="11"/>
      <c r="Z62" s="11"/>
      <c r="AA62" s="11"/>
    </row>
    <row r="63" spans="1:27" x14ac:dyDescent="0.3">
      <c r="A63" s="11" t="str">
        <f>VLOOKUP(Attack[[#This Row],[No用]],SetNo[[No.用]:[vlookup 用]],2,FALSE)</f>
        <v/>
      </c>
      <c r="B63" s="11"/>
      <c r="C63" s="11"/>
      <c r="D63" s="11"/>
      <c r="E63" s="11"/>
      <c r="F63" s="11"/>
      <c r="G63" s="11"/>
      <c r="H63" s="11"/>
      <c r="I63" s="12" t="s">
        <v>250</v>
      </c>
      <c r="J63" s="11"/>
      <c r="K63" s="11"/>
      <c r="L63" s="11"/>
      <c r="M63" s="11"/>
      <c r="N63" s="11"/>
      <c r="O63" s="11"/>
      <c r="P63" s="11"/>
      <c r="Q63" s="11"/>
      <c r="R63" s="11"/>
      <c r="S63" s="8" t="str">
        <f>Attack[[#This Row],[服装]]&amp;Attack[[#This Row],[名前]]&amp;Attack[[#This Row],[レアリティ]]</f>
        <v/>
      </c>
      <c r="T63" s="11"/>
      <c r="U63" s="11"/>
      <c r="V63" s="11"/>
      <c r="W63" s="11"/>
      <c r="X63" s="11"/>
      <c r="Y63" s="11"/>
      <c r="Z63" s="11"/>
      <c r="AA63" s="11"/>
    </row>
    <row r="64" spans="1:27" x14ac:dyDescent="0.3">
      <c r="A64" s="11" t="str">
        <f>VLOOKUP(Attack[[#This Row],[No用]],SetNo[[No.用]:[vlookup 用]],2,FALSE)</f>
        <v/>
      </c>
      <c r="B64" s="11"/>
      <c r="C64" s="11"/>
      <c r="D64" s="11"/>
      <c r="E64" s="11"/>
      <c r="F64" s="11"/>
      <c r="G64" s="11"/>
      <c r="H64" s="11"/>
      <c r="I64" s="12" t="s">
        <v>250</v>
      </c>
      <c r="J64" s="11"/>
      <c r="K64" s="11"/>
      <c r="L64" s="11"/>
      <c r="M64" s="11"/>
      <c r="N64" s="11"/>
      <c r="O64" s="11"/>
      <c r="P64" s="11"/>
      <c r="Q64" s="11"/>
      <c r="R64" s="11"/>
      <c r="S64" s="8" t="str">
        <f>Attack[[#This Row],[服装]]&amp;Attack[[#This Row],[名前]]&amp;Attack[[#This Row],[レアリティ]]</f>
        <v/>
      </c>
      <c r="T64" s="11"/>
      <c r="U64" s="11"/>
      <c r="V64" s="11"/>
      <c r="W64" s="11"/>
      <c r="X64" s="11"/>
      <c r="Y64" s="11"/>
      <c r="Z64" s="11"/>
      <c r="AA64" s="11"/>
    </row>
    <row r="65" spans="1:27" x14ac:dyDescent="0.3">
      <c r="A65" s="11" t="str">
        <f>VLOOKUP(Attack[[#This Row],[No用]],SetNo[[No.用]:[vlookup 用]],2,FALSE)</f>
        <v/>
      </c>
      <c r="B65" s="11"/>
      <c r="C65" s="11"/>
      <c r="D65" s="11"/>
      <c r="E65" s="11"/>
      <c r="F65" s="11"/>
      <c r="G65" s="11"/>
      <c r="H65" s="11"/>
      <c r="I65" s="12" t="s">
        <v>250</v>
      </c>
      <c r="J65" s="11"/>
      <c r="K65" s="11"/>
      <c r="L65" s="11"/>
      <c r="M65" s="11"/>
      <c r="N65" s="11"/>
      <c r="O65" s="11"/>
      <c r="P65" s="11"/>
      <c r="Q65" s="11"/>
      <c r="R65" s="11"/>
      <c r="S65" s="8" t="str">
        <f>Attack[[#This Row],[服装]]&amp;Attack[[#This Row],[名前]]&amp;Attack[[#This Row],[レアリティ]]</f>
        <v/>
      </c>
      <c r="T65" s="11"/>
      <c r="U65" s="11"/>
      <c r="V65" s="11"/>
      <c r="W65" s="11"/>
      <c r="X65" s="11"/>
      <c r="Y65" s="11"/>
      <c r="Z65" s="11"/>
      <c r="AA65" s="11"/>
    </row>
    <row r="66" spans="1:27" x14ac:dyDescent="0.3">
      <c r="A66" s="11" t="str">
        <f>VLOOKUP(Attack[[#This Row],[No用]],SetNo[[No.用]:[vlookup 用]],2,FALSE)</f>
        <v/>
      </c>
      <c r="B66" s="11"/>
      <c r="C66" s="11"/>
      <c r="D66" s="11"/>
      <c r="E66" s="11"/>
      <c r="F66" s="11"/>
      <c r="G66" s="11"/>
      <c r="H66" s="11"/>
      <c r="I66" s="12" t="s">
        <v>250</v>
      </c>
      <c r="J66" s="11"/>
      <c r="K66" s="11"/>
      <c r="L66" s="11"/>
      <c r="M66" s="11"/>
      <c r="N66" s="11"/>
      <c r="O66" s="11"/>
      <c r="P66" s="11"/>
      <c r="Q66" s="11"/>
      <c r="R66" s="11"/>
      <c r="S66" s="8" t="str">
        <f>Attack[[#This Row],[服装]]&amp;Attack[[#This Row],[名前]]&amp;Attack[[#This Row],[レアリティ]]</f>
        <v/>
      </c>
      <c r="T66" s="11"/>
      <c r="U66" s="11"/>
      <c r="V66" s="11"/>
      <c r="W66" s="11"/>
      <c r="X66" s="11"/>
      <c r="Y66" s="11"/>
      <c r="Z66" s="11"/>
      <c r="AA66" s="11"/>
    </row>
    <row r="67" spans="1:27" x14ac:dyDescent="0.3">
      <c r="A67" s="11" t="str">
        <f>VLOOKUP(Attack[[#This Row],[No用]],SetNo[[No.用]:[vlookup 用]],2,FALSE)</f>
        <v/>
      </c>
      <c r="B67" s="11"/>
      <c r="C67" s="11"/>
      <c r="D67" s="11"/>
      <c r="E67" s="11"/>
      <c r="F67" s="11"/>
      <c r="G67" s="11"/>
      <c r="H67" s="11"/>
      <c r="I67" s="12" t="s">
        <v>250</v>
      </c>
      <c r="J67" s="11"/>
      <c r="K67" s="11"/>
      <c r="L67" s="11"/>
      <c r="M67" s="11"/>
      <c r="N67" s="11"/>
      <c r="O67" s="11"/>
      <c r="P67" s="11"/>
      <c r="Q67" s="11"/>
      <c r="R67" s="11"/>
      <c r="S67" s="8" t="str">
        <f>Attack[[#This Row],[服装]]&amp;Attack[[#This Row],[名前]]&amp;Attack[[#This Row],[レアリティ]]</f>
        <v/>
      </c>
      <c r="T67" s="11"/>
      <c r="U67" s="11"/>
      <c r="V67" s="11"/>
      <c r="W67" s="11"/>
      <c r="X67" s="11"/>
      <c r="Y67" s="11"/>
      <c r="Z67" s="11"/>
      <c r="AA67" s="11"/>
    </row>
    <row r="68" spans="1:27" x14ac:dyDescent="0.3">
      <c r="A68" s="11" t="str">
        <f>VLOOKUP(Attack[[#This Row],[No用]],SetNo[[No.用]:[vlookup 用]],2,FALSE)</f>
        <v/>
      </c>
      <c r="B68" s="11"/>
      <c r="C68" s="11"/>
      <c r="D68" s="11"/>
      <c r="E68" s="11"/>
      <c r="F68" s="11"/>
      <c r="G68" s="11"/>
      <c r="H68" s="11"/>
      <c r="I68" s="12" t="s">
        <v>250</v>
      </c>
      <c r="J68" s="11"/>
      <c r="K68" s="11"/>
      <c r="L68" s="11"/>
      <c r="M68" s="11"/>
      <c r="N68" s="11"/>
      <c r="O68" s="11"/>
      <c r="P68" s="11"/>
      <c r="Q68" s="11"/>
      <c r="R68" s="11"/>
      <c r="S68" s="8" t="str">
        <f>Attack[[#This Row],[服装]]&amp;Attack[[#This Row],[名前]]&amp;Attack[[#This Row],[レアリティ]]</f>
        <v/>
      </c>
      <c r="T68" s="11"/>
      <c r="U68" s="11"/>
      <c r="V68" s="11"/>
      <c r="W68" s="11"/>
      <c r="X68" s="11"/>
      <c r="Y68" s="11"/>
      <c r="Z68" s="11"/>
      <c r="AA68" s="11"/>
    </row>
    <row r="69" spans="1:27" x14ac:dyDescent="0.3">
      <c r="A69" s="11" t="str">
        <f>VLOOKUP(Attack[[#This Row],[No用]],SetNo[[No.用]:[vlookup 用]],2,FALSE)</f>
        <v/>
      </c>
      <c r="B69" s="11"/>
      <c r="C69" s="11"/>
      <c r="D69" s="11"/>
      <c r="E69" s="11"/>
      <c r="F69" s="11"/>
      <c r="G69" s="11"/>
      <c r="H69" s="11"/>
      <c r="I69" s="12" t="s">
        <v>250</v>
      </c>
      <c r="J69" s="11"/>
      <c r="K69" s="11"/>
      <c r="L69" s="11"/>
      <c r="M69" s="11"/>
      <c r="N69" s="11"/>
      <c r="O69" s="11"/>
      <c r="P69" s="11"/>
      <c r="Q69" s="11"/>
      <c r="R69" s="11"/>
      <c r="S69" s="8" t="str">
        <f>Attack[[#This Row],[服装]]&amp;Attack[[#This Row],[名前]]&amp;Attack[[#This Row],[レアリティ]]</f>
        <v/>
      </c>
      <c r="T69" s="11"/>
      <c r="U69" s="11"/>
      <c r="V69" s="11"/>
      <c r="W69" s="11"/>
      <c r="X69" s="11"/>
      <c r="Y69" s="11"/>
      <c r="Z69" s="11"/>
      <c r="AA69" s="11"/>
    </row>
    <row r="70" spans="1:27" x14ac:dyDescent="0.3">
      <c r="A70" s="11" t="str">
        <f>VLOOKUP(Attack[[#This Row],[No用]],SetNo[[No.用]:[vlookup 用]],2,FALSE)</f>
        <v/>
      </c>
      <c r="B70" s="11"/>
      <c r="C70" s="11"/>
      <c r="D70" s="11"/>
      <c r="E70" s="11"/>
      <c r="F70" s="11"/>
      <c r="G70" s="11"/>
      <c r="H70" s="11"/>
      <c r="I70" s="12" t="s">
        <v>250</v>
      </c>
      <c r="J70" s="11"/>
      <c r="K70" s="11"/>
      <c r="L70" s="11"/>
      <c r="M70" s="11"/>
      <c r="N70" s="11"/>
      <c r="O70" s="11"/>
      <c r="P70" s="11"/>
      <c r="Q70" s="11"/>
      <c r="R70" s="11"/>
      <c r="S70" s="8" t="str">
        <f>Attack[[#This Row],[服装]]&amp;Attack[[#This Row],[名前]]&amp;Attack[[#This Row],[レアリティ]]</f>
        <v/>
      </c>
      <c r="T70" s="11"/>
      <c r="U70" s="11"/>
      <c r="V70" s="11"/>
      <c r="W70" s="11"/>
      <c r="X70" s="11"/>
      <c r="Y70" s="11"/>
      <c r="Z70" s="11"/>
      <c r="AA70" s="11"/>
    </row>
    <row r="71" spans="1:27" x14ac:dyDescent="0.3">
      <c r="A71" s="11" t="str">
        <f>VLOOKUP(Attack[[#This Row],[No用]],SetNo[[No.用]:[vlookup 用]],2,FALSE)</f>
        <v/>
      </c>
      <c r="B71" s="11"/>
      <c r="C71" s="11"/>
      <c r="D71" s="11"/>
      <c r="E71" s="11"/>
      <c r="F71" s="11"/>
      <c r="G71" s="11"/>
      <c r="H71" s="11"/>
      <c r="I71" s="12" t="s">
        <v>250</v>
      </c>
      <c r="J71" s="11"/>
      <c r="K71" s="11"/>
      <c r="L71" s="11"/>
      <c r="M71" s="11"/>
      <c r="N71" s="11"/>
      <c r="O71" s="11"/>
      <c r="P71" s="11"/>
      <c r="Q71" s="11"/>
      <c r="R71" s="11"/>
      <c r="S71" s="8" t="str">
        <f>Attack[[#This Row],[服装]]&amp;Attack[[#This Row],[名前]]&amp;Attack[[#This Row],[レアリティ]]</f>
        <v/>
      </c>
      <c r="T71" s="11"/>
      <c r="U71" s="11"/>
      <c r="V71" s="11"/>
      <c r="W71" s="11"/>
      <c r="X71" s="11"/>
      <c r="Y71" s="11"/>
      <c r="Z71" s="11"/>
      <c r="AA71" s="11"/>
    </row>
    <row r="72" spans="1:27" x14ac:dyDescent="0.3">
      <c r="A72" s="3" t="str">
        <f>VLOOKUP(Attack[[#This Row],[No用]],SetNo[[No.用]:[vlookup 用]],2,FALSE)</f>
        <v/>
      </c>
      <c r="I72" s="7" t="s">
        <v>250</v>
      </c>
      <c r="S72" s="8" t="str">
        <f>Attack[[#This Row],[服装]]&amp;Attack[[#This Row],[名前]]&amp;Attack[[#This Row],[レアリティ]]</f>
        <v/>
      </c>
    </row>
    <row r="73" spans="1:27" x14ac:dyDescent="0.3">
      <c r="A73" s="3" t="str">
        <f>VLOOKUP(Attack[[#This Row],[No用]],SetNo[[No.用]:[vlookup 用]],2,FALSE)</f>
        <v/>
      </c>
      <c r="I73" s="7" t="s">
        <v>250</v>
      </c>
      <c r="S73" s="8" t="str">
        <f>Attack[[#This Row],[服装]]&amp;Attack[[#This Row],[名前]]&amp;Attack[[#This Row],[レアリティ]]</f>
        <v/>
      </c>
    </row>
    <row r="74" spans="1:27" x14ac:dyDescent="0.3">
      <c r="A74" s="3" t="str">
        <f>VLOOKUP(Attack[[#This Row],[No用]],SetNo[[No.用]:[vlookup 用]],2,FALSE)</f>
        <v/>
      </c>
      <c r="I74" s="7" t="s">
        <v>250</v>
      </c>
      <c r="S74" s="8" t="str">
        <f>Attack[[#This Row],[服装]]&amp;Attack[[#This Row],[名前]]&amp;Attack[[#This Row],[レアリティ]]</f>
        <v/>
      </c>
    </row>
    <row r="75" spans="1:27" x14ac:dyDescent="0.3">
      <c r="A75" s="3" t="str">
        <f>VLOOKUP(Attack[[#This Row],[No用]],SetNo[[No.用]:[vlookup 用]],2,FALSE)</f>
        <v/>
      </c>
      <c r="I75" s="7" t="s">
        <v>250</v>
      </c>
      <c r="S75" s="8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I67"/>
  <sheetViews>
    <sheetView tabSelected="1" workbookViewId="0">
      <selection activeCell="U17" sqref="U17"/>
    </sheetView>
  </sheetViews>
  <sheetFormatPr defaultRowHeight="14.4" x14ac:dyDescent="0.3"/>
  <cols>
    <col min="1" max="1" width="6" bestFit="1" customWidth="1"/>
    <col min="2" max="2" width="9.21875" style="11" bestFit="1" customWidth="1"/>
    <col min="3" max="3" width="8.6640625" style="11" bestFit="1" customWidth="1"/>
    <col min="4" max="5" width="10.44140625" style="11" bestFit="1" customWidth="1"/>
    <col min="6" max="6" width="7.21875" style="11" bestFit="1" customWidth="1"/>
    <col min="7" max="7" width="9.77734375" style="11" bestFit="1" customWidth="1"/>
    <col min="8" max="8" width="5.21875" style="11" bestFit="1" customWidth="1"/>
    <col min="9" max="9" width="9" style="11" bestFit="1" customWidth="1"/>
    <col min="10" max="10" width="13" style="11" bestFit="1" customWidth="1"/>
    <col min="11" max="11" width="5.44140625" style="11" bestFit="1" customWidth="1"/>
    <col min="12" max="12" width="7.5546875" style="11" bestFit="1" customWidth="1"/>
    <col min="13" max="14" width="7.21875" style="11" bestFit="1" customWidth="1"/>
    <col min="15" max="15" width="10.77734375" style="11" bestFit="1" customWidth="1"/>
    <col min="16" max="16" width="12.109375" style="11" bestFit="1" customWidth="1"/>
    <col min="17" max="17" width="15.6640625" style="11" bestFit="1" customWidth="1"/>
    <col min="18" max="18" width="13.6640625" style="11" bestFit="1" customWidth="1"/>
    <col min="19" max="19" width="13.33203125" style="11" hidden="1" customWidth="1"/>
    <col min="20" max="20" width="2.109375" style="11" customWidth="1"/>
    <col min="21" max="16384" width="8.88671875" style="11"/>
  </cols>
  <sheetData>
    <row r="1" spans="1:30" x14ac:dyDescent="0.3">
      <c r="A1" s="11" t="s">
        <v>252</v>
      </c>
      <c r="B1" s="11" t="s">
        <v>165</v>
      </c>
      <c r="C1" s="11" t="s">
        <v>0</v>
      </c>
      <c r="D1" s="11" t="s">
        <v>7</v>
      </c>
      <c r="E1" s="11" t="s">
        <v>2</v>
      </c>
      <c r="F1" s="11" t="s">
        <v>1</v>
      </c>
      <c r="G1" s="11" t="s">
        <v>3</v>
      </c>
      <c r="H1" s="11" t="s">
        <v>253</v>
      </c>
      <c r="I1" s="11" t="s">
        <v>254</v>
      </c>
      <c r="J1" s="11" t="s">
        <v>255</v>
      </c>
      <c r="K1" s="11" t="s">
        <v>256</v>
      </c>
      <c r="L1" s="11" t="s">
        <v>257</v>
      </c>
      <c r="M1" s="11" t="s">
        <v>258</v>
      </c>
      <c r="N1" s="11" t="s">
        <v>259</v>
      </c>
      <c r="O1" s="11" t="s">
        <v>260</v>
      </c>
      <c r="P1" s="11" t="s">
        <v>261</v>
      </c>
      <c r="Q1" s="11" t="s">
        <v>262</v>
      </c>
      <c r="R1" s="11" t="s">
        <v>263</v>
      </c>
      <c r="S1" s="11" t="s">
        <v>251</v>
      </c>
    </row>
    <row r="2" spans="1:30" x14ac:dyDescent="0.3">
      <c r="A2" s="9">
        <f>VLOOKUP(Block[[#This Row],[No用]],SetNo[[No.用]:[vlookup 用]],2,FALSE)</f>
        <v>1</v>
      </c>
      <c r="B2" s="9" t="s">
        <v>109</v>
      </c>
      <c r="C2" s="9" t="s">
        <v>140</v>
      </c>
      <c r="D2" s="9" t="s">
        <v>78</v>
      </c>
      <c r="E2" s="9" t="s">
        <v>83</v>
      </c>
      <c r="F2" s="9" t="s">
        <v>139</v>
      </c>
      <c r="G2" s="10" t="s">
        <v>72</v>
      </c>
      <c r="H2" s="11">
        <v>1</v>
      </c>
      <c r="I2" s="12" t="s">
        <v>264</v>
      </c>
      <c r="J2" s="12" t="s">
        <v>188</v>
      </c>
      <c r="K2" s="9" t="s">
        <v>176</v>
      </c>
      <c r="L2" s="9">
        <v>28</v>
      </c>
      <c r="Q2" s="9"/>
      <c r="R2" s="9"/>
      <c r="S2" s="8" t="str">
        <f>Block[[#This Row],[服装]]&amp;Block[[#This Row],[名前]]&amp;Block[[#This Row],[レアリティ]]</f>
        <v>ユニフォーム日向翔陽ICONIC</v>
      </c>
      <c r="T2" s="9"/>
      <c r="U2" s="9"/>
      <c r="AA2" s="9"/>
      <c r="AB2" s="9"/>
      <c r="AC2" s="9"/>
      <c r="AD2" s="9"/>
    </row>
    <row r="3" spans="1:30" x14ac:dyDescent="0.3">
      <c r="A3" s="11">
        <f>VLOOKUP(Block[[#This Row],[No用]],SetNo[[No.用]:[vlookup 用]],2,FALSE)</f>
        <v>1</v>
      </c>
      <c r="B3" s="9" t="s">
        <v>109</v>
      </c>
      <c r="C3" s="9" t="s">
        <v>140</v>
      </c>
      <c r="D3" s="9" t="s">
        <v>78</v>
      </c>
      <c r="E3" s="9" t="s">
        <v>83</v>
      </c>
      <c r="F3" s="9" t="s">
        <v>139</v>
      </c>
      <c r="G3" s="10" t="s">
        <v>72</v>
      </c>
      <c r="H3" s="11">
        <v>1</v>
      </c>
      <c r="I3" s="12" t="s">
        <v>264</v>
      </c>
      <c r="J3" s="11" t="s">
        <v>189</v>
      </c>
      <c r="K3" s="9" t="s">
        <v>176</v>
      </c>
      <c r="L3" s="9">
        <v>28</v>
      </c>
      <c r="S3" s="11" t="str">
        <f>Block[[#This Row],[服装]]&amp;Block[[#This Row],[名前]]&amp;Block[[#This Row],[レアリティ]]</f>
        <v>ユニフォーム日向翔陽ICONIC</v>
      </c>
    </row>
    <row r="4" spans="1:30" x14ac:dyDescent="0.3">
      <c r="A4" s="11">
        <f>VLOOKUP(Block[[#This Row],[No用]],SetNo[[No.用]:[vlookup 用]],2,FALSE)</f>
        <v>1</v>
      </c>
      <c r="B4" s="9" t="s">
        <v>109</v>
      </c>
      <c r="C4" s="9" t="s">
        <v>140</v>
      </c>
      <c r="D4" s="9" t="s">
        <v>78</v>
      </c>
      <c r="E4" s="9" t="s">
        <v>83</v>
      </c>
      <c r="F4" s="9" t="s">
        <v>139</v>
      </c>
      <c r="G4" s="10" t="s">
        <v>72</v>
      </c>
      <c r="H4" s="11">
        <v>1</v>
      </c>
      <c r="I4" s="12" t="s">
        <v>264</v>
      </c>
      <c r="J4" s="11" t="s">
        <v>190</v>
      </c>
      <c r="K4" s="9" t="s">
        <v>187</v>
      </c>
      <c r="L4" s="9">
        <v>29</v>
      </c>
      <c r="S4" s="11" t="str">
        <f>Block[[#This Row],[服装]]&amp;Block[[#This Row],[名前]]&amp;Block[[#This Row],[レアリティ]]</f>
        <v>ユニフォーム日向翔陽ICONIC</v>
      </c>
    </row>
    <row r="5" spans="1:30" x14ac:dyDescent="0.3">
      <c r="A5" s="11">
        <f>VLOOKUP(Block[[#This Row],[No用]],SetNo[[No.用]:[vlookup 用]],2,FALSE)</f>
        <v>1</v>
      </c>
      <c r="B5" s="9" t="s">
        <v>109</v>
      </c>
      <c r="C5" s="9" t="s">
        <v>140</v>
      </c>
      <c r="D5" s="9" t="s">
        <v>78</v>
      </c>
      <c r="E5" s="9" t="s">
        <v>83</v>
      </c>
      <c r="F5" s="9" t="s">
        <v>139</v>
      </c>
      <c r="G5" s="10" t="s">
        <v>72</v>
      </c>
      <c r="H5" s="11">
        <v>1</v>
      </c>
      <c r="I5" s="12" t="s">
        <v>264</v>
      </c>
      <c r="J5" s="11" t="s">
        <v>191</v>
      </c>
      <c r="K5" s="9" t="s">
        <v>176</v>
      </c>
      <c r="L5" s="9">
        <v>29</v>
      </c>
      <c r="S5" s="11" t="str">
        <f>Block[[#This Row],[服装]]&amp;Block[[#This Row],[名前]]&amp;Block[[#This Row],[レアリティ]]</f>
        <v>ユニフォーム日向翔陽ICONIC</v>
      </c>
    </row>
    <row r="6" spans="1:30" x14ac:dyDescent="0.3">
      <c r="A6" s="11">
        <f>VLOOKUP(Block[[#This Row],[No用]],SetNo[[No.用]:[vlookup 用]],2,FALSE)</f>
        <v>1</v>
      </c>
      <c r="B6" s="9" t="s">
        <v>109</v>
      </c>
      <c r="C6" s="9" t="s">
        <v>140</v>
      </c>
      <c r="D6" s="9" t="s">
        <v>78</v>
      </c>
      <c r="E6" s="9" t="s">
        <v>83</v>
      </c>
      <c r="F6" s="9" t="s">
        <v>139</v>
      </c>
      <c r="G6" s="10" t="s">
        <v>72</v>
      </c>
      <c r="H6" s="11">
        <v>1</v>
      </c>
      <c r="I6" s="12" t="s">
        <v>264</v>
      </c>
      <c r="J6" s="11" t="s">
        <v>265</v>
      </c>
      <c r="K6" s="9" t="s">
        <v>176</v>
      </c>
      <c r="L6" s="9">
        <v>27</v>
      </c>
      <c r="M6" s="9"/>
      <c r="S6" s="11" t="str">
        <f>Block[[#This Row],[服装]]&amp;Block[[#This Row],[名前]]&amp;Block[[#This Row],[レアリティ]]</f>
        <v>ユニフォーム日向翔陽ICONIC</v>
      </c>
    </row>
    <row r="7" spans="1:30" x14ac:dyDescent="0.3">
      <c r="A7" s="9">
        <f>VLOOKUP(Block[[#This Row],[No用]],SetNo[[No.用]:[vlookup 用]],2,FALSE)</f>
        <v>2</v>
      </c>
      <c r="B7" s="9" t="s">
        <v>152</v>
      </c>
      <c r="C7" s="9" t="s">
        <v>140</v>
      </c>
      <c r="D7" s="9" t="s">
        <v>78</v>
      </c>
      <c r="E7" s="9" t="s">
        <v>83</v>
      </c>
      <c r="F7" s="9" t="s">
        <v>139</v>
      </c>
      <c r="G7" s="10" t="s">
        <v>72</v>
      </c>
      <c r="H7" s="11">
        <v>1</v>
      </c>
      <c r="I7" s="12" t="s">
        <v>264</v>
      </c>
      <c r="J7" s="12" t="s">
        <v>188</v>
      </c>
      <c r="K7" s="9" t="s">
        <v>176</v>
      </c>
      <c r="L7" s="9">
        <v>28</v>
      </c>
      <c r="S7" s="8" t="str">
        <f>Block[[#This Row],[服装]]&amp;Block[[#This Row],[名前]]&amp;Block[[#This Row],[レアリティ]]</f>
        <v>制服日向翔陽ICONIC</v>
      </c>
    </row>
    <row r="8" spans="1:30" x14ac:dyDescent="0.3">
      <c r="A8" s="11">
        <f>VLOOKUP(Block[[#This Row],[No用]],SetNo[[No.用]:[vlookup 用]],2,FALSE)</f>
        <v>2</v>
      </c>
      <c r="B8" s="9" t="s">
        <v>152</v>
      </c>
      <c r="C8" s="9" t="s">
        <v>140</v>
      </c>
      <c r="D8" s="9" t="s">
        <v>78</v>
      </c>
      <c r="E8" s="9" t="s">
        <v>83</v>
      </c>
      <c r="F8" s="9" t="s">
        <v>139</v>
      </c>
      <c r="G8" s="10" t="s">
        <v>72</v>
      </c>
      <c r="H8" s="11">
        <v>1</v>
      </c>
      <c r="I8" s="12" t="s">
        <v>264</v>
      </c>
      <c r="J8" s="11" t="s">
        <v>189</v>
      </c>
      <c r="K8" s="9" t="s">
        <v>176</v>
      </c>
      <c r="L8" s="9">
        <v>28</v>
      </c>
      <c r="S8" s="11" t="str">
        <f>Block[[#This Row],[服装]]&amp;Block[[#This Row],[名前]]&amp;Block[[#This Row],[レアリティ]]</f>
        <v>制服日向翔陽ICONIC</v>
      </c>
    </row>
    <row r="9" spans="1:30" x14ac:dyDescent="0.3">
      <c r="A9" s="11">
        <f>VLOOKUP(Block[[#This Row],[No用]],SetNo[[No.用]:[vlookup 用]],2,FALSE)</f>
        <v>2</v>
      </c>
      <c r="B9" s="9" t="s">
        <v>152</v>
      </c>
      <c r="C9" s="9" t="s">
        <v>140</v>
      </c>
      <c r="D9" s="9" t="s">
        <v>78</v>
      </c>
      <c r="E9" s="9" t="s">
        <v>83</v>
      </c>
      <c r="F9" s="9" t="s">
        <v>139</v>
      </c>
      <c r="G9" s="10" t="s">
        <v>72</v>
      </c>
      <c r="H9" s="11">
        <v>1</v>
      </c>
      <c r="I9" s="12" t="s">
        <v>264</v>
      </c>
      <c r="J9" s="11" t="s">
        <v>190</v>
      </c>
      <c r="K9" s="9" t="s">
        <v>187</v>
      </c>
      <c r="L9" s="9">
        <v>29</v>
      </c>
      <c r="S9" s="11" t="str">
        <f>Block[[#This Row],[服装]]&amp;Block[[#This Row],[名前]]&amp;Block[[#This Row],[レアリティ]]</f>
        <v>制服日向翔陽ICONIC</v>
      </c>
    </row>
    <row r="10" spans="1:30" x14ac:dyDescent="0.3">
      <c r="A10" s="11">
        <f>VLOOKUP(Block[[#This Row],[No用]],SetNo[[No.用]:[vlookup 用]],2,FALSE)</f>
        <v>2</v>
      </c>
      <c r="B10" s="9" t="s">
        <v>152</v>
      </c>
      <c r="C10" s="9" t="s">
        <v>140</v>
      </c>
      <c r="D10" s="9" t="s">
        <v>78</v>
      </c>
      <c r="E10" s="9" t="s">
        <v>83</v>
      </c>
      <c r="F10" s="9" t="s">
        <v>139</v>
      </c>
      <c r="G10" s="10" t="s">
        <v>72</v>
      </c>
      <c r="H10" s="11">
        <v>1</v>
      </c>
      <c r="I10" s="12" t="s">
        <v>264</v>
      </c>
      <c r="J10" s="11" t="s">
        <v>191</v>
      </c>
      <c r="K10" s="9" t="s">
        <v>192</v>
      </c>
      <c r="L10" s="9">
        <v>31</v>
      </c>
      <c r="S10" s="11" t="str">
        <f>Block[[#This Row],[服装]]&amp;Block[[#This Row],[名前]]&amp;Block[[#This Row],[レアリティ]]</f>
        <v>制服日向翔陽ICONIC</v>
      </c>
    </row>
    <row r="11" spans="1:30" x14ac:dyDescent="0.3">
      <c r="A11" s="11">
        <f>VLOOKUP(Block[[#This Row],[No用]],SetNo[[No.用]:[vlookup 用]],2,FALSE)</f>
        <v>2</v>
      </c>
      <c r="B11" s="9" t="s">
        <v>152</v>
      </c>
      <c r="C11" s="9" t="s">
        <v>140</v>
      </c>
      <c r="D11" s="9" t="s">
        <v>78</v>
      </c>
      <c r="E11" s="9" t="s">
        <v>83</v>
      </c>
      <c r="F11" s="9" t="s">
        <v>139</v>
      </c>
      <c r="G11" s="10" t="s">
        <v>72</v>
      </c>
      <c r="H11" s="11">
        <v>1</v>
      </c>
      <c r="I11" s="12" t="s">
        <v>264</v>
      </c>
      <c r="J11" s="11" t="s">
        <v>265</v>
      </c>
      <c r="K11" s="9" t="s">
        <v>176</v>
      </c>
      <c r="L11" s="9">
        <v>27</v>
      </c>
      <c r="S11" s="11" t="str">
        <f>Block[[#This Row],[服装]]&amp;Block[[#This Row],[名前]]&amp;Block[[#This Row],[レアリティ]]</f>
        <v>制服日向翔陽ICONIC</v>
      </c>
    </row>
    <row r="12" spans="1:30" x14ac:dyDescent="0.3">
      <c r="A12" s="9">
        <f>VLOOKUP(Block[[#This Row],[No用]],SetNo[[No.用]:[vlookup 用]],2,FALSE)</f>
        <v>3</v>
      </c>
      <c r="B12" s="9" t="s">
        <v>153</v>
      </c>
      <c r="C12" s="9" t="s">
        <v>140</v>
      </c>
      <c r="D12" s="9" t="s">
        <v>74</v>
      </c>
      <c r="E12" s="9" t="s">
        <v>83</v>
      </c>
      <c r="F12" s="9" t="s">
        <v>139</v>
      </c>
      <c r="G12" s="10" t="s">
        <v>72</v>
      </c>
      <c r="H12" s="11">
        <v>1</v>
      </c>
      <c r="I12" s="12" t="s">
        <v>264</v>
      </c>
      <c r="J12" s="12" t="s">
        <v>188</v>
      </c>
      <c r="K12" s="9" t="s">
        <v>187</v>
      </c>
      <c r="L12" s="9">
        <v>33</v>
      </c>
      <c r="S12" s="8" t="str">
        <f>Block[[#This Row],[服装]]&amp;Block[[#This Row],[名前]]&amp;Block[[#This Row],[レアリティ]]</f>
        <v>夏祭り日向翔陽ICONIC</v>
      </c>
    </row>
    <row r="13" spans="1:30" x14ac:dyDescent="0.3">
      <c r="A13" s="11">
        <f>VLOOKUP(Block[[#This Row],[No用]],SetNo[[No.用]:[vlookup 用]],2,FALSE)</f>
        <v>3</v>
      </c>
      <c r="B13" s="9" t="s">
        <v>153</v>
      </c>
      <c r="C13" s="9" t="s">
        <v>140</v>
      </c>
      <c r="D13" s="9" t="s">
        <v>74</v>
      </c>
      <c r="E13" s="9" t="s">
        <v>83</v>
      </c>
      <c r="F13" s="9" t="s">
        <v>139</v>
      </c>
      <c r="G13" s="10" t="s">
        <v>72</v>
      </c>
      <c r="H13" s="11">
        <v>1</v>
      </c>
      <c r="I13" s="12" t="s">
        <v>264</v>
      </c>
      <c r="J13" s="11" t="s">
        <v>189</v>
      </c>
      <c r="K13" s="9" t="s">
        <v>187</v>
      </c>
      <c r="L13" s="9">
        <v>33</v>
      </c>
      <c r="S13" s="11" t="str">
        <f>Block[[#This Row],[服装]]&amp;Block[[#This Row],[名前]]&amp;Block[[#This Row],[レアリティ]]</f>
        <v>夏祭り日向翔陽ICONIC</v>
      </c>
    </row>
    <row r="14" spans="1:30" x14ac:dyDescent="0.3">
      <c r="A14" s="11">
        <f>VLOOKUP(Block[[#This Row],[No用]],SetNo[[No.用]:[vlookup 用]],2,FALSE)</f>
        <v>3</v>
      </c>
      <c r="B14" s="9" t="s">
        <v>153</v>
      </c>
      <c r="C14" s="9" t="s">
        <v>140</v>
      </c>
      <c r="D14" s="9" t="s">
        <v>74</v>
      </c>
      <c r="E14" s="9" t="s">
        <v>83</v>
      </c>
      <c r="F14" s="9" t="s">
        <v>139</v>
      </c>
      <c r="G14" s="10" t="s">
        <v>72</v>
      </c>
      <c r="H14" s="11">
        <v>1</v>
      </c>
      <c r="I14" s="12" t="s">
        <v>264</v>
      </c>
      <c r="J14" s="11" t="s">
        <v>190</v>
      </c>
      <c r="K14" s="9" t="s">
        <v>192</v>
      </c>
      <c r="L14" s="9">
        <v>28</v>
      </c>
      <c r="S14" s="11" t="str">
        <f>Block[[#This Row],[服装]]&amp;Block[[#This Row],[名前]]&amp;Block[[#This Row],[レアリティ]]</f>
        <v>夏祭り日向翔陽ICONIC</v>
      </c>
    </row>
    <row r="15" spans="1:30" x14ac:dyDescent="0.3">
      <c r="A15" s="11">
        <f>VLOOKUP(Block[[#This Row],[No用]],SetNo[[No.用]:[vlookup 用]],2,FALSE)</f>
        <v>3</v>
      </c>
      <c r="B15" s="9" t="s">
        <v>153</v>
      </c>
      <c r="C15" s="9" t="s">
        <v>140</v>
      </c>
      <c r="D15" s="9" t="s">
        <v>74</v>
      </c>
      <c r="E15" s="9" t="s">
        <v>83</v>
      </c>
      <c r="F15" s="9" t="s">
        <v>139</v>
      </c>
      <c r="G15" s="10" t="s">
        <v>72</v>
      </c>
      <c r="H15" s="11">
        <v>1</v>
      </c>
      <c r="I15" s="12" t="s">
        <v>264</v>
      </c>
      <c r="J15" s="11" t="s">
        <v>193</v>
      </c>
      <c r="K15" s="9" t="s">
        <v>192</v>
      </c>
      <c r="L15" s="9">
        <v>30</v>
      </c>
      <c r="S15" s="11" t="str">
        <f>Block[[#This Row],[服装]]&amp;Block[[#This Row],[名前]]&amp;Block[[#This Row],[レアリティ]]</f>
        <v>夏祭り日向翔陽ICONIC</v>
      </c>
    </row>
    <row r="16" spans="1:30" x14ac:dyDescent="0.3">
      <c r="A16" s="11">
        <f>VLOOKUP(Block[[#This Row],[No用]],SetNo[[No.用]:[vlookup 用]],2,FALSE)</f>
        <v>3</v>
      </c>
      <c r="B16" s="9" t="s">
        <v>153</v>
      </c>
      <c r="C16" s="9" t="s">
        <v>140</v>
      </c>
      <c r="D16" s="9" t="s">
        <v>74</v>
      </c>
      <c r="E16" s="9" t="s">
        <v>83</v>
      </c>
      <c r="F16" s="9" t="s">
        <v>139</v>
      </c>
      <c r="G16" s="10" t="s">
        <v>72</v>
      </c>
      <c r="H16" s="11">
        <v>1</v>
      </c>
      <c r="I16" s="12" t="s">
        <v>264</v>
      </c>
      <c r="J16" s="11" t="s">
        <v>191</v>
      </c>
      <c r="K16" s="9" t="s">
        <v>176</v>
      </c>
      <c r="L16" s="9">
        <v>29</v>
      </c>
      <c r="S16" s="11" t="str">
        <f>Block[[#This Row],[服装]]&amp;Block[[#This Row],[名前]]&amp;Block[[#This Row],[レアリティ]]</f>
        <v>夏祭り日向翔陽ICONIC</v>
      </c>
    </row>
    <row r="17" spans="1:35" x14ac:dyDescent="0.3">
      <c r="A17" s="11">
        <f>VLOOKUP(Block[[#This Row],[No用]],SetNo[[No.用]:[vlookup 用]],2,FALSE)</f>
        <v>3</v>
      </c>
      <c r="B17" s="9" t="s">
        <v>153</v>
      </c>
      <c r="C17" s="9" t="s">
        <v>140</v>
      </c>
      <c r="D17" s="9" t="s">
        <v>74</v>
      </c>
      <c r="E17" s="9" t="s">
        <v>83</v>
      </c>
      <c r="F17" s="9" t="s">
        <v>139</v>
      </c>
      <c r="G17" s="10" t="s">
        <v>72</v>
      </c>
      <c r="H17" s="11">
        <v>1</v>
      </c>
      <c r="I17" s="12" t="s">
        <v>264</v>
      </c>
      <c r="J17" s="12" t="s">
        <v>265</v>
      </c>
      <c r="K17" s="9" t="s">
        <v>176</v>
      </c>
      <c r="L17" s="9">
        <v>27</v>
      </c>
      <c r="S17" s="11" t="str">
        <f>Block[[#This Row],[服装]]&amp;Block[[#This Row],[名前]]&amp;Block[[#This Row],[レアリティ]]</f>
        <v>夏祭り日向翔陽ICONIC</v>
      </c>
    </row>
    <row r="18" spans="1:35" x14ac:dyDescent="0.3">
      <c r="A18" s="11">
        <f>VLOOKUP(Block[[#This Row],[No用]],SetNo[[No.用]:[vlookup 用]],2,FALSE)</f>
        <v>3</v>
      </c>
      <c r="B18" s="9" t="s">
        <v>153</v>
      </c>
      <c r="C18" s="9" t="s">
        <v>140</v>
      </c>
      <c r="D18" s="9" t="s">
        <v>74</v>
      </c>
      <c r="E18" s="9" t="s">
        <v>83</v>
      </c>
      <c r="F18" s="9" t="s">
        <v>139</v>
      </c>
      <c r="G18" s="10" t="s">
        <v>72</v>
      </c>
      <c r="H18" s="11">
        <v>1</v>
      </c>
      <c r="I18" s="12" t="s">
        <v>264</v>
      </c>
      <c r="J18" s="9" t="s">
        <v>190</v>
      </c>
      <c r="K18" s="13" t="s">
        <v>240</v>
      </c>
      <c r="L18" s="9">
        <v>44</v>
      </c>
      <c r="M18" s="9">
        <v>5</v>
      </c>
      <c r="N18" s="9">
        <v>54</v>
      </c>
      <c r="O18" s="9">
        <v>7</v>
      </c>
      <c r="S18" s="11" t="str">
        <f>Block[[#This Row],[服装]]&amp;Block[[#This Row],[名前]]&amp;Block[[#This Row],[レアリティ]]</f>
        <v>夏祭り日向翔陽ICONIC</v>
      </c>
    </row>
    <row r="19" spans="1:35" x14ac:dyDescent="0.3">
      <c r="A19" s="9">
        <f>VLOOKUP(Block[[#This Row],[No用]],SetNo[[No.用]:[vlookup 用]],2,FALSE)</f>
        <v>4</v>
      </c>
      <c r="B19" s="9" t="s">
        <v>109</v>
      </c>
      <c r="C19" s="9" t="s">
        <v>141</v>
      </c>
      <c r="D19" s="9" t="s">
        <v>78</v>
      </c>
      <c r="E19" s="9" t="s">
        <v>75</v>
      </c>
      <c r="F19" s="9" t="s">
        <v>139</v>
      </c>
      <c r="G19" s="10" t="s">
        <v>72</v>
      </c>
      <c r="H19" s="11">
        <v>1</v>
      </c>
      <c r="I19" s="12" t="s">
        <v>264</v>
      </c>
      <c r="J19" s="11" t="s">
        <v>188</v>
      </c>
      <c r="K19" s="9" t="s">
        <v>176</v>
      </c>
      <c r="L19" s="9">
        <v>26</v>
      </c>
      <c r="O19" s="9"/>
      <c r="P19" s="9"/>
      <c r="Q19" s="9"/>
      <c r="R19" s="9"/>
      <c r="S19" s="8" t="str">
        <f>Block[[#This Row],[服装]]&amp;Block[[#This Row],[名前]]&amp;Block[[#This Row],[レアリティ]]</f>
        <v>ユニフォーム影山飛雄ICONIC</v>
      </c>
      <c r="T19" s="9"/>
      <c r="U19" s="9"/>
      <c r="V19" s="9"/>
      <c r="W19" s="9"/>
    </row>
    <row r="20" spans="1:35" x14ac:dyDescent="0.3">
      <c r="A20" s="11">
        <f>VLOOKUP(Block[[#This Row],[No用]],SetNo[[No.用]:[vlookup 用]],2,FALSE)</f>
        <v>4</v>
      </c>
      <c r="B20" s="9" t="s">
        <v>109</v>
      </c>
      <c r="C20" s="9" t="s">
        <v>141</v>
      </c>
      <c r="D20" s="9" t="s">
        <v>78</v>
      </c>
      <c r="E20" s="9" t="s">
        <v>75</v>
      </c>
      <c r="F20" s="9" t="s">
        <v>139</v>
      </c>
      <c r="G20" s="10" t="s">
        <v>72</v>
      </c>
      <c r="H20" s="11">
        <v>1</v>
      </c>
      <c r="I20" s="12" t="s">
        <v>264</v>
      </c>
      <c r="J20" s="11" t="s">
        <v>189</v>
      </c>
      <c r="K20" s="9" t="s">
        <v>176</v>
      </c>
      <c r="L20" s="9">
        <v>26</v>
      </c>
      <c r="S20" s="11" t="str">
        <f>Block[[#This Row],[服装]]&amp;Block[[#This Row],[名前]]&amp;Block[[#This Row],[レアリティ]]</f>
        <v>ユニフォーム影山飛雄ICONIC</v>
      </c>
    </row>
    <row r="21" spans="1:35" x14ac:dyDescent="0.3">
      <c r="A21" s="11">
        <f>VLOOKUP(Block[[#This Row],[No用]],SetNo[[No.用]:[vlookup 用]],2,FALSE)</f>
        <v>4</v>
      </c>
      <c r="B21" s="9" t="s">
        <v>109</v>
      </c>
      <c r="C21" s="9" t="s">
        <v>141</v>
      </c>
      <c r="D21" s="9" t="s">
        <v>78</v>
      </c>
      <c r="E21" s="9" t="s">
        <v>75</v>
      </c>
      <c r="F21" s="9" t="s">
        <v>139</v>
      </c>
      <c r="G21" s="10" t="s">
        <v>72</v>
      </c>
      <c r="H21" s="11">
        <v>1</v>
      </c>
      <c r="I21" s="12" t="s">
        <v>264</v>
      </c>
      <c r="J21" s="11" t="s">
        <v>265</v>
      </c>
      <c r="K21" s="9" t="s">
        <v>176</v>
      </c>
      <c r="L21" s="9">
        <v>30</v>
      </c>
      <c r="S21" s="11" t="str">
        <f>Block[[#This Row],[服装]]&amp;Block[[#This Row],[名前]]&amp;Block[[#This Row],[レアリティ]]</f>
        <v>ユニフォーム影山飛雄ICONIC</v>
      </c>
    </row>
    <row r="22" spans="1:35" x14ac:dyDescent="0.3">
      <c r="A22" s="9">
        <f>VLOOKUP(Block[[#This Row],[No用]],SetNo[[No.用]:[vlookup 用]],2,FALSE)</f>
        <v>5</v>
      </c>
      <c r="B22" s="9" t="s">
        <v>152</v>
      </c>
      <c r="C22" s="9" t="s">
        <v>141</v>
      </c>
      <c r="D22" s="9" t="s">
        <v>78</v>
      </c>
      <c r="E22" s="9" t="s">
        <v>75</v>
      </c>
      <c r="F22" s="9" t="s">
        <v>139</v>
      </c>
      <c r="G22" s="10" t="s">
        <v>72</v>
      </c>
      <c r="H22" s="11">
        <v>1</v>
      </c>
      <c r="I22" s="12" t="s">
        <v>264</v>
      </c>
      <c r="J22" s="11" t="s">
        <v>188</v>
      </c>
      <c r="K22" s="9" t="s">
        <v>176</v>
      </c>
      <c r="L22" s="9">
        <v>26</v>
      </c>
      <c r="S22" s="8" t="str">
        <f>Block[[#This Row],[服装]]&amp;Block[[#This Row],[名前]]&amp;Block[[#This Row],[レアリティ]]</f>
        <v>制服影山飛雄ICONIC</v>
      </c>
    </row>
    <row r="23" spans="1:35" x14ac:dyDescent="0.3">
      <c r="A23" s="11">
        <f>VLOOKUP(Block[[#This Row],[No用]],SetNo[[No.用]:[vlookup 用]],2,FALSE)</f>
        <v>5</v>
      </c>
      <c r="B23" s="9" t="s">
        <v>152</v>
      </c>
      <c r="C23" s="9" t="s">
        <v>141</v>
      </c>
      <c r="D23" s="9" t="s">
        <v>78</v>
      </c>
      <c r="E23" s="9" t="s">
        <v>75</v>
      </c>
      <c r="F23" s="9" t="s">
        <v>139</v>
      </c>
      <c r="G23" s="10" t="s">
        <v>72</v>
      </c>
      <c r="H23" s="11">
        <v>1</v>
      </c>
      <c r="I23" s="12" t="s">
        <v>264</v>
      </c>
      <c r="J23" s="11" t="s">
        <v>189</v>
      </c>
      <c r="K23" s="9" t="s">
        <v>176</v>
      </c>
      <c r="L23" s="9">
        <v>26</v>
      </c>
      <c r="S23" s="11" t="str">
        <f>Block[[#This Row],[服装]]&amp;Block[[#This Row],[名前]]&amp;Block[[#This Row],[レアリティ]]</f>
        <v>制服影山飛雄ICONIC</v>
      </c>
    </row>
    <row r="24" spans="1:35" x14ac:dyDescent="0.3">
      <c r="A24" s="11">
        <f>VLOOKUP(Block[[#This Row],[No用]],SetNo[[No.用]:[vlookup 用]],2,FALSE)</f>
        <v>5</v>
      </c>
      <c r="B24" s="9" t="s">
        <v>152</v>
      </c>
      <c r="C24" s="9" t="s">
        <v>141</v>
      </c>
      <c r="D24" s="9" t="s">
        <v>78</v>
      </c>
      <c r="E24" s="9" t="s">
        <v>75</v>
      </c>
      <c r="F24" s="9" t="s">
        <v>139</v>
      </c>
      <c r="G24" s="10" t="s">
        <v>72</v>
      </c>
      <c r="H24" s="11">
        <v>1</v>
      </c>
      <c r="I24" s="12" t="s">
        <v>264</v>
      </c>
      <c r="J24" s="11" t="s">
        <v>265</v>
      </c>
      <c r="K24" s="9" t="s">
        <v>176</v>
      </c>
      <c r="L24" s="9">
        <v>30</v>
      </c>
      <c r="S24" s="11" t="str">
        <f>Block[[#This Row],[服装]]&amp;Block[[#This Row],[名前]]&amp;Block[[#This Row],[レアリティ]]</f>
        <v>制服影山飛雄ICONIC</v>
      </c>
    </row>
    <row r="25" spans="1:35" x14ac:dyDescent="0.3">
      <c r="A25" s="9">
        <f>VLOOKUP(Block[[#This Row],[No用]],SetNo[[No.用]:[vlookup 用]],2,FALSE)</f>
        <v>6</v>
      </c>
      <c r="B25" s="9" t="s">
        <v>153</v>
      </c>
      <c r="C25" s="9" t="s">
        <v>141</v>
      </c>
      <c r="D25" s="9" t="s">
        <v>74</v>
      </c>
      <c r="E25" s="9" t="s">
        <v>75</v>
      </c>
      <c r="F25" s="9" t="s">
        <v>139</v>
      </c>
      <c r="G25" s="10" t="s">
        <v>72</v>
      </c>
      <c r="H25" s="11">
        <v>1</v>
      </c>
      <c r="I25" s="12" t="s">
        <v>264</v>
      </c>
      <c r="J25" s="11" t="s">
        <v>188</v>
      </c>
      <c r="K25" s="9" t="s">
        <v>176</v>
      </c>
      <c r="L25" s="9">
        <v>26</v>
      </c>
      <c r="S25" s="8" t="str">
        <f>Block[[#This Row],[服装]]&amp;Block[[#This Row],[名前]]&amp;Block[[#This Row],[レアリティ]]</f>
        <v>夏祭り影山飛雄ICONIC</v>
      </c>
    </row>
    <row r="26" spans="1:35" x14ac:dyDescent="0.3">
      <c r="A26" s="11">
        <f>VLOOKUP(Block[[#This Row],[No用]],SetNo[[No.用]:[vlookup 用]],2,FALSE)</f>
        <v>6</v>
      </c>
      <c r="B26" s="9" t="s">
        <v>153</v>
      </c>
      <c r="C26" s="9" t="s">
        <v>141</v>
      </c>
      <c r="D26" s="9" t="s">
        <v>74</v>
      </c>
      <c r="E26" s="9" t="s">
        <v>75</v>
      </c>
      <c r="F26" s="9" t="s">
        <v>139</v>
      </c>
      <c r="G26" s="10" t="s">
        <v>72</v>
      </c>
      <c r="H26" s="11">
        <v>1</v>
      </c>
      <c r="I26" s="12" t="s">
        <v>264</v>
      </c>
      <c r="J26" s="11" t="s">
        <v>189</v>
      </c>
      <c r="K26" s="9" t="s">
        <v>176</v>
      </c>
      <c r="L26" s="9">
        <v>26</v>
      </c>
      <c r="S26" s="11" t="str">
        <f>Block[[#This Row],[服装]]&amp;Block[[#This Row],[名前]]&amp;Block[[#This Row],[レアリティ]]</f>
        <v>夏祭り影山飛雄ICONIC</v>
      </c>
    </row>
    <row r="27" spans="1:35" x14ac:dyDescent="0.3">
      <c r="A27" s="11">
        <f>VLOOKUP(Block[[#This Row],[No用]],SetNo[[No.用]:[vlookup 用]],2,FALSE)</f>
        <v>6</v>
      </c>
      <c r="B27" s="9" t="s">
        <v>153</v>
      </c>
      <c r="C27" s="9" t="s">
        <v>141</v>
      </c>
      <c r="D27" s="9" t="s">
        <v>74</v>
      </c>
      <c r="E27" s="9" t="s">
        <v>75</v>
      </c>
      <c r="F27" s="9" t="s">
        <v>139</v>
      </c>
      <c r="G27" s="10" t="s">
        <v>72</v>
      </c>
      <c r="H27" s="11">
        <v>1</v>
      </c>
      <c r="I27" s="12" t="s">
        <v>264</v>
      </c>
      <c r="J27" s="11" t="s">
        <v>265</v>
      </c>
      <c r="K27" s="9" t="s">
        <v>176</v>
      </c>
      <c r="L27" s="9">
        <v>30</v>
      </c>
      <c r="Q27" s="9"/>
      <c r="R27" s="9"/>
      <c r="S27" s="11" t="str">
        <f>Block[[#This Row],[服装]]&amp;Block[[#This Row],[名前]]&amp;Block[[#This Row],[レアリティ]]</f>
        <v>夏祭り影山飛雄ICONIC</v>
      </c>
      <c r="T27" s="9"/>
      <c r="U27" s="9"/>
      <c r="Z27" s="9"/>
      <c r="AA27" s="9"/>
      <c r="AB27" s="9"/>
      <c r="AC27" s="9"/>
      <c r="AD27" s="9"/>
    </row>
    <row r="28" spans="1:35" x14ac:dyDescent="0.3">
      <c r="A28" s="9">
        <f>VLOOKUP(Block[[#This Row],[No用]],SetNo[[No.用]:[vlookup 用]],2,FALSE)</f>
        <v>7</v>
      </c>
      <c r="B28" s="9" t="s">
        <v>109</v>
      </c>
      <c r="C28" s="9" t="s">
        <v>142</v>
      </c>
      <c r="D28" s="9" t="s">
        <v>78</v>
      </c>
      <c r="E28" s="9" t="s">
        <v>83</v>
      </c>
      <c r="F28" s="9" t="s">
        <v>139</v>
      </c>
      <c r="G28" s="10" t="s">
        <v>72</v>
      </c>
      <c r="H28" s="11">
        <v>1</v>
      </c>
      <c r="I28" s="12" t="s">
        <v>264</v>
      </c>
      <c r="J28" s="12" t="s">
        <v>188</v>
      </c>
      <c r="K28" s="9" t="s">
        <v>176</v>
      </c>
      <c r="L28" s="9">
        <v>30</v>
      </c>
      <c r="O28" s="9"/>
      <c r="P28" s="9"/>
      <c r="Q28" s="9"/>
      <c r="R28" s="9"/>
      <c r="S28" s="8" t="str">
        <f>Block[[#This Row],[服装]]&amp;Block[[#This Row],[名前]]&amp;Block[[#This Row],[レアリティ]]</f>
        <v>ユニフォーム月島蛍ICONIC</v>
      </c>
      <c r="V28" s="9"/>
      <c r="W28" s="9"/>
      <c r="AE28" s="9"/>
      <c r="AF28" s="9"/>
      <c r="AG28" s="9"/>
      <c r="AH28" s="9"/>
      <c r="AI28" s="9"/>
    </row>
    <row r="29" spans="1:35" x14ac:dyDescent="0.3">
      <c r="A29" s="11">
        <f>VLOOKUP(Block[[#This Row],[No用]],SetNo[[No.用]:[vlookup 用]],2,FALSE)</f>
        <v>7</v>
      </c>
      <c r="B29" s="9" t="s">
        <v>109</v>
      </c>
      <c r="C29" s="9" t="s">
        <v>142</v>
      </c>
      <c r="D29" s="9" t="s">
        <v>78</v>
      </c>
      <c r="E29" s="9" t="s">
        <v>83</v>
      </c>
      <c r="F29" s="9" t="s">
        <v>139</v>
      </c>
      <c r="G29" s="10" t="s">
        <v>72</v>
      </c>
      <c r="H29" s="11">
        <v>1</v>
      </c>
      <c r="I29" s="12" t="s">
        <v>264</v>
      </c>
      <c r="J29" s="11" t="s">
        <v>189</v>
      </c>
      <c r="K29" s="9" t="s">
        <v>176</v>
      </c>
      <c r="L29" s="9">
        <v>30</v>
      </c>
      <c r="S29" s="11" t="str">
        <f>Block[[#This Row],[服装]]&amp;Block[[#This Row],[名前]]&amp;Block[[#This Row],[レアリティ]]</f>
        <v>ユニフォーム月島蛍ICONIC</v>
      </c>
    </row>
    <row r="30" spans="1:35" x14ac:dyDescent="0.3">
      <c r="A30" s="11">
        <f>VLOOKUP(Block[[#This Row],[No用]],SetNo[[No.用]:[vlookup 用]],2,FALSE)</f>
        <v>7</v>
      </c>
      <c r="B30" s="9" t="s">
        <v>109</v>
      </c>
      <c r="C30" s="9" t="s">
        <v>142</v>
      </c>
      <c r="D30" s="9" t="s">
        <v>78</v>
      </c>
      <c r="E30" s="9" t="s">
        <v>83</v>
      </c>
      <c r="F30" s="9" t="s">
        <v>139</v>
      </c>
      <c r="G30" s="10" t="s">
        <v>72</v>
      </c>
      <c r="H30" s="11">
        <v>1</v>
      </c>
      <c r="I30" s="12" t="s">
        <v>264</v>
      </c>
      <c r="J30" s="11" t="s">
        <v>206</v>
      </c>
      <c r="K30" s="9" t="s">
        <v>187</v>
      </c>
      <c r="L30" s="9">
        <v>35</v>
      </c>
      <c r="S30" s="11" t="str">
        <f>Block[[#This Row],[服装]]&amp;Block[[#This Row],[名前]]&amp;Block[[#This Row],[レアリティ]]</f>
        <v>ユニフォーム月島蛍ICONIC</v>
      </c>
    </row>
    <row r="31" spans="1:35" x14ac:dyDescent="0.3">
      <c r="A31" s="11">
        <f>VLOOKUP(Block[[#This Row],[No用]],SetNo[[No.用]:[vlookup 用]],2,FALSE)</f>
        <v>7</v>
      </c>
      <c r="B31" s="9" t="s">
        <v>109</v>
      </c>
      <c r="C31" s="9" t="s">
        <v>142</v>
      </c>
      <c r="D31" s="9" t="s">
        <v>78</v>
      </c>
      <c r="E31" s="9" t="s">
        <v>83</v>
      </c>
      <c r="F31" s="9" t="s">
        <v>139</v>
      </c>
      <c r="G31" s="10" t="s">
        <v>72</v>
      </c>
      <c r="H31" s="11">
        <v>1</v>
      </c>
      <c r="I31" s="12" t="s">
        <v>264</v>
      </c>
      <c r="J31" s="11" t="s">
        <v>265</v>
      </c>
      <c r="K31" s="9" t="s">
        <v>176</v>
      </c>
      <c r="L31" s="9">
        <v>30</v>
      </c>
      <c r="S31" s="11" t="str">
        <f>Block[[#This Row],[服装]]&amp;Block[[#This Row],[名前]]&amp;Block[[#This Row],[レアリティ]]</f>
        <v>ユニフォーム月島蛍ICONIC</v>
      </c>
    </row>
    <row r="32" spans="1:35" x14ac:dyDescent="0.3">
      <c r="A32" s="11">
        <f>VLOOKUP(Block[[#This Row],[No用]],SetNo[[No.用]:[vlookup 用]],2,FALSE)</f>
        <v>7</v>
      </c>
      <c r="B32" s="9" t="s">
        <v>109</v>
      </c>
      <c r="C32" s="9" t="s">
        <v>142</v>
      </c>
      <c r="D32" s="9" t="s">
        <v>78</v>
      </c>
      <c r="E32" s="9" t="s">
        <v>83</v>
      </c>
      <c r="F32" s="9" t="s">
        <v>139</v>
      </c>
      <c r="G32" s="10" t="s">
        <v>72</v>
      </c>
      <c r="H32" s="11">
        <v>1</v>
      </c>
      <c r="I32" s="12" t="s">
        <v>264</v>
      </c>
      <c r="J32" s="9" t="s">
        <v>197</v>
      </c>
      <c r="K32" s="13" t="s">
        <v>240</v>
      </c>
      <c r="L32" s="9">
        <v>37</v>
      </c>
      <c r="M32" s="9">
        <v>5</v>
      </c>
      <c r="N32" s="9">
        <v>47</v>
      </c>
      <c r="O32" s="9">
        <v>7</v>
      </c>
      <c r="S32" s="11" t="str">
        <f>Block[[#This Row],[服装]]&amp;Block[[#This Row],[名前]]&amp;Block[[#This Row],[レアリティ]]</f>
        <v>ユニフォーム月島蛍ICONIC</v>
      </c>
    </row>
    <row r="33" spans="1:23" x14ac:dyDescent="0.3">
      <c r="A33" s="9">
        <f>VLOOKUP(Block[[#This Row],[No用]],SetNo[[No.用]:[vlookup 用]],2,FALSE)</f>
        <v>8</v>
      </c>
      <c r="B33" s="9" t="s">
        <v>118</v>
      </c>
      <c r="C33" s="9" t="s">
        <v>142</v>
      </c>
      <c r="D33" s="9" t="s">
        <v>74</v>
      </c>
      <c r="E33" s="9" t="s">
        <v>83</v>
      </c>
      <c r="F33" s="9" t="s">
        <v>139</v>
      </c>
      <c r="G33" s="10" t="s">
        <v>72</v>
      </c>
      <c r="H33" s="11">
        <v>1</v>
      </c>
      <c r="I33" s="12" t="s">
        <v>264</v>
      </c>
      <c r="J33" s="11" t="s">
        <v>188</v>
      </c>
      <c r="K33" s="9" t="s">
        <v>192</v>
      </c>
      <c r="L33" s="9">
        <v>33</v>
      </c>
      <c r="S33" s="8" t="str">
        <f>Block[[#This Row],[服装]]&amp;Block[[#This Row],[名前]]&amp;Block[[#This Row],[レアリティ]]</f>
        <v>水着月島蛍ICONIC</v>
      </c>
    </row>
    <row r="34" spans="1:23" x14ac:dyDescent="0.3">
      <c r="A34" s="11">
        <f>VLOOKUP(Block[[#This Row],[No用]],SetNo[[No.用]:[vlookup 用]],2,FALSE)</f>
        <v>8</v>
      </c>
      <c r="B34" s="9" t="s">
        <v>118</v>
      </c>
      <c r="C34" s="9" t="s">
        <v>142</v>
      </c>
      <c r="D34" s="9" t="s">
        <v>74</v>
      </c>
      <c r="E34" s="9" t="s">
        <v>83</v>
      </c>
      <c r="F34" s="9" t="s">
        <v>139</v>
      </c>
      <c r="G34" s="10" t="s">
        <v>72</v>
      </c>
      <c r="H34" s="11">
        <v>1</v>
      </c>
      <c r="I34" s="12" t="s">
        <v>264</v>
      </c>
      <c r="J34" s="11" t="s">
        <v>189</v>
      </c>
      <c r="K34" s="9" t="s">
        <v>192</v>
      </c>
      <c r="L34" s="9">
        <v>33</v>
      </c>
      <c r="S34" s="11" t="str">
        <f>Block[[#This Row],[服装]]&amp;Block[[#This Row],[名前]]&amp;Block[[#This Row],[レアリティ]]</f>
        <v>水着月島蛍ICONIC</v>
      </c>
    </row>
    <row r="35" spans="1:23" x14ac:dyDescent="0.3">
      <c r="A35" s="11">
        <f>VLOOKUP(Block[[#This Row],[No用]],SetNo[[No.用]:[vlookup 用]],2,FALSE)</f>
        <v>8</v>
      </c>
      <c r="B35" s="9" t="s">
        <v>118</v>
      </c>
      <c r="C35" s="9" t="s">
        <v>142</v>
      </c>
      <c r="D35" s="9" t="s">
        <v>74</v>
      </c>
      <c r="E35" s="9" t="s">
        <v>83</v>
      </c>
      <c r="F35" s="9" t="s">
        <v>139</v>
      </c>
      <c r="G35" s="10" t="s">
        <v>72</v>
      </c>
      <c r="H35" s="11">
        <v>1</v>
      </c>
      <c r="I35" s="12" t="s">
        <v>264</v>
      </c>
      <c r="J35" s="11" t="s">
        <v>193</v>
      </c>
      <c r="K35" s="9" t="s">
        <v>192</v>
      </c>
      <c r="L35" s="9">
        <v>34</v>
      </c>
      <c r="S35" s="11" t="str">
        <f>Block[[#This Row],[服装]]&amp;Block[[#This Row],[名前]]&amp;Block[[#This Row],[レアリティ]]</f>
        <v>水着月島蛍ICONIC</v>
      </c>
    </row>
    <row r="36" spans="1:23" x14ac:dyDescent="0.3">
      <c r="A36" s="11">
        <f>VLOOKUP(Block[[#This Row],[No用]],SetNo[[No.用]:[vlookup 用]],2,FALSE)</f>
        <v>8</v>
      </c>
      <c r="B36" s="9" t="s">
        <v>118</v>
      </c>
      <c r="C36" s="9" t="s">
        <v>142</v>
      </c>
      <c r="D36" s="9" t="s">
        <v>74</v>
      </c>
      <c r="E36" s="9" t="s">
        <v>83</v>
      </c>
      <c r="F36" s="9" t="s">
        <v>139</v>
      </c>
      <c r="G36" s="10" t="s">
        <v>72</v>
      </c>
      <c r="H36" s="11">
        <v>1</v>
      </c>
      <c r="I36" s="12" t="s">
        <v>264</v>
      </c>
      <c r="J36" s="11" t="s">
        <v>206</v>
      </c>
      <c r="K36" s="9" t="s">
        <v>187</v>
      </c>
      <c r="L36" s="9">
        <v>36</v>
      </c>
      <c r="S36" s="11" t="str">
        <f>Block[[#This Row],[服装]]&amp;Block[[#This Row],[名前]]&amp;Block[[#This Row],[レアリティ]]</f>
        <v>水着月島蛍ICONIC</v>
      </c>
    </row>
    <row r="37" spans="1:23" x14ac:dyDescent="0.3">
      <c r="A37" s="11">
        <f>VLOOKUP(Block[[#This Row],[No用]],SetNo[[No.用]:[vlookup 用]],2,FALSE)</f>
        <v>8</v>
      </c>
      <c r="B37" s="9" t="s">
        <v>118</v>
      </c>
      <c r="C37" s="9" t="s">
        <v>142</v>
      </c>
      <c r="D37" s="9" t="s">
        <v>74</v>
      </c>
      <c r="E37" s="9" t="s">
        <v>83</v>
      </c>
      <c r="F37" s="9" t="s">
        <v>139</v>
      </c>
      <c r="G37" s="10" t="s">
        <v>72</v>
      </c>
      <c r="H37" s="11">
        <v>1</v>
      </c>
      <c r="I37" s="12" t="s">
        <v>264</v>
      </c>
      <c r="J37" s="11" t="s">
        <v>265</v>
      </c>
      <c r="K37" s="9" t="s">
        <v>176</v>
      </c>
      <c r="L37" s="9">
        <v>30</v>
      </c>
      <c r="S37" s="11" t="str">
        <f>Block[[#This Row],[服装]]&amp;Block[[#This Row],[名前]]&amp;Block[[#This Row],[レアリティ]]</f>
        <v>水着月島蛍ICONIC</v>
      </c>
    </row>
    <row r="38" spans="1:23" x14ac:dyDescent="0.3">
      <c r="A38" s="11">
        <f>VLOOKUP(Block[[#This Row],[No用]],SetNo[[No.用]:[vlookup 用]],2,FALSE)</f>
        <v>8</v>
      </c>
      <c r="B38" s="9" t="s">
        <v>118</v>
      </c>
      <c r="C38" s="9" t="s">
        <v>142</v>
      </c>
      <c r="D38" s="9" t="s">
        <v>74</v>
      </c>
      <c r="E38" s="9" t="s">
        <v>83</v>
      </c>
      <c r="F38" s="9" t="s">
        <v>139</v>
      </c>
      <c r="G38" s="10" t="s">
        <v>72</v>
      </c>
      <c r="H38" s="11">
        <v>1</v>
      </c>
      <c r="I38" s="12" t="s">
        <v>264</v>
      </c>
      <c r="J38" s="9" t="s">
        <v>197</v>
      </c>
      <c r="K38" s="13" t="s">
        <v>240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11" t="str">
        <f>Block[[#This Row],[服装]]&amp;Block[[#This Row],[名前]]&amp;Block[[#This Row],[レアリティ]]</f>
        <v>水着月島蛍ICONIC</v>
      </c>
      <c r="T38" s="9"/>
      <c r="U38" s="9"/>
      <c r="V38" s="9"/>
      <c r="W38" s="9"/>
    </row>
    <row r="39" spans="1:23" x14ac:dyDescent="0.3">
      <c r="A39" s="11">
        <f>VLOOKUP(Block[[#This Row],[No用]],SetNo[[No.用]:[vlookup 用]],2,FALSE)</f>
        <v>8</v>
      </c>
      <c r="B39" s="9" t="s">
        <v>118</v>
      </c>
      <c r="C39" s="9" t="s">
        <v>142</v>
      </c>
      <c r="D39" s="9" t="s">
        <v>74</v>
      </c>
      <c r="E39" s="9" t="s">
        <v>83</v>
      </c>
      <c r="F39" s="9" t="s">
        <v>139</v>
      </c>
      <c r="G39" s="10" t="s">
        <v>72</v>
      </c>
      <c r="H39" s="11">
        <v>1</v>
      </c>
      <c r="I39" s="12" t="s">
        <v>264</v>
      </c>
      <c r="J39" s="9" t="s">
        <v>193</v>
      </c>
      <c r="K39" s="13" t="s">
        <v>240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11" t="str">
        <f>Block[[#This Row],[服装]]&amp;Block[[#This Row],[名前]]&amp;Block[[#This Row],[レアリティ]]</f>
        <v>水着月島蛍ICONIC</v>
      </c>
      <c r="T39" s="9"/>
      <c r="U39" s="9"/>
      <c r="V39" s="9"/>
      <c r="W39" s="9"/>
    </row>
    <row r="40" spans="1:23" x14ac:dyDescent="0.3">
      <c r="A40" s="9">
        <f>VLOOKUP(Block[[#This Row],[No用]],SetNo[[No.用]:[vlookup 用]],2,FALSE)</f>
        <v>9</v>
      </c>
      <c r="B40" s="9" t="s">
        <v>109</v>
      </c>
      <c r="C40" s="9" t="s">
        <v>143</v>
      </c>
      <c r="D40" s="9" t="s">
        <v>91</v>
      </c>
      <c r="E40" s="9" t="s">
        <v>83</v>
      </c>
      <c r="F40" s="9" t="s">
        <v>139</v>
      </c>
      <c r="G40" s="10" t="s">
        <v>72</v>
      </c>
      <c r="H40" s="11">
        <v>1</v>
      </c>
      <c r="I40" s="12" t="s">
        <v>264</v>
      </c>
      <c r="J40" s="11" t="s">
        <v>188</v>
      </c>
      <c r="K40" s="9" t="s">
        <v>176</v>
      </c>
      <c r="L40" s="9">
        <v>23</v>
      </c>
      <c r="S40" s="8" t="str">
        <f>Block[[#This Row],[服装]]&amp;Block[[#This Row],[名前]]&amp;Block[[#This Row],[レアリティ]]</f>
        <v>ユニフォーム山口忠ICONIC</v>
      </c>
    </row>
    <row r="41" spans="1:23" x14ac:dyDescent="0.3">
      <c r="A41" s="11">
        <f>VLOOKUP(Block[[#This Row],[No用]],SetNo[[No.用]:[vlookup 用]],2,FALSE)</f>
        <v>9</v>
      </c>
      <c r="B41" s="9" t="s">
        <v>109</v>
      </c>
      <c r="C41" s="9" t="s">
        <v>143</v>
      </c>
      <c r="D41" s="9" t="s">
        <v>91</v>
      </c>
      <c r="E41" s="9" t="s">
        <v>83</v>
      </c>
      <c r="F41" s="9" t="s">
        <v>139</v>
      </c>
      <c r="G41" s="10" t="s">
        <v>72</v>
      </c>
      <c r="H41" s="11">
        <v>1</v>
      </c>
      <c r="I41" s="12" t="s">
        <v>264</v>
      </c>
      <c r="J41" s="11" t="s">
        <v>189</v>
      </c>
      <c r="K41" s="9" t="s">
        <v>176</v>
      </c>
      <c r="L41" s="9">
        <v>23</v>
      </c>
      <c r="S41" s="11" t="str">
        <f>Block[[#This Row],[服装]]&amp;Block[[#This Row],[名前]]&amp;Block[[#This Row],[レアリティ]]</f>
        <v>ユニフォーム山口忠ICONIC</v>
      </c>
    </row>
    <row r="42" spans="1:23" x14ac:dyDescent="0.3">
      <c r="A42" s="11">
        <f>VLOOKUP(Block[[#This Row],[No用]],SetNo[[No.用]:[vlookup 用]],2,FALSE)</f>
        <v>9</v>
      </c>
      <c r="B42" s="9" t="s">
        <v>109</v>
      </c>
      <c r="C42" s="9" t="s">
        <v>143</v>
      </c>
      <c r="D42" s="9" t="s">
        <v>91</v>
      </c>
      <c r="E42" s="9" t="s">
        <v>83</v>
      </c>
      <c r="F42" s="9" t="s">
        <v>139</v>
      </c>
      <c r="G42" s="10" t="s">
        <v>72</v>
      </c>
      <c r="H42" s="11">
        <v>1</v>
      </c>
      <c r="I42" s="12" t="s">
        <v>264</v>
      </c>
      <c r="J42" s="11" t="s">
        <v>265</v>
      </c>
      <c r="K42" s="9" t="s">
        <v>176</v>
      </c>
      <c r="L42" s="9">
        <v>21</v>
      </c>
      <c r="S42" s="11" t="str">
        <f>Block[[#This Row],[服装]]&amp;Block[[#This Row],[名前]]&amp;Block[[#This Row],[レアリティ]]</f>
        <v>ユニフォーム山口忠ICONIC</v>
      </c>
    </row>
    <row r="43" spans="1:23" x14ac:dyDescent="0.3">
      <c r="A43" s="9">
        <f>VLOOKUP(Block[[#This Row],[No用]],SetNo[[No.用]:[vlookup 用]],2,FALSE)</f>
        <v>10</v>
      </c>
      <c r="B43" s="9" t="s">
        <v>118</v>
      </c>
      <c r="C43" s="9" t="s">
        <v>143</v>
      </c>
      <c r="D43" s="9" t="s">
        <v>78</v>
      </c>
      <c r="E43" s="9" t="s">
        <v>83</v>
      </c>
      <c r="F43" s="9" t="s">
        <v>139</v>
      </c>
      <c r="G43" s="10" t="s">
        <v>72</v>
      </c>
      <c r="H43" s="11">
        <v>1</v>
      </c>
      <c r="I43" s="12" t="s">
        <v>264</v>
      </c>
      <c r="J43" s="11" t="s">
        <v>188</v>
      </c>
      <c r="K43" s="9" t="s">
        <v>176</v>
      </c>
      <c r="L43" s="9">
        <v>23</v>
      </c>
      <c r="S43" s="8" t="str">
        <f>Block[[#This Row],[服装]]&amp;Block[[#This Row],[名前]]&amp;Block[[#This Row],[レアリティ]]</f>
        <v>水着山口忠ICONIC</v>
      </c>
    </row>
    <row r="44" spans="1:23" x14ac:dyDescent="0.3">
      <c r="A44" s="11">
        <f>VLOOKUP(Block[[#This Row],[No用]],SetNo[[No.用]:[vlookup 用]],2,FALSE)</f>
        <v>10</v>
      </c>
      <c r="B44" s="9" t="s">
        <v>118</v>
      </c>
      <c r="C44" s="9" t="s">
        <v>143</v>
      </c>
      <c r="D44" s="9" t="s">
        <v>78</v>
      </c>
      <c r="E44" s="9" t="s">
        <v>83</v>
      </c>
      <c r="F44" s="9" t="s">
        <v>139</v>
      </c>
      <c r="G44" s="10" t="s">
        <v>72</v>
      </c>
      <c r="H44" s="11">
        <v>1</v>
      </c>
      <c r="I44" s="12" t="s">
        <v>264</v>
      </c>
      <c r="J44" s="11" t="s">
        <v>189</v>
      </c>
      <c r="K44" s="9" t="s">
        <v>176</v>
      </c>
      <c r="L44" s="9">
        <v>23</v>
      </c>
      <c r="S44" s="11" t="str">
        <f>Block[[#This Row],[服装]]&amp;Block[[#This Row],[名前]]&amp;Block[[#This Row],[レアリティ]]</f>
        <v>水着山口忠ICONIC</v>
      </c>
    </row>
    <row r="45" spans="1:23" x14ac:dyDescent="0.3">
      <c r="A45" s="11">
        <f>VLOOKUP(Block[[#This Row],[No用]],SetNo[[No.用]:[vlookup 用]],2,FALSE)</f>
        <v>10</v>
      </c>
      <c r="B45" s="9" t="s">
        <v>118</v>
      </c>
      <c r="C45" s="9" t="s">
        <v>143</v>
      </c>
      <c r="D45" s="9" t="s">
        <v>78</v>
      </c>
      <c r="E45" s="9" t="s">
        <v>83</v>
      </c>
      <c r="F45" s="9" t="s">
        <v>139</v>
      </c>
      <c r="G45" s="10" t="s">
        <v>72</v>
      </c>
      <c r="H45" s="11">
        <v>1</v>
      </c>
      <c r="I45" s="12" t="s">
        <v>264</v>
      </c>
      <c r="J45" s="11" t="s">
        <v>265</v>
      </c>
      <c r="K45" s="9" t="s">
        <v>176</v>
      </c>
      <c r="L45" s="9">
        <v>21</v>
      </c>
      <c r="S45" s="11" t="str">
        <f>Block[[#This Row],[服装]]&amp;Block[[#This Row],[名前]]&amp;Block[[#This Row],[レアリティ]]</f>
        <v>水着山口忠ICONIC</v>
      </c>
    </row>
    <row r="46" spans="1:23" x14ac:dyDescent="0.3">
      <c r="A46" s="9">
        <f>VLOOKUP(Block[[#This Row],[No用]],SetNo[[No.用]:[vlookup 用]],2,FALSE)</f>
        <v>11</v>
      </c>
      <c r="B46" s="9" t="s">
        <v>109</v>
      </c>
      <c r="C46" s="9" t="s">
        <v>144</v>
      </c>
      <c r="D46" s="9" t="s">
        <v>78</v>
      </c>
      <c r="E46" s="9" t="s">
        <v>81</v>
      </c>
      <c r="F46" s="9" t="s">
        <v>139</v>
      </c>
      <c r="G46" s="10" t="s">
        <v>72</v>
      </c>
      <c r="H46" s="11">
        <v>1</v>
      </c>
      <c r="I46" s="12" t="s">
        <v>264</v>
      </c>
      <c r="S46" s="11" t="str">
        <f>Block[[#This Row],[服装]]&amp;Block[[#This Row],[名前]]&amp;Block[[#This Row],[レアリティ]]</f>
        <v>ユニフォーム西谷夕ICONIC</v>
      </c>
    </row>
    <row r="47" spans="1:23" x14ac:dyDescent="0.3">
      <c r="A47" s="9">
        <f>VLOOKUP(Block[[#This Row],[No用]],SetNo[[No.用]:[vlookup 用]],2,FALSE)</f>
        <v>12</v>
      </c>
      <c r="B47" s="9" t="s">
        <v>152</v>
      </c>
      <c r="C47" s="9" t="s">
        <v>144</v>
      </c>
      <c r="D47" s="9" t="s">
        <v>74</v>
      </c>
      <c r="E47" s="9" t="s">
        <v>81</v>
      </c>
      <c r="F47" s="9" t="s">
        <v>139</v>
      </c>
      <c r="G47" s="10" t="s">
        <v>72</v>
      </c>
      <c r="H47" s="11">
        <v>1</v>
      </c>
      <c r="I47" s="12" t="s">
        <v>264</v>
      </c>
      <c r="S47" s="11" t="str">
        <f>Block[[#This Row],[服装]]&amp;Block[[#This Row],[名前]]&amp;Block[[#This Row],[レアリティ]]</f>
        <v>制服西谷夕ICONIC</v>
      </c>
    </row>
    <row r="48" spans="1:23" x14ac:dyDescent="0.3">
      <c r="A48" s="11" t="str">
        <f>VLOOKUP(Block[[#This Row],[No用]],SetNo[[No.用]:[vlookup 用]],2,FALSE)</f>
        <v/>
      </c>
      <c r="H48" s="11">
        <v>1</v>
      </c>
      <c r="I48" s="12" t="s">
        <v>264</v>
      </c>
      <c r="S48" s="11" t="str">
        <f>Block[[#This Row],[服装]]&amp;Block[[#This Row],[名前]]&amp;Block[[#This Row],[レアリティ]]</f>
        <v/>
      </c>
    </row>
    <row r="49" spans="1:35" x14ac:dyDescent="0.3">
      <c r="A49" s="11" t="str">
        <f>VLOOKUP(Block[[#This Row],[No用]],SetNo[[No.用]:[vlookup 用]],2,FALSE)</f>
        <v/>
      </c>
      <c r="I49" s="12" t="s">
        <v>264</v>
      </c>
      <c r="S49" s="11" t="str">
        <f>Block[[#This Row],[服装]]&amp;Block[[#This Row],[名前]]&amp;Block[[#This Row],[レアリティ]]</f>
        <v/>
      </c>
    </row>
    <row r="50" spans="1:35" x14ac:dyDescent="0.3">
      <c r="A50" s="11" t="str">
        <f>VLOOKUP(Block[[#This Row],[No用]],SetNo[[No.用]:[vlookup 用]],2,FALSE)</f>
        <v/>
      </c>
      <c r="I50" s="12" t="s">
        <v>264</v>
      </c>
      <c r="S50" s="11" t="str">
        <f>Block[[#This Row],[服装]]&amp;Block[[#This Row],[名前]]&amp;Block[[#This Row],[レアリティ]]</f>
        <v/>
      </c>
    </row>
    <row r="51" spans="1:35" x14ac:dyDescent="0.3">
      <c r="A51" s="11" t="str">
        <f>VLOOKUP(Block[[#This Row],[No用]],SetNo[[No.用]:[vlookup 用]],2,FALSE)</f>
        <v/>
      </c>
      <c r="I51" s="12" t="s">
        <v>264</v>
      </c>
      <c r="S51" s="11" t="str">
        <f>Block[[#This Row],[服装]]&amp;Block[[#This Row],[名前]]&amp;Block[[#This Row],[レアリティ]]</f>
        <v/>
      </c>
    </row>
    <row r="52" spans="1:35" x14ac:dyDescent="0.3">
      <c r="A52" s="11" t="str">
        <f>VLOOKUP(Block[[#This Row],[No用]],SetNo[[No.用]:[vlookup 用]],2,FALSE)</f>
        <v/>
      </c>
      <c r="I52" s="12" t="s">
        <v>264</v>
      </c>
      <c r="S52" s="11" t="str">
        <f>Block[[#This Row],[服装]]&amp;Block[[#This Row],[名前]]&amp;Block[[#This Row],[レアリティ]]</f>
        <v/>
      </c>
    </row>
    <row r="53" spans="1:35" x14ac:dyDescent="0.3">
      <c r="A53" s="11" t="str">
        <f>VLOOKUP(Block[[#This Row],[No用]],SetNo[[No.用]:[vlookup 用]],2,FALSE)</f>
        <v/>
      </c>
      <c r="I53" s="12" t="s">
        <v>264</v>
      </c>
      <c r="S53" s="11" t="str">
        <f>Block[[#This Row],[服装]]&amp;Block[[#This Row],[名前]]&amp;Block[[#This Row],[レアリティ]]</f>
        <v/>
      </c>
    </row>
    <row r="54" spans="1:35" x14ac:dyDescent="0.3">
      <c r="A54" s="11" t="str">
        <f>VLOOKUP(Block[[#This Row],[No用]],SetNo[[No.用]:[vlookup 用]],2,FALSE)</f>
        <v/>
      </c>
      <c r="I54" s="12" t="s">
        <v>264</v>
      </c>
      <c r="S54" s="11" t="str">
        <f>Block[[#This Row],[服装]]&amp;Block[[#This Row],[名前]]&amp;Block[[#This Row],[レアリティ]]</f>
        <v/>
      </c>
    </row>
    <row r="55" spans="1:35" x14ac:dyDescent="0.3">
      <c r="A55" s="11" t="str">
        <f>VLOOKUP(Block[[#This Row],[No用]],SetNo[[No.用]:[vlookup 用]],2,FALSE)</f>
        <v/>
      </c>
      <c r="I55" s="12" t="s">
        <v>264</v>
      </c>
      <c r="S55" s="11" t="str">
        <f>Block[[#This Row],[服装]]&amp;Block[[#This Row],[名前]]&amp;Block[[#This Row],[レアリティ]]</f>
        <v/>
      </c>
    </row>
    <row r="56" spans="1:35" x14ac:dyDescent="0.3">
      <c r="A56" s="11" t="str">
        <f>VLOOKUP(Block[[#This Row],[No用]],SetNo[[No.用]:[vlookup 用]],2,FALSE)</f>
        <v/>
      </c>
      <c r="I56" s="12" t="s">
        <v>264</v>
      </c>
      <c r="S56" s="11" t="str">
        <f>Block[[#This Row],[服装]]&amp;Block[[#This Row],[名前]]&amp;Block[[#This Row],[レアリティ]]</f>
        <v/>
      </c>
    </row>
    <row r="57" spans="1:35" x14ac:dyDescent="0.3">
      <c r="A57" s="11" t="str">
        <f>VLOOKUP(Block[[#This Row],[No用]],SetNo[[No.用]:[vlookup 用]],2,FALSE)</f>
        <v/>
      </c>
      <c r="I57" s="12" t="s">
        <v>264</v>
      </c>
      <c r="S57" s="11" t="str">
        <f>Block[[#This Row],[服装]]&amp;Block[[#This Row],[名前]]&amp;Block[[#This Row],[レアリティ]]</f>
        <v/>
      </c>
    </row>
    <row r="58" spans="1:35" x14ac:dyDescent="0.3">
      <c r="A58" s="11" t="str">
        <f>VLOOKUP(Block[[#This Row],[No用]],SetNo[[No.用]:[vlookup 用]],2,FALSE)</f>
        <v/>
      </c>
      <c r="I58" s="12" t="s">
        <v>264</v>
      </c>
      <c r="S58" s="8" t="str">
        <f>Block[[#This Row],[服装]]&amp;Block[[#This Row],[名前]]&amp;Block[[#This Row],[レアリティ]]</f>
        <v/>
      </c>
    </row>
    <row r="59" spans="1:35" x14ac:dyDescent="0.3">
      <c r="A59" s="11" t="str">
        <f>VLOOKUP(Block[[#This Row],[No用]],SetNo[[No.用]:[vlookup 用]],2,FALSE)</f>
        <v/>
      </c>
      <c r="I59" s="12" t="s">
        <v>264</v>
      </c>
      <c r="S59" s="8" t="str">
        <f>Block[[#This Row],[服装]]&amp;Block[[#This Row],[名前]]&amp;Block[[#This Row],[レアリティ]]</f>
        <v/>
      </c>
    </row>
    <row r="60" spans="1:35" x14ac:dyDescent="0.3">
      <c r="A60" s="11" t="str">
        <f>VLOOKUP(Block[[#This Row],[No用]],SetNo[[No.用]:[vlookup 用]],2,FALSE)</f>
        <v/>
      </c>
      <c r="I60" s="12" t="s">
        <v>264</v>
      </c>
      <c r="S60" s="11" t="str">
        <f>Block[[#This Row],[服装]]&amp;Block[[#This Row],[名前]]&amp;Block[[#This Row],[レアリティ]]</f>
        <v/>
      </c>
    </row>
    <row r="61" spans="1:35" x14ac:dyDescent="0.3">
      <c r="A61" s="11" t="str">
        <f>VLOOKUP(Block[[#This Row],[No用]],SetNo[[No.用]:[vlookup 用]],2,FALSE)</f>
        <v/>
      </c>
      <c r="I61" s="12" t="s">
        <v>264</v>
      </c>
      <c r="S61" s="11" t="str">
        <f>Block[[#This Row],[服装]]&amp;Block[[#This Row],[名前]]&amp;Block[[#This Row],[レアリティ]]</f>
        <v/>
      </c>
    </row>
    <row r="62" spans="1:35" x14ac:dyDescent="0.3">
      <c r="A62" s="11" t="str">
        <f>VLOOKUP(Block[[#This Row],[No用]],SetNo[[No.用]:[vlookup 用]],2,FALSE)</f>
        <v/>
      </c>
      <c r="I62" s="12" t="s">
        <v>264</v>
      </c>
      <c r="S62" s="11" t="str">
        <f>Block[[#This Row],[服装]]&amp;Block[[#This Row],[名前]]&amp;Block[[#This Row],[レアリティ]]</f>
        <v/>
      </c>
    </row>
    <row r="63" spans="1:35" x14ac:dyDescent="0.3">
      <c r="A63" s="11" t="str">
        <f>VLOOKUP(Block[[#This Row],[No用]],SetNo[[No.用]:[vlookup 用]],2,FALSE)</f>
        <v/>
      </c>
      <c r="I63" s="12" t="s">
        <v>264</v>
      </c>
      <c r="O63" s="9"/>
      <c r="P63" s="9"/>
      <c r="S63" s="11" t="str">
        <f>Block[[#This Row],[服装]]&amp;Block[[#This Row],[名前]]&amp;Block[[#This Row],[レアリティ]]</f>
        <v/>
      </c>
      <c r="V63" s="9"/>
      <c r="W63" s="9"/>
    </row>
    <row r="64" spans="1:35" x14ac:dyDescent="0.3">
      <c r="A64" s="11" t="str">
        <f>VLOOKUP(Block[[#This Row],[No用]],SetNo[[No.用]:[vlookup 用]],2,FALSE)</f>
        <v/>
      </c>
      <c r="I64" s="12" t="s">
        <v>264</v>
      </c>
      <c r="O64" s="9"/>
      <c r="P64" s="9"/>
      <c r="Q64" s="9"/>
      <c r="R64" s="9"/>
      <c r="S64" s="11" t="str">
        <f>Block[[#This Row],[服装]]&amp;Block[[#This Row],[名前]]&amp;Block[[#This Row],[レアリティ]]</f>
        <v/>
      </c>
      <c r="T64" s="9"/>
      <c r="U64" s="9"/>
      <c r="V64" s="9"/>
      <c r="W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3">
      <c r="A65" s="11" t="str">
        <f>VLOOKUP(Block[[#This Row],[No用]],SetNo[[No.用]:[vlookup 用]],2,FALSE)</f>
        <v/>
      </c>
      <c r="I65" s="12" t="s">
        <v>264</v>
      </c>
      <c r="O65" s="9"/>
      <c r="P65" s="9"/>
      <c r="Q65" s="9"/>
      <c r="R65" s="9"/>
      <c r="S65" s="11" t="str">
        <f>Block[[#This Row],[服装]]&amp;Block[[#This Row],[名前]]&amp;Block[[#This Row],[レアリティ]]</f>
        <v/>
      </c>
      <c r="T65" s="9"/>
      <c r="U65" s="9"/>
      <c r="V65" s="9"/>
      <c r="W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3">
      <c r="A66" s="11" t="str">
        <f>VLOOKUP(Block[[#This Row],[No用]],SetNo[[No.用]:[vlookup 用]],2,FALSE)</f>
        <v/>
      </c>
      <c r="I66" s="12" t="s">
        <v>264</v>
      </c>
      <c r="S66" s="11" t="str">
        <f>Block[[#This Row],[服装]]&amp;Block[[#This Row],[名前]]&amp;Block[[#This Row],[レアリティ]]</f>
        <v/>
      </c>
    </row>
    <row r="67" spans="1:35" x14ac:dyDescent="0.3">
      <c r="A67" s="11" t="str">
        <f>VLOOKUP(Block[[#This Row],[No用]],SetNo[[No.用]:[vlookup 用]],2,FALSE)</f>
        <v/>
      </c>
      <c r="I67" s="12" t="s">
        <v>264</v>
      </c>
      <c r="S67" s="11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W58"/>
  <sheetViews>
    <sheetView workbookViewId="0">
      <selection activeCell="Q26" sqref="Q26"/>
    </sheetView>
  </sheetViews>
  <sheetFormatPr defaultRowHeight="14.4" x14ac:dyDescent="0.3"/>
  <cols>
    <col min="1" max="1" width="6.109375" bestFit="1" customWidth="1"/>
    <col min="2" max="2" width="9.21875" style="11" bestFit="1" customWidth="1"/>
    <col min="3" max="3" width="8.6640625" style="11" bestFit="1" customWidth="1"/>
    <col min="4" max="4" width="10.6640625" style="11" bestFit="1" customWidth="1"/>
    <col min="5" max="5" width="10.5546875" style="11" bestFit="1" customWidth="1"/>
    <col min="6" max="6" width="7.21875" style="11" bestFit="1" customWidth="1"/>
    <col min="7" max="7" width="10.109375" style="11" bestFit="1" customWidth="1"/>
    <col min="8" max="8" width="5.44140625" style="11" bestFit="1" customWidth="1"/>
    <col min="9" max="9" width="9" style="11" bestFit="1" customWidth="1"/>
    <col min="10" max="10" width="10.6640625" style="11" bestFit="1" customWidth="1"/>
    <col min="11" max="11" width="5.44140625" style="11" bestFit="1" customWidth="1"/>
    <col min="12" max="12" width="7.6640625" style="11" bestFit="1" customWidth="1"/>
    <col min="13" max="14" width="7.21875" style="11" bestFit="1" customWidth="1"/>
    <col min="15" max="15" width="10.77734375" style="11" bestFit="1" customWidth="1"/>
    <col min="16" max="16" width="12.44140625" style="11" bestFit="1" customWidth="1"/>
    <col min="17" max="17" width="15.6640625" style="11" bestFit="1" customWidth="1"/>
    <col min="18" max="18" width="13.6640625" style="11" bestFit="1" customWidth="1"/>
    <col min="19" max="19" width="12.6640625" style="11" hidden="1" customWidth="1"/>
    <col min="20" max="20" width="2.21875" style="11" customWidth="1"/>
    <col min="21" max="16384" width="8.88671875" style="11"/>
  </cols>
  <sheetData>
    <row r="1" spans="1:23" s="14" customFormat="1" x14ac:dyDescent="0.3">
      <c r="A1" s="14" t="s">
        <v>252</v>
      </c>
      <c r="B1" s="14" t="s">
        <v>165</v>
      </c>
      <c r="C1" s="14" t="s">
        <v>0</v>
      </c>
      <c r="D1" s="14" t="s">
        <v>7</v>
      </c>
      <c r="E1" s="14" t="s">
        <v>2</v>
      </c>
      <c r="F1" s="14" t="s">
        <v>1</v>
      </c>
      <c r="G1" s="14" t="s">
        <v>3</v>
      </c>
      <c r="H1" s="14" t="s">
        <v>253</v>
      </c>
      <c r="I1" s="14" t="s">
        <v>254</v>
      </c>
      <c r="J1" s="14" t="s">
        <v>255</v>
      </c>
      <c r="K1" s="14" t="s">
        <v>256</v>
      </c>
      <c r="L1" s="14" t="s">
        <v>257</v>
      </c>
      <c r="M1" s="14" t="s">
        <v>258</v>
      </c>
      <c r="N1" s="14" t="s">
        <v>259</v>
      </c>
      <c r="O1" s="14" t="s">
        <v>260</v>
      </c>
      <c r="P1" s="14" t="s">
        <v>261</v>
      </c>
      <c r="Q1" s="14" t="s">
        <v>262</v>
      </c>
      <c r="R1" s="14" t="s">
        <v>263</v>
      </c>
      <c r="S1" s="14" t="s">
        <v>251</v>
      </c>
    </row>
    <row r="2" spans="1:23" x14ac:dyDescent="0.3">
      <c r="A2" s="11">
        <f>VLOOKUP(Special[[#This Row],[No用]],SetNo[[No.用]:[vlookup 用]],2,FALSE)</f>
        <v>1</v>
      </c>
      <c r="B2" s="11" t="s">
        <v>220</v>
      </c>
      <c r="C2" s="11" t="s">
        <v>245</v>
      </c>
      <c r="D2" s="11" t="s">
        <v>28</v>
      </c>
      <c r="E2" s="11" t="s">
        <v>26</v>
      </c>
      <c r="F2" s="11" t="s">
        <v>158</v>
      </c>
      <c r="G2" s="11" t="s">
        <v>72</v>
      </c>
      <c r="H2" s="11">
        <v>1</v>
      </c>
      <c r="I2" s="11" t="s">
        <v>278</v>
      </c>
      <c r="K2" s="9"/>
      <c r="L2" s="9"/>
      <c r="M2" s="9"/>
      <c r="N2" s="9"/>
      <c r="O2" s="9"/>
      <c r="P2" s="9"/>
      <c r="Q2" s="9"/>
      <c r="R2" s="9"/>
      <c r="S2" s="11" t="str">
        <f>Special[[#This Row],[服装]]&amp;Special[[#This Row],[名前]]&amp;Special[[#This Row],[レアリティ]]</f>
        <v>ユニフォーム日向翔陽ICONIC</v>
      </c>
      <c r="T2" s="9"/>
      <c r="U2" s="9"/>
      <c r="V2" s="9"/>
      <c r="W2" s="9"/>
    </row>
    <row r="3" spans="1:23" x14ac:dyDescent="0.3">
      <c r="A3" s="11">
        <f>VLOOKUP(Special[[#This Row],[No用]],SetNo[[No.用]:[vlookup 用]],2,FALSE)</f>
        <v>2</v>
      </c>
      <c r="B3" s="11" t="s">
        <v>222</v>
      </c>
      <c r="C3" s="11" t="s">
        <v>245</v>
      </c>
      <c r="D3" s="11" t="s">
        <v>28</v>
      </c>
      <c r="E3" s="11" t="s">
        <v>26</v>
      </c>
      <c r="F3" s="11" t="s">
        <v>158</v>
      </c>
      <c r="G3" s="11" t="s">
        <v>72</v>
      </c>
      <c r="H3" s="11">
        <v>1</v>
      </c>
      <c r="I3" s="11" t="s">
        <v>278</v>
      </c>
      <c r="J3" s="9" t="s">
        <v>186</v>
      </c>
      <c r="K3" s="11" t="s">
        <v>240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S3" s="11" t="str">
        <f>Special[[#This Row],[服装]]&amp;Special[[#This Row],[名前]]&amp;Special[[#This Row],[レアリティ]]</f>
        <v>制服日向翔陽ICONIC</v>
      </c>
    </row>
    <row r="4" spans="1:23" x14ac:dyDescent="0.3">
      <c r="A4" s="11">
        <f>VLOOKUP(Special[[#This Row],[No用]],SetNo[[No.用]:[vlookup 用]],2,FALSE)</f>
        <v>3</v>
      </c>
      <c r="B4" s="11" t="s">
        <v>223</v>
      </c>
      <c r="C4" s="11" t="s">
        <v>245</v>
      </c>
      <c r="D4" s="11" t="s">
        <v>23</v>
      </c>
      <c r="E4" s="11" t="s">
        <v>26</v>
      </c>
      <c r="F4" s="11" t="s">
        <v>158</v>
      </c>
      <c r="G4" s="11" t="s">
        <v>72</v>
      </c>
      <c r="H4" s="11">
        <v>1</v>
      </c>
      <c r="I4" s="11" t="s">
        <v>278</v>
      </c>
      <c r="J4" s="9" t="s">
        <v>194</v>
      </c>
      <c r="K4" s="11" t="s">
        <v>240</v>
      </c>
      <c r="L4" s="9">
        <v>39</v>
      </c>
      <c r="M4" s="9"/>
      <c r="N4" s="9">
        <v>49</v>
      </c>
      <c r="O4" s="9"/>
      <c r="P4" s="9"/>
      <c r="Q4" s="9"/>
      <c r="S4" s="11" t="str">
        <f>Special[[#This Row],[服装]]&amp;Special[[#This Row],[名前]]&amp;Special[[#This Row],[レアリティ]]</f>
        <v>夏祭り日向翔陽ICONIC</v>
      </c>
      <c r="W4" s="9"/>
    </row>
    <row r="5" spans="1:23" x14ac:dyDescent="0.3">
      <c r="A5" s="11">
        <f>VLOOKUP(Special[[#This Row],[No用]],SetNo[[No.用]:[vlookup 用]],2,FALSE)</f>
        <v>4</v>
      </c>
      <c r="B5" s="11" t="s">
        <v>220</v>
      </c>
      <c r="C5" s="11" t="s">
        <v>221</v>
      </c>
      <c r="D5" s="11" t="s">
        <v>28</v>
      </c>
      <c r="E5" s="11" t="s">
        <v>31</v>
      </c>
      <c r="F5" s="11" t="s">
        <v>158</v>
      </c>
      <c r="G5" s="11" t="s">
        <v>72</v>
      </c>
      <c r="H5" s="11">
        <v>1</v>
      </c>
      <c r="I5" s="11" t="s">
        <v>278</v>
      </c>
      <c r="J5" s="11" t="s">
        <v>205</v>
      </c>
      <c r="K5" s="11" t="s">
        <v>176</v>
      </c>
      <c r="L5" s="9">
        <v>29</v>
      </c>
      <c r="M5" s="9"/>
      <c r="N5" s="9"/>
      <c r="O5" s="9"/>
      <c r="P5" s="9"/>
      <c r="Q5" s="9"/>
      <c r="R5" s="9"/>
      <c r="S5" s="11" t="str">
        <f>Special[[#This Row],[服装]]&amp;Special[[#This Row],[名前]]&amp;Special[[#This Row],[レアリティ]]</f>
        <v>ユニフォーム影山飛雄ICONIC</v>
      </c>
      <c r="T5" s="9"/>
      <c r="U5" s="9"/>
      <c r="V5" s="9"/>
      <c r="W5" s="9"/>
    </row>
    <row r="6" spans="1:23" x14ac:dyDescent="0.3">
      <c r="A6" s="11">
        <f>VLOOKUP(Special[[#This Row],[No用]],SetNo[[No.用]:[vlookup 用]],2,FALSE)</f>
        <v>5</v>
      </c>
      <c r="B6" s="11" t="s">
        <v>222</v>
      </c>
      <c r="C6" s="11" t="s">
        <v>221</v>
      </c>
      <c r="D6" s="11" t="s">
        <v>28</v>
      </c>
      <c r="E6" s="11" t="s">
        <v>31</v>
      </c>
      <c r="F6" s="11" t="s">
        <v>158</v>
      </c>
      <c r="G6" s="11" t="s">
        <v>72</v>
      </c>
      <c r="H6" s="11">
        <v>1</v>
      </c>
      <c r="I6" s="11" t="s">
        <v>278</v>
      </c>
      <c r="J6" s="11" t="s">
        <v>205</v>
      </c>
      <c r="K6" s="11" t="s">
        <v>176</v>
      </c>
      <c r="L6" s="9">
        <v>29</v>
      </c>
      <c r="M6" s="9"/>
      <c r="N6" s="9"/>
      <c r="O6" s="9"/>
      <c r="P6" s="9"/>
      <c r="Q6" s="9"/>
      <c r="R6" s="9"/>
      <c r="S6" s="11" t="str">
        <f>Special[[#This Row],[服装]]&amp;Special[[#This Row],[名前]]&amp;Special[[#This Row],[レアリティ]]</f>
        <v>制服影山飛雄ICONIC</v>
      </c>
      <c r="T6" s="9"/>
      <c r="U6" s="9"/>
      <c r="V6" s="9"/>
      <c r="W6" s="9"/>
    </row>
    <row r="7" spans="1:23" x14ac:dyDescent="0.3">
      <c r="A7" s="11">
        <f>VLOOKUP(Special[[#This Row],[No用]],SetNo[[No.用]:[vlookup 用]],2,FALSE)</f>
        <v>6</v>
      </c>
      <c r="B7" s="11" t="s">
        <v>223</v>
      </c>
      <c r="C7" s="11" t="s">
        <v>221</v>
      </c>
      <c r="D7" s="11" t="s">
        <v>23</v>
      </c>
      <c r="E7" s="11" t="s">
        <v>31</v>
      </c>
      <c r="F7" s="11" t="s">
        <v>158</v>
      </c>
      <c r="G7" s="11" t="s">
        <v>72</v>
      </c>
      <c r="H7" s="11">
        <v>1</v>
      </c>
      <c r="I7" s="11" t="s">
        <v>278</v>
      </c>
      <c r="J7" s="11" t="s">
        <v>205</v>
      </c>
      <c r="K7" s="11" t="s">
        <v>176</v>
      </c>
      <c r="L7" s="9">
        <v>29</v>
      </c>
      <c r="M7" s="9"/>
      <c r="N7" s="9"/>
      <c r="O7" s="9"/>
      <c r="P7" s="9"/>
      <c r="Q7" s="9"/>
      <c r="R7" s="9"/>
      <c r="S7" s="11" t="str">
        <f>Special[[#This Row],[服装]]&amp;Special[[#This Row],[名前]]&amp;Special[[#This Row],[レアリティ]]</f>
        <v>夏祭り影山飛雄ICONIC</v>
      </c>
      <c r="T7" s="9"/>
      <c r="U7" s="9"/>
      <c r="V7" s="9"/>
      <c r="W7" s="9"/>
    </row>
    <row r="8" spans="1:23" x14ac:dyDescent="0.3">
      <c r="A8" s="11">
        <f>VLOOKUP(Special[[#This Row],[No用]],SetNo[[No.用]:[vlookup 用]],2,FALSE)</f>
        <v>7</v>
      </c>
      <c r="B8" s="11" t="s">
        <v>220</v>
      </c>
      <c r="C8" s="11" t="s">
        <v>224</v>
      </c>
      <c r="D8" s="11" t="s">
        <v>28</v>
      </c>
      <c r="E8" s="11" t="s">
        <v>26</v>
      </c>
      <c r="F8" s="11" t="s">
        <v>158</v>
      </c>
      <c r="G8" s="11" t="s">
        <v>72</v>
      </c>
      <c r="H8" s="11">
        <v>1</v>
      </c>
      <c r="I8" s="11" t="s">
        <v>278</v>
      </c>
      <c r="J8" s="11" t="s">
        <v>205</v>
      </c>
      <c r="K8" s="11" t="s">
        <v>176</v>
      </c>
      <c r="L8" s="9">
        <v>29</v>
      </c>
      <c r="S8" s="11" t="str">
        <f>Special[[#This Row],[服装]]&amp;Special[[#This Row],[名前]]&amp;Special[[#This Row],[レアリティ]]</f>
        <v>ユニフォーム月島蛍ICONIC</v>
      </c>
    </row>
    <row r="9" spans="1:23" x14ac:dyDescent="0.3">
      <c r="A9" s="11">
        <f>VLOOKUP(Special[[#This Row],[No用]],SetNo[[No.用]:[vlookup 用]],2,FALSE)</f>
        <v>7</v>
      </c>
      <c r="B9" s="11" t="s">
        <v>220</v>
      </c>
      <c r="C9" s="11" t="s">
        <v>224</v>
      </c>
      <c r="D9" s="11" t="s">
        <v>28</v>
      </c>
      <c r="E9" s="11" t="s">
        <v>26</v>
      </c>
      <c r="F9" s="11" t="s">
        <v>158</v>
      </c>
      <c r="G9" s="11" t="s">
        <v>72</v>
      </c>
      <c r="H9" s="11">
        <v>2</v>
      </c>
      <c r="I9" s="11" t="s">
        <v>278</v>
      </c>
      <c r="J9" s="9" t="s">
        <v>207</v>
      </c>
      <c r="K9" s="11" t="s">
        <v>240</v>
      </c>
      <c r="L9" s="9">
        <v>39</v>
      </c>
      <c r="M9" s="9"/>
      <c r="N9" s="9">
        <v>49</v>
      </c>
      <c r="S9" s="11" t="str">
        <f>Special[[#This Row],[服装]]&amp;Special[[#This Row],[名前]]&amp;Special[[#This Row],[レアリティ]]</f>
        <v>ユニフォーム月島蛍ICONIC</v>
      </c>
    </row>
    <row r="10" spans="1:23" x14ac:dyDescent="0.3">
      <c r="A10" s="11">
        <f>VLOOKUP(Special[[#This Row],[No用]],SetNo[[No.用]:[vlookup 用]],2,FALSE)</f>
        <v>8</v>
      </c>
      <c r="B10" s="11" t="s">
        <v>225</v>
      </c>
      <c r="C10" s="11" t="s">
        <v>224</v>
      </c>
      <c r="D10" s="11" t="s">
        <v>23</v>
      </c>
      <c r="E10" s="11" t="s">
        <v>26</v>
      </c>
      <c r="F10" s="11" t="s">
        <v>158</v>
      </c>
      <c r="G10" s="11" t="s">
        <v>72</v>
      </c>
      <c r="H10" s="11">
        <v>1</v>
      </c>
      <c r="I10" s="11" t="s">
        <v>278</v>
      </c>
      <c r="J10" s="11" t="s">
        <v>205</v>
      </c>
      <c r="K10" s="11" t="s">
        <v>176</v>
      </c>
      <c r="L10" s="9">
        <v>29</v>
      </c>
      <c r="S10" s="11" t="str">
        <f>Special[[#This Row],[服装]]&amp;Special[[#This Row],[名前]]&amp;Special[[#This Row],[レアリティ]]</f>
        <v>水着月島蛍ICONIC</v>
      </c>
    </row>
    <row r="11" spans="1:23" x14ac:dyDescent="0.3">
      <c r="A11" s="11">
        <f>VLOOKUP(Special[[#This Row],[No用]],SetNo[[No.用]:[vlookup 用]],2,FALSE)</f>
        <v>9</v>
      </c>
      <c r="B11" s="11" t="s">
        <v>220</v>
      </c>
      <c r="C11" s="11" t="s">
        <v>226</v>
      </c>
      <c r="D11" s="11" t="s">
        <v>24</v>
      </c>
      <c r="E11" s="11" t="s">
        <v>26</v>
      </c>
      <c r="F11" s="11" t="s">
        <v>158</v>
      </c>
      <c r="G11" s="11" t="s">
        <v>72</v>
      </c>
      <c r="H11" s="11">
        <v>1</v>
      </c>
      <c r="I11" s="11" t="s">
        <v>278</v>
      </c>
      <c r="J11" s="11" t="s">
        <v>205</v>
      </c>
      <c r="K11" s="11" t="s">
        <v>176</v>
      </c>
      <c r="L11" s="9">
        <v>24</v>
      </c>
      <c r="S11" s="11" t="str">
        <f>Special[[#This Row],[服装]]&amp;Special[[#This Row],[名前]]&amp;Special[[#This Row],[レアリティ]]</f>
        <v>ユニフォーム山口忠ICONIC</v>
      </c>
    </row>
    <row r="12" spans="1:23" x14ac:dyDescent="0.3">
      <c r="A12" s="11">
        <f>VLOOKUP(Special[[#This Row],[No用]],SetNo[[No.用]:[vlookup 用]],2,FALSE)</f>
        <v>9</v>
      </c>
      <c r="B12" s="11" t="s">
        <v>220</v>
      </c>
      <c r="C12" s="11" t="s">
        <v>226</v>
      </c>
      <c r="D12" s="11" t="s">
        <v>24</v>
      </c>
      <c r="E12" s="11" t="s">
        <v>26</v>
      </c>
      <c r="F12" s="11" t="s">
        <v>158</v>
      </c>
      <c r="G12" s="11" t="s">
        <v>72</v>
      </c>
      <c r="H12" s="11">
        <v>2</v>
      </c>
      <c r="I12" s="11" t="s">
        <v>278</v>
      </c>
      <c r="J12" s="9" t="s">
        <v>194</v>
      </c>
      <c r="K12" s="9" t="s">
        <v>176</v>
      </c>
      <c r="L12" s="9">
        <v>29</v>
      </c>
      <c r="S12" s="11" t="str">
        <f>Special[[#This Row],[服装]]&amp;Special[[#This Row],[名前]]&amp;Special[[#This Row],[レアリティ]]</f>
        <v>ユニフォーム山口忠ICONIC</v>
      </c>
    </row>
    <row r="13" spans="1:23" x14ac:dyDescent="0.3">
      <c r="A13" s="11">
        <f>VLOOKUP(Special[[#This Row],[No用]],SetNo[[No.用]:[vlookup 用]],2,FALSE)</f>
        <v>10</v>
      </c>
      <c r="B13" s="11" t="s">
        <v>225</v>
      </c>
      <c r="C13" s="11" t="s">
        <v>226</v>
      </c>
      <c r="D13" s="11" t="s">
        <v>28</v>
      </c>
      <c r="E13" s="11" t="s">
        <v>26</v>
      </c>
      <c r="F13" s="11" t="s">
        <v>158</v>
      </c>
      <c r="G13" s="11" t="s">
        <v>72</v>
      </c>
      <c r="H13" s="11">
        <v>1</v>
      </c>
      <c r="I13" s="11" t="s">
        <v>278</v>
      </c>
      <c r="J13" s="11" t="s">
        <v>205</v>
      </c>
      <c r="K13" s="9" t="s">
        <v>176</v>
      </c>
      <c r="L13" s="9">
        <v>24</v>
      </c>
      <c r="S13" s="11" t="str">
        <f>Special[[#This Row],[服装]]&amp;Special[[#This Row],[名前]]&amp;Special[[#This Row],[レアリティ]]</f>
        <v>水着山口忠ICONIC</v>
      </c>
    </row>
    <row r="14" spans="1:23" x14ac:dyDescent="0.3">
      <c r="A14" s="11">
        <f>VLOOKUP(Special[[#This Row],[No用]],SetNo[[No.用]:[vlookup 用]],2,FALSE)</f>
        <v>10</v>
      </c>
      <c r="B14" s="11" t="s">
        <v>225</v>
      </c>
      <c r="C14" s="11" t="s">
        <v>226</v>
      </c>
      <c r="D14" s="11" t="s">
        <v>28</v>
      </c>
      <c r="E14" s="11" t="s">
        <v>26</v>
      </c>
      <c r="F14" s="11" t="s">
        <v>158</v>
      </c>
      <c r="G14" s="11" t="s">
        <v>72</v>
      </c>
      <c r="H14" s="11">
        <v>2</v>
      </c>
      <c r="I14" s="11" t="s">
        <v>278</v>
      </c>
      <c r="J14" s="9" t="s">
        <v>194</v>
      </c>
      <c r="K14" s="9" t="s">
        <v>176</v>
      </c>
      <c r="L14" s="9">
        <v>29</v>
      </c>
      <c r="S14" s="11" t="str">
        <f>Special[[#This Row],[服装]]&amp;Special[[#This Row],[名前]]&amp;Special[[#This Row],[レアリティ]]</f>
        <v>水着山口忠ICONIC</v>
      </c>
    </row>
    <row r="15" spans="1:23" x14ac:dyDescent="0.3">
      <c r="A15" s="11">
        <f>VLOOKUP(Special[[#This Row],[No用]],SetNo[[No.用]:[vlookup 用]],2,FALSE)</f>
        <v>11</v>
      </c>
      <c r="B15" s="11" t="s">
        <v>220</v>
      </c>
      <c r="C15" s="11" t="s">
        <v>227</v>
      </c>
      <c r="D15" s="11" t="s">
        <v>28</v>
      </c>
      <c r="E15" s="11" t="s">
        <v>21</v>
      </c>
      <c r="F15" s="11" t="s">
        <v>158</v>
      </c>
      <c r="G15" s="11" t="s">
        <v>72</v>
      </c>
      <c r="H15" s="11">
        <v>1</v>
      </c>
      <c r="I15" s="11" t="s">
        <v>278</v>
      </c>
      <c r="J15" s="11" t="s">
        <v>210</v>
      </c>
      <c r="K15" s="9" t="s">
        <v>176</v>
      </c>
      <c r="L15" s="9">
        <v>29</v>
      </c>
      <c r="S15" s="11" t="str">
        <f>Special[[#This Row],[服装]]&amp;Special[[#This Row],[名前]]&amp;Special[[#This Row],[レアリティ]]</f>
        <v>ユニフォーム西谷夕ICONIC</v>
      </c>
    </row>
    <row r="16" spans="1:23" x14ac:dyDescent="0.3">
      <c r="A16" s="11">
        <f>VLOOKUP(Special[[#This Row],[No用]],SetNo[[No.用]:[vlookup 用]],2,FALSE)</f>
        <v>12</v>
      </c>
      <c r="B16" s="11" t="s">
        <v>222</v>
      </c>
      <c r="C16" s="11" t="s">
        <v>227</v>
      </c>
      <c r="D16" s="11" t="s">
        <v>23</v>
      </c>
      <c r="E16" s="11" t="s">
        <v>21</v>
      </c>
      <c r="F16" s="11" t="s">
        <v>158</v>
      </c>
      <c r="G16" s="11" t="s">
        <v>72</v>
      </c>
      <c r="H16" s="11">
        <v>1</v>
      </c>
      <c r="I16" s="11" t="s">
        <v>278</v>
      </c>
      <c r="J16" s="9" t="s">
        <v>210</v>
      </c>
      <c r="K16" s="11" t="s">
        <v>240</v>
      </c>
      <c r="L16" s="9">
        <v>31</v>
      </c>
      <c r="M16" s="9"/>
      <c r="N16" s="9">
        <v>49</v>
      </c>
      <c r="O16" s="9"/>
      <c r="S16" s="11" t="str">
        <f>Special[[#This Row],[服装]]&amp;Special[[#This Row],[名前]]&amp;Special[[#This Row],[レアリティ]]</f>
        <v>制服西谷夕ICONIC</v>
      </c>
    </row>
    <row r="17" spans="1:23" x14ac:dyDescent="0.3">
      <c r="A17" s="11" t="str">
        <f>VLOOKUP(Special[[#This Row],[No用]],SetNo[[No.用]:[vlookup 用]],2,FALSE)</f>
        <v/>
      </c>
      <c r="I17" s="11" t="s">
        <v>278</v>
      </c>
      <c r="M17" s="9"/>
      <c r="N17" s="9"/>
      <c r="O17" s="9"/>
      <c r="P17" s="9"/>
      <c r="Q17" s="9"/>
      <c r="S17" s="11" t="str">
        <f>Special[[#This Row],[服装]]&amp;Special[[#This Row],[名前]]&amp;Special[[#This Row],[レアリティ]]</f>
        <v/>
      </c>
      <c r="W17" s="9"/>
    </row>
    <row r="18" spans="1:23" x14ac:dyDescent="0.3">
      <c r="A18" s="11" t="str">
        <f>VLOOKUP(Special[[#This Row],[No用]],SetNo[[No.用]:[vlookup 用]],2,FALSE)</f>
        <v/>
      </c>
      <c r="I18" s="11" t="s">
        <v>278</v>
      </c>
      <c r="M18" s="9"/>
      <c r="N18" s="9"/>
      <c r="O18" s="9"/>
      <c r="P18" s="9"/>
      <c r="Q18" s="9"/>
      <c r="R18" s="9"/>
      <c r="S18" s="11" t="str">
        <f>Special[[#This Row],[服装]]&amp;Special[[#This Row],[名前]]&amp;Special[[#This Row],[レアリティ]]</f>
        <v/>
      </c>
      <c r="T18" s="9"/>
      <c r="U18" s="9"/>
      <c r="V18" s="9"/>
      <c r="W18" s="9"/>
    </row>
    <row r="19" spans="1:23" x14ac:dyDescent="0.3">
      <c r="A19" s="11" t="str">
        <f>VLOOKUP(Special[[#This Row],[No用]],SetNo[[No.用]:[vlookup 用]],2,FALSE)</f>
        <v/>
      </c>
      <c r="I19" s="11" t="s">
        <v>278</v>
      </c>
      <c r="M19" s="9"/>
      <c r="N19" s="9"/>
      <c r="R19" s="9"/>
      <c r="S19" s="11" t="str">
        <f>Special[[#This Row],[服装]]&amp;Special[[#This Row],[名前]]&amp;Special[[#This Row],[レアリティ]]</f>
        <v/>
      </c>
      <c r="T19" s="9"/>
      <c r="U19" s="9"/>
      <c r="V19" s="9"/>
      <c r="W19" s="9"/>
    </row>
    <row r="20" spans="1:23" x14ac:dyDescent="0.3">
      <c r="A20" s="11" t="str">
        <f>VLOOKUP(Special[[#This Row],[No用]],SetNo[[No.用]:[vlookup 用]],2,FALSE)</f>
        <v/>
      </c>
      <c r="I20" s="11" t="s">
        <v>278</v>
      </c>
      <c r="M20" s="9"/>
      <c r="N20" s="9"/>
      <c r="R20" s="9"/>
      <c r="S20" s="11" t="str">
        <f>Special[[#This Row],[服装]]&amp;Special[[#This Row],[名前]]&amp;Special[[#This Row],[レアリティ]]</f>
        <v/>
      </c>
      <c r="T20" s="9"/>
      <c r="U20" s="9"/>
      <c r="V20" s="9"/>
      <c r="W20" s="9"/>
    </row>
    <row r="21" spans="1:23" x14ac:dyDescent="0.3">
      <c r="A21" s="11" t="str">
        <f>VLOOKUP(Special[[#This Row],[No用]],SetNo[[No.用]:[vlookup 用]],2,FALSE)</f>
        <v/>
      </c>
      <c r="I21" s="11" t="s">
        <v>278</v>
      </c>
      <c r="L21" s="9"/>
      <c r="O21" s="9"/>
      <c r="P21" s="9"/>
      <c r="Q21" s="9"/>
      <c r="R21" s="9"/>
      <c r="S21" s="11" t="str">
        <f>Special[[#This Row],[服装]]&amp;Special[[#This Row],[名前]]&amp;Special[[#This Row],[レアリティ]]</f>
        <v/>
      </c>
      <c r="T21" s="9"/>
      <c r="U21" s="9"/>
      <c r="V21" s="9"/>
      <c r="W21" s="9"/>
    </row>
    <row r="22" spans="1:23" x14ac:dyDescent="0.3">
      <c r="A22" s="11" t="str">
        <f>VLOOKUP(Special[[#This Row],[No用]],SetNo[[No.用]:[vlookup 用]],2,FALSE)</f>
        <v/>
      </c>
      <c r="I22" s="11" t="s">
        <v>278</v>
      </c>
      <c r="L22" s="9"/>
      <c r="M22" s="9"/>
      <c r="N22" s="9"/>
      <c r="O22" s="9"/>
      <c r="P22" s="9"/>
      <c r="Q22" s="9"/>
      <c r="S22" s="11" t="str">
        <f>Special[[#This Row],[服装]]&amp;Special[[#This Row],[名前]]&amp;Special[[#This Row],[レアリティ]]</f>
        <v/>
      </c>
    </row>
    <row r="23" spans="1:23" x14ac:dyDescent="0.3">
      <c r="A23" s="11" t="str">
        <f>VLOOKUP(Special[[#This Row],[No用]],SetNo[[No.用]:[vlookup 用]],2,FALSE)</f>
        <v/>
      </c>
      <c r="I23" s="11" t="s">
        <v>278</v>
      </c>
      <c r="L23" s="9"/>
      <c r="M23" s="9"/>
      <c r="N23" s="9"/>
      <c r="O23" s="9"/>
      <c r="P23" s="9"/>
      <c r="Q23" s="9"/>
      <c r="R23" s="9"/>
      <c r="S23" s="11" t="str">
        <f>Special[[#This Row],[服装]]&amp;Special[[#This Row],[名前]]&amp;Special[[#This Row],[レアリティ]]</f>
        <v/>
      </c>
      <c r="T23" s="9"/>
      <c r="U23" s="9"/>
      <c r="V23" s="9"/>
      <c r="W23" s="9"/>
    </row>
    <row r="24" spans="1:23" x14ac:dyDescent="0.3">
      <c r="A24" s="11" t="str">
        <f>VLOOKUP(Special[[#This Row],[No用]],SetNo[[No.用]:[vlookup 用]],2,FALSE)</f>
        <v/>
      </c>
      <c r="I24" s="11" t="s">
        <v>278</v>
      </c>
      <c r="S24" s="11" t="str">
        <f>Special[[#This Row],[服装]]&amp;Special[[#This Row],[名前]]&amp;Special[[#This Row],[レアリティ]]</f>
        <v/>
      </c>
    </row>
    <row r="25" spans="1:23" x14ac:dyDescent="0.3">
      <c r="A25" s="11" t="str">
        <f>VLOOKUP(Special[[#This Row],[No用]],SetNo[[No.用]:[vlookup 用]],2,FALSE)</f>
        <v/>
      </c>
      <c r="I25" s="11" t="s">
        <v>278</v>
      </c>
      <c r="S25" s="11" t="str">
        <f>Special[[#This Row],[服装]]&amp;Special[[#This Row],[名前]]&amp;Special[[#This Row],[レアリティ]]</f>
        <v/>
      </c>
    </row>
    <row r="26" spans="1:23" x14ac:dyDescent="0.3">
      <c r="A26" s="11" t="str">
        <f>VLOOKUP(Special[[#This Row],[No用]],SetNo[[No.用]:[vlookup 用]],2,FALSE)</f>
        <v/>
      </c>
      <c r="I26" s="11" t="s">
        <v>278</v>
      </c>
      <c r="S26" s="11" t="str">
        <f>Special[[#This Row],[服装]]&amp;Special[[#This Row],[名前]]&amp;Special[[#This Row],[レアリティ]]</f>
        <v/>
      </c>
    </row>
    <row r="27" spans="1:23" x14ac:dyDescent="0.3">
      <c r="A27" s="11" t="str">
        <f>VLOOKUP(Special[[#This Row],[No用]],SetNo[[No.用]:[vlookup 用]],2,FALSE)</f>
        <v/>
      </c>
      <c r="I27" s="11" t="s">
        <v>278</v>
      </c>
      <c r="S27" s="11" t="str">
        <f>Special[[#This Row],[服装]]&amp;Special[[#This Row],[名前]]&amp;Special[[#This Row],[レアリティ]]</f>
        <v/>
      </c>
    </row>
    <row r="28" spans="1:23" x14ac:dyDescent="0.3">
      <c r="A28" s="11" t="str">
        <f>VLOOKUP(Special[[#This Row],[No用]],SetNo[[No.用]:[vlookup 用]],2,FALSE)</f>
        <v/>
      </c>
      <c r="I28" s="11" t="s">
        <v>278</v>
      </c>
      <c r="S28" s="11" t="str">
        <f>Special[[#This Row],[服装]]&amp;Special[[#This Row],[名前]]&amp;Special[[#This Row],[レアリティ]]</f>
        <v/>
      </c>
    </row>
    <row r="29" spans="1:23" x14ac:dyDescent="0.3">
      <c r="A29" s="11" t="str">
        <f>VLOOKUP(Special[[#This Row],[No用]],SetNo[[No.用]:[vlookup 用]],2,FALSE)</f>
        <v/>
      </c>
      <c r="I29" s="11" t="s">
        <v>278</v>
      </c>
      <c r="S29" s="11" t="str">
        <f>Special[[#This Row],[服装]]&amp;Special[[#This Row],[名前]]&amp;Special[[#This Row],[レアリティ]]</f>
        <v/>
      </c>
    </row>
    <row r="30" spans="1:23" x14ac:dyDescent="0.3">
      <c r="A30" s="11" t="str">
        <f>VLOOKUP(Special[[#This Row],[No用]],SetNo[[No.用]:[vlookup 用]],2,FALSE)</f>
        <v/>
      </c>
      <c r="I30" s="11" t="s">
        <v>278</v>
      </c>
      <c r="S30" s="11" t="str">
        <f>Special[[#This Row],[服装]]&amp;Special[[#This Row],[名前]]&amp;Special[[#This Row],[レアリティ]]</f>
        <v/>
      </c>
    </row>
    <row r="31" spans="1:23" x14ac:dyDescent="0.3">
      <c r="A31" s="11" t="str">
        <f>VLOOKUP(Special[[#This Row],[No用]],SetNo[[No.用]:[vlookup 用]],2,FALSE)</f>
        <v/>
      </c>
      <c r="I31" s="11" t="s">
        <v>278</v>
      </c>
      <c r="S31" s="11" t="str">
        <f>Special[[#This Row],[服装]]&amp;Special[[#This Row],[名前]]&amp;Special[[#This Row],[レアリティ]]</f>
        <v/>
      </c>
    </row>
    <row r="32" spans="1:23" x14ac:dyDescent="0.3">
      <c r="A32" s="11" t="str">
        <f>VLOOKUP(Special[[#This Row],[No用]],SetNo[[No.用]:[vlookup 用]],2,FALSE)</f>
        <v/>
      </c>
      <c r="I32" s="11" t="s">
        <v>278</v>
      </c>
      <c r="S32" s="11" t="str">
        <f>Special[[#This Row],[服装]]&amp;Special[[#This Row],[名前]]&amp;Special[[#This Row],[レアリティ]]</f>
        <v/>
      </c>
    </row>
    <row r="33" spans="1:19" x14ac:dyDescent="0.3">
      <c r="A33" s="11" t="str">
        <f>VLOOKUP(Special[[#This Row],[No用]],SetNo[[No.用]:[vlookup 用]],2,FALSE)</f>
        <v/>
      </c>
      <c r="I33" s="11" t="s">
        <v>278</v>
      </c>
      <c r="S33" s="11" t="str">
        <f>Special[[#This Row],[服装]]&amp;Special[[#This Row],[名前]]&amp;Special[[#This Row],[レアリティ]]</f>
        <v/>
      </c>
    </row>
    <row r="34" spans="1:19" x14ac:dyDescent="0.3">
      <c r="A34" s="11" t="str">
        <f>VLOOKUP(Special[[#This Row],[No用]],SetNo[[No.用]:[vlookup 用]],2,FALSE)</f>
        <v/>
      </c>
      <c r="I34" s="11" t="s">
        <v>278</v>
      </c>
      <c r="S34" s="11" t="str">
        <f>Special[[#This Row],[服装]]&amp;Special[[#This Row],[名前]]&amp;Special[[#This Row],[レアリティ]]</f>
        <v/>
      </c>
    </row>
    <row r="35" spans="1:19" x14ac:dyDescent="0.3">
      <c r="A35" s="11" t="str">
        <f>VLOOKUP(Special[[#This Row],[No用]],SetNo[[No.用]:[vlookup 用]],2,FALSE)</f>
        <v/>
      </c>
      <c r="I35" s="11" t="s">
        <v>278</v>
      </c>
      <c r="S35" s="11" t="str">
        <f>Special[[#This Row],[服装]]&amp;Special[[#This Row],[名前]]&amp;Special[[#This Row],[レアリティ]]</f>
        <v/>
      </c>
    </row>
    <row r="36" spans="1:19" x14ac:dyDescent="0.3">
      <c r="A36" s="11" t="str">
        <f>VLOOKUP(Special[[#This Row],[No用]],SetNo[[No.用]:[vlookup 用]],2,FALSE)</f>
        <v/>
      </c>
      <c r="I36" s="11" t="s">
        <v>278</v>
      </c>
      <c r="S36" s="11" t="str">
        <f>Special[[#This Row],[服装]]&amp;Special[[#This Row],[名前]]&amp;Special[[#This Row],[レアリティ]]</f>
        <v/>
      </c>
    </row>
    <row r="37" spans="1:19" x14ac:dyDescent="0.3">
      <c r="A37" s="11" t="str">
        <f>VLOOKUP(Special[[#This Row],[No用]],SetNo[[No.用]:[vlookup 用]],2,FALSE)</f>
        <v/>
      </c>
      <c r="I37" s="11" t="s">
        <v>278</v>
      </c>
      <c r="S37" s="11" t="str">
        <f>Special[[#This Row],[服装]]&amp;Special[[#This Row],[名前]]&amp;Special[[#This Row],[レアリティ]]</f>
        <v/>
      </c>
    </row>
    <row r="38" spans="1:19" x14ac:dyDescent="0.3">
      <c r="A38" s="11" t="str">
        <f>VLOOKUP(Special[[#This Row],[No用]],SetNo[[No.用]:[vlookup 用]],2,FALSE)</f>
        <v/>
      </c>
      <c r="I38" s="11" t="s">
        <v>278</v>
      </c>
      <c r="S38" s="11" t="str">
        <f>Special[[#This Row],[服装]]&amp;Special[[#This Row],[名前]]&amp;Special[[#This Row],[レアリティ]]</f>
        <v/>
      </c>
    </row>
    <row r="39" spans="1:19" x14ac:dyDescent="0.3">
      <c r="A39" s="11" t="str">
        <f>VLOOKUP(Special[[#This Row],[No用]],SetNo[[No.用]:[vlookup 用]],2,FALSE)</f>
        <v/>
      </c>
      <c r="I39" s="11" t="s">
        <v>278</v>
      </c>
      <c r="S39" s="11" t="str">
        <f>Special[[#This Row],[服装]]&amp;Special[[#This Row],[名前]]&amp;Special[[#This Row],[レアリティ]]</f>
        <v/>
      </c>
    </row>
    <row r="40" spans="1:19" x14ac:dyDescent="0.3">
      <c r="A40" s="11" t="str">
        <f>VLOOKUP(Special[[#This Row],[No用]],SetNo[[No.用]:[vlookup 用]],2,FALSE)</f>
        <v/>
      </c>
      <c r="I40" s="11" t="s">
        <v>278</v>
      </c>
      <c r="S40" s="11" t="str">
        <f>Special[[#This Row],[服装]]&amp;Special[[#This Row],[名前]]&amp;Special[[#This Row],[レアリティ]]</f>
        <v/>
      </c>
    </row>
    <row r="41" spans="1:19" x14ac:dyDescent="0.3">
      <c r="A41" s="11" t="str">
        <f>VLOOKUP(Special[[#This Row],[No用]],SetNo[[No.用]:[vlookup 用]],2,FALSE)</f>
        <v/>
      </c>
      <c r="I41" s="11" t="s">
        <v>278</v>
      </c>
      <c r="S41" s="11" t="str">
        <f>Special[[#This Row],[服装]]&amp;Special[[#This Row],[名前]]&amp;Special[[#This Row],[レアリティ]]</f>
        <v/>
      </c>
    </row>
    <row r="42" spans="1:19" x14ac:dyDescent="0.3">
      <c r="A42" s="11" t="str">
        <f>VLOOKUP(Special[[#This Row],[No用]],SetNo[[No.用]:[vlookup 用]],2,FALSE)</f>
        <v/>
      </c>
      <c r="I42" s="11" t="s">
        <v>278</v>
      </c>
      <c r="S42" s="11" t="str">
        <f>Special[[#This Row],[服装]]&amp;Special[[#This Row],[名前]]&amp;Special[[#This Row],[レアリティ]]</f>
        <v/>
      </c>
    </row>
    <row r="43" spans="1:19" x14ac:dyDescent="0.3">
      <c r="A43" s="11" t="str">
        <f>VLOOKUP(Special[[#This Row],[No用]],SetNo[[No.用]:[vlookup 用]],2,FALSE)</f>
        <v/>
      </c>
      <c r="I43" s="11" t="s">
        <v>278</v>
      </c>
      <c r="S43" s="11" t="str">
        <f>Special[[#This Row],[服装]]&amp;Special[[#This Row],[名前]]&amp;Special[[#This Row],[レアリティ]]</f>
        <v/>
      </c>
    </row>
    <row r="44" spans="1:19" x14ac:dyDescent="0.3">
      <c r="A44" s="11" t="str">
        <f>VLOOKUP(Special[[#This Row],[No用]],SetNo[[No.用]:[vlookup 用]],2,FALSE)</f>
        <v/>
      </c>
      <c r="I44" s="11" t="s">
        <v>278</v>
      </c>
      <c r="S44" s="11" t="str">
        <f>Special[[#This Row],[服装]]&amp;Special[[#This Row],[名前]]&amp;Special[[#This Row],[レアリティ]]</f>
        <v/>
      </c>
    </row>
    <row r="45" spans="1:19" x14ac:dyDescent="0.3">
      <c r="A45" s="11" t="str">
        <f>VLOOKUP(Special[[#This Row],[No用]],SetNo[[No.用]:[vlookup 用]],2,FALSE)</f>
        <v/>
      </c>
      <c r="I45" s="11" t="s">
        <v>278</v>
      </c>
      <c r="S45" s="11" t="str">
        <f>Special[[#This Row],[服装]]&amp;Special[[#This Row],[名前]]&amp;Special[[#This Row],[レアリティ]]</f>
        <v/>
      </c>
    </row>
    <row r="46" spans="1:19" x14ac:dyDescent="0.3">
      <c r="A46" s="11" t="str">
        <f>VLOOKUP(Special[[#This Row],[No用]],SetNo[[No.用]:[vlookup 用]],2,FALSE)</f>
        <v/>
      </c>
      <c r="I46" s="11" t="s">
        <v>278</v>
      </c>
      <c r="S46" s="11" t="str">
        <f>Special[[#This Row],[服装]]&amp;Special[[#This Row],[名前]]&amp;Special[[#This Row],[レアリティ]]</f>
        <v/>
      </c>
    </row>
    <row r="47" spans="1:19" x14ac:dyDescent="0.3">
      <c r="A47" s="11" t="str">
        <f>VLOOKUP(Special[[#This Row],[No用]],SetNo[[No.用]:[vlookup 用]],2,FALSE)</f>
        <v/>
      </c>
      <c r="I47" s="11" t="s">
        <v>278</v>
      </c>
      <c r="S47" s="11" t="str">
        <f>Special[[#This Row],[服装]]&amp;Special[[#This Row],[名前]]&amp;Special[[#This Row],[レアリティ]]</f>
        <v/>
      </c>
    </row>
    <row r="48" spans="1:19" x14ac:dyDescent="0.3">
      <c r="A48" s="11" t="str">
        <f>VLOOKUP(Special[[#This Row],[No用]],SetNo[[No.用]:[vlookup 用]],2,FALSE)</f>
        <v/>
      </c>
      <c r="I48" s="11" t="s">
        <v>278</v>
      </c>
      <c r="S48" s="11" t="str">
        <f>Special[[#This Row],[服装]]&amp;Special[[#This Row],[名前]]&amp;Special[[#This Row],[レアリティ]]</f>
        <v/>
      </c>
    </row>
    <row r="49" spans="1:19" x14ac:dyDescent="0.3">
      <c r="A49" s="11" t="str">
        <f>VLOOKUP(Special[[#This Row],[No用]],SetNo[[No.用]:[vlookup 用]],2,FALSE)</f>
        <v/>
      </c>
      <c r="I49" s="11" t="s">
        <v>278</v>
      </c>
      <c r="S49" s="11" t="str">
        <f>Special[[#This Row],[服装]]&amp;Special[[#This Row],[名前]]&amp;Special[[#This Row],[レアリティ]]</f>
        <v/>
      </c>
    </row>
    <row r="50" spans="1:19" x14ac:dyDescent="0.3">
      <c r="A50" s="11" t="str">
        <f>VLOOKUP(Special[[#This Row],[No用]],SetNo[[No.用]:[vlookup 用]],2,FALSE)</f>
        <v/>
      </c>
      <c r="I50" s="11" t="s">
        <v>278</v>
      </c>
      <c r="S50" s="11" t="str">
        <f>Special[[#This Row],[服装]]&amp;Special[[#This Row],[名前]]&amp;Special[[#This Row],[レアリティ]]</f>
        <v/>
      </c>
    </row>
    <row r="51" spans="1:19" x14ac:dyDescent="0.3">
      <c r="A51" s="11" t="str">
        <f>VLOOKUP(Special[[#This Row],[No用]],SetNo[[No.用]:[vlookup 用]],2,FALSE)</f>
        <v/>
      </c>
      <c r="I51" s="11" t="s">
        <v>278</v>
      </c>
      <c r="S51" s="11" t="str">
        <f>Special[[#This Row],[服装]]&amp;Special[[#This Row],[名前]]&amp;Special[[#This Row],[レアリティ]]</f>
        <v/>
      </c>
    </row>
    <row r="52" spans="1:19" x14ac:dyDescent="0.3">
      <c r="A52" s="11" t="str">
        <f>VLOOKUP(Special[[#This Row],[No用]],SetNo[[No.用]:[vlookup 用]],2,FALSE)</f>
        <v/>
      </c>
      <c r="I52" s="11" t="s">
        <v>278</v>
      </c>
      <c r="S52" s="11" t="str">
        <f>Special[[#This Row],[服装]]&amp;Special[[#This Row],[名前]]&amp;Special[[#This Row],[レアリティ]]</f>
        <v/>
      </c>
    </row>
    <row r="53" spans="1:19" x14ac:dyDescent="0.3">
      <c r="A53" s="11" t="str">
        <f>VLOOKUP(Special[[#This Row],[No用]],SetNo[[No.用]:[vlookup 用]],2,FALSE)</f>
        <v/>
      </c>
      <c r="I53" s="11" t="s">
        <v>278</v>
      </c>
      <c r="S53" s="11" t="str">
        <f>Special[[#This Row],[服装]]&amp;Special[[#This Row],[名前]]&amp;Special[[#This Row],[レアリティ]]</f>
        <v/>
      </c>
    </row>
    <row r="54" spans="1:19" x14ac:dyDescent="0.3">
      <c r="A54" s="11" t="str">
        <f>VLOOKUP(Special[[#This Row],[No用]],SetNo[[No.用]:[vlookup 用]],2,FALSE)</f>
        <v/>
      </c>
      <c r="I54" s="11" t="s">
        <v>278</v>
      </c>
      <c r="S54" s="11" t="str">
        <f>Special[[#This Row],[服装]]&amp;Special[[#This Row],[名前]]&amp;Special[[#This Row],[レアリティ]]</f>
        <v/>
      </c>
    </row>
    <row r="55" spans="1:19" x14ac:dyDescent="0.3">
      <c r="A55" s="11" t="str">
        <f>VLOOKUP(Special[[#This Row],[No用]],SetNo[[No.用]:[vlookup 用]],2,FALSE)</f>
        <v/>
      </c>
      <c r="I55" s="11" t="s">
        <v>278</v>
      </c>
      <c r="S55" s="11" t="str">
        <f>Special[[#This Row],[服装]]&amp;Special[[#This Row],[名前]]&amp;Special[[#This Row],[レアリティ]]</f>
        <v/>
      </c>
    </row>
    <row r="56" spans="1:19" x14ac:dyDescent="0.3">
      <c r="A56" s="11" t="str">
        <f>VLOOKUP(Special[[#This Row],[No用]],SetNo[[No.用]:[vlookup 用]],2,FALSE)</f>
        <v/>
      </c>
      <c r="I56" s="11" t="s">
        <v>278</v>
      </c>
      <c r="S56" s="11" t="str">
        <f>Special[[#This Row],[服装]]&amp;Special[[#This Row],[名前]]&amp;Special[[#This Row],[レアリティ]]</f>
        <v/>
      </c>
    </row>
    <row r="57" spans="1:19" x14ac:dyDescent="0.3">
      <c r="A57" s="11" t="str">
        <f>VLOOKUP(Special[[#This Row],[No用]],SetNo[[No.用]:[vlookup 用]],2,FALSE)</f>
        <v/>
      </c>
      <c r="I57" s="11" t="s">
        <v>278</v>
      </c>
      <c r="S57" s="11" t="str">
        <f>Special[[#This Row],[服装]]&amp;Special[[#This Row],[名前]]&amp;Special[[#This Row],[レアリティ]]</f>
        <v/>
      </c>
    </row>
    <row r="58" spans="1:19" x14ac:dyDescent="0.3">
      <c r="A58" s="11" t="str">
        <f>VLOOKUP(Special[[#This Row],[No用]],SetNo[[No.用]:[vlookup 用]],2,FALSE)</f>
        <v/>
      </c>
      <c r="I58" s="11" t="s">
        <v>278</v>
      </c>
      <c r="S58" s="11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175</v>
      </c>
      <c r="B1" s="3" t="s">
        <v>285</v>
      </c>
      <c r="C1" s="3" t="s">
        <v>286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 s="24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 s="24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 s="2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 s="24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 s="24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 s="24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 s="24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 s="24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 s="24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 s="24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 s="24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 s="24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 s="2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 s="24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 s="24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 s="24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 s="24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 s="24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 s="24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 s="24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 s="24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 s="24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 s="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 s="24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 s="24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 s="24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 s="24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 s="24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 s="24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 s="24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 s="24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 s="24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 s="2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 s="24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 s="24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 s="24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 s="24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 s="24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 s="24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 s="24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 s="24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 s="24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 s="2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 s="24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 s="24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 s="24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 s="24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 s="24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 s="24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 s="24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 s="24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 s="24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 s="2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 s="24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 s="24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 s="24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 s="24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 s="24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 s="24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 s="24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 s="24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 s="24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 s="2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 s="24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 s="24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 s="24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 s="24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 s="24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 s="24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 s="24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 s="24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 s="24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 s="2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 s="24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 s="24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 s="24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 s="24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 s="24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 s="24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 s="24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 s="24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 s="24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 s="2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 s="24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 s="24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 s="24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 s="24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 s="24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 s="24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 s="24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 s="24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 s="24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 s="2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 s="24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 s="24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 s="24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 s="24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 s="24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 s="24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 s="24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 s="24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 s="24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 s="2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 s="24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 s="24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 s="24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 s="24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 s="24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 s="24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 s="24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 s="24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 s="24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 s="2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 s="24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 s="24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 s="24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 s="24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 s="24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 s="24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 s="24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ユニフォーム鴛海光来ICONIC</v>
      </c>
      <c r="C122" s="24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 s="24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 s="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 s="24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s="24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s="24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s="24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s="24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s="24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s="24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s="24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s="24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s="2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s="24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s="24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s="24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s="24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s="24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s="24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s="24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s="24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s="24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s="2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s="24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s="24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s="24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s="24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s="24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s="24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s="24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s="24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s="24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s="2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s="24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s="24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s="24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s="24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s="24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s="24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s="24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s="24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s="24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s="2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s="24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s="24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s="24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s="24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s="24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s="24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s="24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s="24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s="24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s="2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s="24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s="24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s="24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s="24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s="24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s="24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s="24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s="24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s="24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s="2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s="24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s="24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s="24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s="24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s="24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s="24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s="24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s="24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s="24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s="2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s="24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s="24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s="24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s="24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s="24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s="24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s="24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s="24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s="24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s="2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s="24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s="24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s="24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s="24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s="24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s="24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s="24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s="24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s="24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s="2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s="24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s="24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s="24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s="24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s="24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s="24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s="24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s="24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s="24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s="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s="24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s="24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s="24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s="24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s="24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s="24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s="24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s="24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s="24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s="2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s="24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s="24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s="24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s="24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s="24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s="24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s="24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s="24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s="24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s="2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s="24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s="24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s="24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s="24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s="24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s="24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s="24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s="24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s="24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s="2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s="24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s="24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s="24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s="24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s="24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s="24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s="24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s="24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s="24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s="2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s="24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s="24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s="24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s="24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s="24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s="24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s="24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s="24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s="24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s="2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s="24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s="24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s="24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s="24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s="24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s="24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s="24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s="24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s="24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s="2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s="24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s="24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s="24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s="24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s="24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s="24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s="24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s="24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s="24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s="2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s="24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s="24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s="24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s="24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s="24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s="24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s="24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s="24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s="24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s="2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s="24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s="24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2023-09-07T12:16:25Z</dcterms:modified>
</cp:coreProperties>
</file>