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clone\github\haidream\haikyuu_haidream_public\PlayersParams\"/>
    </mc:Choice>
  </mc:AlternateContent>
  <xr:revisionPtr revIDLastSave="0" documentId="13_ncr:1_{88919DB4-B0AD-4EC8-8986-D1080B49F48A}" xr6:coauthVersionLast="47" xr6:coauthVersionMax="47" xr10:uidLastSave="{00000000-0000-0000-0000-000000000000}"/>
  <bookViews>
    <workbookView xWindow="7400" yWindow="1703" windowWidth="36464" windowHeight="23729" tabRatio="809" activeTab="1" xr2:uid="{00000000-000D-0000-FFFF-FFFF00000000}"/>
  </bookViews>
  <sheets>
    <sheet name="Pivot_stat" sheetId="5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ettings" sheetId="19" r:id="rId9"/>
  </sheets>
  <definedNames>
    <definedName name="_xlnm._FilterDatabase" localSheetId="1" hidden="1">Stat99!$C$1:$W$70</definedName>
  </definedNames>
  <calcPr calcId="191029"/>
  <pivotCaches>
    <pivotCache cacheId="1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7" i="14" l="1"/>
  <c r="T347" i="14"/>
  <c r="A347" i="14" s="1"/>
  <c r="T348" i="14"/>
  <c r="A348" i="14" s="1"/>
  <c r="T349" i="14"/>
  <c r="A349" i="14" s="1"/>
  <c r="T350" i="14"/>
  <c r="A350" i="14" s="1"/>
  <c r="T351" i="14"/>
  <c r="A351" i="14" s="1"/>
  <c r="T352" i="14"/>
  <c r="A352" i="14" s="1"/>
  <c r="T353" i="14"/>
  <c r="A353" i="14" s="1"/>
  <c r="T354" i="14"/>
  <c r="A354" i="14" s="1"/>
  <c r="T355" i="14"/>
  <c r="A355" i="14" s="1"/>
  <c r="T356" i="14"/>
  <c r="A356" i="14" s="1"/>
  <c r="T357" i="14"/>
  <c r="T358" i="14"/>
  <c r="A358" i="14" s="1"/>
  <c r="T99" i="18"/>
  <c r="A99" i="18" s="1"/>
  <c r="T100" i="18"/>
  <c r="A100" i="18" s="1"/>
  <c r="T101" i="18"/>
  <c r="A101" i="18" s="1"/>
  <c r="T219" i="17"/>
  <c r="A219" i="17" s="1"/>
  <c r="T220" i="17"/>
  <c r="A220" i="17" s="1"/>
  <c r="T221" i="17"/>
  <c r="A221" i="17" s="1"/>
  <c r="T222" i="17"/>
  <c r="A222" i="17" s="1"/>
  <c r="T223" i="17"/>
  <c r="A223" i="17" s="1"/>
  <c r="T224" i="17"/>
  <c r="A224" i="17" s="1"/>
  <c r="T232" i="16"/>
  <c r="A232" i="16" s="1"/>
  <c r="T233" i="16"/>
  <c r="A233" i="16" s="1"/>
  <c r="T234" i="16"/>
  <c r="A234" i="16" s="1"/>
  <c r="T235" i="16"/>
  <c r="A235" i="16" s="1"/>
  <c r="T236" i="16"/>
  <c r="A236" i="16" s="1"/>
  <c r="T237" i="16"/>
  <c r="A237" i="16" s="1"/>
  <c r="T238" i="16"/>
  <c r="A238" i="16" s="1"/>
  <c r="T239" i="16"/>
  <c r="A239" i="16" s="1"/>
  <c r="T240" i="16"/>
  <c r="A240" i="16" s="1"/>
  <c r="T241" i="16"/>
  <c r="A241" i="16" s="1"/>
  <c r="T242" i="16"/>
  <c r="A242" i="16" s="1"/>
  <c r="T243" i="16"/>
  <c r="A243" i="16" s="1"/>
  <c r="T213" i="17"/>
  <c r="A213" i="17" s="1"/>
  <c r="T214" i="17"/>
  <c r="A214" i="17" s="1"/>
  <c r="T215" i="17"/>
  <c r="A215" i="17" s="1"/>
  <c r="T216" i="17"/>
  <c r="A216" i="17" s="1"/>
  <c r="T217" i="17"/>
  <c r="A217" i="17" s="1"/>
  <c r="T218" i="17"/>
  <c r="A218" i="17" s="1"/>
  <c r="T225" i="17"/>
  <c r="A225" i="17" s="1"/>
  <c r="T167" i="15"/>
  <c r="A167" i="15" s="1"/>
  <c r="T168" i="15"/>
  <c r="A168" i="15" s="1"/>
  <c r="T169" i="15"/>
  <c r="A169" i="15" s="1"/>
  <c r="T170" i="15"/>
  <c r="A170" i="15" s="1"/>
  <c r="T171" i="15"/>
  <c r="A171" i="15" s="1"/>
  <c r="T172" i="15"/>
  <c r="A172" i="15" s="1"/>
  <c r="T173" i="15"/>
  <c r="A173" i="15" s="1"/>
  <c r="T174" i="15"/>
  <c r="A174" i="15" s="1"/>
  <c r="T125" i="17"/>
  <c r="A125" i="17" s="1"/>
  <c r="T126" i="17"/>
  <c r="A126" i="17" s="1"/>
  <c r="T127" i="17"/>
  <c r="A127" i="17" s="1"/>
  <c r="T128" i="17"/>
  <c r="A128" i="17" s="1"/>
  <c r="T129" i="17"/>
  <c r="A129" i="17" s="1"/>
  <c r="T137" i="16"/>
  <c r="A137" i="16" s="1"/>
  <c r="T138" i="16"/>
  <c r="A138" i="16" s="1"/>
  <c r="T139" i="16"/>
  <c r="A139" i="16" s="1"/>
  <c r="T103" i="15"/>
  <c r="A103" i="15" s="1"/>
  <c r="T188" i="14"/>
  <c r="A188" i="14" s="1"/>
  <c r="T189" i="14"/>
  <c r="A189" i="14" s="1"/>
  <c r="T190" i="14"/>
  <c r="A190" i="14" s="1"/>
  <c r="T191" i="14"/>
  <c r="A191" i="14" s="1"/>
  <c r="T56" i="18"/>
  <c r="A56" i="18" s="1"/>
  <c r="T124" i="17"/>
  <c r="A124" i="17" s="1"/>
  <c r="T136" i="16"/>
  <c r="A136" i="16" s="1"/>
  <c r="T102" i="15"/>
  <c r="A102" i="15" s="1"/>
  <c r="T187" i="14"/>
  <c r="A187" i="14" s="1"/>
  <c r="T40" i="11"/>
  <c r="A40" i="11" s="1"/>
  <c r="V34" i="2"/>
  <c r="W34" i="2"/>
  <c r="X34" i="2"/>
  <c r="T92" i="18"/>
  <c r="T93" i="18"/>
  <c r="T94" i="18"/>
  <c r="T95" i="18"/>
  <c r="T96" i="18"/>
  <c r="T161" i="15"/>
  <c r="T162" i="15"/>
  <c r="T163" i="15"/>
  <c r="T164" i="15"/>
  <c r="T165" i="15"/>
  <c r="T166" i="15"/>
  <c r="T325" i="14"/>
  <c r="T326" i="14"/>
  <c r="T327" i="14"/>
  <c r="T328" i="14"/>
  <c r="T329" i="14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206" i="17"/>
  <c r="T207" i="17"/>
  <c r="T208" i="17"/>
  <c r="T209" i="17"/>
  <c r="T210" i="17"/>
  <c r="T218" i="16"/>
  <c r="T219" i="16"/>
  <c r="T220" i="16"/>
  <c r="T221" i="16"/>
  <c r="T222" i="16"/>
  <c r="T223" i="16"/>
  <c r="T224" i="16"/>
  <c r="T225" i="16"/>
  <c r="T226" i="16"/>
  <c r="T227" i="16"/>
  <c r="T228" i="16"/>
  <c r="T154" i="15"/>
  <c r="T155" i="15"/>
  <c r="T156" i="15"/>
  <c r="T157" i="15"/>
  <c r="T158" i="15"/>
  <c r="T159" i="15"/>
  <c r="T314" i="14"/>
  <c r="T315" i="14"/>
  <c r="T316" i="14"/>
  <c r="T317" i="14"/>
  <c r="T318" i="14"/>
  <c r="T319" i="14"/>
  <c r="T320" i="14"/>
  <c r="T321" i="14"/>
  <c r="T322" i="14"/>
  <c r="T40" i="18"/>
  <c r="T41" i="18"/>
  <c r="T42" i="18"/>
  <c r="T77" i="17"/>
  <c r="T78" i="17"/>
  <c r="T79" i="17"/>
  <c r="T80" i="17"/>
  <c r="T91" i="16"/>
  <c r="T92" i="16"/>
  <c r="T93" i="16"/>
  <c r="T94" i="16"/>
  <c r="T69" i="15"/>
  <c r="T132" i="14"/>
  <c r="T133" i="14"/>
  <c r="T134" i="14"/>
  <c r="T129" i="14"/>
  <c r="T130" i="14"/>
  <c r="T131" i="14"/>
  <c r="T28" i="11"/>
  <c r="V24" i="2"/>
  <c r="W24" i="2"/>
  <c r="X24" i="2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139" i="15"/>
  <c r="T140" i="15"/>
  <c r="T141" i="15"/>
  <c r="T142" i="15"/>
  <c r="T143" i="15"/>
  <c r="T144" i="15"/>
  <c r="T145" i="15"/>
  <c r="T146" i="15"/>
  <c r="T147" i="15"/>
  <c r="T148" i="15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04" i="14"/>
  <c r="T78" i="18"/>
  <c r="T79" i="18"/>
  <c r="T80" i="18"/>
  <c r="T81" i="18"/>
  <c r="T197" i="16"/>
  <c r="T198" i="16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169" i="17"/>
  <c r="T170" i="17"/>
  <c r="T171" i="17"/>
  <c r="T172" i="17"/>
  <c r="T173" i="17"/>
  <c r="T174" i="17"/>
  <c r="T175" i="17"/>
  <c r="T176" i="17"/>
  <c r="T177" i="17"/>
  <c r="T178" i="17"/>
  <c r="T123" i="15"/>
  <c r="T124" i="15"/>
  <c r="T125" i="15"/>
  <c r="T126" i="15"/>
  <c r="T127" i="15"/>
  <c r="T128" i="15"/>
  <c r="T129" i="15"/>
  <c r="T130" i="15"/>
  <c r="T131" i="15"/>
  <c r="T132" i="15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275" i="14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306" i="14"/>
  <c r="T307" i="14"/>
  <c r="T308" i="14"/>
  <c r="T309" i="14"/>
  <c r="T310" i="14"/>
  <c r="T311" i="14"/>
  <c r="T312" i="14"/>
  <c r="T313" i="14"/>
  <c r="T323" i="14"/>
  <c r="T324" i="14"/>
  <c r="T344" i="14"/>
  <c r="T345" i="14"/>
  <c r="T346" i="14"/>
  <c r="T359" i="14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202" i="17"/>
  <c r="T203" i="17"/>
  <c r="T204" i="17"/>
  <c r="T205" i="17"/>
  <c r="T211" i="17"/>
  <c r="T212" i="17"/>
  <c r="T226" i="17"/>
  <c r="T227" i="17"/>
  <c r="T228" i="17"/>
  <c r="T229" i="17"/>
  <c r="T230" i="17"/>
  <c r="T231" i="17"/>
  <c r="T232" i="17"/>
  <c r="T175" i="15"/>
  <c r="T176" i="15"/>
  <c r="T177" i="15"/>
  <c r="T178" i="15"/>
  <c r="T179" i="15"/>
  <c r="T180" i="15"/>
  <c r="T181" i="15"/>
  <c r="T182" i="15"/>
  <c r="T75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276" i="14"/>
  <c r="T277" i="14"/>
  <c r="T278" i="14"/>
  <c r="T279" i="14"/>
  <c r="T117" i="15"/>
  <c r="T118" i="15"/>
  <c r="T119" i="15"/>
  <c r="T120" i="15"/>
  <c r="T121" i="15"/>
  <c r="T122" i="15"/>
  <c r="T133" i="15"/>
  <c r="T134" i="15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94" i="16"/>
  <c r="T195" i="16"/>
  <c r="T196" i="16"/>
  <c r="T211" i="16"/>
  <c r="T212" i="16"/>
  <c r="T213" i="16"/>
  <c r="T214" i="16"/>
  <c r="T215" i="16"/>
  <c r="T216" i="16"/>
  <c r="T217" i="16"/>
  <c r="T229" i="16"/>
  <c r="T230" i="16"/>
  <c r="T231" i="16"/>
  <c r="T244" i="16"/>
  <c r="T245" i="16"/>
  <c r="T246" i="16"/>
  <c r="T247" i="16"/>
  <c r="T68" i="18"/>
  <c r="T69" i="18"/>
  <c r="T70" i="18"/>
  <c r="T71" i="18"/>
  <c r="T72" i="18"/>
  <c r="T73" i="18"/>
  <c r="T74" i="18"/>
  <c r="T75" i="18"/>
  <c r="T76" i="18"/>
  <c r="T77" i="18"/>
  <c r="T82" i="18"/>
  <c r="T83" i="18"/>
  <c r="T84" i="18"/>
  <c r="T85" i="18"/>
  <c r="T86" i="18"/>
  <c r="T87" i="18"/>
  <c r="T88" i="18"/>
  <c r="T89" i="18"/>
  <c r="T90" i="18"/>
  <c r="T91" i="18"/>
  <c r="T97" i="18"/>
  <c r="T98" i="18"/>
  <c r="T102" i="18"/>
  <c r="T103" i="18"/>
  <c r="T113" i="15"/>
  <c r="T114" i="15"/>
  <c r="T115" i="15"/>
  <c r="T116" i="15"/>
  <c r="T135" i="15"/>
  <c r="T136" i="15"/>
  <c r="T137" i="15"/>
  <c r="T146" i="17"/>
  <c r="T147" i="17"/>
  <c r="T148" i="17"/>
  <c r="T149" i="17"/>
  <c r="T150" i="17"/>
  <c r="T163" i="17"/>
  <c r="T164" i="17"/>
  <c r="T165" i="17"/>
  <c r="T166" i="17"/>
  <c r="T167" i="17"/>
  <c r="T168" i="17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49" i="18"/>
  <c r="T50" i="18"/>
  <c r="T51" i="18"/>
  <c r="T52" i="18"/>
  <c r="T53" i="18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30" i="17"/>
  <c r="T131" i="17"/>
  <c r="T132" i="17"/>
  <c r="T133" i="17"/>
  <c r="T134" i="17"/>
  <c r="T135" i="17"/>
  <c r="T136" i="17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90" i="17"/>
  <c r="T91" i="17"/>
  <c r="T92" i="17"/>
  <c r="T93" i="17"/>
  <c r="T94" i="17"/>
  <c r="T95" i="17"/>
  <c r="T96" i="17"/>
  <c r="T97" i="17"/>
  <c r="T98" i="17"/>
  <c r="T99" i="17"/>
  <c r="T137" i="17"/>
  <c r="T138" i="17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4" i="15"/>
  <c r="T105" i="15"/>
  <c r="T177" i="14"/>
  <c r="T178" i="14"/>
  <c r="T179" i="14"/>
  <c r="T180" i="14"/>
  <c r="T181" i="14"/>
  <c r="T182" i="14"/>
  <c r="T183" i="14"/>
  <c r="T184" i="14"/>
  <c r="T185" i="14"/>
  <c r="T186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47" i="11"/>
  <c r="T63" i="11"/>
  <c r="T64" i="11"/>
  <c r="T65" i="11"/>
  <c r="T66" i="11"/>
  <c r="T67" i="11"/>
  <c r="T68" i="11"/>
  <c r="T69" i="11"/>
  <c r="T70" i="11"/>
  <c r="T71" i="11"/>
  <c r="T72" i="11"/>
  <c r="T73" i="11"/>
  <c r="T141" i="17"/>
  <c r="T142" i="17"/>
  <c r="T143" i="17"/>
  <c r="T144" i="17"/>
  <c r="T145" i="17"/>
  <c r="T179" i="17"/>
  <c r="T180" i="17"/>
  <c r="T181" i="17"/>
  <c r="T182" i="17"/>
  <c r="T183" i="17"/>
  <c r="T201" i="17"/>
  <c r="T166" i="16"/>
  <c r="T167" i="16"/>
  <c r="T168" i="16"/>
  <c r="T248" i="16"/>
  <c r="T249" i="16"/>
  <c r="T31" i="11"/>
  <c r="T32" i="11"/>
  <c r="T33" i="11"/>
  <c r="T34" i="11"/>
  <c r="T35" i="11"/>
  <c r="T36" i="11"/>
  <c r="T37" i="11"/>
  <c r="T38" i="11"/>
  <c r="T39" i="11"/>
  <c r="T41" i="11"/>
  <c r="T42" i="11"/>
  <c r="T43" i="11"/>
  <c r="T44" i="11"/>
  <c r="T45" i="11"/>
  <c r="T46" i="11"/>
  <c r="T74" i="11"/>
  <c r="T25" i="11"/>
  <c r="T69" i="17"/>
  <c r="T70" i="17"/>
  <c r="T71" i="17"/>
  <c r="T72" i="17"/>
  <c r="T73" i="17"/>
  <c r="T74" i="17"/>
  <c r="T76" i="16"/>
  <c r="T77" i="16"/>
  <c r="T78" i="16"/>
  <c r="T79" i="16"/>
  <c r="T80" i="16"/>
  <c r="T81" i="16"/>
  <c r="T82" i="16"/>
  <c r="T83" i="16"/>
  <c r="T84" i="16"/>
  <c r="T85" i="16"/>
  <c r="T86" i="16"/>
  <c r="T62" i="15"/>
  <c r="T63" i="15"/>
  <c r="T64" i="15"/>
  <c r="T65" i="15"/>
  <c r="T66" i="15"/>
  <c r="T67" i="15"/>
  <c r="T68" i="15"/>
  <c r="T70" i="15"/>
  <c r="T71" i="15"/>
  <c r="T72" i="15"/>
  <c r="T73" i="15"/>
  <c r="T74" i="15"/>
  <c r="T105" i="14"/>
  <c r="T106" i="14"/>
  <c r="T107" i="14"/>
  <c r="T108" i="14"/>
  <c r="T109" i="14"/>
  <c r="T110" i="14"/>
  <c r="T111" i="14"/>
  <c r="T112" i="14"/>
  <c r="T113" i="14"/>
  <c r="T114" i="14"/>
  <c r="T63" i="16"/>
  <c r="T64" i="16"/>
  <c r="T65" i="16"/>
  <c r="T66" i="16"/>
  <c r="T67" i="16"/>
  <c r="T68" i="16"/>
  <c r="T69" i="16"/>
  <c r="T51" i="15"/>
  <c r="T52" i="15"/>
  <c r="T53" i="15"/>
  <c r="T54" i="15"/>
  <c r="T55" i="15"/>
  <c r="T56" i="15"/>
  <c r="T21" i="18"/>
  <c r="T22" i="18"/>
  <c r="T23" i="18"/>
  <c r="T54" i="17"/>
  <c r="T55" i="17"/>
  <c r="T56" i="17"/>
  <c r="T57" i="17"/>
  <c r="T58" i="17"/>
  <c r="T59" i="17"/>
  <c r="T60" i="17"/>
  <c r="T57" i="16"/>
  <c r="T58" i="16"/>
  <c r="T59" i="16"/>
  <c r="T60" i="16"/>
  <c r="T82" i="14"/>
  <c r="T83" i="14"/>
  <c r="T84" i="14"/>
  <c r="T85" i="14"/>
  <c r="T86" i="14"/>
  <c r="T87" i="14"/>
  <c r="T88" i="14"/>
  <c r="T89" i="14"/>
  <c r="T90" i="14"/>
  <c r="T19" i="18"/>
  <c r="T49" i="17"/>
  <c r="T50" i="17"/>
  <c r="T51" i="17"/>
  <c r="T52" i="17"/>
  <c r="T53" i="17"/>
  <c r="T61" i="17"/>
  <c r="T62" i="17"/>
  <c r="T49" i="16"/>
  <c r="T50" i="16"/>
  <c r="T51" i="16"/>
  <c r="T52" i="16"/>
  <c r="T53" i="16"/>
  <c r="T54" i="16"/>
  <c r="T55" i="16"/>
  <c r="T56" i="16"/>
  <c r="T61" i="16"/>
  <c r="T62" i="16"/>
  <c r="T43" i="15"/>
  <c r="T44" i="15"/>
  <c r="T45" i="15"/>
  <c r="T46" i="15"/>
  <c r="T47" i="15"/>
  <c r="T48" i="15"/>
  <c r="T49" i="15"/>
  <c r="T50" i="15"/>
  <c r="T72" i="14"/>
  <c r="T73" i="14"/>
  <c r="T74" i="14"/>
  <c r="T75" i="14"/>
  <c r="T76" i="14"/>
  <c r="T77" i="14"/>
  <c r="T78" i="14"/>
  <c r="T79" i="14"/>
  <c r="T80" i="14"/>
  <c r="T81" i="14"/>
  <c r="T91" i="14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20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3" i="18"/>
  <c r="T44" i="18"/>
  <c r="T45" i="18"/>
  <c r="T46" i="18"/>
  <c r="T47" i="18"/>
  <c r="T48" i="18"/>
  <c r="T54" i="18"/>
  <c r="T55" i="18"/>
  <c r="T57" i="18"/>
  <c r="T58" i="18"/>
  <c r="T59" i="18"/>
  <c r="T60" i="18"/>
  <c r="T61" i="18"/>
  <c r="T62" i="18"/>
  <c r="T63" i="18"/>
  <c r="T64" i="18"/>
  <c r="T65" i="18"/>
  <c r="T66" i="18"/>
  <c r="T67" i="18"/>
  <c r="T104" i="18"/>
  <c r="T105" i="18"/>
  <c r="T106" i="18"/>
  <c r="T107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63" i="17"/>
  <c r="T64" i="17"/>
  <c r="T65" i="17"/>
  <c r="T66" i="17"/>
  <c r="T67" i="17"/>
  <c r="T68" i="17"/>
  <c r="T75" i="17"/>
  <c r="T76" i="17"/>
  <c r="T81" i="17"/>
  <c r="T82" i="17"/>
  <c r="T83" i="17"/>
  <c r="T84" i="17"/>
  <c r="T85" i="17"/>
  <c r="T86" i="17"/>
  <c r="T87" i="17"/>
  <c r="T88" i="17"/>
  <c r="T89" i="17"/>
  <c r="T139" i="17"/>
  <c r="T14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70" i="16"/>
  <c r="T71" i="16"/>
  <c r="T72" i="16"/>
  <c r="T73" i="16"/>
  <c r="T74" i="16"/>
  <c r="T75" i="16"/>
  <c r="T87" i="16"/>
  <c r="T88" i="16"/>
  <c r="T89" i="16"/>
  <c r="T90" i="16"/>
  <c r="T95" i="16"/>
  <c r="T96" i="16"/>
  <c r="T97" i="16"/>
  <c r="T98" i="16"/>
  <c r="T99" i="16"/>
  <c r="T100" i="16"/>
  <c r="T101" i="16"/>
  <c r="T102" i="16"/>
  <c r="T103" i="16"/>
  <c r="T104" i="16"/>
  <c r="T135" i="16"/>
  <c r="T140" i="16"/>
  <c r="T161" i="16"/>
  <c r="T162" i="16"/>
  <c r="T163" i="16"/>
  <c r="T164" i="16"/>
  <c r="T165" i="16"/>
  <c r="T2" i="15"/>
  <c r="T111" i="15"/>
  <c r="T112" i="15"/>
  <c r="T138" i="15"/>
  <c r="T149" i="15"/>
  <c r="T150" i="15"/>
  <c r="T151" i="15"/>
  <c r="T152" i="15"/>
  <c r="T153" i="15"/>
  <c r="T160" i="15"/>
  <c r="T41" i="15"/>
  <c r="T42" i="15"/>
  <c r="T57" i="15"/>
  <c r="T58" i="15"/>
  <c r="T59" i="15"/>
  <c r="T60" i="15"/>
  <c r="T61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106" i="15"/>
  <c r="T107" i="15"/>
  <c r="T108" i="15"/>
  <c r="T109" i="15"/>
  <c r="T110" i="15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6" i="11"/>
  <c r="T27" i="11"/>
  <c r="T29" i="11"/>
  <c r="T30" i="11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92" i="14"/>
  <c r="T9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7" i="15" l="1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3" i="15"/>
  <c r="T4" i="15"/>
  <c r="T5" i="15"/>
  <c r="T6" i="15"/>
  <c r="T172" i="14"/>
  <c r="T173" i="14"/>
  <c r="T174" i="14"/>
  <c r="T175" i="14"/>
  <c r="T176" i="14"/>
  <c r="T235" i="14"/>
  <c r="T236" i="14"/>
  <c r="T237" i="14"/>
  <c r="T142" i="14"/>
  <c r="T143" i="14"/>
  <c r="T144" i="14"/>
  <c r="T145" i="14"/>
  <c r="T146" i="14"/>
  <c r="T162" i="14"/>
  <c r="T163" i="14"/>
  <c r="T164" i="14"/>
  <c r="T165" i="14"/>
  <c r="T166" i="14"/>
  <c r="T167" i="14"/>
  <c r="T168" i="14"/>
  <c r="T121" i="14"/>
  <c r="T122" i="14"/>
  <c r="T123" i="14"/>
  <c r="T124" i="14"/>
  <c r="T115" i="14"/>
  <c r="T116" i="14"/>
  <c r="T117" i="14"/>
  <c r="T118" i="14"/>
  <c r="T119" i="14"/>
  <c r="T120" i="14"/>
  <c r="T125" i="14"/>
  <c r="T126" i="14"/>
  <c r="T127" i="14"/>
  <c r="T128" i="14"/>
  <c r="T135" i="14"/>
  <c r="T136" i="14"/>
  <c r="T137" i="14"/>
  <c r="T138" i="14"/>
  <c r="T139" i="14"/>
  <c r="T140" i="14"/>
  <c r="T26" i="14"/>
  <c r="T27" i="14"/>
  <c r="T28" i="14"/>
  <c r="T29" i="14"/>
  <c r="T30" i="14"/>
  <c r="T95" i="14"/>
  <c r="T96" i="14"/>
  <c r="T97" i="14"/>
  <c r="T98" i="14"/>
  <c r="T100" i="14"/>
  <c r="T101" i="14"/>
  <c r="T102" i="14"/>
  <c r="T103" i="14"/>
  <c r="T104" i="14"/>
  <c r="T94" i="14"/>
  <c r="T99" i="14"/>
  <c r="T141" i="14"/>
  <c r="T169" i="14"/>
  <c r="T170" i="14"/>
  <c r="T171" i="14"/>
  <c r="T280" i="14"/>
  <c r="T281" i="14"/>
  <c r="T282" i="14"/>
  <c r="T283" i="14"/>
  <c r="T284" i="14"/>
  <c r="T285" i="14"/>
  <c r="T286" i="14"/>
  <c r="T287" i="14"/>
  <c r="T305" i="14"/>
  <c r="T360" i="14"/>
  <c r="T361" i="14"/>
  <c r="T362" i="14"/>
  <c r="T363" i="14"/>
  <c r="B3" i="11"/>
  <c r="B4" i="11"/>
  <c r="B5" i="11"/>
  <c r="T5" i="11" s="1"/>
  <c r="B6" i="11"/>
  <c r="T6" i="11" s="1"/>
  <c r="B7" i="11"/>
  <c r="T7" i="11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B17" i="19" s="1"/>
  <c r="X18" i="2"/>
  <c r="X19" i="2"/>
  <c r="X20" i="2"/>
  <c r="X21" i="2"/>
  <c r="X22" i="2"/>
  <c r="X23" i="2"/>
  <c r="X25" i="2"/>
  <c r="X26" i="2"/>
  <c r="X27" i="2"/>
  <c r="X28" i="2"/>
  <c r="X29" i="2"/>
  <c r="X30" i="2"/>
  <c r="X31" i="2"/>
  <c r="X32" i="2"/>
  <c r="X33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B60" i="19" s="1"/>
  <c r="X63" i="2"/>
  <c r="X64" i="2"/>
  <c r="X65" i="2"/>
  <c r="X66" i="2"/>
  <c r="X67" i="2"/>
  <c r="X68" i="2"/>
  <c r="X69" i="2"/>
  <c r="X70" i="2"/>
  <c r="X71" i="2"/>
  <c r="X72" i="2"/>
  <c r="X73" i="2"/>
  <c r="X74" i="2"/>
  <c r="B72" i="19" s="1"/>
  <c r="X75" i="2"/>
  <c r="B73" i="19" s="1"/>
  <c r="X76" i="2"/>
  <c r="X77" i="2"/>
  <c r="X78" i="2"/>
  <c r="X79" i="2"/>
  <c r="X80" i="2"/>
  <c r="X81" i="2"/>
  <c r="X82" i="2"/>
  <c r="X83" i="2"/>
  <c r="X84" i="2"/>
  <c r="X85" i="2"/>
  <c r="B83" i="19" s="1"/>
  <c r="X86" i="2"/>
  <c r="B84" i="19" s="1"/>
  <c r="X87" i="2"/>
  <c r="X88" i="2"/>
  <c r="X89" i="2"/>
  <c r="X90" i="2"/>
  <c r="X91" i="2"/>
  <c r="X92" i="2"/>
  <c r="X93" i="2"/>
  <c r="X94" i="2"/>
  <c r="B92" i="19" s="1"/>
  <c r="X95" i="2"/>
  <c r="X96" i="2"/>
  <c r="X97" i="2"/>
  <c r="X98" i="2"/>
  <c r="B96" i="19" s="1"/>
  <c r="X99" i="2"/>
  <c r="X100" i="2"/>
  <c r="X101" i="2"/>
  <c r="X102" i="2"/>
  <c r="X103" i="2"/>
  <c r="B101" i="19" s="1"/>
  <c r="X104" i="2"/>
  <c r="X105" i="2"/>
  <c r="X106" i="2"/>
  <c r="X107" i="2"/>
  <c r="X108" i="2"/>
  <c r="B106" i="19" s="1"/>
  <c r="X109" i="2"/>
  <c r="X110" i="2"/>
  <c r="X111" i="2"/>
  <c r="B109" i="19" s="1"/>
  <c r="X112" i="2"/>
  <c r="X113" i="2"/>
  <c r="X114" i="2"/>
  <c r="X115" i="2"/>
  <c r="B113" i="19" s="1"/>
  <c r="X116" i="2"/>
  <c r="X117" i="2"/>
  <c r="X118" i="2"/>
  <c r="X119" i="2"/>
  <c r="X120" i="2"/>
  <c r="X121" i="2"/>
  <c r="X122" i="2"/>
  <c r="B120" i="19" s="1"/>
  <c r="X123" i="2"/>
  <c r="B121" i="19" s="1"/>
  <c r="X124" i="2"/>
  <c r="X125" i="2"/>
  <c r="X126" i="2"/>
  <c r="X127" i="2"/>
  <c r="B127" i="19" s="1"/>
  <c r="X2" i="2"/>
  <c r="B2" i="19" s="1"/>
  <c r="C2" i="11"/>
  <c r="D2" i="11"/>
  <c r="E2" i="11"/>
  <c r="F2" i="11"/>
  <c r="G2" i="11"/>
  <c r="G4" i="11"/>
  <c r="F4" i="11"/>
  <c r="E4" i="11"/>
  <c r="D4" i="11"/>
  <c r="C4" i="11"/>
  <c r="G3" i="11"/>
  <c r="F3" i="11"/>
  <c r="E3" i="11"/>
  <c r="D3" i="11"/>
  <c r="C3" i="11"/>
  <c r="B2" i="11"/>
  <c r="B115" i="19" l="1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T4" i="11"/>
  <c r="T3" i="11"/>
  <c r="A2" i="18"/>
  <c r="A3" i="15"/>
  <c r="A15" i="14"/>
  <c r="A5" i="17"/>
  <c r="A2" i="15"/>
  <c r="A7" i="16"/>
  <c r="A10" i="16"/>
  <c r="A6" i="17"/>
  <c r="T2" i="11"/>
  <c r="A2" i="11" s="1"/>
  <c r="V111" i="2"/>
  <c r="V112" i="2"/>
  <c r="V113" i="2"/>
  <c r="V114" i="2"/>
  <c r="W111" i="2"/>
  <c r="W112" i="2"/>
  <c r="W113" i="2"/>
  <c r="W114" i="2"/>
  <c r="V89" i="2"/>
  <c r="W89" i="2"/>
  <c r="V86" i="2"/>
  <c r="W86" i="2"/>
  <c r="V123" i="2"/>
  <c r="W123" i="2"/>
  <c r="V116" i="2"/>
  <c r="W116" i="2"/>
  <c r="V41" i="2"/>
  <c r="W41" i="2"/>
  <c r="V22" i="2"/>
  <c r="W22" i="2"/>
  <c r="V126" i="2"/>
  <c r="V49" i="2"/>
  <c r="W49" i="2"/>
  <c r="V46" i="2"/>
  <c r="V47" i="2"/>
  <c r="W46" i="2"/>
  <c r="W47" i="2"/>
  <c r="V43" i="2"/>
  <c r="V44" i="2"/>
  <c r="W43" i="2"/>
  <c r="W44" i="2"/>
  <c r="V31" i="2"/>
  <c r="V32" i="2"/>
  <c r="W31" i="2"/>
  <c r="W32" i="2"/>
  <c r="V28" i="2"/>
  <c r="V29" i="2"/>
  <c r="W28" i="2"/>
  <c r="W29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5" i="2"/>
  <c r="V26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5" i="2"/>
  <c r="W26" i="2"/>
  <c r="V121" i="2"/>
  <c r="V57" i="2"/>
  <c r="W57" i="2"/>
  <c r="V55" i="2"/>
  <c r="W55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5" i="2"/>
  <c r="W115" i="2"/>
  <c r="V117" i="2"/>
  <c r="W117" i="2"/>
  <c r="V118" i="2"/>
  <c r="W118" i="2"/>
  <c r="V119" i="2"/>
  <c r="W119" i="2"/>
  <c r="V120" i="2"/>
  <c r="W120" i="2"/>
  <c r="W121" i="2"/>
  <c r="V122" i="2"/>
  <c r="W122" i="2"/>
  <c r="V124" i="2"/>
  <c r="W124" i="2"/>
  <c r="V125" i="2"/>
  <c r="W125" i="2"/>
  <c r="W126" i="2"/>
  <c r="V127" i="2"/>
  <c r="W127" i="2"/>
  <c r="V75" i="2"/>
  <c r="W75" i="2"/>
  <c r="V76" i="2"/>
  <c r="W76" i="2"/>
  <c r="W88" i="2"/>
  <c r="V88" i="2"/>
  <c r="W87" i="2"/>
  <c r="V87" i="2"/>
  <c r="W85" i="2"/>
  <c r="V85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53" i="2"/>
  <c r="V53" i="2"/>
  <c r="W52" i="2"/>
  <c r="V52" i="2"/>
  <c r="W51" i="2"/>
  <c r="V51" i="2"/>
  <c r="W50" i="2"/>
  <c r="V50" i="2"/>
  <c r="W48" i="2"/>
  <c r="V48" i="2"/>
  <c r="W45" i="2"/>
  <c r="V45" i="2"/>
  <c r="W42" i="2"/>
  <c r="V42" i="2"/>
  <c r="W40" i="2"/>
  <c r="V40" i="2"/>
  <c r="W39" i="2"/>
  <c r="V39" i="2"/>
  <c r="W38" i="2"/>
  <c r="V38" i="2"/>
  <c r="W37" i="2"/>
  <c r="V37" i="2"/>
  <c r="W36" i="2"/>
  <c r="V36" i="2"/>
  <c r="W35" i="2"/>
  <c r="V35" i="2"/>
  <c r="W33" i="2"/>
  <c r="V33" i="2"/>
  <c r="W30" i="2"/>
  <c r="V30" i="2"/>
  <c r="W27" i="2"/>
  <c r="V27" i="2"/>
  <c r="W63" i="2"/>
  <c r="V63" i="2"/>
  <c r="W62" i="2"/>
  <c r="V62" i="2"/>
  <c r="W61" i="2"/>
  <c r="V61" i="2"/>
  <c r="W60" i="2"/>
  <c r="V60" i="2"/>
  <c r="W59" i="2"/>
  <c r="V59" i="2"/>
  <c r="W58" i="2"/>
  <c r="V58" i="2"/>
  <c r="W56" i="2"/>
  <c r="V56" i="2"/>
  <c r="W54" i="2"/>
  <c r="V54" i="2"/>
  <c r="A226" i="16" l="1"/>
  <c r="A332" i="14"/>
  <c r="A317" i="14"/>
  <c r="A207" i="17"/>
  <c r="A328" i="14"/>
  <c r="A338" i="14"/>
  <c r="A94" i="16"/>
  <c r="A95" i="18"/>
  <c r="A130" i="14"/>
  <c r="A315" i="14"/>
  <c r="A219" i="16"/>
  <c r="A210" i="17"/>
  <c r="A79" i="17"/>
  <c r="A92" i="16"/>
  <c r="A339" i="14"/>
  <c r="A342" i="14"/>
  <c r="A96" i="18"/>
  <c r="A154" i="15"/>
  <c r="A208" i="17"/>
  <c r="A161" i="15"/>
  <c r="A28" i="11"/>
  <c r="A155" i="15"/>
  <c r="A158" i="15"/>
  <c r="A340" i="14"/>
  <c r="A227" i="16"/>
  <c r="A222" i="16"/>
  <c r="A225" i="16"/>
  <c r="A228" i="16"/>
  <c r="A69" i="15"/>
  <c r="A156" i="15"/>
  <c r="A131" i="14"/>
  <c r="A40" i="18"/>
  <c r="A129" i="14"/>
  <c r="A139" i="15"/>
  <c r="A335" i="14"/>
  <c r="A93" i="16"/>
  <c r="A91" i="16"/>
  <c r="A337" i="14"/>
  <c r="A325" i="14"/>
  <c r="A320" i="14"/>
  <c r="A331" i="14"/>
  <c r="A92" i="18"/>
  <c r="A329" i="14"/>
  <c r="A314" i="14"/>
  <c r="A165" i="15"/>
  <c r="A318" i="14"/>
  <c r="A159" i="15"/>
  <c r="A166" i="15"/>
  <c r="A220" i="16"/>
  <c r="A133" i="14"/>
  <c r="A132" i="14"/>
  <c r="A164" i="15"/>
  <c r="A321" i="14"/>
  <c r="A327" i="14"/>
  <c r="A78" i="17"/>
  <c r="A163" i="15"/>
  <c r="A326" i="14"/>
  <c r="A316" i="14"/>
  <c r="A319" i="14"/>
  <c r="A218" i="16"/>
  <c r="A302" i="14"/>
  <c r="A162" i="15"/>
  <c r="A330" i="14"/>
  <c r="A333" i="14"/>
  <c r="A343" i="14"/>
  <c r="A336" i="14"/>
  <c r="A29" i="11"/>
  <c r="A209" i="17"/>
  <c r="A21" i="16"/>
  <c r="A223" i="16"/>
  <c r="A221" i="16"/>
  <c r="A224" i="16"/>
  <c r="A42" i="18"/>
  <c r="A334" i="14"/>
  <c r="A341" i="14"/>
  <c r="A206" i="17"/>
  <c r="A41" i="18"/>
  <c r="A5" i="15"/>
  <c r="A93" i="18"/>
  <c r="A322" i="14"/>
  <c r="A134" i="14"/>
  <c r="A94" i="18"/>
  <c r="A157" i="15"/>
  <c r="A77" i="17"/>
  <c r="A80" i="17"/>
  <c r="A6" i="15"/>
  <c r="A39" i="17"/>
  <c r="A301" i="14"/>
  <c r="A192" i="17"/>
  <c r="A148" i="15"/>
  <c r="A145" i="15"/>
  <c r="A288" i="14"/>
  <c r="A17" i="16"/>
  <c r="A144" i="15"/>
  <c r="A188" i="17"/>
  <c r="A140" i="15"/>
  <c r="A298" i="14"/>
  <c r="A191" i="17"/>
  <c r="A22" i="16"/>
  <c r="A25" i="14"/>
  <c r="A7" i="15"/>
  <c r="A146" i="15"/>
  <c r="A291" i="14"/>
  <c r="A293" i="14"/>
  <c r="A292" i="14"/>
  <c r="A185" i="17"/>
  <c r="A199" i="17"/>
  <c r="A198" i="17"/>
  <c r="A289" i="14"/>
  <c r="A143" i="15"/>
  <c r="A196" i="17"/>
  <c r="A195" i="17"/>
  <c r="A147" i="15"/>
  <c r="A303" i="14"/>
  <c r="A142" i="15"/>
  <c r="A17" i="15"/>
  <c r="A194" i="17"/>
  <c r="A300" i="14"/>
  <c r="A189" i="17"/>
  <c r="A141" i="15"/>
  <c r="A297" i="14"/>
  <c r="A186" i="17"/>
  <c r="A200" i="17"/>
  <c r="A193" i="17"/>
  <c r="A299" i="14"/>
  <c r="A295" i="14"/>
  <c r="A197" i="17"/>
  <c r="A190" i="17"/>
  <c r="A296" i="14"/>
  <c r="A294" i="14"/>
  <c r="A187" i="17"/>
  <c r="A15" i="16"/>
  <c r="A184" i="17"/>
  <c r="A290" i="14"/>
  <c r="A304" i="14"/>
  <c r="A95" i="14"/>
  <c r="A36" i="17"/>
  <c r="A15" i="15"/>
  <c r="A30" i="16"/>
  <c r="A3" i="11"/>
  <c r="A45" i="16"/>
  <c r="A21" i="17"/>
  <c r="A18" i="17"/>
  <c r="A3" i="14"/>
  <c r="A13" i="15"/>
  <c r="A4" i="11"/>
  <c r="A96" i="14"/>
  <c r="A12" i="17"/>
  <c r="A62" i="14"/>
  <c r="A15" i="17"/>
  <c r="A16" i="14"/>
  <c r="A14" i="17"/>
  <c r="A13" i="16"/>
  <c r="A9" i="17"/>
  <c r="A11" i="17"/>
  <c r="A20" i="17"/>
  <c r="A4" i="14"/>
  <c r="A6" i="11"/>
  <c r="A23" i="17"/>
  <c r="A24" i="16"/>
  <c r="A16" i="15"/>
  <c r="A26" i="14"/>
  <c r="A12" i="16"/>
  <c r="A135" i="16"/>
  <c r="A17" i="14"/>
  <c r="A4" i="15"/>
  <c r="A14" i="14"/>
  <c r="A8" i="17"/>
  <c r="A175" i="14"/>
  <c r="A97" i="14"/>
  <c r="A24" i="17"/>
  <c r="A19" i="16"/>
  <c r="A5" i="14"/>
  <c r="A23" i="16"/>
  <c r="A14" i="15"/>
  <c r="A21" i="15"/>
  <c r="A112" i="15"/>
  <c r="A26" i="17"/>
  <c r="A16" i="17"/>
  <c r="A4" i="18"/>
  <c r="A17" i="17"/>
  <c r="A16" i="16"/>
  <c r="A11" i="16"/>
  <c r="A26" i="16"/>
  <c r="A164" i="14"/>
  <c r="A3" i="18"/>
  <c r="A13" i="17"/>
  <c r="A175" i="16"/>
  <c r="A170" i="14"/>
  <c r="A116" i="14"/>
  <c r="A174" i="17"/>
  <c r="A38" i="17"/>
  <c r="A29" i="16"/>
  <c r="A41" i="14"/>
  <c r="A29" i="15"/>
  <c r="A64" i="14"/>
  <c r="A67" i="17"/>
  <c r="A63" i="14"/>
  <c r="A38" i="14"/>
  <c r="A172" i="14"/>
  <c r="A13" i="18"/>
  <c r="A71" i="14"/>
  <c r="A28" i="16"/>
  <c r="A122" i="15"/>
  <c r="A134" i="15"/>
  <c r="A229" i="17"/>
  <c r="A247" i="14"/>
  <c r="A245" i="16"/>
  <c r="A345" i="14"/>
  <c r="A177" i="15"/>
  <c r="A208" i="16"/>
  <c r="A51" i="11"/>
  <c r="A272" i="14"/>
  <c r="A248" i="14"/>
  <c r="A256" i="14"/>
  <c r="A177" i="16"/>
  <c r="A187" i="16"/>
  <c r="A84" i="18"/>
  <c r="A239" i="14"/>
  <c r="A273" i="14"/>
  <c r="A167" i="17"/>
  <c r="A282" i="14"/>
  <c r="A124" i="15"/>
  <c r="A55" i="18"/>
  <c r="A52" i="14"/>
  <c r="A39" i="14"/>
  <c r="A48" i="18"/>
  <c r="A127" i="14"/>
  <c r="A20" i="11"/>
  <c r="A23" i="15"/>
  <c r="A210" i="16"/>
  <c r="A188" i="16"/>
  <c r="A69" i="18"/>
  <c r="A165" i="17"/>
  <c r="A130" i="15"/>
  <c r="A176" i="16"/>
  <c r="A231" i="16"/>
  <c r="A181" i="15"/>
  <c r="A89" i="18"/>
  <c r="A254" i="14"/>
  <c r="A166" i="17"/>
  <c r="A241" i="14"/>
  <c r="A123" i="15"/>
  <c r="A251" i="14"/>
  <c r="A191" i="16"/>
  <c r="A90" i="18"/>
  <c r="A255" i="14"/>
  <c r="A162" i="17"/>
  <c r="A285" i="14"/>
  <c r="A59" i="11"/>
  <c r="A42" i="15"/>
  <c r="A137" i="14"/>
  <c r="A40" i="14"/>
  <c r="A54" i="18"/>
  <c r="A27" i="14"/>
  <c r="A32" i="18"/>
  <c r="A93" i="14"/>
  <c r="A8" i="11"/>
  <c r="A148" i="17"/>
  <c r="A75" i="11"/>
  <c r="A252" i="14"/>
  <c r="A77" i="18"/>
  <c r="A160" i="17"/>
  <c r="A53" i="11"/>
  <c r="A178" i="17"/>
  <c r="A268" i="14"/>
  <c r="A83" i="18"/>
  <c r="A184" i="16"/>
  <c r="A78" i="18"/>
  <c r="A161" i="17"/>
  <c r="A97" i="18"/>
  <c r="A58" i="11"/>
  <c r="A137" i="15"/>
  <c r="A118" i="15"/>
  <c r="A309" i="14"/>
  <c r="A79" i="18"/>
  <c r="A216" i="16"/>
  <c r="A155" i="17"/>
  <c r="A114" i="15"/>
  <c r="A33" i="16"/>
  <c r="A87" i="16"/>
  <c r="A26" i="11"/>
  <c r="A119" i="14"/>
  <c r="A28" i="14"/>
  <c r="A33" i="18"/>
  <c r="A15" i="18"/>
  <c r="A26" i="15"/>
  <c r="A61" i="14"/>
  <c r="A171" i="14"/>
  <c r="A33" i="17"/>
  <c r="A312" i="14"/>
  <c r="A85" i="18"/>
  <c r="A146" i="17"/>
  <c r="A270" i="14"/>
  <c r="A214" i="16"/>
  <c r="A75" i="18"/>
  <c r="A57" i="11"/>
  <c r="A238" i="14"/>
  <c r="A190" i="16"/>
  <c r="A260" i="14"/>
  <c r="A360" i="14"/>
  <c r="A215" i="16"/>
  <c r="A311" i="14"/>
  <c r="A113" i="15"/>
  <c r="A152" i="17"/>
  <c r="A206" i="16"/>
  <c r="A276" i="14"/>
  <c r="A212" i="17"/>
  <c r="A264" i="14"/>
  <c r="A171" i="16"/>
  <c r="A344" i="14"/>
  <c r="A7" i="11"/>
  <c r="A42" i="16"/>
  <c r="A28" i="18"/>
  <c r="A16" i="18"/>
  <c r="A60" i="14"/>
  <c r="A279" i="14"/>
  <c r="A192" i="16"/>
  <c r="A153" i="17"/>
  <c r="A240" i="14"/>
  <c r="A262" i="14"/>
  <c r="A186" i="16"/>
  <c r="A103" i="18"/>
  <c r="A136" i="15"/>
  <c r="A117" i="15"/>
  <c r="A199" i="16"/>
  <c r="A253" i="14"/>
  <c r="A263" i="14"/>
  <c r="A278" i="14"/>
  <c r="A324" i="14"/>
  <c r="A180" i="16"/>
  <c r="A179" i="15"/>
  <c r="A200" i="16"/>
  <c r="A235" i="14"/>
  <c r="A246" i="14"/>
  <c r="A173" i="17"/>
  <c r="A140" i="16"/>
  <c r="A17" i="18"/>
  <c r="A68" i="17"/>
  <c r="A27" i="15"/>
  <c r="A75" i="16"/>
  <c r="A165" i="16"/>
  <c r="A13" i="14"/>
  <c r="A24" i="14"/>
  <c r="A22" i="14"/>
  <c r="A205" i="14"/>
  <c r="A274" i="14"/>
  <c r="A203" i="16"/>
  <c r="A119" i="15"/>
  <c r="A169" i="16"/>
  <c r="A91" i="18"/>
  <c r="A244" i="14"/>
  <c r="A250" i="14"/>
  <c r="A323" i="14"/>
  <c r="A308" i="14"/>
  <c r="A205" i="16"/>
  <c r="A230" i="17"/>
  <c r="A147" i="17"/>
  <c r="A245" i="14"/>
  <c r="A202" i="16"/>
  <c r="A174" i="16"/>
  <c r="A170" i="17"/>
  <c r="A280" i="14"/>
  <c r="A231" i="17"/>
  <c r="A211" i="17"/>
  <c r="A164" i="17"/>
  <c r="A176" i="15"/>
  <c r="A177" i="17"/>
  <c r="A76" i="15"/>
  <c r="A31" i="17"/>
  <c r="A138" i="15"/>
  <c r="A29" i="14"/>
  <c r="A40" i="15"/>
  <c r="A105" i="18"/>
  <c r="A10" i="11"/>
  <c r="A95" i="16"/>
  <c r="A24" i="15"/>
  <c r="A35" i="16"/>
  <c r="A204" i="17"/>
  <c r="A207" i="16"/>
  <c r="A171" i="17"/>
  <c r="A310" i="14"/>
  <c r="A150" i="17"/>
  <c r="A168" i="17"/>
  <c r="A173" i="16"/>
  <c r="A133" i="15"/>
  <c r="A305" i="14"/>
  <c r="A70" i="18"/>
  <c r="A154" i="17"/>
  <c r="A163" i="17"/>
  <c r="A203" i="17"/>
  <c r="A176" i="17"/>
  <c r="A49" i="11"/>
  <c r="A363" i="14"/>
  <c r="A71" i="18"/>
  <c r="A195" i="16"/>
  <c r="A159" i="17"/>
  <c r="A230" i="16"/>
  <c r="A56" i="11"/>
  <c r="A46" i="16"/>
  <c r="A34" i="18"/>
  <c r="A24" i="11"/>
  <c r="A28" i="15"/>
  <c r="A23" i="11"/>
  <c r="A173" i="14"/>
  <c r="A88" i="16"/>
  <c r="A74" i="16"/>
  <c r="A181" i="16"/>
  <c r="A180" i="15"/>
  <c r="A232" i="17"/>
  <c r="A277" i="14"/>
  <c r="A157" i="17"/>
  <c r="A151" i="17"/>
  <c r="A175" i="17"/>
  <c r="A169" i="17"/>
  <c r="A172" i="16"/>
  <c r="A275" i="14"/>
  <c r="A170" i="16"/>
  <c r="A158" i="17"/>
  <c r="A229" i="16"/>
  <c r="A55" i="11"/>
  <c r="A87" i="18"/>
  <c r="A281" i="14"/>
  <c r="A182" i="16"/>
  <c r="A129" i="15"/>
  <c r="A213" i="16"/>
  <c r="A267" i="14"/>
  <c r="A102" i="18"/>
  <c r="A174" i="14"/>
  <c r="A96" i="16"/>
  <c r="A128" i="14"/>
  <c r="A65" i="17"/>
  <c r="A34" i="17"/>
  <c r="A127" i="15"/>
  <c r="A82" i="18"/>
  <c r="A72" i="18"/>
  <c r="A201" i="16"/>
  <c r="A211" i="16"/>
  <c r="A179" i="16"/>
  <c r="A237" i="14"/>
  <c r="A48" i="11"/>
  <c r="A204" i="16"/>
  <c r="A257" i="14"/>
  <c r="A172" i="17"/>
  <c r="A212" i="16"/>
  <c r="A126" i="15"/>
  <c r="A362" i="14"/>
  <c r="A306" i="14"/>
  <c r="A80" i="18"/>
  <c r="A258" i="14"/>
  <c r="A52" i="11"/>
  <c r="A261" i="14"/>
  <c r="A62" i="11"/>
  <c r="A313" i="14"/>
  <c r="A27" i="17"/>
  <c r="A109" i="15"/>
  <c r="A31" i="16"/>
  <c r="A98" i="16"/>
  <c r="A176" i="14"/>
  <c r="A136" i="14"/>
  <c r="A135" i="14"/>
  <c r="A20" i="16"/>
  <c r="A37" i="17"/>
  <c r="A64" i="17"/>
  <c r="A10" i="17"/>
  <c r="A69" i="14"/>
  <c r="A50" i="11"/>
  <c r="A189" i="16"/>
  <c r="A183" i="16"/>
  <c r="A202" i="17"/>
  <c r="A131" i="15"/>
  <c r="A125" i="15"/>
  <c r="A287" i="14"/>
  <c r="A86" i="18"/>
  <c r="A205" i="17"/>
  <c r="A81" i="18"/>
  <c r="A175" i="15"/>
  <c r="A132" i="15"/>
  <c r="A61" i="11"/>
  <c r="A226" i="17"/>
  <c r="A121" i="15"/>
  <c r="A178" i="15"/>
  <c r="A197" i="16"/>
  <c r="A74" i="18"/>
  <c r="A243" i="14"/>
  <c r="A135" i="15"/>
  <c r="A283" i="14"/>
  <c r="A111" i="15"/>
  <c r="A43" i="18"/>
  <c r="A65" i="14"/>
  <c r="A41" i="15"/>
  <c r="A118" i="14"/>
  <c r="A97" i="16"/>
  <c r="A117" i="14"/>
  <c r="A66" i="17"/>
  <c r="A94" i="14"/>
  <c r="A35" i="17"/>
  <c r="A64" i="18"/>
  <c r="A98" i="15"/>
  <c r="A88" i="18"/>
  <c r="A284" i="14"/>
  <c r="A259" i="14"/>
  <c r="A217" i="16"/>
  <c r="A236" i="14"/>
  <c r="A60" i="11"/>
  <c r="A196" i="16"/>
  <c r="A193" i="16"/>
  <c r="A194" i="16"/>
  <c r="A227" i="17"/>
  <c r="A73" i="18"/>
  <c r="A242" i="14"/>
  <c r="A116" i="15"/>
  <c r="A54" i="11"/>
  <c r="A209" i="16"/>
  <c r="A244" i="16"/>
  <c r="A228" i="17"/>
  <c r="A185" i="16"/>
  <c r="A149" i="17"/>
  <c r="A359" i="14"/>
  <c r="A246" i="16"/>
  <c r="A307" i="14"/>
  <c r="A271" i="14"/>
  <c r="A198" i="16"/>
  <c r="A265" i="14"/>
  <c r="A286" i="14"/>
  <c r="A115" i="15"/>
  <c r="A120" i="15"/>
  <c r="A128" i="15"/>
  <c r="A247" i="16"/>
  <c r="A266" i="14"/>
  <c r="A361" i="14"/>
  <c r="A346" i="14"/>
  <c r="A76" i="18"/>
  <c r="A182" i="15"/>
  <c r="A269" i="14"/>
  <c r="A68" i="18"/>
  <c r="A249" i="14"/>
  <c r="A156" i="17"/>
  <c r="A178" i="16"/>
  <c r="A98" i="18"/>
  <c r="A27" i="18"/>
  <c r="A83" i="17"/>
  <c r="A25" i="17"/>
  <c r="A54" i="16"/>
  <c r="A10" i="18"/>
  <c r="A47" i="17"/>
  <c r="A82" i="17"/>
  <c r="A24" i="18"/>
  <c r="A61" i="16"/>
  <c r="A12" i="14"/>
  <c r="A59" i="14"/>
  <c r="A18" i="11"/>
  <c r="A25" i="18"/>
  <c r="A7" i="18"/>
  <c r="A70" i="15"/>
  <c r="A23" i="14"/>
  <c r="A169" i="14"/>
  <c r="A26" i="18"/>
  <c r="A16" i="11"/>
  <c r="A67" i="14"/>
  <c r="A114" i="14"/>
  <c r="A127" i="16"/>
  <c r="A12" i="15"/>
  <c r="A151" i="15"/>
  <c r="A70" i="14"/>
  <c r="A17" i="11"/>
  <c r="A167" i="14"/>
  <c r="A72" i="15"/>
  <c r="A116" i="17"/>
  <c r="A140" i="14"/>
  <c r="A20" i="18"/>
  <c r="A70" i="17"/>
  <c r="A115" i="14"/>
  <c r="A65" i="18"/>
  <c r="A37" i="16"/>
  <c r="A73" i="16"/>
  <c r="A150" i="15"/>
  <c r="A33" i="14"/>
  <c r="A122" i="14"/>
  <c r="A54" i="14"/>
  <c r="A37" i="11"/>
  <c r="A63" i="17"/>
  <c r="A36" i="16"/>
  <c r="A75" i="15"/>
  <c r="A21" i="14"/>
  <c r="A56" i="14"/>
  <c r="A63" i="15"/>
  <c r="A22" i="15"/>
  <c r="A9" i="14"/>
  <c r="A32" i="14"/>
  <c r="A18" i="18"/>
  <c r="A47" i="15"/>
  <c r="A177" i="14"/>
  <c r="A48" i="17"/>
  <c r="A72" i="16"/>
  <c r="A33" i="15"/>
  <c r="A8" i="15"/>
  <c r="A181" i="14"/>
  <c r="A128" i="16"/>
  <c r="A117" i="17"/>
  <c r="A25" i="15"/>
  <c r="A92" i="14"/>
  <c r="A19" i="11"/>
  <c r="A9" i="15"/>
  <c r="A81" i="17"/>
  <c r="A111" i="14"/>
  <c r="A30" i="11"/>
  <c r="A70" i="16"/>
  <c r="A121" i="14"/>
  <c r="A36" i="18"/>
  <c r="A18" i="15"/>
  <c r="A90" i="14"/>
  <c r="A75" i="14"/>
  <c r="A56" i="15"/>
  <c r="A84" i="16"/>
  <c r="A86" i="14"/>
  <c r="A77" i="14"/>
  <c r="A130" i="16"/>
  <c r="A131" i="16"/>
  <c r="A9" i="16"/>
  <c r="A55" i="14"/>
  <c r="A6" i="18"/>
  <c r="A47" i="16"/>
  <c r="A67" i="15"/>
  <c r="A51" i="17"/>
  <c r="A82" i="16"/>
  <c r="A36" i="11"/>
  <c r="A50" i="16"/>
  <c r="A31" i="14"/>
  <c r="A165" i="14"/>
  <c r="A25" i="16"/>
  <c r="A79" i="16"/>
  <c r="A22" i="18"/>
  <c r="A25" i="11"/>
  <c r="A43" i="15"/>
  <c r="A48" i="15"/>
  <c r="A112" i="17"/>
  <c r="A179" i="14"/>
  <c r="A19" i="14"/>
  <c r="A138" i="14"/>
  <c r="A19" i="17"/>
  <c r="A74" i="14"/>
  <c r="A49" i="17"/>
  <c r="A53" i="17"/>
  <c r="A85" i="16"/>
  <c r="A55" i="16"/>
  <c r="A129" i="16"/>
  <c r="A18" i="16"/>
  <c r="A14" i="16"/>
  <c r="A11" i="15"/>
  <c r="A58" i="14"/>
  <c r="A62" i="18"/>
  <c r="A71" i="16"/>
  <c r="A68" i="14"/>
  <c r="A37" i="18"/>
  <c r="A7" i="14"/>
  <c r="A120" i="14"/>
  <c r="A57" i="18"/>
  <c r="A56" i="16"/>
  <c r="A58" i="16"/>
  <c r="A83" i="14"/>
  <c r="A195" i="14"/>
  <c r="A180" i="14"/>
  <c r="A99" i="15"/>
  <c r="A114" i="17"/>
  <c r="A19" i="15"/>
  <c r="A66" i="14"/>
  <c r="A35" i="18"/>
  <c r="A60" i="16"/>
  <c r="A113" i="14"/>
  <c r="A21" i="18"/>
  <c r="A107" i="14"/>
  <c r="A132" i="16"/>
  <c r="A53" i="18"/>
  <c r="A168" i="14"/>
  <c r="A46" i="17"/>
  <c r="A20" i="14"/>
  <c r="A48" i="16"/>
  <c r="A42" i="14"/>
  <c r="A5" i="18"/>
  <c r="A19" i="18"/>
  <c r="A81" i="16"/>
  <c r="A83" i="16"/>
  <c r="A72" i="17"/>
  <c r="A74" i="15"/>
  <c r="A113" i="17"/>
  <c r="A7" i="17"/>
  <c r="A32" i="15"/>
  <c r="A15" i="11"/>
  <c r="A27" i="16"/>
  <c r="A30" i="14"/>
  <c r="A57" i="16"/>
  <c r="A52" i="17"/>
  <c r="A35" i="11"/>
  <c r="A38" i="11"/>
  <c r="A10" i="15"/>
  <c r="A57" i="14"/>
  <c r="A60" i="18"/>
  <c r="A20" i="15"/>
  <c r="A166" i="14"/>
  <c r="A8" i="16"/>
  <c r="A18" i="14"/>
  <c r="A112" i="14"/>
  <c r="A82" i="14"/>
  <c r="A76" i="14"/>
  <c r="A108" i="14"/>
  <c r="A178" i="14"/>
  <c r="A106" i="14"/>
  <c r="A115" i="17"/>
  <c r="A139" i="14"/>
  <c r="A22" i="17"/>
  <c r="A6" i="14"/>
  <c r="A53" i="16"/>
  <c r="A80" i="16"/>
  <c r="A59" i="16"/>
  <c r="A54" i="17"/>
  <c r="A64" i="15"/>
  <c r="A156" i="16"/>
  <c r="A29" i="17"/>
  <c r="A6" i="16"/>
  <c r="A149" i="15"/>
  <c r="A41" i="16"/>
  <c r="A41" i="17"/>
  <c r="A146" i="14"/>
  <c r="A31" i="18"/>
  <c r="A37" i="14"/>
  <c r="A86" i="17"/>
  <c r="A144" i="14"/>
  <c r="A29" i="18"/>
  <c r="A11" i="14"/>
  <c r="A38" i="18"/>
  <c r="A60" i="17"/>
  <c r="A34" i="11"/>
  <c r="A84" i="14"/>
  <c r="A74" i="17"/>
  <c r="A79" i="14"/>
  <c r="A69" i="16"/>
  <c r="A168" i="16"/>
  <c r="A120" i="16"/>
  <c r="A14" i="18"/>
  <c r="A126" i="14"/>
  <c r="A11" i="18"/>
  <c r="A141" i="14"/>
  <c r="A45" i="17"/>
  <c r="A99" i="14"/>
  <c r="A100" i="16"/>
  <c r="A27" i="11"/>
  <c r="A87" i="15"/>
  <c r="A106" i="18"/>
  <c r="A53" i="15"/>
  <c r="A68" i="15"/>
  <c r="A74" i="11"/>
  <c r="A33" i="11"/>
  <c r="A78" i="16"/>
  <c r="A167" i="16"/>
  <c r="A125" i="16"/>
  <c r="A89" i="17"/>
  <c r="A104" i="14"/>
  <c r="A163" i="16"/>
  <c r="A77" i="15"/>
  <c r="A63" i="18"/>
  <c r="A46" i="14"/>
  <c r="A123" i="14"/>
  <c r="A8" i="18"/>
  <c r="A8" i="14"/>
  <c r="A14" i="11"/>
  <c r="A57" i="15"/>
  <c r="A62" i="16"/>
  <c r="A66" i="16"/>
  <c r="A182" i="17"/>
  <c r="A11" i="11"/>
  <c r="A84" i="15"/>
  <c r="A67" i="18"/>
  <c r="A21" i="11"/>
  <c r="A160" i="15"/>
  <c r="A35" i="15"/>
  <c r="A44" i="18"/>
  <c r="A34" i="14"/>
  <c r="A101" i="14"/>
  <c r="A104" i="16"/>
  <c r="A108" i="15"/>
  <c r="A2" i="17"/>
  <c r="A30" i="15"/>
  <c r="A23" i="18"/>
  <c r="A64" i="16"/>
  <c r="A71" i="17"/>
  <c r="A76" i="16"/>
  <c r="A51" i="16"/>
  <c r="A180" i="17"/>
  <c r="A81" i="15"/>
  <c r="A3" i="17"/>
  <c r="A44" i="16"/>
  <c r="A13" i="11"/>
  <c r="A40" i="17"/>
  <c r="A39" i="15"/>
  <c r="A39" i="16"/>
  <c r="A9" i="11"/>
  <c r="A80" i="15"/>
  <c r="A143" i="14"/>
  <c r="A60" i="15"/>
  <c r="A59" i="18"/>
  <c r="A43" i="14"/>
  <c r="A105" i="14"/>
  <c r="A73" i="15"/>
  <c r="A73" i="17"/>
  <c r="A58" i="17"/>
  <c r="A249" i="16"/>
  <c r="A105" i="16"/>
  <c r="A58" i="15"/>
  <c r="A53" i="14"/>
  <c r="A86" i="15"/>
  <c r="A162" i="14"/>
  <c r="A50" i="14"/>
  <c r="A37" i="15"/>
  <c r="A46" i="18"/>
  <c r="A48" i="14"/>
  <c r="A125" i="14"/>
  <c r="A10" i="14"/>
  <c r="A32" i="17"/>
  <c r="A32" i="16"/>
  <c r="A76" i="17"/>
  <c r="A65" i="16"/>
  <c r="A61" i="17"/>
  <c r="A39" i="11"/>
  <c r="A51" i="15"/>
  <c r="A144" i="17"/>
  <c r="A106" i="15"/>
  <c r="A4" i="16"/>
  <c r="A34" i="16"/>
  <c r="A12" i="11"/>
  <c r="A85" i="15"/>
  <c r="A104" i="18"/>
  <c r="A87" i="17"/>
  <c r="A145" i="14"/>
  <c r="A30" i="18"/>
  <c r="A36" i="14"/>
  <c r="A85" i="17"/>
  <c r="A103" i="14"/>
  <c r="A162" i="16"/>
  <c r="A2" i="16"/>
  <c r="A45" i="14"/>
  <c r="A43" i="17"/>
  <c r="A98" i="14"/>
  <c r="A99" i="16"/>
  <c r="A63" i="16"/>
  <c r="A68" i="16"/>
  <c r="A49" i="16"/>
  <c r="A31" i="11"/>
  <c r="A117" i="16"/>
  <c r="A217" i="14"/>
  <c r="A152" i="15"/>
  <c r="A12" i="18"/>
  <c r="A3" i="16"/>
  <c r="A139" i="17"/>
  <c r="A163" i="14"/>
  <c r="A164" i="16"/>
  <c r="A34" i="15"/>
  <c r="A39" i="18"/>
  <c r="A100" i="14"/>
  <c r="A101" i="16"/>
  <c r="A107" i="15"/>
  <c r="A107" i="18"/>
  <c r="A5" i="11"/>
  <c r="A43" i="11"/>
  <c r="A59" i="17"/>
  <c r="A196" i="14"/>
  <c r="A79" i="15"/>
  <c r="A4" i="17"/>
  <c r="A43" i="16"/>
  <c r="A40" i="16"/>
  <c r="A22" i="11"/>
  <c r="A2" i="14"/>
  <c r="A153" i="15"/>
  <c r="A47" i="14"/>
  <c r="A142" i="14"/>
  <c r="A28" i="17"/>
  <c r="A59" i="15"/>
  <c r="A58" i="18"/>
  <c r="A140" i="17"/>
  <c r="A50" i="15"/>
  <c r="A55" i="15"/>
  <c r="A71" i="15"/>
  <c r="A69" i="17"/>
  <c r="A55" i="17"/>
  <c r="A42" i="11"/>
  <c r="A41" i="11"/>
  <c r="A52" i="15"/>
  <c r="A203" i="14"/>
  <c r="A30" i="17"/>
  <c r="A44" i="17"/>
  <c r="A61" i="18"/>
  <c r="A103" i="16"/>
  <c r="A51" i="14"/>
  <c r="A82" i="15"/>
  <c r="A66" i="18"/>
  <c r="A38" i="16"/>
  <c r="A78" i="15"/>
  <c r="A35" i="14"/>
  <c r="A84" i="17"/>
  <c r="A124" i="14"/>
  <c r="A9" i="18"/>
  <c r="A110" i="15"/>
  <c r="A31" i="15"/>
  <c r="A75" i="17"/>
  <c r="A67" i="16"/>
  <c r="A32" i="11"/>
  <c r="A147" i="16"/>
  <c r="A90" i="16"/>
  <c r="A89" i="16"/>
  <c r="A5" i="16"/>
  <c r="A83" i="15"/>
  <c r="A102" i="16"/>
  <c r="A88" i="17"/>
  <c r="A38" i="15"/>
  <c r="A47" i="18"/>
  <c r="A49" i="14"/>
  <c r="A36" i="15"/>
  <c r="A45" i="18"/>
  <c r="A102" i="14"/>
  <c r="A161" i="16"/>
  <c r="A61" i="15"/>
  <c r="A44" i="14"/>
  <c r="A42" i="17"/>
  <c r="A54" i="15"/>
  <c r="A102" i="17"/>
  <c r="A65" i="11"/>
  <c r="A197" i="14"/>
  <c r="A183" i="14"/>
  <c r="A158" i="16"/>
  <c r="A103" i="17"/>
  <c r="A150" i="16"/>
  <c r="A114" i="16"/>
  <c r="A135" i="17"/>
  <c r="A92" i="15"/>
  <c r="A123" i="17"/>
  <c r="A227" i="14"/>
  <c r="A122" i="16"/>
  <c r="A49" i="18"/>
  <c r="A150" i="14"/>
  <c r="A119" i="16"/>
  <c r="A232" i="14"/>
  <c r="A133" i="16"/>
  <c r="A126" i="16"/>
  <c r="A192" i="14"/>
  <c r="A88" i="15"/>
  <c r="A130" i="17"/>
  <c r="A105" i="17"/>
  <c r="A63" i="11"/>
  <c r="A81" i="14"/>
  <c r="A88" i="14"/>
  <c r="A110" i="14"/>
  <c r="A141" i="17"/>
  <c r="A233" i="14"/>
  <c r="A158" i="14"/>
  <c r="A155" i="14"/>
  <c r="A153" i="14"/>
  <c r="A71" i="11"/>
  <c r="A110" i="17"/>
  <c r="A47" i="11"/>
  <c r="A204" i="14"/>
  <c r="A222" i="14"/>
  <c r="A213" i="14"/>
  <c r="A159" i="14"/>
  <c r="A111" i="16"/>
  <c r="A66" i="15"/>
  <c r="A181" i="17"/>
  <c r="A137" i="17"/>
  <c r="A153" i="16"/>
  <c r="A186" i="14"/>
  <c r="A200" i="14"/>
  <c r="A69" i="11"/>
  <c r="A95" i="15"/>
  <c r="A122" i="17"/>
  <c r="A184" i="14"/>
  <c r="A138" i="17"/>
  <c r="A148" i="16"/>
  <c r="A157" i="14"/>
  <c r="A96" i="15"/>
  <c r="A90" i="15"/>
  <c r="A134" i="16"/>
  <c r="A207" i="14"/>
  <c r="A229" i="14"/>
  <c r="A152" i="14"/>
  <c r="A90" i="17"/>
  <c r="A144" i="16"/>
  <c r="A120" i="17"/>
  <c r="A116" i="16"/>
  <c r="A131" i="17"/>
  <c r="A218" i="14"/>
  <c r="A118" i="16"/>
  <c r="A97" i="17"/>
  <c r="A100" i="15"/>
  <c r="A166" i="16"/>
  <c r="A94" i="17"/>
  <c r="A66" i="11"/>
  <c r="A201" i="14"/>
  <c r="A151" i="16"/>
  <c r="A92" i="17"/>
  <c r="A62" i="15"/>
  <c r="A46" i="11"/>
  <c r="A86" i="16"/>
  <c r="A80" i="14"/>
  <c r="A87" i="14"/>
  <c r="A109" i="14"/>
  <c r="A73" i="14"/>
  <c r="A179" i="17"/>
  <c r="A107" i="17"/>
  <c r="A134" i="17"/>
  <c r="A93" i="15"/>
  <c r="A93" i="17"/>
  <c r="A193" i="14"/>
  <c r="A230" i="14"/>
  <c r="A50" i="18"/>
  <c r="A185" i="14"/>
  <c r="A225" i="14"/>
  <c r="A70" i="11"/>
  <c r="A199" i="14"/>
  <c r="A94" i="15"/>
  <c r="A132" i="17"/>
  <c r="A115" i="16"/>
  <c r="A46" i="15"/>
  <c r="A57" i="17"/>
  <c r="A45" i="11"/>
  <c r="A50" i="17"/>
  <c r="A145" i="17"/>
  <c r="A98" i="17"/>
  <c r="A95" i="17"/>
  <c r="A221" i="14"/>
  <c r="A67" i="11"/>
  <c r="A108" i="17"/>
  <c r="A91" i="15"/>
  <c r="A145" i="16"/>
  <c r="A121" i="17"/>
  <c r="A143" i="16"/>
  <c r="A123" i="16"/>
  <c r="A219" i="14"/>
  <c r="A97" i="15"/>
  <c r="A68" i="11"/>
  <c r="A107" i="16"/>
  <c r="A212" i="14"/>
  <c r="A148" i="14"/>
  <c r="A118" i="17"/>
  <c r="A105" i="15"/>
  <c r="A216" i="14"/>
  <c r="A157" i="16"/>
  <c r="A208" i="14"/>
  <c r="A109" i="16"/>
  <c r="A151" i="14"/>
  <c r="A51" i="18"/>
  <c r="A234" i="14"/>
  <c r="A119" i="17"/>
  <c r="A89" i="15"/>
  <c r="A228" i="14"/>
  <c r="A160" i="16"/>
  <c r="A220" i="14"/>
  <c r="A121" i="16"/>
  <c r="A152" i="16"/>
  <c r="A211" i="14"/>
  <c r="A198" i="14"/>
  <c r="A64" i="11"/>
  <c r="A111" i="17"/>
  <c r="A113" i="16"/>
  <c r="A45" i="15"/>
  <c r="A56" i="17"/>
  <c r="A44" i="11"/>
  <c r="A49" i="15"/>
  <c r="A201" i="17"/>
  <c r="A248" i="16"/>
  <c r="A156" i="14"/>
  <c r="A108" i="16"/>
  <c r="A149" i="16"/>
  <c r="A226" i="14"/>
  <c r="A106" i="17"/>
  <c r="A112" i="16"/>
  <c r="A52" i="18"/>
  <c r="A223" i="14"/>
  <c r="A149" i="14"/>
  <c r="A155" i="16"/>
  <c r="A99" i="17"/>
  <c r="A154" i="14"/>
  <c r="A72" i="11"/>
  <c r="A215" i="14"/>
  <c r="A78" i="14"/>
  <c r="A62" i="17"/>
  <c r="A65" i="15"/>
  <c r="A72" i="14"/>
  <c r="A52" i="16"/>
  <c r="A142" i="17"/>
  <c r="A143" i="17"/>
  <c r="A110" i="16"/>
  <c r="A100" i="17"/>
  <c r="A209" i="14"/>
  <c r="A136" i="17"/>
  <c r="A104" i="17"/>
  <c r="A124" i="16"/>
  <c r="A202" i="14"/>
  <c r="A161" i="14"/>
  <c r="A101" i="17"/>
  <c r="A194" i="14"/>
  <c r="A91" i="17"/>
  <c r="A104" i="15"/>
  <c r="A231" i="14"/>
  <c r="A182" i="14"/>
  <c r="A147" i="14"/>
  <c r="A159" i="16"/>
  <c r="A44" i="15"/>
  <c r="A85" i="14"/>
  <c r="A77" i="16"/>
  <c r="A91" i="14"/>
  <c r="A89" i="14"/>
  <c r="A183" i="17"/>
  <c r="A210" i="14"/>
  <c r="A224" i="14"/>
  <c r="A160" i="14"/>
  <c r="A141" i="16"/>
  <c r="A101" i="15"/>
  <c r="A133" i="17"/>
  <c r="A214" i="14"/>
  <c r="A146" i="16"/>
  <c r="A206" i="14"/>
  <c r="A106" i="16"/>
  <c r="A73" i="11"/>
  <c r="A154" i="16"/>
  <c r="A109" i="17"/>
  <c r="A142" i="16"/>
  <c r="A96" i="17"/>
</calcChain>
</file>

<file path=xl/sharedStrings.xml><?xml version="1.0" encoding="utf-8"?>
<sst xmlns="http://schemas.openxmlformats.org/spreadsheetml/2006/main" count="11609" uniqueCount="409">
  <si>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</si>
  <si>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</si>
  <si>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</si>
  <si>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</si>
  <si>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</si>
  <si>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</si>
  <si>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</si>
  <si>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</si>
  <si>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</si>
  <si>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</si>
  <si>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</si>
  <si>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</si>
  <si>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</si>
  <si>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</si>
  <si>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</si>
  <si>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</si>
  <si>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</si>
  <si>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</si>
  <si>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</si>
  <si>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</si>
  <si>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</si>
  <si>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</si>
  <si>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</si>
  <si>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</si>
  <si>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</si>
  <si>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</si>
  <si>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</si>
  <si>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</si>
  <si>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</si>
  <si>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</si>
  <si>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</si>
  <si>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</si>
  <si>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</si>
  <si>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</si>
  <si>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</si>
  <si>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</si>
  <si>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</si>
  <si>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</si>
  <si>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</si>
  <si>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</si>
  <si>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</si>
  <si>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</si>
  <si>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</si>
  <si>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</si>
  <si>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</si>
  <si>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</si>
  <si>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</si>
  <si>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</si>
  <si>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</si>
  <si>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</si>
  <si>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</si>
  <si>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</si>
  <si>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</si>
  <si>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</si>
  <si>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</si>
  <si>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</si>
  <si>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</si>
  <si>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</si>
  <si>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</si>
  <si>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</si>
  <si>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</si>
  <si>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</si>
  <si>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</si>
  <si>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</si>
  <si>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</si>
  <si>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</si>
  <si>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</si>
  <si>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</si>
  <si>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</si>
  <si>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</si>
  <si>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</si>
  <si>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</si>
  <si>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</si>
  <si>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</si>
  <si>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</si>
  <si>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</si>
  <si>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</si>
  <si>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</si>
  <si>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</si>
  <si>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</si>
  <si>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</si>
  <si>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</si>
  <si>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</si>
  <si>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</si>
  <si>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</si>
  <si>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</si>
  <si>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</si>
  <si>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</si>
  <si>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</si>
  <si>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</si>
  <si>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</si>
  <si>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</si>
  <si>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</si>
  <si>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</si>
  <si>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</si>
  <si>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</si>
  <si>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</si>
  <si>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</si>
  <si>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</si>
  <si>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</si>
  <si>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</si>
  <si>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</si>
  <si>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</si>
  <si>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</si>
  <si>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</si>
  <si>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</si>
  <si>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</si>
  <si>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</si>
  <si>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</si>
  <si>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</si>
  <si>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</si>
  <si>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</si>
  <si>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</si>
  <si>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</si>
  <si>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</si>
  <si>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瀬見栄太</t>
    <rPh sb="0" eb="2">
      <t>セミ</t>
    </rPh>
    <rPh sb="2" eb="4">
      <t>エイタ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</si>
  <si>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</si>
  <si>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</si>
  <si>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</si>
  <si>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</si>
  <si>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</si>
  <si>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</si>
  <si>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</si>
  <si>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</si>
  <si>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</si>
  <si>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</si>
  <si>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</si>
  <si>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</si>
  <si>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</si>
  <si>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</si>
  <si>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</si>
  <si>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</si>
  <si>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</si>
  <si>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</si>
  <si>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</si>
  <si>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</si>
  <si>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</si>
  <si>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</si>
  <si>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</si>
  <si>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</si>
  <si>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</si>
  <si>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</si>
  <si>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</si>
  <si>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</si>
  <si>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</si>
  <si>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</si>
  <si>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</si>
  <si>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</si>
  <si>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</si>
  <si>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</si>
  <si>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</si>
  <si>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</si>
  <si>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</si>
  <si>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</si>
  <si>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</si>
  <si>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</si>
  <si>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</si>
  <si>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</si>
  <si>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</si>
  <si>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</si>
  <si>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</si>
  <si>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</si>
  <si>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</si>
  <si>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</si>
  <si>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</si>
  <si>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</si>
  <si>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</si>
  <si>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</si>
  <si>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</si>
  <si>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</si>
  <si>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</si>
  <si>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</si>
  <si>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</si>
  <si>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</si>
  <si>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</si>
  <si>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</si>
  <si>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</si>
  <si>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</si>
  <si>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</si>
  <si>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</si>
  <si>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</si>
  <si>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</si>
  <si>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</si>
  <si>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</si>
  <si>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</si>
  <si>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</si>
  <si>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</si>
  <si>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</si>
  <si>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</si>
  <si>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</si>
  <si>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</si>
  <si>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</si>
  <si>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</si>
  <si>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</si>
  <si>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</si>
  <si>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</si>
  <si>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</si>
  <si>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</si>
  <si>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</si>
  <si>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</si>
  <si>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</si>
  <si>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</si>
  <si>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</si>
  <si>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</si>
  <si>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</si>
  <si>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</si>
  <si>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</si>
  <si>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</si>
  <si>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</si>
  <si>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</si>
  <si>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</si>
  <si>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</si>
  <si>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</si>
  <si>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</si>
  <si>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</si>
  <si>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</si>
  <si>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</si>
  <si>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</si>
  <si>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</si>
  <si>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</si>
  <si>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</si>
  <si>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</si>
  <si>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</si>
  <si>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</si>
  <si>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</si>
  <si>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</si>
  <si>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</si>
  <si>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</si>
  <si>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</si>
  <si>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</si>
  <si>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</si>
  <si>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</si>
  <si>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</si>
  <si>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</si>
  <si>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</si>
  <si>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</si>
  <si>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</si>
  <si>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</si>
  <si>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</si>
  <si>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</si>
  <si>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</si>
  <si>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</si>
  <si>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</si>
  <si>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</si>
  <si>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</si>
  <si>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</si>
  <si>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</si>
  <si>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</si>
  <si>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</si>
  <si>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</si>
  <si>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</si>
  <si>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</si>
  <si>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</si>
  <si>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</si>
  <si>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</si>
  <si>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</si>
  <si>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</si>
  <si>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</si>
  <si>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</si>
  <si>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</si>
  <si>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</si>
  <si>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</si>
  <si>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</si>
  <si>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</si>
  <si>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</si>
  <si>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</si>
  <si>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</si>
  <si>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</si>
  <si>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</si>
  <si>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</si>
  <si>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</si>
  <si>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</si>
  <si>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</si>
  <si>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</si>
  <si>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</si>
  <si>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</si>
  <si>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</si>
  <si>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</si>
  <si>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</si>
  <si>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</si>
  <si>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</si>
  <si>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</si>
  <si>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</si>
  <si>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</si>
  <si>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</si>
  <si>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</si>
  <si>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</si>
  <si>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</si>
  <si>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</si>
  <si>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</si>
  <si>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</si>
  <si>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</si>
  <si>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</si>
  <si>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</si>
  <si>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</si>
  <si>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</si>
  <si>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</si>
  <si>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</si>
  <si>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4枚</t>
    <rPh sb="1" eb="2">
      <t>マイ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</si>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</sst>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8" tint="-0.2499465926084170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7" fillId="0" borderId="0" xfId="0" applyFont="1"/>
    <xf numFmtId="0" fontId="0" fillId="0" borderId="0" xfId="0" applyNumberFormat="1"/>
  </cellXfs>
  <cellStyles count="1">
    <cellStyle name="標準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2"/>
      <tableStyleElement type="headerRow" dxfId="11"/>
      <tableStyleElement type="lastColumn" dxfId="10"/>
      <tableStyleElement type="secondRowStripe" dxfId="9"/>
    </tableStyle>
    <tableStyle name="Stat" pivot="0" count="3" xr9:uid="{51BAA243-9CAF-4FF1-9D79-B3636DEDEEB7}">
      <tableStyleElement type="wholeTable" dxfId="8"/>
      <tableStyleElement type="headerRow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Pivot_stat!$B$102:$B$116</c:f>
              <c:numCache>
                <c:formatCode>General</c:formatCode>
                <c:ptCount val="14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B-464C-B42A-9F1ABBC99B2F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Pivot_stat!$C$102:$C$116</c:f>
              <c:numCache>
                <c:formatCode>General</c:formatCode>
                <c:ptCount val="14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  <c:pt idx="13">
                  <c:v>118.75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B-464C-B42A-9F1ABBC99B2F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Pivot_stat!$D$102:$D$116</c:f>
              <c:numCache>
                <c:formatCode>General</c:formatCode>
                <c:ptCount val="14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B-464C-B42A-9F1ABBC99B2F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Pivot_stat!$E$102:$E$116</c:f>
              <c:numCache>
                <c:formatCode>General</c:formatCode>
                <c:ptCount val="14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B-464C-B42A-9F1ABBC99B2F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Pivot_stat!$F$102:$F$116</c:f>
              <c:numCache>
                <c:formatCode>General</c:formatCode>
                <c:ptCount val="14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  <c:pt idx="13">
                  <c:v>120.75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BB-464C-B42A-9F1ABBC99B2F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Pivot_stat!$G$102:$G$116</c:f>
              <c:numCache>
                <c:formatCode>General</c:formatCode>
                <c:ptCount val="14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  <c:pt idx="1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BB-464C-B42A-9F1ABBC99B2F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Pivot_stat!$H$102:$H$116</c:f>
              <c:numCache>
                <c:formatCode>General</c:formatCode>
                <c:ptCount val="14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B-464C-B42A-9F1ABBC99B2F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Pivot_stat!$I$102:$I$116</c:f>
              <c:numCache>
                <c:formatCode>General</c:formatCode>
                <c:ptCount val="14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  <c:pt idx="13">
                  <c:v>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BB-464C-B42A-9F1ABBC99B2F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Pivot_stat!$J$102:$J$116</c:f>
              <c:numCache>
                <c:formatCode>General</c:formatCode>
                <c:ptCount val="14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  <c:pt idx="13">
                  <c:v>124.5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BB-464C-B42A-9F1ABBC99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29"/>
          <c:min val="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27825</xdr:rowOff>
    </xdr:from>
    <xdr:to>
      <xdr:col>6</xdr:col>
      <xdr:colOff>20743</xdr:colOff>
      <xdr:row>82</xdr:row>
      <xdr:rowOff>138282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ア" refreshedDate="45196.937183912036" createdVersion="8" refreshedVersion="8" minRefreshableVersion="3" recordCount="126" xr:uid="{D945DF25-7A5E-437A-A48F-091DC668B5AE}">
  <cacheSource type="worksheet">
    <worksheetSource name="Stat"/>
  </cacheSource>
  <cacheFields count="25">
    <cacheField name="No." numFmtId="0">
      <sharedItems containsSemiMixedTypes="0" containsString="0" containsNumber="1" containsInteger="1" minValue="1" maxValue="126"/>
    </cacheField>
    <cacheField name="服装" numFmtId="0">
      <sharedItems count="6">
        <s v="ユニフォーム"/>
        <s v="制服"/>
        <s v="夏祭り"/>
        <s v="水着"/>
        <s v="プール掃除"/>
        <s v="探偵"/>
      </sharedItems>
    </cacheField>
    <cacheField name="名前" numFmtId="0">
      <sharedItems count="9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栄太"/>
        <s v="山形隼人"/>
        <s v="宮侑"/>
        <s v="宮治"/>
        <s v="角名倫太郎"/>
        <s v="北信介"/>
        <s v="木兎光太郎"/>
        <s v="木葉秋紀"/>
        <s v="猿杙大和"/>
        <s v="小見春樹"/>
        <s v="尾長渉"/>
        <s v="鷲尾辰生"/>
        <s v="赤葦京治"/>
        <s v="星海光来"/>
        <s v="佐久早聖臣"/>
        <s v="小森元也"/>
        <s v="昼神幸郎"/>
        <s v="小金川貫至" u="1"/>
        <s v="鴛海光来" u="1"/>
      </sharedItems>
    </cacheField>
    <cacheField name="じゃんけん" numFmtId="0">
      <sharedItems/>
    </cacheField>
    <cacheField name="ポジション" numFmtId="0">
      <sharedItems containsBlank="1" count="5">
        <s v="MB"/>
        <s v="S"/>
        <s v="Li"/>
        <s v="WS"/>
        <m u="1"/>
      </sharedItems>
    </cacheField>
    <cacheField name="高校" numFmtId="0">
      <sharedItems count="14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emiMixedTypes="0" containsString="0" containsNumber="1" containsInteger="1" minValue="70" maxValue="87"/>
    </cacheField>
    <cacheField name="スパイク" numFmtId="0">
      <sharedItems containsSemiMixedTypes="0" containsString="0" containsNumber="1" containsInteger="1" minValue="112" maxValue="133"/>
    </cacheField>
    <cacheField name="サーブ" numFmtId="0">
      <sharedItems containsSemiMixedTypes="0" containsString="0" containsNumber="1" containsInteger="1" minValue="110" maxValue="133"/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7"/>
    </cacheField>
    <cacheField name="スピード" numFmtId="0">
      <sharedItems containsSemiMixedTypes="0" containsString="0" containsNumber="1" containsInteger="1" minValue="111" maxValue="136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24"/>
    </cacheField>
    <cacheField name="No用" numFmtId="0">
      <sharedItems/>
    </cacheField>
    <cacheField name="よみがな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n v="1"/>
    <x v="0"/>
    <x v="0"/>
    <s v="チョキ"/>
    <x v="0"/>
    <x v="0"/>
    <x v="0"/>
    <n v="99"/>
    <s v="-"/>
    <n v="5"/>
    <n v="74"/>
    <n v="115"/>
    <n v="112"/>
    <n v="112"/>
    <n v="114"/>
    <n v="97"/>
    <n v="123"/>
    <n v="112"/>
    <n v="129"/>
    <n v="129"/>
    <n v="26"/>
    <n v="453"/>
    <n v="493"/>
    <s v="ユニフォーム日向翔陽ICONIC"/>
    <s v="ひなたしょうよう"/>
  </r>
  <r>
    <n v="2"/>
    <x v="1"/>
    <x v="0"/>
    <s v="チョキ"/>
    <x v="0"/>
    <x v="0"/>
    <x v="0"/>
    <n v="99"/>
    <s v="-"/>
    <n v="5"/>
    <n v="77"/>
    <n v="124"/>
    <n v="118"/>
    <n v="118"/>
    <n v="120"/>
    <n v="97"/>
    <n v="132"/>
    <n v="119"/>
    <n v="137"/>
    <n v="136"/>
    <n v="26"/>
    <n v="480"/>
    <n v="524"/>
    <s v="制服日向翔陽ICONIC"/>
    <s v="ひなたしょうよう"/>
  </r>
  <r>
    <n v="3"/>
    <x v="2"/>
    <x v="0"/>
    <s v="グー"/>
    <x v="0"/>
    <x v="0"/>
    <x v="0"/>
    <n v="99"/>
    <s v="-"/>
    <n v="5"/>
    <n v="76"/>
    <n v="118"/>
    <n v="111"/>
    <n v="111"/>
    <n v="113"/>
    <n v="97"/>
    <n v="128"/>
    <n v="115"/>
    <n v="134"/>
    <n v="130"/>
    <n v="26"/>
    <n v="453"/>
    <n v="507"/>
    <s v="夏祭り日向翔陽ICONIC"/>
    <s v="ひなたしょうよう"/>
  </r>
  <r>
    <n v="4"/>
    <x v="0"/>
    <x v="1"/>
    <s v="チョキ"/>
    <x v="1"/>
    <x v="0"/>
    <x v="0"/>
    <n v="99"/>
    <s v="-"/>
    <n v="5"/>
    <n v="78"/>
    <n v="123"/>
    <n v="123"/>
    <n v="129"/>
    <n v="123"/>
    <n v="101"/>
    <n v="115"/>
    <n v="120"/>
    <n v="115"/>
    <n v="115"/>
    <n v="31"/>
    <n v="498"/>
    <n v="465"/>
    <s v="ユニフォーム影山飛雄ICONIC"/>
    <s v="かげやまとびお"/>
  </r>
  <r>
    <n v="5"/>
    <x v="1"/>
    <x v="1"/>
    <s v="チョキ"/>
    <x v="1"/>
    <x v="0"/>
    <x v="0"/>
    <n v="99"/>
    <s v="-"/>
    <n v="5"/>
    <n v="79"/>
    <n v="124"/>
    <n v="126"/>
    <n v="132"/>
    <n v="126"/>
    <n v="101"/>
    <n v="116"/>
    <n v="121"/>
    <n v="116"/>
    <n v="116"/>
    <n v="31"/>
    <n v="508"/>
    <n v="469"/>
    <s v="制服影山飛雄ICONIC"/>
    <s v="かげやまとびお"/>
  </r>
  <r>
    <n v="6"/>
    <x v="2"/>
    <x v="1"/>
    <s v="グー"/>
    <x v="1"/>
    <x v="0"/>
    <x v="0"/>
    <n v="99"/>
    <s v="-"/>
    <n v="5"/>
    <n v="79"/>
    <n v="122"/>
    <n v="128"/>
    <n v="132"/>
    <n v="128"/>
    <n v="101"/>
    <n v="114"/>
    <n v="123"/>
    <n v="114"/>
    <n v="116"/>
    <n v="31"/>
    <n v="510"/>
    <n v="467"/>
    <s v="夏祭り影山飛雄ICONIC"/>
    <s v="かげやまとびお"/>
  </r>
  <r>
    <n v="7"/>
    <x v="0"/>
    <x v="2"/>
    <s v="チョキ"/>
    <x v="0"/>
    <x v="0"/>
    <x v="0"/>
    <n v="99"/>
    <s v="-"/>
    <n v="5"/>
    <n v="75"/>
    <n v="116"/>
    <n v="112"/>
    <n v="112"/>
    <n v="126"/>
    <n v="97"/>
    <n v="127"/>
    <n v="114"/>
    <n v="116"/>
    <n v="115"/>
    <n v="36"/>
    <n v="466"/>
    <n v="472"/>
    <s v="ユニフォーム月島蛍ICONIC"/>
    <s v="つきしまけい"/>
  </r>
  <r>
    <n v="8"/>
    <x v="3"/>
    <x v="2"/>
    <s v="グー"/>
    <x v="0"/>
    <x v="0"/>
    <x v="0"/>
    <n v="99"/>
    <s v="-"/>
    <n v="5"/>
    <n v="76"/>
    <n v="119"/>
    <n v="113"/>
    <n v="113"/>
    <n v="127"/>
    <n v="97"/>
    <n v="130"/>
    <n v="115"/>
    <n v="119"/>
    <n v="116"/>
    <n v="36"/>
    <n v="472"/>
    <n v="480"/>
    <s v="水着月島蛍ICONIC"/>
    <s v="つきしまけい"/>
  </r>
  <r>
    <n v="9"/>
    <x v="0"/>
    <x v="3"/>
    <s v="パー"/>
    <x v="0"/>
    <x v="0"/>
    <x v="0"/>
    <n v="99"/>
    <s v="-"/>
    <n v="5"/>
    <n v="73"/>
    <n v="114"/>
    <n v="123"/>
    <n v="118"/>
    <n v="120"/>
    <n v="97"/>
    <n v="118"/>
    <n v="118"/>
    <n v="114"/>
    <n v="119"/>
    <n v="31"/>
    <n v="475"/>
    <n v="469"/>
    <s v="ユニフォーム山口忠ICONIC"/>
    <s v="やまぐちだだし"/>
  </r>
  <r>
    <n v="10"/>
    <x v="3"/>
    <x v="3"/>
    <s v="チョキ"/>
    <x v="0"/>
    <x v="0"/>
    <x v="0"/>
    <n v="99"/>
    <s v="-"/>
    <n v="5"/>
    <n v="74"/>
    <n v="115"/>
    <n v="126"/>
    <n v="119"/>
    <n v="123"/>
    <n v="97"/>
    <n v="121"/>
    <n v="119"/>
    <n v="115"/>
    <n v="120"/>
    <n v="31"/>
    <n v="483"/>
    <n v="475"/>
    <s v="水着山口忠ICONIC"/>
    <s v="やまぐちだだし"/>
  </r>
  <r>
    <n v="11"/>
    <x v="0"/>
    <x v="4"/>
    <s v="チョキ"/>
    <x v="2"/>
    <x v="0"/>
    <x v="0"/>
    <n v="99"/>
    <s v="-"/>
    <n v="5"/>
    <n v="86"/>
    <n v="117"/>
    <n v="110"/>
    <n v="120"/>
    <n v="123"/>
    <n v="101"/>
    <n v="110"/>
    <n v="130"/>
    <n v="116"/>
    <n v="123"/>
    <n v="29"/>
    <n v="470"/>
    <n v="479"/>
    <s v="ユニフォーム西谷夕ICONIC"/>
    <s v="にしのやゆう"/>
  </r>
  <r>
    <n v="12"/>
    <x v="1"/>
    <x v="4"/>
    <s v="グー"/>
    <x v="2"/>
    <x v="0"/>
    <x v="0"/>
    <n v="99"/>
    <s v="-"/>
    <n v="5"/>
    <n v="87"/>
    <n v="118"/>
    <n v="111"/>
    <n v="123"/>
    <n v="124"/>
    <n v="101"/>
    <n v="111"/>
    <n v="133"/>
    <n v="117"/>
    <n v="126"/>
    <n v="29"/>
    <n v="476"/>
    <n v="487"/>
    <s v="制服西谷夕ICONIC"/>
    <s v="にしのやゆう"/>
  </r>
  <r>
    <n v="13"/>
    <x v="0"/>
    <x v="5"/>
    <s v="パー"/>
    <x v="3"/>
    <x v="0"/>
    <x v="0"/>
    <n v="99"/>
    <s v="-"/>
    <n v="5"/>
    <n v="78"/>
    <n v="125"/>
    <n v="117"/>
    <n v="113"/>
    <n v="114"/>
    <n v="97"/>
    <n v="116"/>
    <n v="117"/>
    <n v="115"/>
    <n v="115"/>
    <n v="27"/>
    <n v="469"/>
    <n v="463"/>
    <s v="ユニフォーム田中龍之介ICONIC"/>
    <s v="たなかりゅうのすけ"/>
  </r>
  <r>
    <n v="14"/>
    <x v="1"/>
    <x v="5"/>
    <s v="チョキ"/>
    <x v="3"/>
    <x v="0"/>
    <x v="0"/>
    <n v="99"/>
    <s v="-"/>
    <n v="5"/>
    <n v="79"/>
    <n v="128"/>
    <n v="120"/>
    <n v="114"/>
    <n v="115"/>
    <n v="97"/>
    <n v="117"/>
    <n v="118"/>
    <n v="118"/>
    <n v="116"/>
    <n v="27"/>
    <n v="477"/>
    <n v="469"/>
    <s v="制服田中龍之介ICONIC"/>
    <s v="たなかりゅうのすけ"/>
  </r>
  <r>
    <n v="15"/>
    <x v="0"/>
    <x v="6"/>
    <s v="チョキ"/>
    <x v="3"/>
    <x v="0"/>
    <x v="0"/>
    <n v="99"/>
    <s v="-"/>
    <n v="5"/>
    <n v="78"/>
    <n v="118"/>
    <n v="116"/>
    <n v="116"/>
    <n v="123"/>
    <n v="101"/>
    <n v="116"/>
    <n v="126"/>
    <n v="115"/>
    <n v="120"/>
    <n v="51"/>
    <n v="473"/>
    <n v="477"/>
    <s v="ユニフォーム澤村大地ICONIC"/>
    <s v="さわむらだいち"/>
  </r>
  <r>
    <n v="16"/>
    <x v="4"/>
    <x v="6"/>
    <s v="グー"/>
    <x v="3"/>
    <x v="0"/>
    <x v="0"/>
    <n v="99"/>
    <s v="-"/>
    <n v="5"/>
    <n v="79"/>
    <n v="121"/>
    <n v="119"/>
    <n v="117"/>
    <n v="124"/>
    <n v="101"/>
    <n v="117"/>
    <n v="127"/>
    <n v="118"/>
    <n v="121"/>
    <n v="51"/>
    <n v="481"/>
    <n v="483"/>
    <s v="プール掃除澤村大地ICONIC"/>
    <s v="さわむらだいち"/>
  </r>
  <r>
    <n v="17"/>
    <x v="0"/>
    <x v="7"/>
    <s v="パー"/>
    <x v="1"/>
    <x v="0"/>
    <x v="0"/>
    <n v="99"/>
    <s v="-"/>
    <n v="5"/>
    <n v="80"/>
    <n v="115"/>
    <n v="115"/>
    <n v="124"/>
    <n v="123"/>
    <n v="101"/>
    <n v="116"/>
    <n v="116"/>
    <n v="115"/>
    <n v="115"/>
    <n v="46"/>
    <n v="477"/>
    <n v="462"/>
    <s v="ユニフォーム菅原考支ICONIC"/>
    <s v="すがわらこうし"/>
  </r>
  <r>
    <n v="18"/>
    <x v="4"/>
    <x v="7"/>
    <s v="チョキ"/>
    <x v="1"/>
    <x v="0"/>
    <x v="0"/>
    <n v="99"/>
    <s v="-"/>
    <n v="5"/>
    <n v="81"/>
    <n v="116"/>
    <n v="118"/>
    <n v="127"/>
    <n v="126"/>
    <n v="101"/>
    <n v="117"/>
    <n v="117"/>
    <n v="116"/>
    <n v="116"/>
    <n v="46"/>
    <n v="487"/>
    <n v="466"/>
    <s v="プール掃除菅原考支ICONIC"/>
    <s v="すがわらこうし"/>
  </r>
  <r>
    <n v="19"/>
    <x v="0"/>
    <x v="8"/>
    <s v="チョキ"/>
    <x v="3"/>
    <x v="0"/>
    <x v="0"/>
    <n v="99"/>
    <s v="-"/>
    <n v="5"/>
    <n v="80"/>
    <n v="127"/>
    <n v="125"/>
    <n v="113"/>
    <n v="120"/>
    <n v="97"/>
    <n v="121"/>
    <n v="115"/>
    <n v="115"/>
    <n v="114"/>
    <n v="29"/>
    <n v="485"/>
    <n v="465"/>
    <s v="ユニフォーム東峰旭ICONIC"/>
    <s v="あずまねあさひ"/>
  </r>
  <r>
    <n v="20"/>
    <x v="4"/>
    <x v="8"/>
    <s v="グー"/>
    <x v="3"/>
    <x v="0"/>
    <x v="0"/>
    <n v="99"/>
    <s v="-"/>
    <n v="5"/>
    <n v="78"/>
    <n v="124"/>
    <n v="124"/>
    <n v="110"/>
    <n v="119"/>
    <n v="97"/>
    <n v="118"/>
    <n v="112"/>
    <n v="112"/>
    <n v="111"/>
    <n v="29"/>
    <n v="477"/>
    <n v="453"/>
    <s v="プール掃除東峰旭ICONIC"/>
    <s v="あずまねあさひ"/>
  </r>
  <r>
    <n v="21"/>
    <x v="0"/>
    <x v="8"/>
    <s v="チョキ"/>
    <x v="3"/>
    <x v="0"/>
    <x v="1"/>
    <n v="99"/>
    <s v="-"/>
    <n v="5"/>
    <n v="80"/>
    <n v="128"/>
    <n v="128"/>
    <n v="112"/>
    <n v="123"/>
    <n v="97"/>
    <n v="120"/>
    <n v="114"/>
    <n v="114"/>
    <n v="113"/>
    <n v="29"/>
    <n v="491"/>
    <n v="461"/>
    <s v="ユニフォーム東峰旭YELL"/>
    <s v="あずまねあさひ"/>
  </r>
  <r>
    <n v="22"/>
    <x v="0"/>
    <x v="9"/>
    <s v="パー"/>
    <x v="3"/>
    <x v="0"/>
    <x v="0"/>
    <n v="99"/>
    <s v="-"/>
    <n v="5"/>
    <n v="78"/>
    <n v="113"/>
    <n v="115"/>
    <n v="111"/>
    <n v="120"/>
    <n v="99"/>
    <n v="113"/>
    <n v="120"/>
    <n v="114"/>
    <n v="114"/>
    <n v="41"/>
    <n v="459"/>
    <n v="461"/>
    <s v="ユニフォーム縁下力ICONIC"/>
    <s v="えんのしたちから"/>
  </r>
  <r>
    <n v="23"/>
    <x v="5"/>
    <x v="9"/>
    <s v="チョキ"/>
    <x v="3"/>
    <x v="0"/>
    <x v="0"/>
    <n v="99"/>
    <s v="-"/>
    <n v="5"/>
    <n v="79"/>
    <n v="116"/>
    <n v="118"/>
    <n v="113"/>
    <n v="121"/>
    <n v="99"/>
    <n v="114"/>
    <n v="121"/>
    <n v="117"/>
    <n v="115"/>
    <n v="41"/>
    <n v="468"/>
    <n v="467"/>
    <s v="探偵縁下力ICONIC"/>
    <s v="えんのしたちから"/>
  </r>
  <r>
    <n v="24"/>
    <x v="0"/>
    <x v="10"/>
    <s v="パー"/>
    <x v="3"/>
    <x v="0"/>
    <x v="0"/>
    <n v="99"/>
    <s v="-"/>
    <n v="5"/>
    <n v="78"/>
    <n v="117"/>
    <n v="122"/>
    <n v="113"/>
    <n v="117"/>
    <n v="101"/>
    <n v="115"/>
    <n v="115"/>
    <n v="115"/>
    <n v="115"/>
    <n v="31"/>
    <n v="469"/>
    <n v="460"/>
    <s v="ユニフォーム木下久志ICONIC"/>
    <s v="きのしたひさし"/>
  </r>
  <r>
    <n v="25"/>
    <x v="0"/>
    <x v="11"/>
    <s v="パー"/>
    <x v="0"/>
    <x v="0"/>
    <x v="0"/>
    <n v="99"/>
    <s v="-"/>
    <n v="5"/>
    <n v="78"/>
    <n v="113"/>
    <n v="116"/>
    <n v="112"/>
    <n v="123"/>
    <n v="101"/>
    <n v="119"/>
    <n v="113"/>
    <n v="114"/>
    <n v="114"/>
    <n v="31"/>
    <n v="464"/>
    <n v="460"/>
    <s v="ユニフォーム成田一仁ICONIC"/>
    <s v="なりたかずひと"/>
  </r>
  <r>
    <n v="26"/>
    <x v="0"/>
    <x v="12"/>
    <s v="パー"/>
    <x v="1"/>
    <x v="1"/>
    <x v="0"/>
    <n v="99"/>
    <s v="-"/>
    <n v="5"/>
    <n v="79"/>
    <n v="113"/>
    <n v="115"/>
    <n v="127"/>
    <n v="129"/>
    <n v="101"/>
    <n v="113"/>
    <n v="117"/>
    <n v="113"/>
    <n v="115"/>
    <n v="41"/>
    <n v="484"/>
    <n v="458"/>
    <s v="ユニフォーム孤爪研磨ICONIC"/>
    <s v="こづめけんま"/>
  </r>
  <r>
    <n v="27"/>
    <x v="1"/>
    <x v="12"/>
    <s v="パー"/>
    <x v="1"/>
    <x v="1"/>
    <x v="0"/>
    <n v="99"/>
    <s v="-"/>
    <n v="5"/>
    <n v="80"/>
    <n v="114"/>
    <n v="118"/>
    <n v="130"/>
    <n v="132"/>
    <n v="101"/>
    <n v="114"/>
    <n v="118"/>
    <n v="114"/>
    <n v="116"/>
    <n v="41"/>
    <n v="494"/>
    <n v="462"/>
    <s v="制服孤爪研磨ICONIC"/>
    <s v="こづめけんま"/>
  </r>
  <r>
    <n v="28"/>
    <x v="2"/>
    <x v="12"/>
    <s v="チョキ"/>
    <x v="1"/>
    <x v="1"/>
    <x v="0"/>
    <n v="99"/>
    <s v="-"/>
    <n v="5"/>
    <n v="80"/>
    <n v="112"/>
    <n v="118"/>
    <n v="132"/>
    <n v="132"/>
    <n v="101"/>
    <n v="112"/>
    <n v="120"/>
    <n v="112"/>
    <n v="118"/>
    <n v="41"/>
    <n v="494"/>
    <n v="462"/>
    <s v="夏祭り孤爪研磨ICONIC"/>
    <s v="こづめけんま"/>
  </r>
  <r>
    <n v="29"/>
    <x v="0"/>
    <x v="13"/>
    <s v="グー"/>
    <x v="0"/>
    <x v="1"/>
    <x v="0"/>
    <n v="99"/>
    <s v="-"/>
    <n v="5"/>
    <n v="80"/>
    <n v="126"/>
    <n v="121"/>
    <n v="114"/>
    <n v="119"/>
    <n v="101"/>
    <n v="129"/>
    <n v="117"/>
    <n v="116"/>
    <n v="115"/>
    <n v="36"/>
    <n v="480"/>
    <n v="477"/>
    <s v="ユニフォーム黒尾鉄朗ICONIC"/>
    <s v="くろおてつろう"/>
  </r>
  <r>
    <n v="30"/>
    <x v="1"/>
    <x v="13"/>
    <s v="グー"/>
    <x v="0"/>
    <x v="1"/>
    <x v="0"/>
    <n v="99"/>
    <s v="-"/>
    <n v="5"/>
    <n v="82"/>
    <n v="129"/>
    <n v="122"/>
    <n v="115"/>
    <n v="120"/>
    <n v="101"/>
    <n v="132"/>
    <n v="118"/>
    <n v="119"/>
    <n v="116"/>
    <n v="36"/>
    <n v="486"/>
    <n v="485"/>
    <s v="制服黒尾鉄朗ICONIC"/>
    <s v="くろおてつろう"/>
  </r>
  <r>
    <n v="31"/>
    <x v="2"/>
    <x v="13"/>
    <s v="パー"/>
    <x v="0"/>
    <x v="1"/>
    <x v="0"/>
    <n v="99"/>
    <s v="-"/>
    <n v="5"/>
    <n v="82"/>
    <n v="131"/>
    <n v="125"/>
    <n v="115"/>
    <n v="123"/>
    <n v="101"/>
    <n v="129"/>
    <n v="118"/>
    <n v="116"/>
    <n v="114"/>
    <n v="36"/>
    <n v="494"/>
    <n v="477"/>
    <s v="夏祭り黒尾鉄朗ICONIC"/>
    <s v="くろおてつろう"/>
  </r>
  <r>
    <n v="32"/>
    <x v="0"/>
    <x v="14"/>
    <s v="グー"/>
    <x v="0"/>
    <x v="1"/>
    <x v="0"/>
    <n v="99"/>
    <s v="-"/>
    <n v="5"/>
    <n v="73"/>
    <n v="117"/>
    <n v="114"/>
    <n v="113"/>
    <n v="118"/>
    <n v="97"/>
    <n v="123"/>
    <n v="115"/>
    <n v="115"/>
    <n v="115"/>
    <n v="27"/>
    <n v="462"/>
    <n v="468"/>
    <s v="ユニフォーム灰羽リエーフICONIC"/>
    <s v="はいばりえーふ"/>
  </r>
  <r>
    <n v="33"/>
    <x v="5"/>
    <x v="14"/>
    <s v="パー"/>
    <x v="0"/>
    <x v="1"/>
    <x v="0"/>
    <n v="99"/>
    <s v="-"/>
    <n v="5"/>
    <n v="75"/>
    <n v="120"/>
    <n v="115"/>
    <n v="114"/>
    <n v="119"/>
    <n v="97"/>
    <n v="126"/>
    <n v="116"/>
    <n v="118"/>
    <n v="116"/>
    <n v="27"/>
    <n v="468"/>
    <n v="476"/>
    <s v="探偵灰羽リエーフICONIC"/>
    <m/>
  </r>
  <r>
    <n v="34"/>
    <x v="0"/>
    <x v="15"/>
    <s v="パー"/>
    <x v="2"/>
    <x v="1"/>
    <x v="0"/>
    <n v="99"/>
    <s v="-"/>
    <n v="5"/>
    <n v="84"/>
    <n v="118"/>
    <n v="111"/>
    <n v="116"/>
    <n v="124"/>
    <n v="101"/>
    <n v="110"/>
    <n v="130"/>
    <n v="116"/>
    <n v="122"/>
    <n v="36"/>
    <n v="469"/>
    <n v="478"/>
    <s v="ユニフォーム夜久衛輔ICONIC"/>
    <s v="やくもりすけ"/>
  </r>
  <r>
    <n v="35"/>
    <x v="0"/>
    <x v="16"/>
    <s v="パー"/>
    <x v="3"/>
    <x v="1"/>
    <x v="0"/>
    <n v="99"/>
    <s v="-"/>
    <n v="5"/>
    <n v="75"/>
    <n v="117"/>
    <n v="113"/>
    <n v="114"/>
    <n v="115"/>
    <n v="97"/>
    <n v="115"/>
    <n v="116"/>
    <n v="115"/>
    <n v="115"/>
    <n v="29"/>
    <n v="459"/>
    <n v="461"/>
    <s v="ユニフォーム福永招平ICONIC"/>
    <s v="ふくながしょうへい"/>
  </r>
  <r>
    <n v="36"/>
    <x v="0"/>
    <x v="17"/>
    <s v="パー"/>
    <x v="0"/>
    <x v="1"/>
    <x v="0"/>
    <n v="99"/>
    <s v="-"/>
    <n v="5"/>
    <n v="75"/>
    <n v="115"/>
    <n v="114"/>
    <n v="113"/>
    <n v="118"/>
    <n v="97"/>
    <n v="121"/>
    <n v="115"/>
    <n v="116"/>
    <n v="115"/>
    <n v="36"/>
    <n v="460"/>
    <n v="467"/>
    <s v="ユニフォーム犬岡走ICONIC"/>
    <s v="いぬおかそう"/>
  </r>
  <r>
    <n v="37"/>
    <x v="0"/>
    <x v="18"/>
    <s v="パー"/>
    <x v="3"/>
    <x v="1"/>
    <x v="0"/>
    <n v="99"/>
    <s v="-"/>
    <n v="5"/>
    <n v="78"/>
    <n v="123"/>
    <n v="120"/>
    <n v="114"/>
    <n v="122"/>
    <n v="101"/>
    <n v="115"/>
    <n v="116"/>
    <n v="115"/>
    <n v="115"/>
    <n v="29"/>
    <n v="479"/>
    <n v="461"/>
    <s v="ユニフォーム山本猛虎ICONIC"/>
    <s v="やまもとたけとら"/>
  </r>
  <r>
    <n v="38"/>
    <x v="0"/>
    <x v="19"/>
    <s v="パー"/>
    <x v="2"/>
    <x v="1"/>
    <x v="0"/>
    <n v="99"/>
    <s v="-"/>
    <n v="5"/>
    <n v="84"/>
    <n v="115"/>
    <n v="110"/>
    <n v="113"/>
    <n v="120"/>
    <n v="97"/>
    <n v="110"/>
    <n v="123"/>
    <n v="119"/>
    <n v="120"/>
    <n v="33"/>
    <n v="458"/>
    <n v="472"/>
    <s v="ユニフォーム芝山優生ICONIC"/>
    <s v="しばやまゆうき"/>
  </r>
  <r>
    <n v="39"/>
    <x v="0"/>
    <x v="20"/>
    <s v="パー"/>
    <x v="3"/>
    <x v="1"/>
    <x v="0"/>
    <n v="99"/>
    <s v="-"/>
    <n v="5"/>
    <n v="76"/>
    <n v="124"/>
    <n v="121"/>
    <n v="114"/>
    <n v="122"/>
    <n v="101"/>
    <n v="116"/>
    <n v="118"/>
    <n v="116"/>
    <n v="116"/>
    <n v="51"/>
    <n v="481"/>
    <n v="466"/>
    <s v="ユニフォーム海信之ICONIC"/>
    <s v="かいのぶゆき"/>
  </r>
  <r>
    <n v="40"/>
    <x v="0"/>
    <x v="20"/>
    <s v="パー"/>
    <x v="3"/>
    <x v="1"/>
    <x v="1"/>
    <n v="99"/>
    <s v="-"/>
    <n v="5"/>
    <n v="74"/>
    <n v="120"/>
    <n v="117"/>
    <n v="110"/>
    <n v="118"/>
    <n v="99"/>
    <n v="112"/>
    <n v="114"/>
    <n v="112"/>
    <n v="112"/>
    <n v="49"/>
    <n v="465"/>
    <n v="450"/>
    <s v="ユニフォーム海信之YELL"/>
    <s v="かいのぶゆき"/>
  </r>
  <r>
    <n v="41"/>
    <x v="0"/>
    <x v="21"/>
    <s v="グー"/>
    <x v="0"/>
    <x v="2"/>
    <x v="0"/>
    <n v="99"/>
    <s v="-"/>
    <n v="5"/>
    <n v="76"/>
    <n v="125"/>
    <n v="113"/>
    <n v="112"/>
    <n v="122"/>
    <n v="97"/>
    <n v="130"/>
    <n v="115"/>
    <n v="116"/>
    <n v="115"/>
    <n v="31"/>
    <n v="472"/>
    <n v="476"/>
    <s v="ユニフォーム青根高伸ICONIC"/>
    <s v="あおねたかのぶ"/>
  </r>
  <r>
    <n v="42"/>
    <x v="1"/>
    <x v="21"/>
    <s v="グー"/>
    <x v="0"/>
    <x v="2"/>
    <x v="0"/>
    <n v="99"/>
    <s v="-"/>
    <n v="5"/>
    <n v="78"/>
    <n v="128"/>
    <n v="114"/>
    <n v="113"/>
    <n v="123"/>
    <n v="97"/>
    <n v="133"/>
    <n v="116"/>
    <n v="119"/>
    <n v="116"/>
    <n v="31"/>
    <n v="478"/>
    <n v="484"/>
    <s v="制服青根高伸ICONIC"/>
    <s v="あおねたかのぶ"/>
  </r>
  <r>
    <n v="43"/>
    <x v="4"/>
    <x v="21"/>
    <s v="パー"/>
    <x v="0"/>
    <x v="2"/>
    <x v="0"/>
    <n v="99"/>
    <s v="-"/>
    <n v="5"/>
    <n v="78"/>
    <n v="130"/>
    <n v="114"/>
    <n v="113"/>
    <n v="123"/>
    <n v="97"/>
    <n v="131"/>
    <n v="116"/>
    <n v="119"/>
    <n v="116"/>
    <n v="31"/>
    <n v="480"/>
    <n v="482"/>
    <s v="プール掃除青根高伸ICONIC"/>
    <s v="あおねたかのぶ"/>
  </r>
  <r>
    <n v="44"/>
    <x v="0"/>
    <x v="22"/>
    <s v="チョキ"/>
    <x v="3"/>
    <x v="2"/>
    <x v="0"/>
    <n v="99"/>
    <s v="-"/>
    <n v="5"/>
    <n v="75"/>
    <n v="124"/>
    <n v="119"/>
    <n v="114"/>
    <n v="127"/>
    <n v="101"/>
    <n v="127"/>
    <n v="116"/>
    <n v="116"/>
    <n v="119"/>
    <n v="36"/>
    <n v="484"/>
    <n v="478"/>
    <s v="ユニフォーム二口堅治ICONIC"/>
    <s v="ふたくちけんじ"/>
  </r>
  <r>
    <n v="45"/>
    <x v="1"/>
    <x v="22"/>
    <s v="チョキ"/>
    <x v="3"/>
    <x v="2"/>
    <x v="0"/>
    <n v="99"/>
    <s v="-"/>
    <n v="5"/>
    <n v="77"/>
    <n v="127"/>
    <n v="122"/>
    <n v="115"/>
    <n v="128"/>
    <n v="101"/>
    <n v="128"/>
    <n v="117"/>
    <n v="119"/>
    <n v="120"/>
    <n v="36"/>
    <n v="492"/>
    <n v="484"/>
    <s v="制服二口堅治ICONIC"/>
    <s v="ふたくちけんじ"/>
  </r>
  <r>
    <n v="46"/>
    <x v="4"/>
    <x v="22"/>
    <s v="グー"/>
    <x v="3"/>
    <x v="2"/>
    <x v="0"/>
    <n v="99"/>
    <s v="-"/>
    <n v="5"/>
    <n v="77"/>
    <n v="124"/>
    <n v="119"/>
    <n v="115"/>
    <n v="126"/>
    <n v="101"/>
    <n v="131"/>
    <n v="120"/>
    <n v="119"/>
    <n v="122"/>
    <n v="36"/>
    <n v="484"/>
    <n v="492"/>
    <s v="プール掃除二口堅治ICONIC"/>
    <s v="ふたくちけんじ"/>
  </r>
  <r>
    <n v="47"/>
    <x v="0"/>
    <x v="23"/>
    <s v="グー"/>
    <x v="1"/>
    <x v="2"/>
    <x v="0"/>
    <n v="99"/>
    <s v="-"/>
    <n v="5"/>
    <n v="76"/>
    <n v="119"/>
    <n v="118"/>
    <n v="123"/>
    <n v="121"/>
    <n v="97"/>
    <n v="127"/>
    <n v="116"/>
    <n v="116"/>
    <n v="116"/>
    <n v="29"/>
    <n v="481"/>
    <n v="475"/>
    <s v="ユニフォーム黄金川貫至ICONIC"/>
    <s v="こがねがわかんじ"/>
  </r>
  <r>
    <n v="48"/>
    <x v="1"/>
    <x v="23"/>
    <s v="グー"/>
    <x v="1"/>
    <x v="2"/>
    <x v="0"/>
    <n v="99"/>
    <s v="-"/>
    <n v="5"/>
    <n v="78"/>
    <n v="120"/>
    <n v="121"/>
    <n v="126"/>
    <n v="124"/>
    <n v="97"/>
    <n v="128"/>
    <n v="117"/>
    <n v="117"/>
    <n v="117"/>
    <n v="29"/>
    <n v="491"/>
    <n v="479"/>
    <s v="制服黄金川貫至ICONIC"/>
    <s v="こがねがわかんじ"/>
  </r>
  <r>
    <n v="49"/>
    <x v="0"/>
    <x v="24"/>
    <s v="グー"/>
    <x v="3"/>
    <x v="2"/>
    <x v="0"/>
    <n v="99"/>
    <s v="-"/>
    <n v="5"/>
    <n v="78"/>
    <n v="121"/>
    <n v="117"/>
    <n v="112"/>
    <n v="119"/>
    <n v="97"/>
    <n v="116"/>
    <n v="114"/>
    <n v="116"/>
    <n v="119"/>
    <n v="31"/>
    <n v="469"/>
    <n v="465"/>
    <s v="ユニフォーム小原豊ICONIC"/>
    <s v="おばらゆたか"/>
  </r>
  <r>
    <n v="50"/>
    <x v="0"/>
    <x v="25"/>
    <s v="グー"/>
    <x v="3"/>
    <x v="2"/>
    <x v="0"/>
    <n v="99"/>
    <s v="-"/>
    <n v="5"/>
    <n v="76"/>
    <n v="122"/>
    <n v="118"/>
    <n v="113"/>
    <n v="120"/>
    <n v="97"/>
    <n v="121"/>
    <n v="115"/>
    <n v="117"/>
    <n v="120"/>
    <n v="31"/>
    <n v="473"/>
    <n v="473"/>
    <s v="ユニフォーム女川太郎ICONIC"/>
    <s v="おながわたろう"/>
  </r>
  <r>
    <n v="51"/>
    <x v="0"/>
    <x v="26"/>
    <s v="グー"/>
    <x v="2"/>
    <x v="2"/>
    <x v="0"/>
    <n v="99"/>
    <s v="-"/>
    <n v="5"/>
    <n v="84"/>
    <n v="113"/>
    <n v="110"/>
    <n v="112"/>
    <n v="121"/>
    <n v="101"/>
    <n v="110"/>
    <n v="124"/>
    <n v="119"/>
    <n v="120"/>
    <n v="36"/>
    <n v="456"/>
    <n v="473"/>
    <s v="ユニフォーム作並浩輔ICONIC"/>
    <s v="さくなみこうすけ"/>
  </r>
  <r>
    <n v="52"/>
    <x v="0"/>
    <x v="27"/>
    <s v="グー"/>
    <x v="0"/>
    <x v="2"/>
    <x v="0"/>
    <n v="99"/>
    <s v="-"/>
    <n v="5"/>
    <n v="75"/>
    <n v="125"/>
    <n v="113"/>
    <n v="112"/>
    <n v="122"/>
    <n v="97"/>
    <n v="125"/>
    <n v="115"/>
    <n v="116"/>
    <n v="115"/>
    <n v="31"/>
    <n v="472"/>
    <n v="471"/>
    <s v="ユニフォーム吹上仁悟ICONIC"/>
    <s v="ふきあげじんご"/>
  </r>
  <r>
    <n v="53"/>
    <x v="0"/>
    <x v="28"/>
    <s v="グー"/>
    <x v="1"/>
    <x v="3"/>
    <x v="0"/>
    <n v="99"/>
    <s v="-"/>
    <n v="5"/>
    <n v="80"/>
    <n v="127"/>
    <n v="127"/>
    <n v="129"/>
    <n v="127"/>
    <n v="101"/>
    <n v="114"/>
    <n v="115"/>
    <n v="115"/>
    <n v="115"/>
    <n v="36"/>
    <n v="510"/>
    <n v="459"/>
    <s v="ユニフォーム及川徹ICONIC"/>
    <s v="おいかわとおる"/>
  </r>
  <r>
    <n v="54"/>
    <x v="4"/>
    <x v="28"/>
    <s v="パー"/>
    <x v="1"/>
    <x v="3"/>
    <x v="0"/>
    <n v="99"/>
    <s v="-"/>
    <n v="5"/>
    <n v="82"/>
    <n v="128"/>
    <n v="130"/>
    <n v="132"/>
    <n v="130"/>
    <n v="101"/>
    <n v="115"/>
    <n v="116"/>
    <n v="116"/>
    <n v="116"/>
    <n v="36"/>
    <n v="520"/>
    <n v="463"/>
    <s v="プール掃除及川徹ICONIC"/>
    <s v="おいかわとおる"/>
  </r>
  <r>
    <n v="55"/>
    <x v="0"/>
    <x v="29"/>
    <s v="チョキ"/>
    <x v="3"/>
    <x v="3"/>
    <x v="0"/>
    <n v="99"/>
    <s v="-"/>
    <n v="5"/>
    <n v="77"/>
    <n v="125"/>
    <n v="121"/>
    <n v="114"/>
    <n v="122"/>
    <n v="101"/>
    <n v="117"/>
    <n v="115"/>
    <n v="116"/>
    <n v="116"/>
    <n v="36"/>
    <n v="482"/>
    <n v="464"/>
    <s v="ユニフォーム岩泉一ICONIC"/>
    <s v="いわいずみはじめ"/>
  </r>
  <r>
    <n v="56"/>
    <x v="4"/>
    <x v="29"/>
    <s v="グー"/>
    <x v="3"/>
    <x v="3"/>
    <x v="0"/>
    <n v="99"/>
    <s v="-"/>
    <n v="5"/>
    <n v="79"/>
    <n v="128"/>
    <n v="124"/>
    <n v="115"/>
    <n v="123"/>
    <n v="101"/>
    <n v="118"/>
    <n v="116"/>
    <n v="119"/>
    <n v="117"/>
    <n v="36"/>
    <n v="490"/>
    <n v="470"/>
    <s v="プール掃除岩泉一ICONIC"/>
    <s v="いわいずみはじめ"/>
  </r>
  <r>
    <n v="57"/>
    <x v="0"/>
    <x v="30"/>
    <s v="パー"/>
    <x v="0"/>
    <x v="3"/>
    <x v="0"/>
    <n v="99"/>
    <s v="-"/>
    <n v="5"/>
    <n v="71"/>
    <n v="118"/>
    <n v="113"/>
    <n v="112"/>
    <n v="116"/>
    <n v="97"/>
    <n v="120"/>
    <n v="115"/>
    <n v="115"/>
    <n v="115"/>
    <n v="31"/>
    <n v="459"/>
    <n v="465"/>
    <s v="ユニフォーム金田一勇太郎ICONIC"/>
    <s v="きんだいちゆうたろう"/>
  </r>
  <r>
    <n v="58"/>
    <x v="0"/>
    <x v="31"/>
    <s v="チョキ"/>
    <x v="3"/>
    <x v="3"/>
    <x v="0"/>
    <n v="99"/>
    <s v="-"/>
    <n v="5"/>
    <n v="75"/>
    <n v="128"/>
    <n v="126"/>
    <n v="112"/>
    <n v="119"/>
    <n v="97"/>
    <n v="114"/>
    <n v="110"/>
    <n v="116"/>
    <n v="121"/>
    <n v="27"/>
    <n v="485"/>
    <n v="461"/>
    <s v="ユニフォーム京谷賢太郎ICONIC"/>
    <s v="きょうたにけんたろう"/>
  </r>
  <r>
    <n v="59"/>
    <x v="0"/>
    <x v="32"/>
    <s v="グー"/>
    <x v="3"/>
    <x v="3"/>
    <x v="0"/>
    <n v="99"/>
    <s v="-"/>
    <n v="5"/>
    <n v="70"/>
    <n v="119"/>
    <n v="115"/>
    <n v="114"/>
    <n v="119"/>
    <n v="97"/>
    <n v="114"/>
    <n v="116"/>
    <n v="116"/>
    <n v="116"/>
    <n v="31"/>
    <n v="467"/>
    <n v="462"/>
    <s v="ユニフォーム国見英ICONIC"/>
    <s v="くにみあきら"/>
  </r>
  <r>
    <n v="60"/>
    <x v="0"/>
    <x v="33"/>
    <s v="グー"/>
    <x v="2"/>
    <x v="3"/>
    <x v="0"/>
    <n v="99"/>
    <s v="-"/>
    <n v="5"/>
    <n v="84"/>
    <n v="113"/>
    <n v="110"/>
    <n v="119"/>
    <n v="121"/>
    <n v="101"/>
    <n v="110"/>
    <n v="124"/>
    <n v="119"/>
    <n v="122"/>
    <n v="41"/>
    <n v="463"/>
    <n v="475"/>
    <s v="ユニフォーム渡親治ICONIC"/>
    <s v="わたりしんじ"/>
  </r>
  <r>
    <n v="61"/>
    <x v="0"/>
    <x v="34"/>
    <s v="グー"/>
    <x v="0"/>
    <x v="3"/>
    <x v="0"/>
    <n v="99"/>
    <s v="-"/>
    <n v="5"/>
    <n v="76"/>
    <n v="116"/>
    <n v="113"/>
    <n v="112"/>
    <n v="117"/>
    <n v="97"/>
    <n v="120"/>
    <n v="115"/>
    <n v="115"/>
    <n v="115"/>
    <n v="31"/>
    <n v="458"/>
    <n v="465"/>
    <s v="ユニフォーム松川一静ICONIC"/>
    <s v="まつかわいっせい"/>
  </r>
  <r>
    <n v="62"/>
    <x v="0"/>
    <x v="35"/>
    <s v="グー"/>
    <x v="3"/>
    <x v="3"/>
    <x v="0"/>
    <n v="99"/>
    <s v="-"/>
    <n v="5"/>
    <n v="76"/>
    <n v="118"/>
    <n v="116"/>
    <n v="116"/>
    <n v="119"/>
    <n v="97"/>
    <n v="117"/>
    <n v="116"/>
    <n v="116"/>
    <n v="118"/>
    <n v="31"/>
    <n v="469"/>
    <n v="467"/>
    <s v="ユニフォーム花巻貴大ICONIC"/>
    <s v="はなまきたかひろ"/>
  </r>
  <r>
    <n v="63"/>
    <x v="0"/>
    <x v="36"/>
    <s v="グー"/>
    <x v="3"/>
    <x v="4"/>
    <x v="0"/>
    <n v="99"/>
    <s v="-"/>
    <n v="5"/>
    <n v="78"/>
    <n v="121"/>
    <n v="115"/>
    <n v="114"/>
    <n v="118"/>
    <n v="101"/>
    <n v="116"/>
    <n v="114"/>
    <n v="116"/>
    <n v="117"/>
    <n v="41"/>
    <n v="468"/>
    <n v="463"/>
    <s v="ユニフォーム駒木輝ICONIC"/>
    <s v="こまきひかる"/>
  </r>
  <r>
    <n v="64"/>
    <x v="0"/>
    <x v="37"/>
    <s v="パー"/>
    <x v="0"/>
    <x v="4"/>
    <x v="0"/>
    <n v="99"/>
    <s v="-"/>
    <n v="5"/>
    <n v="77"/>
    <n v="116"/>
    <n v="115"/>
    <n v="113"/>
    <n v="118"/>
    <n v="97"/>
    <n v="120"/>
    <n v="116"/>
    <n v="115"/>
    <n v="115"/>
    <n v="31"/>
    <n v="462"/>
    <n v="466"/>
    <s v="ユニフォーム茶屋和馬ICONIC"/>
    <s v="ちゃやかずま"/>
  </r>
  <r>
    <n v="65"/>
    <x v="0"/>
    <x v="38"/>
    <s v="パー"/>
    <x v="3"/>
    <x v="4"/>
    <x v="0"/>
    <n v="99"/>
    <s v="-"/>
    <n v="5"/>
    <n v="77"/>
    <n v="117"/>
    <n v="114"/>
    <n v="114"/>
    <n v="119"/>
    <n v="97"/>
    <n v="116"/>
    <n v="116"/>
    <n v="117"/>
    <n v="117"/>
    <n v="31"/>
    <n v="464"/>
    <n v="466"/>
    <s v="ユニフォーム玉川弘樹ICONIC"/>
    <s v="たまがわひろき"/>
  </r>
  <r>
    <n v="66"/>
    <x v="0"/>
    <x v="39"/>
    <s v="パー"/>
    <x v="2"/>
    <x v="4"/>
    <x v="0"/>
    <n v="99"/>
    <s v="-"/>
    <n v="5"/>
    <n v="84"/>
    <n v="113"/>
    <n v="110"/>
    <n v="113"/>
    <n v="122"/>
    <n v="101"/>
    <n v="110"/>
    <n v="124"/>
    <n v="118"/>
    <n v="121"/>
    <n v="41"/>
    <n v="458"/>
    <n v="473"/>
    <s v="ユニフォーム桜井大河ICONIC"/>
    <s v="さくらいたいが"/>
  </r>
  <r>
    <n v="67"/>
    <x v="0"/>
    <x v="40"/>
    <s v="パー"/>
    <x v="1"/>
    <x v="4"/>
    <x v="0"/>
    <n v="99"/>
    <s v="-"/>
    <n v="5"/>
    <n v="75"/>
    <n v="120"/>
    <n v="116"/>
    <n v="121"/>
    <n v="120"/>
    <n v="97"/>
    <n v="114"/>
    <n v="114"/>
    <n v="115"/>
    <n v="115"/>
    <n v="31"/>
    <n v="477"/>
    <n v="458"/>
    <s v="ユニフォーム芳賀良治ICONIC"/>
    <s v="はがよしはる"/>
  </r>
  <r>
    <n v="68"/>
    <x v="0"/>
    <x v="41"/>
    <s v="パー"/>
    <x v="0"/>
    <x v="4"/>
    <x v="0"/>
    <n v="99"/>
    <s v="-"/>
    <n v="5"/>
    <n v="74"/>
    <n v="115"/>
    <n v="114"/>
    <n v="112"/>
    <n v="119"/>
    <n v="97"/>
    <n v="120"/>
    <n v="115"/>
    <n v="115"/>
    <n v="115"/>
    <n v="31"/>
    <n v="460"/>
    <n v="465"/>
    <s v="ユニフォーム渋谷陸斗ICONIC"/>
    <s v="しぶやりくと"/>
  </r>
  <r>
    <n v="69"/>
    <x v="0"/>
    <x v="42"/>
    <s v="パー"/>
    <x v="3"/>
    <x v="4"/>
    <x v="0"/>
    <n v="99"/>
    <s v="-"/>
    <n v="5"/>
    <n v="75"/>
    <n v="117"/>
    <n v="116"/>
    <n v="114"/>
    <n v="120"/>
    <n v="97"/>
    <n v="116"/>
    <n v="116"/>
    <n v="117"/>
    <n v="116"/>
    <n v="31"/>
    <n v="467"/>
    <n v="465"/>
    <s v="ユニフォーム池尻隼人ICONIC"/>
    <s v="いけじりはやと"/>
  </r>
  <r>
    <n v="70"/>
    <x v="0"/>
    <x v="43"/>
    <s v="チョキ"/>
    <x v="3"/>
    <x v="5"/>
    <x v="0"/>
    <n v="99"/>
    <s v="-"/>
    <n v="5"/>
    <n v="76"/>
    <n v="121"/>
    <n v="116"/>
    <n v="114"/>
    <n v="121"/>
    <n v="97"/>
    <n v="116"/>
    <n v="116"/>
    <n v="117"/>
    <n v="116"/>
    <n v="41"/>
    <n v="472"/>
    <n v="465"/>
    <s v="ユニフォーム十和田良樹ICONIC"/>
    <s v="とわだよしき"/>
  </r>
  <r>
    <n v="71"/>
    <x v="0"/>
    <x v="44"/>
    <s v="チョキ"/>
    <x v="0"/>
    <x v="5"/>
    <x v="0"/>
    <n v="99"/>
    <s v="-"/>
    <n v="5"/>
    <n v="75"/>
    <n v="116"/>
    <n v="114"/>
    <n v="112"/>
    <n v="118"/>
    <n v="97"/>
    <n v="120"/>
    <n v="115"/>
    <n v="115"/>
    <n v="115"/>
    <n v="31"/>
    <n v="460"/>
    <n v="465"/>
    <s v="ユニフォーム森岳歩ICONIC"/>
    <s v="もりたけあゆむ"/>
  </r>
  <r>
    <n v="72"/>
    <x v="0"/>
    <x v="45"/>
    <s v="パー"/>
    <x v="3"/>
    <x v="5"/>
    <x v="0"/>
    <n v="99"/>
    <s v="-"/>
    <n v="5"/>
    <n v="75"/>
    <n v="121"/>
    <n v="117"/>
    <n v="114"/>
    <n v="121"/>
    <n v="97"/>
    <n v="117"/>
    <n v="117"/>
    <n v="117"/>
    <n v="117"/>
    <n v="31"/>
    <n v="473"/>
    <n v="468"/>
    <s v="ユニフォーム唐松拓巳ICONIC"/>
    <s v="からまつたくみ"/>
  </r>
  <r>
    <n v="73"/>
    <x v="0"/>
    <x v="46"/>
    <s v="チョキ"/>
    <x v="3"/>
    <x v="5"/>
    <x v="0"/>
    <n v="99"/>
    <s v="-"/>
    <n v="5"/>
    <n v="76"/>
    <n v="118"/>
    <n v="116"/>
    <n v="114"/>
    <n v="119"/>
    <n v="97"/>
    <n v="117"/>
    <n v="116"/>
    <n v="117"/>
    <n v="116"/>
    <n v="31"/>
    <n v="467"/>
    <n v="466"/>
    <s v="ユニフォーム田沢裕樹ICONIC"/>
    <s v="たざわゆうき"/>
  </r>
  <r>
    <n v="74"/>
    <x v="0"/>
    <x v="47"/>
    <s v="チョキ"/>
    <x v="0"/>
    <x v="5"/>
    <x v="0"/>
    <n v="99"/>
    <s v="-"/>
    <n v="5"/>
    <n v="75"/>
    <n v="118"/>
    <n v="118"/>
    <n v="112"/>
    <n v="120"/>
    <n v="97"/>
    <n v="120"/>
    <n v="115"/>
    <n v="115"/>
    <n v="115"/>
    <n v="31"/>
    <n v="468"/>
    <n v="465"/>
    <s v="ユニフォーム子安颯真ICONIC"/>
    <s v="おやすそうま"/>
  </r>
  <r>
    <n v="75"/>
    <x v="0"/>
    <x v="48"/>
    <s v="チョキ"/>
    <x v="2"/>
    <x v="5"/>
    <x v="0"/>
    <n v="99"/>
    <s v="-"/>
    <n v="5"/>
    <n v="85"/>
    <n v="113"/>
    <n v="110"/>
    <n v="113"/>
    <n v="122"/>
    <n v="101"/>
    <n v="110"/>
    <n v="122"/>
    <n v="118"/>
    <n v="120"/>
    <n v="41"/>
    <n v="458"/>
    <n v="470"/>
    <s v="ユニフォーム横手駿ICONIC"/>
    <s v="よこてしゅん"/>
  </r>
  <r>
    <n v="76"/>
    <x v="0"/>
    <x v="49"/>
    <s v="チョキ"/>
    <x v="1"/>
    <x v="5"/>
    <x v="0"/>
    <n v="99"/>
    <s v="-"/>
    <n v="5"/>
    <n v="73"/>
    <n v="117"/>
    <n v="115"/>
    <n v="120"/>
    <n v="120"/>
    <n v="97"/>
    <n v="117"/>
    <n v="114"/>
    <n v="116"/>
    <n v="116"/>
    <n v="31"/>
    <n v="472"/>
    <n v="463"/>
    <s v="ユニフォーム夏瀬伊吹ICONIC"/>
    <s v="なつせいぶき"/>
  </r>
  <r>
    <n v="77"/>
    <x v="0"/>
    <x v="50"/>
    <s v="グー"/>
    <x v="1"/>
    <x v="6"/>
    <x v="0"/>
    <n v="99"/>
    <s v="-"/>
    <n v="5"/>
    <n v="76"/>
    <n v="121"/>
    <n v="119"/>
    <n v="122"/>
    <n v="122"/>
    <n v="101"/>
    <n v="116"/>
    <n v="116"/>
    <n v="120"/>
    <n v="120"/>
    <n v="41"/>
    <n v="484"/>
    <n v="472"/>
    <s v="ユニフォーム古牧譲ICONIC"/>
    <s v="こまきゆずる"/>
  </r>
  <r>
    <n v="78"/>
    <x v="0"/>
    <x v="51"/>
    <s v="チョキ"/>
    <x v="3"/>
    <x v="6"/>
    <x v="0"/>
    <n v="99"/>
    <s v="-"/>
    <n v="5"/>
    <n v="76"/>
    <n v="118"/>
    <n v="116"/>
    <n v="114"/>
    <n v="117"/>
    <n v="97"/>
    <n v="117"/>
    <n v="115"/>
    <n v="117"/>
    <n v="117"/>
    <n v="36"/>
    <n v="465"/>
    <n v="466"/>
    <s v="ユニフォーム浅虫快人ICONIC"/>
    <s v="あさむしかいと"/>
  </r>
  <r>
    <n v="79"/>
    <x v="0"/>
    <x v="52"/>
    <s v="グー"/>
    <x v="2"/>
    <x v="6"/>
    <x v="0"/>
    <n v="99"/>
    <s v="-"/>
    <n v="5"/>
    <n v="85"/>
    <n v="112"/>
    <n v="110"/>
    <n v="114"/>
    <n v="121"/>
    <n v="101"/>
    <n v="110"/>
    <n v="122"/>
    <n v="118"/>
    <n v="120"/>
    <n v="41"/>
    <n v="457"/>
    <n v="470"/>
    <s v="ユニフォーム南田大志ICONIC"/>
    <s v="みなみだたいし"/>
  </r>
  <r>
    <n v="80"/>
    <x v="0"/>
    <x v="53"/>
    <s v="グー"/>
    <x v="0"/>
    <x v="6"/>
    <x v="0"/>
    <n v="99"/>
    <s v="-"/>
    <n v="5"/>
    <n v="75"/>
    <n v="116"/>
    <n v="116"/>
    <n v="112"/>
    <n v="120"/>
    <n v="97"/>
    <n v="120"/>
    <n v="115"/>
    <n v="116"/>
    <n v="116"/>
    <n v="31"/>
    <n v="464"/>
    <n v="467"/>
    <s v="ユニフォーム湯川良明ICONIC"/>
    <s v="ぬるかわよしあき"/>
  </r>
  <r>
    <n v="81"/>
    <x v="0"/>
    <x v="54"/>
    <s v="グー"/>
    <x v="3"/>
    <x v="6"/>
    <x v="0"/>
    <n v="99"/>
    <s v="-"/>
    <n v="5"/>
    <n v="75"/>
    <n v="120"/>
    <n v="117"/>
    <n v="114"/>
    <n v="117"/>
    <n v="97"/>
    <n v="115"/>
    <n v="114"/>
    <n v="116"/>
    <n v="116"/>
    <n v="31"/>
    <n v="468"/>
    <n v="461"/>
    <s v="ユニフォーム稲垣功ICONIC"/>
    <s v="いながきいさお"/>
  </r>
  <r>
    <n v="82"/>
    <x v="0"/>
    <x v="55"/>
    <s v="グー"/>
    <x v="0"/>
    <x v="6"/>
    <x v="0"/>
    <n v="99"/>
    <s v="-"/>
    <n v="5"/>
    <n v="75"/>
    <n v="115"/>
    <n v="115"/>
    <n v="112"/>
    <n v="120"/>
    <n v="97"/>
    <n v="120"/>
    <n v="115"/>
    <n v="117"/>
    <n v="116"/>
    <n v="31"/>
    <n v="462"/>
    <n v="468"/>
    <s v="ユニフォーム馬門英治ICONIC"/>
    <s v="まかどえいじ"/>
  </r>
  <r>
    <n v="83"/>
    <x v="0"/>
    <x v="56"/>
    <s v="グー"/>
    <x v="3"/>
    <x v="6"/>
    <x v="0"/>
    <n v="99"/>
    <s v="-"/>
    <n v="5"/>
    <n v="76"/>
    <n v="119"/>
    <n v="118"/>
    <n v="115"/>
    <n v="117"/>
    <n v="97"/>
    <n v="116"/>
    <n v="115"/>
    <n v="116"/>
    <n v="116"/>
    <n v="31"/>
    <n v="469"/>
    <n v="463"/>
    <s v="ユニフォーム百沢雄大ICONIC"/>
    <s v="ひゃくざわゆうだい"/>
  </r>
  <r>
    <n v="84"/>
    <x v="0"/>
    <x v="57"/>
    <s v="パー"/>
    <x v="3"/>
    <x v="7"/>
    <x v="0"/>
    <n v="99"/>
    <s v="-"/>
    <n v="5"/>
    <n v="76"/>
    <n v="122"/>
    <n v="121"/>
    <n v="114"/>
    <n v="122"/>
    <n v="101"/>
    <n v="114"/>
    <n v="115"/>
    <n v="118"/>
    <n v="120"/>
    <n v="41"/>
    <n v="479"/>
    <n v="467"/>
    <s v="ユニフォーム照島游児ICONIC"/>
    <s v="てるしまゆうじ"/>
  </r>
  <r>
    <n v="85"/>
    <x v="1"/>
    <x v="57"/>
    <s v="チョキ"/>
    <x v="3"/>
    <x v="7"/>
    <x v="0"/>
    <n v="99"/>
    <s v="-"/>
    <n v="5"/>
    <n v="77"/>
    <n v="125"/>
    <n v="124"/>
    <n v="115"/>
    <n v="123"/>
    <n v="101"/>
    <n v="115"/>
    <n v="116"/>
    <n v="121"/>
    <n v="121"/>
    <n v="41"/>
    <n v="487"/>
    <n v="473"/>
    <s v="制服照島游児ICONIC"/>
    <s v="てるしまゆうじ"/>
  </r>
  <r>
    <n v="86"/>
    <x v="0"/>
    <x v="58"/>
    <s v="パー"/>
    <x v="0"/>
    <x v="7"/>
    <x v="0"/>
    <n v="99"/>
    <s v="-"/>
    <n v="5"/>
    <n v="76"/>
    <n v="117"/>
    <n v="115"/>
    <n v="112"/>
    <n v="120"/>
    <n v="97"/>
    <n v="121"/>
    <n v="115"/>
    <n v="117"/>
    <n v="117"/>
    <n v="41"/>
    <n v="464"/>
    <n v="470"/>
    <s v="ユニフォーム母畑和馬ICONIC"/>
    <s v="ぼばたかずま"/>
  </r>
  <r>
    <n v="87"/>
    <x v="0"/>
    <x v="59"/>
    <s v="グー"/>
    <x v="1"/>
    <x v="7"/>
    <x v="0"/>
    <n v="99"/>
    <s v="-"/>
    <n v="5"/>
    <n v="74"/>
    <n v="115"/>
    <n v="114"/>
    <n v="120"/>
    <n v="120"/>
    <n v="97"/>
    <n v="117"/>
    <n v="114"/>
    <n v="116"/>
    <n v="117"/>
    <n v="41"/>
    <n v="469"/>
    <n v="464"/>
    <s v="ユニフォーム二岐丈晴ICONIC"/>
    <s v="ふたまたたけはる"/>
  </r>
  <r>
    <n v="88"/>
    <x v="1"/>
    <x v="59"/>
    <s v="パー"/>
    <x v="1"/>
    <x v="7"/>
    <x v="0"/>
    <n v="99"/>
    <s v="-"/>
    <n v="5"/>
    <n v="75"/>
    <n v="116"/>
    <n v="117"/>
    <n v="123"/>
    <n v="123"/>
    <n v="97"/>
    <n v="118"/>
    <n v="115"/>
    <n v="117"/>
    <n v="118"/>
    <n v="41"/>
    <n v="479"/>
    <n v="468"/>
    <s v="制服二岐丈晴ICONIC"/>
    <s v="ふたまたたけはる"/>
  </r>
  <r>
    <n v="89"/>
    <x v="0"/>
    <x v="60"/>
    <s v="グー"/>
    <x v="3"/>
    <x v="7"/>
    <x v="0"/>
    <n v="99"/>
    <s v="-"/>
    <n v="5"/>
    <n v="74"/>
    <n v="120"/>
    <n v="119"/>
    <n v="113"/>
    <n v="118"/>
    <n v="97"/>
    <n v="115"/>
    <n v="115"/>
    <n v="116"/>
    <n v="116"/>
    <n v="41"/>
    <n v="470"/>
    <n v="462"/>
    <s v="ユニフォーム沼尻凛太郎ICONIC"/>
    <s v="ぬまじりりんたろう"/>
  </r>
  <r>
    <n v="90"/>
    <x v="0"/>
    <x v="61"/>
    <s v="パー"/>
    <x v="0"/>
    <x v="7"/>
    <x v="0"/>
    <n v="99"/>
    <s v="-"/>
    <n v="5"/>
    <n v="74"/>
    <n v="116"/>
    <n v="115"/>
    <n v="113"/>
    <n v="117"/>
    <n v="97"/>
    <n v="121"/>
    <n v="115"/>
    <n v="116"/>
    <n v="117"/>
    <n v="41"/>
    <n v="461"/>
    <n v="469"/>
    <s v="ユニフォーム飯坂信義ICONIC"/>
    <s v="いいざかのぶよし"/>
  </r>
  <r>
    <n v="91"/>
    <x v="0"/>
    <x v="62"/>
    <s v="パー"/>
    <x v="3"/>
    <x v="7"/>
    <x v="0"/>
    <n v="99"/>
    <s v="-"/>
    <n v="5"/>
    <n v="74"/>
    <n v="118"/>
    <n v="118"/>
    <n v="113"/>
    <n v="120"/>
    <n v="97"/>
    <n v="115"/>
    <n v="115"/>
    <n v="120"/>
    <n v="120"/>
    <n v="41"/>
    <n v="469"/>
    <n v="470"/>
    <s v="ユニフォーム東山勝道ICONIC"/>
    <s v="ひがしやまかつみち"/>
  </r>
  <r>
    <n v="92"/>
    <x v="0"/>
    <x v="63"/>
    <s v="パー"/>
    <x v="2"/>
    <x v="7"/>
    <x v="0"/>
    <n v="99"/>
    <s v="-"/>
    <n v="5"/>
    <n v="85"/>
    <n v="112"/>
    <n v="110"/>
    <n v="114"/>
    <n v="120"/>
    <n v="101"/>
    <n v="110"/>
    <n v="120"/>
    <n v="119"/>
    <n v="120"/>
    <n v="41"/>
    <n v="456"/>
    <n v="469"/>
    <s v="ユニフォーム土湯新ICONIC"/>
    <s v="つちゆあらた"/>
  </r>
  <r>
    <n v="93"/>
    <x v="0"/>
    <x v="64"/>
    <s v="チョキ"/>
    <x v="3"/>
    <x v="8"/>
    <x v="0"/>
    <n v="99"/>
    <s v="-"/>
    <n v="5"/>
    <n v="76"/>
    <n v="123"/>
    <n v="121"/>
    <n v="113"/>
    <n v="121"/>
    <n v="97"/>
    <n v="115"/>
    <n v="115"/>
    <n v="120"/>
    <n v="121"/>
    <n v="41"/>
    <n v="478"/>
    <n v="471"/>
    <s v="ユニフォーム中島猛ICONIC"/>
    <s v="なかじまたける"/>
  </r>
  <r>
    <n v="94"/>
    <x v="0"/>
    <x v="65"/>
    <s v="パー"/>
    <x v="3"/>
    <x v="8"/>
    <x v="0"/>
    <n v="99"/>
    <s v="-"/>
    <n v="5"/>
    <n v="80"/>
    <n v="119"/>
    <n v="116"/>
    <n v="113"/>
    <n v="117"/>
    <n v="97"/>
    <n v="113"/>
    <n v="115"/>
    <n v="115"/>
    <n v="116"/>
    <n v="31"/>
    <n v="465"/>
    <n v="459"/>
    <s v="ユニフォーム白石優希ICONIC"/>
    <s v="しろいしゆうき"/>
  </r>
  <r>
    <n v="95"/>
    <x v="0"/>
    <x v="66"/>
    <s v="チョキ"/>
    <x v="1"/>
    <x v="8"/>
    <x v="0"/>
    <n v="99"/>
    <s v="-"/>
    <n v="5"/>
    <n v="76"/>
    <n v="119"/>
    <n v="121"/>
    <n v="122"/>
    <n v="121"/>
    <n v="97"/>
    <n v="119"/>
    <n v="119"/>
    <n v="118"/>
    <n v="118"/>
    <n v="41"/>
    <n v="483"/>
    <n v="474"/>
    <s v="ユニフォーム花山一雅ICONIC"/>
    <s v="はなやまかずまさ"/>
  </r>
  <r>
    <n v="96"/>
    <x v="0"/>
    <x v="67"/>
    <s v="チョキ"/>
    <x v="0"/>
    <x v="8"/>
    <x v="0"/>
    <n v="99"/>
    <s v="-"/>
    <n v="5"/>
    <n v="80"/>
    <n v="114"/>
    <n v="114"/>
    <n v="113"/>
    <n v="117"/>
    <n v="97"/>
    <n v="121"/>
    <n v="115"/>
    <n v="116"/>
    <n v="117"/>
    <n v="31"/>
    <n v="458"/>
    <n v="469"/>
    <s v="ユニフォーム鳴子哲平ICONIC"/>
    <s v="なるこてっぺい"/>
  </r>
  <r>
    <n v="97"/>
    <x v="0"/>
    <x v="68"/>
    <s v="チョキ"/>
    <x v="2"/>
    <x v="8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  <s v="ユニフォーム秋保和光ICONIC"/>
    <s v="あきうかずてる"/>
  </r>
  <r>
    <n v="98"/>
    <x v="0"/>
    <x v="69"/>
    <s v="チョキ"/>
    <x v="0"/>
    <x v="8"/>
    <x v="0"/>
    <n v="99"/>
    <s v="-"/>
    <n v="5"/>
    <n v="74"/>
    <n v="114"/>
    <n v="115"/>
    <n v="113"/>
    <n v="118"/>
    <n v="97"/>
    <n v="121"/>
    <n v="117"/>
    <n v="116"/>
    <n v="117"/>
    <n v="31"/>
    <n v="460"/>
    <n v="471"/>
    <s v="ユニフォーム松島剛ICONIC"/>
    <s v="まつしまつよし"/>
  </r>
  <r>
    <n v="99"/>
    <x v="0"/>
    <x v="70"/>
    <s v="チョキ"/>
    <x v="3"/>
    <x v="8"/>
    <x v="0"/>
    <n v="99"/>
    <s v="-"/>
    <n v="5"/>
    <n v="74"/>
    <n v="121"/>
    <n v="118"/>
    <n v="114"/>
    <n v="120"/>
    <n v="101"/>
    <n v="116"/>
    <n v="116"/>
    <n v="118"/>
    <n v="118"/>
    <n v="36"/>
    <n v="473"/>
    <n v="468"/>
    <s v="ユニフォーム川渡瞬己ICONIC"/>
    <s v="かわたびしゅんき"/>
  </r>
  <r>
    <n v="100"/>
    <x v="0"/>
    <x v="71"/>
    <s v="グー"/>
    <x v="3"/>
    <x v="9"/>
    <x v="0"/>
    <n v="99"/>
    <s v="-"/>
    <n v="5"/>
    <n v="82"/>
    <n v="130"/>
    <n v="130"/>
    <n v="114"/>
    <n v="123"/>
    <n v="101"/>
    <n v="116"/>
    <n v="116"/>
    <n v="120"/>
    <n v="120"/>
    <n v="41"/>
    <n v="497"/>
    <n v="472"/>
    <s v="ユニフォーム牛島若利ICONIC"/>
    <s v="うしじまわかとし"/>
  </r>
  <r>
    <n v="101"/>
    <x v="3"/>
    <x v="71"/>
    <s v="パー"/>
    <x v="3"/>
    <x v="9"/>
    <x v="0"/>
    <n v="99"/>
    <s v="-"/>
    <n v="5"/>
    <n v="83"/>
    <n v="133"/>
    <n v="133"/>
    <n v="115"/>
    <n v="124"/>
    <n v="101"/>
    <n v="117"/>
    <n v="117"/>
    <n v="123"/>
    <n v="121"/>
    <n v="41"/>
    <n v="505"/>
    <n v="478"/>
    <s v="水着牛島若利ICONIC"/>
    <s v="うしじまわかとし"/>
  </r>
  <r>
    <n v="102"/>
    <x v="0"/>
    <x v="72"/>
    <s v="グー"/>
    <x v="0"/>
    <x v="9"/>
    <x v="0"/>
    <n v="99"/>
    <s v="-"/>
    <n v="5"/>
    <n v="81"/>
    <n v="123"/>
    <n v="120"/>
    <n v="113"/>
    <n v="121"/>
    <n v="97"/>
    <n v="125"/>
    <n v="115"/>
    <n v="117"/>
    <n v="117"/>
    <n v="28"/>
    <n v="477"/>
    <n v="474"/>
    <s v="ユニフォーム天童覚ICONIC"/>
    <s v="てんどうさとり"/>
  </r>
  <r>
    <n v="103"/>
    <x v="3"/>
    <x v="72"/>
    <s v="パー"/>
    <x v="0"/>
    <x v="9"/>
    <x v="0"/>
    <n v="99"/>
    <s v="-"/>
    <n v="5"/>
    <n v="82"/>
    <n v="126"/>
    <n v="121"/>
    <n v="114"/>
    <n v="122"/>
    <n v="97"/>
    <n v="128"/>
    <n v="116"/>
    <n v="120"/>
    <n v="118"/>
    <n v="28"/>
    <n v="483"/>
    <n v="482"/>
    <s v="水着天童覚ICONIC"/>
    <s v="てんどうさとり"/>
  </r>
  <r>
    <n v="104"/>
    <x v="0"/>
    <x v="73"/>
    <s v="チョキ"/>
    <x v="3"/>
    <x v="9"/>
    <x v="0"/>
    <n v="99"/>
    <s v="-"/>
    <n v="5"/>
    <n v="76"/>
    <n v="123"/>
    <n v="120"/>
    <n v="118"/>
    <n v="123"/>
    <n v="101"/>
    <n v="118"/>
    <n v="118"/>
    <n v="121"/>
    <n v="121"/>
    <n v="36"/>
    <n v="484"/>
    <n v="478"/>
    <s v="ユニフォーム五色工ICONIC"/>
    <s v="ごしきつとむ"/>
  </r>
  <r>
    <n v="105"/>
    <x v="0"/>
    <x v="74"/>
    <s v="グー"/>
    <x v="1"/>
    <x v="9"/>
    <x v="0"/>
    <n v="99"/>
    <s v="-"/>
    <n v="5"/>
    <n v="75"/>
    <n v="119"/>
    <n v="120"/>
    <n v="127"/>
    <n v="123"/>
    <n v="101"/>
    <n v="117"/>
    <n v="117"/>
    <n v="116"/>
    <n v="118"/>
    <n v="36"/>
    <n v="489"/>
    <n v="468"/>
    <s v="ユニフォーム白布賢二郎ICONIC"/>
    <s v="しらぶけんじろう"/>
  </r>
  <r>
    <n v="106"/>
    <x v="0"/>
    <x v="75"/>
    <s v="グー"/>
    <x v="3"/>
    <x v="9"/>
    <x v="0"/>
    <n v="99"/>
    <s v="-"/>
    <n v="5"/>
    <n v="75"/>
    <n v="123"/>
    <n v="120"/>
    <n v="118"/>
    <n v="123"/>
    <n v="97"/>
    <n v="118"/>
    <n v="118"/>
    <n v="121"/>
    <n v="121"/>
    <n v="31"/>
    <n v="484"/>
    <n v="478"/>
    <s v="ユニフォーム大平獅音ICONIC"/>
    <s v="おおひられおん"/>
  </r>
  <r>
    <n v="107"/>
    <x v="0"/>
    <x v="76"/>
    <s v="グー"/>
    <x v="0"/>
    <x v="9"/>
    <x v="0"/>
    <n v="99"/>
    <s v="-"/>
    <n v="5"/>
    <n v="75"/>
    <n v="123"/>
    <n v="120"/>
    <n v="113"/>
    <n v="121"/>
    <n v="101"/>
    <n v="121"/>
    <n v="115"/>
    <n v="117"/>
    <n v="117"/>
    <n v="31"/>
    <n v="477"/>
    <n v="470"/>
    <s v="ユニフォーム川西太一ICONIC"/>
    <s v="かわにしたいち"/>
  </r>
  <r>
    <n v="108"/>
    <x v="0"/>
    <x v="77"/>
    <s v="グー"/>
    <x v="1"/>
    <x v="9"/>
    <x v="0"/>
    <n v="99"/>
    <s v="-"/>
    <n v="5"/>
    <n v="74"/>
    <n v="117"/>
    <n v="120"/>
    <n v="121"/>
    <n v="121"/>
    <n v="101"/>
    <n v="117"/>
    <n v="117"/>
    <n v="117"/>
    <n v="118"/>
    <n v="36"/>
    <n v="479"/>
    <n v="469"/>
    <s v="ユニフォーム瀬見栄太ICONIC"/>
    <s v="せみえいた"/>
  </r>
  <r>
    <n v="109"/>
    <x v="0"/>
    <x v="78"/>
    <s v="グー"/>
    <x v="2"/>
    <x v="9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  <s v="ユニフォーム山形隼人ICONIC"/>
    <s v="やまがたはやと"/>
  </r>
  <r>
    <n v="110"/>
    <x v="0"/>
    <x v="79"/>
    <s v="チョキ"/>
    <x v="1"/>
    <x v="10"/>
    <x v="0"/>
    <n v="99"/>
    <s v="-"/>
    <n v="5"/>
    <n v="82"/>
    <n v="120"/>
    <n v="129"/>
    <n v="130"/>
    <n v="127"/>
    <n v="101"/>
    <n v="114"/>
    <n v="119"/>
    <n v="114"/>
    <n v="118"/>
    <n v="36"/>
    <n v="506"/>
    <n v="465"/>
    <s v="ユニフォーム宮侑ICONIC"/>
    <s v="みやあつむ"/>
  </r>
  <r>
    <n v="111"/>
    <x v="0"/>
    <x v="80"/>
    <s v="パー"/>
    <x v="3"/>
    <x v="10"/>
    <x v="0"/>
    <n v="99"/>
    <s v="-"/>
    <n v="5"/>
    <n v="82"/>
    <n v="127"/>
    <n v="120"/>
    <n v="116"/>
    <n v="121"/>
    <n v="101"/>
    <n v="123"/>
    <n v="119"/>
    <n v="122"/>
    <n v="119"/>
    <n v="31"/>
    <n v="484"/>
    <n v="483"/>
    <s v="ユニフォーム宮治ICONIC"/>
    <s v="みやおさむ"/>
  </r>
  <r>
    <n v="112"/>
    <x v="0"/>
    <x v="81"/>
    <s v="チョキ"/>
    <x v="0"/>
    <x v="10"/>
    <x v="0"/>
    <n v="99"/>
    <s v="-"/>
    <n v="5"/>
    <n v="80"/>
    <n v="126"/>
    <n v="118"/>
    <n v="112"/>
    <n v="121"/>
    <n v="101"/>
    <n v="128"/>
    <n v="114"/>
    <n v="117"/>
    <n v="117"/>
    <n v="36"/>
    <n v="477"/>
    <n v="476"/>
    <s v="ユニフォーム角名倫太郎ICONIC"/>
    <s v="すなりんたろう"/>
  </r>
  <r>
    <n v="113"/>
    <x v="0"/>
    <x v="82"/>
    <s v="チョキ"/>
    <x v="3"/>
    <x v="10"/>
    <x v="0"/>
    <n v="99"/>
    <s v="-"/>
    <n v="5"/>
    <n v="74"/>
    <n v="125"/>
    <n v="119"/>
    <n v="115"/>
    <n v="119"/>
    <n v="97"/>
    <n v="118"/>
    <n v="121"/>
    <n v="120"/>
    <n v="121"/>
    <n v="36"/>
    <n v="478"/>
    <n v="480"/>
    <s v="ユニフォーム北信介ICONIC"/>
    <s v="きたしんすけ"/>
  </r>
  <r>
    <n v="114"/>
    <x v="0"/>
    <x v="83"/>
    <s v="パー"/>
    <x v="3"/>
    <x v="11"/>
    <x v="0"/>
    <n v="99"/>
    <s v="-"/>
    <n v="5"/>
    <n v="82"/>
    <n v="128"/>
    <n v="127"/>
    <n v="114"/>
    <n v="119"/>
    <n v="101"/>
    <n v="118"/>
    <n v="121"/>
    <n v="121"/>
    <n v="121"/>
    <n v="26"/>
    <n v="488"/>
    <n v="481"/>
    <s v="ユニフォーム木兎光太郎ICONIC"/>
    <s v="ぼくとこうたろう"/>
  </r>
  <r>
    <n v="115"/>
    <x v="2"/>
    <x v="83"/>
    <s v="チョキ"/>
    <x v="3"/>
    <x v="11"/>
    <x v="0"/>
    <n v="99"/>
    <s v="-"/>
    <n v="5"/>
    <n v="83"/>
    <n v="131"/>
    <n v="130"/>
    <n v="115"/>
    <n v="120"/>
    <n v="101"/>
    <n v="119"/>
    <n v="122"/>
    <n v="124"/>
    <n v="122"/>
    <n v="26"/>
    <n v="496"/>
    <n v="487"/>
    <s v="夏祭り木兎光太郎ICONIC"/>
    <s v="ぼくとこうたろう"/>
  </r>
  <r>
    <n v="116"/>
    <x v="0"/>
    <x v="84"/>
    <s v="パー"/>
    <x v="3"/>
    <x v="11"/>
    <x v="0"/>
    <n v="99"/>
    <s v="-"/>
    <n v="5"/>
    <n v="76"/>
    <n v="123"/>
    <n v="117"/>
    <n v="120"/>
    <n v="123"/>
    <n v="101"/>
    <n v="116"/>
    <n v="121"/>
    <n v="121"/>
    <n v="121"/>
    <n v="36"/>
    <n v="483"/>
    <n v="479"/>
    <s v="ユニフォーム木葉秋紀ICONIC"/>
    <s v="このはあきのり"/>
  </r>
  <r>
    <n v="117"/>
    <x v="0"/>
    <x v="85"/>
    <s v="パー"/>
    <x v="3"/>
    <x v="11"/>
    <x v="0"/>
    <n v="99"/>
    <s v="-"/>
    <n v="5"/>
    <n v="75"/>
    <n v="123"/>
    <n v="119"/>
    <n v="116"/>
    <n v="121"/>
    <n v="97"/>
    <n v="121"/>
    <n v="121"/>
    <n v="123"/>
    <n v="118"/>
    <n v="41"/>
    <n v="479"/>
    <n v="483"/>
    <s v="ユニフォーム猿杙大和ICONIC"/>
    <s v="さるくいやまと"/>
  </r>
  <r>
    <n v="118"/>
    <x v="0"/>
    <x v="86"/>
    <s v="パー"/>
    <x v="2"/>
    <x v="11"/>
    <x v="0"/>
    <n v="99"/>
    <s v="-"/>
    <n v="5"/>
    <n v="86"/>
    <n v="113"/>
    <n v="110"/>
    <n v="113"/>
    <n v="120"/>
    <n v="101"/>
    <n v="110"/>
    <n v="123"/>
    <n v="119"/>
    <n v="122"/>
    <n v="41"/>
    <n v="456"/>
    <n v="474"/>
    <s v="ユニフォーム小見春樹ICONIC"/>
    <s v="こみはるき"/>
  </r>
  <r>
    <n v="119"/>
    <x v="0"/>
    <x v="87"/>
    <s v="パー"/>
    <x v="0"/>
    <x v="11"/>
    <x v="0"/>
    <n v="99"/>
    <s v="-"/>
    <n v="5"/>
    <n v="75"/>
    <n v="117"/>
    <n v="117"/>
    <n v="112"/>
    <n v="116"/>
    <n v="97"/>
    <n v="121"/>
    <n v="113"/>
    <n v="114"/>
    <n v="115"/>
    <n v="36"/>
    <n v="462"/>
    <n v="463"/>
    <s v="ユニフォーム尾長渉ICONIC"/>
    <s v="おながわたる"/>
  </r>
  <r>
    <n v="120"/>
    <x v="0"/>
    <x v="88"/>
    <s v="パー"/>
    <x v="0"/>
    <x v="11"/>
    <x v="0"/>
    <n v="99"/>
    <s v="-"/>
    <n v="5"/>
    <n v="75"/>
    <n v="121"/>
    <n v="121"/>
    <n v="112"/>
    <n v="122"/>
    <n v="97"/>
    <n v="125"/>
    <n v="115"/>
    <n v="116"/>
    <n v="115"/>
    <n v="36"/>
    <n v="476"/>
    <n v="471"/>
    <s v="ユニフォーム鷲尾辰生ICONIC"/>
    <s v="わしおたつき"/>
  </r>
  <r>
    <n v="121"/>
    <x v="0"/>
    <x v="89"/>
    <s v="グー"/>
    <x v="1"/>
    <x v="11"/>
    <x v="0"/>
    <n v="99"/>
    <s v="-"/>
    <n v="5"/>
    <n v="78"/>
    <n v="119"/>
    <n v="121"/>
    <n v="126"/>
    <n v="126"/>
    <n v="101"/>
    <n v="114"/>
    <n v="121"/>
    <n v="118"/>
    <n v="119"/>
    <n v="41"/>
    <n v="492"/>
    <n v="472"/>
    <s v="ユニフォーム赤葦京治ICONIC"/>
    <s v="あかあしけいじ"/>
  </r>
  <r>
    <n v="122"/>
    <x v="2"/>
    <x v="89"/>
    <s v="パー"/>
    <x v="1"/>
    <x v="11"/>
    <x v="0"/>
    <n v="99"/>
    <s v="-"/>
    <n v="5"/>
    <n v="79"/>
    <n v="120"/>
    <n v="124"/>
    <n v="129"/>
    <n v="129"/>
    <n v="101"/>
    <n v="115"/>
    <n v="122"/>
    <n v="119"/>
    <n v="120"/>
    <n v="41"/>
    <n v="502"/>
    <n v="476"/>
    <s v="夏祭り赤葦京治ICONIC"/>
    <s v="あかあしけいじ"/>
  </r>
  <r>
    <n v="123"/>
    <x v="0"/>
    <x v="90"/>
    <s v="チョキ"/>
    <x v="3"/>
    <x v="12"/>
    <x v="0"/>
    <n v="99"/>
    <s v="-"/>
    <n v="5"/>
    <n v="83"/>
    <n v="130"/>
    <n v="125"/>
    <n v="115"/>
    <n v="121"/>
    <n v="101"/>
    <n v="118"/>
    <n v="118"/>
    <n v="126"/>
    <n v="121"/>
    <n v="36"/>
    <n v="491"/>
    <n v="483"/>
    <s v="ユニフォーム星海光来ICONIC"/>
    <s v="ほしうみこうらい"/>
  </r>
  <r>
    <n v="124"/>
    <x v="0"/>
    <x v="91"/>
    <s v="チョキ"/>
    <x v="3"/>
    <x v="13"/>
    <x v="0"/>
    <n v="99"/>
    <s v="-"/>
    <n v="5"/>
    <n v="82"/>
    <n v="129"/>
    <n v="126"/>
    <n v="114"/>
    <n v="121"/>
    <n v="101"/>
    <n v="118"/>
    <n v="123"/>
    <n v="119"/>
    <n v="120"/>
    <n v="41"/>
    <n v="490"/>
    <n v="480"/>
    <s v="ユニフォーム佐久早聖臣ICONIC"/>
    <s v="さくさきよおみ"/>
  </r>
  <r>
    <n v="125"/>
    <x v="0"/>
    <x v="92"/>
    <s v="チョキ"/>
    <x v="2"/>
    <x v="13"/>
    <x v="0"/>
    <n v="99"/>
    <s v="-"/>
    <n v="5"/>
    <n v="86"/>
    <n v="115"/>
    <n v="111"/>
    <n v="119"/>
    <n v="124"/>
    <n v="101"/>
    <n v="110"/>
    <n v="131"/>
    <n v="116"/>
    <n v="121"/>
    <n v="36"/>
    <n v="469"/>
    <n v="478"/>
    <s v="ユニフォーム小森元也ICONIC"/>
    <s v="こもりもとや"/>
  </r>
  <r>
    <n v="126"/>
    <x v="0"/>
    <x v="93"/>
    <s v="チョキ"/>
    <x v="0"/>
    <x v="12"/>
    <x v="0"/>
    <n v="99"/>
    <s v="-"/>
    <n v="5"/>
    <n v="75"/>
    <n v="125"/>
    <n v="122"/>
    <n v="112"/>
    <n v="121"/>
    <n v="101"/>
    <n v="131"/>
    <n v="115"/>
    <n v="115"/>
    <n v="117"/>
    <n v="41"/>
    <n v="480"/>
    <n v="478"/>
    <s v="ユニフォーム昼神幸郎ICONIC"/>
    <s v="ひるがみさちろ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12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6" firstHeaderRow="0" firstDataRow="1" firstDataCol="1" rowPageCount="2" colPageCount="1"/>
  <pivotFields count="25">
    <pivotField showAll="0"/>
    <pivotField axis="axisPage" showAll="0">
      <items count="7">
        <item x="4"/>
        <item x="0"/>
        <item x="2"/>
        <item x="3"/>
        <item x="1"/>
        <item x="5"/>
        <item t="default"/>
      </items>
    </pivotField>
    <pivotField axis="axisRow" showAll="0">
      <items count="97">
        <item sd="0" x="54"/>
        <item sd="0" x="1"/>
        <item sd="0" x="85"/>
        <item sd="0" x="9"/>
        <item sd="0" m="1" x="95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91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m="1" x="94"/>
        <item sd="0" x="86"/>
        <item sd="0" x="24"/>
        <item sd="0" x="92"/>
        <item sd="0" x="34"/>
        <item sd="0" x="69"/>
        <item sd="0" x="60"/>
        <item sd="0" x="57"/>
        <item sd="0" x="44"/>
        <item sd="0" x="27"/>
        <item sd="0" x="7"/>
        <item sd="0" x="77"/>
        <item sd="0" x="11"/>
        <item sd="0" x="4"/>
        <item sd="0" x="21"/>
        <item sd="0" x="89"/>
        <item sd="0" x="76"/>
        <item sd="0" x="70"/>
        <item sd="0" x="51"/>
        <item sd="0" x="75"/>
        <item sd="0" x="42"/>
        <item sd="0" x="37"/>
        <item sd="0" x="64"/>
        <item sd="0" x="93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87"/>
        <item sd="0" x="56"/>
        <item sd="0" x="16"/>
        <item sd="0" x="58"/>
        <item sd="0" x="40"/>
        <item sd="0" x="67"/>
        <item sd="0" x="10"/>
        <item sd="0" x="83"/>
        <item sd="0" x="84"/>
        <item sd="0" x="15"/>
        <item sd="0" x="88"/>
        <item sd="0" x="6"/>
        <item x="79"/>
        <item x="80"/>
        <item x="81"/>
        <item x="82"/>
        <item x="23"/>
        <item x="90"/>
        <item t="default" sd="0"/>
      </items>
    </pivotField>
    <pivotField showAll="0"/>
    <pivotField axis="axisRow" showAll="0">
      <items count="6">
        <item x="2"/>
        <item x="0"/>
        <item x="1"/>
        <item x="3"/>
        <item m="1" x="4"/>
        <item t="default"/>
      </items>
    </pivotField>
    <pivotField axis="axisRow" showAll="0">
      <items count="15">
        <item sd="0" x="2"/>
        <item sd="0" x="13"/>
        <item sd="0" x="0"/>
        <item sd="0" x="12"/>
        <item sd="0" x="1"/>
        <item sd="0" x="6"/>
        <item sd="0" x="4"/>
        <item sd="0" x="7"/>
        <item sd="0" x="3"/>
        <item sd="0" x="5"/>
        <item sd="0" x="9"/>
        <item sd="0" x="8"/>
        <item sd="0" x="11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avgSubtotal="1"/>
    <pivotField dataField="1" showAll="0"/>
    <pivotField dataField="1" showAll="0"/>
    <pivotField dataField="1" showAll="0"/>
    <pivotField dataField="1" showAll="0"/>
    <pivotField multipleItemSelectionAllowed="1" showAll="0"/>
    <pivotField showAll="0"/>
    <pivotField showAll="0"/>
    <pivotField showAll="0"/>
    <pivotField showAll="0"/>
  </pivotFields>
  <rowFields count="3">
    <field x="5"/>
    <field x="4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item="1" hier="-1"/>
    <pageField fld="6" item="0" hier="-1"/>
  </pageFields>
  <dataFields count="9">
    <dataField name="平均 / 幸運" fld="15" subtotal="average" baseField="4" baseItem="2"/>
    <dataField name="平均 / スピード" fld="19" subtotal="average" baseField="9" baseItem="1101773752"/>
    <dataField name="平均 / バネ" fld="18" subtotal="average" baseField="9" baseItem="1101773752"/>
    <dataField name="平均 / レシーブ" fld="17" subtotal="average" baseField="9" baseItem="1101773752"/>
    <dataField name="平均 / ブロック" fld="16" subtotal="average" baseField="9" baseItem="1101773752"/>
    <dataField name="平均 / 頭脳" fld="14" subtotal="average" baseField="4" baseItem="0"/>
    <dataField name="平均 / セッティング" fld="13" subtotal="average" baseField="4" baseItem="0"/>
    <dataField name="平均 / サーブ" fld="12" subtotal="average" baseField="4" baseItem="0"/>
    <dataField name="平均 / スパイク" fld="11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27" totalsRowShown="0">
  <autoFilter ref="A1:Y127" xr:uid="{1B1EDE55-EB61-4D00-B426-CEED4B08F8F6}"/>
  <sortState xmlns:xlrd2="http://schemas.microsoft.com/office/spreadsheetml/2017/richdata2" ref="A2:W127">
    <sortCondition ref="A1:A127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5">
      <calculatedColumnFormula>SUM(L2:O2)</calculatedColumnFormula>
    </tableColumn>
    <tableColumn id="21" xr3:uid="{E026FCE3-79B5-4B55-BC64-6582EBF6813D}" name="守備力" dataDxfId="4">
      <calculatedColumnFormula>SUM(Q2:T2)</calculatedColumnFormula>
    </tableColumn>
    <tableColumn id="24" xr3:uid="{E1B8A997-CB63-4E8D-8B0E-0A0CC89EC7E8}" name="No用">
      <calculatedColumnFormula>Stat[[#This Row],[服装]]&amp;Stat[[#This Row],[名前]]&amp;Stat[[#This Row],[レアリティ]]</calculatedColumnFormula>
    </tableColumn>
    <tableColumn id="25" xr3:uid="{B7EFD455-F26F-4AD9-AAAB-1CAB23EDFD60}" name="よみがな"/>
  </tableColumns>
  <tableStyleInfo name="Sta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75" totalsRowShown="0">
  <autoFilter ref="A1:T75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363" totalsRowShown="0">
  <autoFilter ref="A1:T363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182" totalsRowShown="0">
  <autoFilter ref="A1:T182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249" totalsRowShown="0">
  <autoFilter ref="A1:T249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7" xr3:uid="{E129CC5B-4F83-41BE-9DCF-E84294770E88}" name="スピード補正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232" totalsRowShown="0">
  <autoFilter ref="A1:T232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7" xr3:uid="{455F5EE0-77FF-4581-8FE9-9A9BF6969E60}" name="スピード補正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107" totalsRowShown="0">
  <autoFilter ref="A1:T107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7" xr3:uid="{2D101036-0CB0-4FC4-B98D-D4A6FCD0383F}" name="スピード補正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sheetPr codeName="Sheet8"/>
  <dimension ref="A98:J116"/>
  <sheetViews>
    <sheetView zoomScale="115" zoomScaleNormal="115" workbookViewId="0">
      <selection activeCell="S11" sqref="S11"/>
    </sheetView>
  </sheetViews>
  <sheetFormatPr defaultRowHeight="14.4" x14ac:dyDescent="0.3"/>
  <cols>
    <col min="1" max="1" width="10" bestFit="1" customWidth="1"/>
    <col min="2" max="7" width="14.109375" bestFit="1" customWidth="1"/>
    <col min="8" max="8" width="16.21875" bestFit="1" customWidth="1"/>
    <col min="9" max="10" width="14.109375" bestFit="1" customWidth="1"/>
    <col min="11" max="11" width="13.88671875" customWidth="1"/>
    <col min="12" max="13" width="15.33203125" bestFit="1" customWidth="1"/>
    <col min="14" max="14" width="7.6640625" bestFit="1" customWidth="1"/>
    <col min="15" max="16" width="5.21875" bestFit="1" customWidth="1"/>
    <col min="17" max="17" width="14.77734375" bestFit="1" customWidth="1"/>
    <col min="18" max="18" width="5.21875" bestFit="1" customWidth="1"/>
    <col min="19" max="19" width="15.33203125" bestFit="1" customWidth="1"/>
    <col min="20" max="20" width="7.6640625" bestFit="1" customWidth="1"/>
    <col min="21" max="21" width="5.21875" bestFit="1" customWidth="1"/>
    <col min="22" max="22" width="14.77734375" bestFit="1" customWidth="1"/>
    <col min="23" max="23" width="15.33203125" bestFit="1" customWidth="1"/>
    <col min="24" max="24" width="5.21875" bestFit="1" customWidth="1"/>
    <col min="25" max="25" width="7.6640625" bestFit="1" customWidth="1"/>
    <col min="26" max="26" width="5.21875" bestFit="1" customWidth="1"/>
    <col min="27" max="27" width="10.88671875" bestFit="1" customWidth="1"/>
    <col min="28" max="28" width="5.21875" bestFit="1" customWidth="1"/>
    <col min="29" max="29" width="15.33203125" bestFit="1" customWidth="1"/>
    <col min="30" max="30" width="7.6640625" bestFit="1" customWidth="1"/>
    <col min="31" max="31" width="5.21875" bestFit="1" customWidth="1"/>
    <col min="32" max="32" width="18.5546875" bestFit="1" customWidth="1"/>
    <col min="33" max="34" width="15.33203125" bestFit="1" customWidth="1"/>
    <col min="35" max="35" width="7.6640625" bestFit="1" customWidth="1"/>
    <col min="36" max="36" width="5.21875" bestFit="1" customWidth="1"/>
    <col min="37" max="37" width="12.77734375" bestFit="1" customWidth="1"/>
    <col min="38" max="38" width="5.21875" bestFit="1" customWidth="1"/>
    <col min="39" max="39" width="15.33203125" bestFit="1" customWidth="1"/>
    <col min="40" max="41" width="5.21875" bestFit="1" customWidth="1"/>
    <col min="42" max="42" width="14.77734375" bestFit="1" customWidth="1"/>
    <col min="43" max="44" width="5.21875" bestFit="1" customWidth="1"/>
    <col min="45" max="45" width="7.6640625" bestFit="1" customWidth="1"/>
    <col min="46" max="46" width="5.21875" bestFit="1" customWidth="1"/>
    <col min="47" max="47" width="17.21875" bestFit="1" customWidth="1"/>
    <col min="48" max="48" width="21.109375" bestFit="1" customWidth="1"/>
    <col min="49" max="49" width="17.21875" bestFit="1" customWidth="1"/>
    <col min="50" max="51" width="21.109375" bestFit="1" customWidth="1"/>
    <col min="52" max="52" width="17.21875" bestFit="1" customWidth="1"/>
    <col min="53" max="53" width="25" bestFit="1" customWidth="1"/>
    <col min="54" max="54" width="19.21875" bestFit="1" customWidth="1"/>
    <col min="55" max="55" width="21.109375" bestFit="1" customWidth="1"/>
  </cols>
  <sheetData>
    <row r="98" spans="1:10" x14ac:dyDescent="0.3">
      <c r="A98" s="1" t="s">
        <v>163</v>
      </c>
      <c r="B98" t="s">
        <v>218</v>
      </c>
    </row>
    <row r="99" spans="1:10" x14ac:dyDescent="0.3">
      <c r="A99" s="1" t="s">
        <v>3</v>
      </c>
      <c r="B99" t="s">
        <v>71</v>
      </c>
    </row>
    <row r="101" spans="1:10" x14ac:dyDescent="0.3">
      <c r="A101" s="1" t="s">
        <v>153</v>
      </c>
      <c r="B101" t="s">
        <v>166</v>
      </c>
      <c r="C101" t="s">
        <v>170</v>
      </c>
      <c r="D101" t="s">
        <v>169</v>
      </c>
      <c r="E101" t="s">
        <v>168</v>
      </c>
      <c r="F101" t="s">
        <v>167</v>
      </c>
      <c r="G101" t="s">
        <v>165</v>
      </c>
      <c r="H101" t="s">
        <v>164</v>
      </c>
      <c r="I101" t="s">
        <v>172</v>
      </c>
      <c r="J101" t="s">
        <v>171</v>
      </c>
    </row>
    <row r="102" spans="1:10" x14ac:dyDescent="0.3">
      <c r="A102" s="2" t="s">
        <v>49</v>
      </c>
      <c r="B102" s="10">
        <v>98.142857142857139</v>
      </c>
      <c r="C102" s="10">
        <v>117.71428571428571</v>
      </c>
      <c r="D102" s="10">
        <v>116.57142857142857</v>
      </c>
      <c r="E102" s="10">
        <v>116.42857142857143</v>
      </c>
      <c r="F102" s="10">
        <v>122.28571428571429</v>
      </c>
      <c r="G102" s="10">
        <v>121.71428571428571</v>
      </c>
      <c r="H102" s="10">
        <v>114</v>
      </c>
      <c r="I102" s="10">
        <v>115.42857142857143</v>
      </c>
      <c r="J102" s="10">
        <v>121.28571428571429</v>
      </c>
    </row>
    <row r="103" spans="1:10" x14ac:dyDescent="0.3">
      <c r="A103" s="2" t="s">
        <v>161</v>
      </c>
      <c r="B103" s="10">
        <v>101</v>
      </c>
      <c r="C103" s="10">
        <v>120.5</v>
      </c>
      <c r="D103" s="10">
        <v>117.5</v>
      </c>
      <c r="E103" s="10">
        <v>127</v>
      </c>
      <c r="F103" s="10">
        <v>114</v>
      </c>
      <c r="G103" s="10">
        <v>122.5</v>
      </c>
      <c r="H103" s="10">
        <v>116.5</v>
      </c>
      <c r="I103" s="10">
        <v>118.5</v>
      </c>
      <c r="J103" s="10">
        <v>122</v>
      </c>
    </row>
    <row r="104" spans="1:10" x14ac:dyDescent="0.3">
      <c r="A104" s="2" t="s">
        <v>156</v>
      </c>
      <c r="B104" s="10">
        <v>99.166666666666671</v>
      </c>
      <c r="C104" s="10">
        <v>117.33333333333333</v>
      </c>
      <c r="D104" s="10">
        <v>116.08333333333333</v>
      </c>
      <c r="E104" s="10">
        <v>118</v>
      </c>
      <c r="F104" s="10">
        <v>117.41666666666667</v>
      </c>
      <c r="G104" s="10">
        <v>120.5</v>
      </c>
      <c r="H104" s="10">
        <v>116.08333333333333</v>
      </c>
      <c r="I104" s="10">
        <v>117.16666666666667</v>
      </c>
      <c r="J104" s="10">
        <v>117.75</v>
      </c>
    </row>
    <row r="105" spans="1:10" x14ac:dyDescent="0.3">
      <c r="A105" s="2" t="s">
        <v>158</v>
      </c>
      <c r="B105" s="10">
        <v>101</v>
      </c>
      <c r="C105" s="10">
        <v>119</v>
      </c>
      <c r="D105" s="10">
        <v>120.5</v>
      </c>
      <c r="E105" s="10">
        <v>116.5</v>
      </c>
      <c r="F105" s="10">
        <v>124.5</v>
      </c>
      <c r="G105" s="10">
        <v>121</v>
      </c>
      <c r="H105" s="10">
        <v>113.5</v>
      </c>
      <c r="I105" s="10">
        <v>123.5</v>
      </c>
      <c r="J105" s="10">
        <v>127.5</v>
      </c>
    </row>
    <row r="106" spans="1:10" x14ac:dyDescent="0.3">
      <c r="A106" s="2" t="s">
        <v>27</v>
      </c>
      <c r="B106" s="10">
        <v>99.222222222222229</v>
      </c>
      <c r="C106" s="10">
        <v>116.44444444444444</v>
      </c>
      <c r="D106" s="10">
        <v>115.66666666666667</v>
      </c>
      <c r="E106" s="10">
        <v>118.55555555555556</v>
      </c>
      <c r="F106" s="10">
        <v>116.88888888888889</v>
      </c>
      <c r="G106" s="10">
        <v>120.77777777777777</v>
      </c>
      <c r="H106" s="10">
        <v>115.33333333333333</v>
      </c>
      <c r="I106" s="10">
        <v>115.44444444444444</v>
      </c>
      <c r="J106" s="10">
        <v>118.66666666666667</v>
      </c>
    </row>
    <row r="107" spans="1:10" x14ac:dyDescent="0.3">
      <c r="A107" s="2" t="s">
        <v>155</v>
      </c>
      <c r="B107" s="10">
        <v>98.142857142857139</v>
      </c>
      <c r="C107" s="10">
        <v>117.28571428571429</v>
      </c>
      <c r="D107" s="10">
        <v>117.14285714285714</v>
      </c>
      <c r="E107" s="10">
        <v>116</v>
      </c>
      <c r="F107" s="10">
        <v>116.28571428571429</v>
      </c>
      <c r="G107" s="10">
        <v>119.14285714285714</v>
      </c>
      <c r="H107" s="10">
        <v>114.71428571428571</v>
      </c>
      <c r="I107" s="10">
        <v>115.85714285714286</v>
      </c>
      <c r="J107" s="10">
        <v>117.28571428571429</v>
      </c>
    </row>
    <row r="108" spans="1:10" x14ac:dyDescent="0.3">
      <c r="A108" s="2" t="s">
        <v>56</v>
      </c>
      <c r="B108" s="10">
        <v>98.142857142857139</v>
      </c>
      <c r="C108" s="10">
        <v>116.57142857142857</v>
      </c>
      <c r="D108" s="10">
        <v>116.14285714285714</v>
      </c>
      <c r="E108" s="10">
        <v>116.42857142857143</v>
      </c>
      <c r="F108" s="10">
        <v>116</v>
      </c>
      <c r="G108" s="10">
        <v>119.42857142857143</v>
      </c>
      <c r="H108" s="10">
        <v>114.42857142857143</v>
      </c>
      <c r="I108" s="10">
        <v>114.28571428571429</v>
      </c>
      <c r="J108" s="10">
        <v>117</v>
      </c>
    </row>
    <row r="109" spans="1:10" x14ac:dyDescent="0.3">
      <c r="A109" s="2" t="s">
        <v>162</v>
      </c>
      <c r="B109" s="10">
        <v>98.142857142857139</v>
      </c>
      <c r="C109" s="10">
        <v>118.14285714285714</v>
      </c>
      <c r="D109" s="10">
        <v>117.42857142857143</v>
      </c>
      <c r="E109" s="10">
        <v>115.57142857142857</v>
      </c>
      <c r="F109" s="10">
        <v>116.14285714285714</v>
      </c>
      <c r="G109" s="10">
        <v>119.57142857142857</v>
      </c>
      <c r="H109" s="10">
        <v>114.14285714285714</v>
      </c>
      <c r="I109" s="10">
        <v>116</v>
      </c>
      <c r="J109" s="10">
        <v>117.14285714285714</v>
      </c>
    </row>
    <row r="110" spans="1:10" x14ac:dyDescent="0.3">
      <c r="A110" s="2" t="s">
        <v>20</v>
      </c>
      <c r="B110" s="10">
        <v>98.5</v>
      </c>
      <c r="C110" s="10">
        <v>117.25</v>
      </c>
      <c r="D110" s="10">
        <v>116</v>
      </c>
      <c r="E110" s="10">
        <v>115.75</v>
      </c>
      <c r="F110" s="10">
        <v>115.75</v>
      </c>
      <c r="G110" s="10">
        <v>120</v>
      </c>
      <c r="H110" s="10">
        <v>116</v>
      </c>
      <c r="I110" s="10">
        <v>117.625</v>
      </c>
      <c r="J110" s="10">
        <v>120.5</v>
      </c>
    </row>
    <row r="111" spans="1:10" x14ac:dyDescent="0.3">
      <c r="A111" s="2" t="s">
        <v>64</v>
      </c>
      <c r="B111" s="10">
        <v>97.571428571428569</v>
      </c>
      <c r="C111" s="10">
        <v>116.42857142857143</v>
      </c>
      <c r="D111" s="10">
        <v>116.42857142857143</v>
      </c>
      <c r="E111" s="10">
        <v>116.42857142857143</v>
      </c>
      <c r="F111" s="10">
        <v>116.71428571428571</v>
      </c>
      <c r="G111" s="10">
        <v>120.14285714285714</v>
      </c>
      <c r="H111" s="10">
        <v>114.14285714285714</v>
      </c>
      <c r="I111" s="10">
        <v>115.14285714285714</v>
      </c>
      <c r="J111" s="10">
        <v>117.71428571428571</v>
      </c>
    </row>
    <row r="112" spans="1:10" x14ac:dyDescent="0.3">
      <c r="A112" s="2" t="s">
        <v>160</v>
      </c>
      <c r="B112" s="10">
        <v>100</v>
      </c>
      <c r="C112" s="10">
        <v>119</v>
      </c>
      <c r="D112" s="10">
        <v>118.5</v>
      </c>
      <c r="E112" s="10">
        <v>117.125</v>
      </c>
      <c r="F112" s="10">
        <v>117.75</v>
      </c>
      <c r="G112" s="10">
        <v>121.875</v>
      </c>
      <c r="H112" s="10">
        <v>117.25</v>
      </c>
      <c r="I112" s="10">
        <v>120</v>
      </c>
      <c r="J112" s="10">
        <v>121.25</v>
      </c>
    </row>
    <row r="113" spans="1:10" x14ac:dyDescent="0.3">
      <c r="A113" s="2" t="s">
        <v>159</v>
      </c>
      <c r="B113" s="10">
        <v>98.142857142857139</v>
      </c>
      <c r="C113" s="10">
        <v>118.14285714285714</v>
      </c>
      <c r="D113" s="10">
        <v>117.42857142857143</v>
      </c>
      <c r="E113" s="10">
        <v>116.85714285714286</v>
      </c>
      <c r="F113" s="10">
        <v>116.42857142857143</v>
      </c>
      <c r="G113" s="10">
        <v>119.14285714285714</v>
      </c>
      <c r="H113" s="10">
        <v>114.57142857142857</v>
      </c>
      <c r="I113" s="10">
        <v>116.42857142857143</v>
      </c>
      <c r="J113" s="10">
        <v>117.42857142857143</v>
      </c>
    </row>
    <row r="114" spans="1:10" x14ac:dyDescent="0.3">
      <c r="A114" s="2" t="s">
        <v>157</v>
      </c>
      <c r="B114" s="10">
        <v>99.285714285714292</v>
      </c>
      <c r="C114" s="10">
        <v>118.71428571428571</v>
      </c>
      <c r="D114" s="10">
        <v>118.85714285714286</v>
      </c>
      <c r="E114" s="10">
        <v>119.28571428571429</v>
      </c>
      <c r="F114" s="10">
        <v>117.85714285714286</v>
      </c>
      <c r="G114" s="10">
        <v>121</v>
      </c>
      <c r="H114" s="10">
        <v>116.14285714285714</v>
      </c>
      <c r="I114" s="10">
        <v>118.85714285714286</v>
      </c>
      <c r="J114" s="10">
        <v>120.57142857142857</v>
      </c>
    </row>
    <row r="115" spans="1:10" x14ac:dyDescent="0.3">
      <c r="A115" s="2" t="s">
        <v>202</v>
      </c>
      <c r="B115" s="10">
        <v>100</v>
      </c>
      <c r="C115" s="10">
        <v>118.75</v>
      </c>
      <c r="D115" s="10">
        <v>118.25</v>
      </c>
      <c r="E115" s="10">
        <v>118.25</v>
      </c>
      <c r="F115" s="10">
        <v>120.75</v>
      </c>
      <c r="G115" s="10">
        <v>122</v>
      </c>
      <c r="H115" s="10">
        <v>118.25</v>
      </c>
      <c r="I115" s="10">
        <v>121.5</v>
      </c>
      <c r="J115" s="10">
        <v>124.5</v>
      </c>
    </row>
    <row r="116" spans="1:10" x14ac:dyDescent="0.3">
      <c r="A116" s="2" t="s">
        <v>154</v>
      </c>
      <c r="B116" s="10">
        <v>98.808510638297875</v>
      </c>
      <c r="C116" s="10">
        <v>117.67021276595744</v>
      </c>
      <c r="D116" s="10">
        <v>117.01063829787235</v>
      </c>
      <c r="E116" s="10">
        <v>117.28723404255319</v>
      </c>
      <c r="F116" s="10">
        <v>117.45744680851064</v>
      </c>
      <c r="G116" s="10">
        <v>120.46808510638297</v>
      </c>
      <c r="H116" s="10">
        <v>115.37234042553192</v>
      </c>
      <c r="I116" s="10">
        <v>117.02127659574468</v>
      </c>
      <c r="J116" s="10">
        <v>119.26595744680851</v>
      </c>
    </row>
  </sheetData>
  <phoneticPr fontId="1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2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6640625" defaultRowHeight="15.85" customHeight="1" x14ac:dyDescent="0.3"/>
  <cols>
    <col min="1" max="1" width="6.5546875" bestFit="1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9" customWidth="1"/>
    <col min="23" max="23" width="10.77734375" style="7" customWidth="1"/>
    <col min="24" max="24" width="25.33203125" style="6" hidden="1" customWidth="1"/>
    <col min="25" max="25" width="27.21875" style="7" hidden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173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9" t="s">
        <v>29</v>
      </c>
      <c r="W1" s="7" t="s">
        <v>14</v>
      </c>
      <c r="X1" t="s">
        <v>240</v>
      </c>
      <c r="Y1" t="s">
        <v>306</v>
      </c>
    </row>
    <row r="2" spans="1:28" ht="15.85" customHeight="1" x14ac:dyDescent="0.3">
      <c r="A2">
        <v>1</v>
      </c>
      <c r="B2" t="s">
        <v>108</v>
      </c>
      <c r="C2" t="s">
        <v>138</v>
      </c>
      <c r="D2" t="s">
        <v>77</v>
      </c>
      <c r="E2" t="s">
        <v>82</v>
      </c>
      <c r="F2" t="s">
        <v>137</v>
      </c>
      <c r="G2" t="s">
        <v>71</v>
      </c>
      <c r="H2">
        <v>99</v>
      </c>
      <c r="I2" s="8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9">
        <f t="shared" ref="V2:V35" si="0">SUM(L2:O2)</f>
        <v>453</v>
      </c>
      <c r="W2" s="7">
        <f t="shared" ref="W2:W35" si="1">SUM(Q2:T2)</f>
        <v>493</v>
      </c>
      <c r="X2" t="str">
        <f>Stat[[#This Row],[服装]]&amp;Stat[[#This Row],[名前]]&amp;Stat[[#This Row],[レアリティ]]</f>
        <v>ユニフォーム日向翔陽ICONIC</v>
      </c>
      <c r="Y2" t="s">
        <v>307</v>
      </c>
      <c r="Z2" s="3"/>
      <c r="AA2" s="3"/>
      <c r="AB2" s="3"/>
    </row>
    <row r="3" spans="1:28" ht="15.85" customHeight="1" x14ac:dyDescent="0.3">
      <c r="A3">
        <v>2</v>
      </c>
      <c r="B3" t="s">
        <v>150</v>
      </c>
      <c r="C3" t="s">
        <v>138</v>
      </c>
      <c r="D3" t="s">
        <v>77</v>
      </c>
      <c r="E3" t="s">
        <v>82</v>
      </c>
      <c r="F3" t="s">
        <v>137</v>
      </c>
      <c r="G3" t="s">
        <v>71</v>
      </c>
      <c r="H3">
        <v>99</v>
      </c>
      <c r="I3" s="8" t="s">
        <v>22</v>
      </c>
      <c r="J3">
        <v>5</v>
      </c>
      <c r="K3">
        <v>77</v>
      </c>
      <c r="L3">
        <v>124</v>
      </c>
      <c r="M3">
        <v>118</v>
      </c>
      <c r="N3">
        <v>118</v>
      </c>
      <c r="O3">
        <v>120</v>
      </c>
      <c r="P3">
        <v>97</v>
      </c>
      <c r="Q3">
        <v>132</v>
      </c>
      <c r="R3">
        <v>119</v>
      </c>
      <c r="S3">
        <v>137</v>
      </c>
      <c r="T3">
        <v>136</v>
      </c>
      <c r="U3">
        <v>26</v>
      </c>
      <c r="V3" s="9">
        <f t="shared" si="0"/>
        <v>480</v>
      </c>
      <c r="W3" s="7">
        <f t="shared" si="1"/>
        <v>524</v>
      </c>
      <c r="X3" t="str">
        <f>Stat[[#This Row],[服装]]&amp;Stat[[#This Row],[名前]]&amp;Stat[[#This Row],[レアリティ]]</f>
        <v>制服日向翔陽ICONIC</v>
      </c>
      <c r="Y3" t="s">
        <v>307</v>
      </c>
      <c r="Z3" s="3"/>
      <c r="AA3" s="3"/>
      <c r="AB3" s="3"/>
    </row>
    <row r="4" spans="1:28" ht="15.85" customHeight="1" x14ac:dyDescent="0.3">
      <c r="A4">
        <v>3</v>
      </c>
      <c r="B4" t="s">
        <v>151</v>
      </c>
      <c r="C4" t="s">
        <v>138</v>
      </c>
      <c r="D4" t="s">
        <v>73</v>
      </c>
      <c r="E4" t="s">
        <v>82</v>
      </c>
      <c r="F4" t="s">
        <v>137</v>
      </c>
      <c r="G4" t="s">
        <v>71</v>
      </c>
      <c r="H4">
        <v>99</v>
      </c>
      <c r="I4" s="8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9">
        <f t="shared" si="0"/>
        <v>453</v>
      </c>
      <c r="W4" s="7">
        <f t="shared" si="1"/>
        <v>507</v>
      </c>
      <c r="X4" t="str">
        <f>Stat[[#This Row],[服装]]&amp;Stat[[#This Row],[名前]]&amp;Stat[[#This Row],[レアリティ]]</f>
        <v>夏祭り日向翔陽ICONIC</v>
      </c>
      <c r="Y4" t="s">
        <v>307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139</v>
      </c>
      <c r="D5" t="s">
        <v>77</v>
      </c>
      <c r="E5" t="s">
        <v>74</v>
      </c>
      <c r="F5" t="s">
        <v>137</v>
      </c>
      <c r="G5" t="s">
        <v>71</v>
      </c>
      <c r="H5">
        <v>99</v>
      </c>
      <c r="I5" s="8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9">
        <f t="shared" si="0"/>
        <v>498</v>
      </c>
      <c r="W5" s="7">
        <f t="shared" si="1"/>
        <v>465</v>
      </c>
      <c r="X5" t="str">
        <f>Stat[[#This Row],[服装]]&amp;Stat[[#This Row],[名前]]&amp;Stat[[#This Row],[レアリティ]]</f>
        <v>ユニフォーム影山飛雄ICONIC</v>
      </c>
      <c r="Y5" t="s">
        <v>308</v>
      </c>
      <c r="Z5" s="3"/>
      <c r="AA5" s="3"/>
      <c r="AB5" s="3"/>
    </row>
    <row r="6" spans="1:28" ht="15.85" customHeight="1" x14ac:dyDescent="0.3">
      <c r="A6">
        <v>5</v>
      </c>
      <c r="B6" t="s">
        <v>150</v>
      </c>
      <c r="C6" t="s">
        <v>139</v>
      </c>
      <c r="D6" t="s">
        <v>77</v>
      </c>
      <c r="E6" t="s">
        <v>74</v>
      </c>
      <c r="F6" t="s">
        <v>137</v>
      </c>
      <c r="G6" t="s">
        <v>71</v>
      </c>
      <c r="H6">
        <v>99</v>
      </c>
      <c r="I6" s="8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9">
        <f t="shared" si="0"/>
        <v>508</v>
      </c>
      <c r="W6" s="7">
        <f t="shared" si="1"/>
        <v>469</v>
      </c>
      <c r="X6" t="str">
        <f>Stat[[#This Row],[服装]]&amp;Stat[[#This Row],[名前]]&amp;Stat[[#This Row],[レアリティ]]</f>
        <v>制服影山飛雄ICONIC</v>
      </c>
      <c r="Y6" t="s">
        <v>308</v>
      </c>
      <c r="Z6" s="3"/>
      <c r="AA6" s="3"/>
      <c r="AB6" s="3"/>
    </row>
    <row r="7" spans="1:28" ht="15.85" customHeight="1" x14ac:dyDescent="0.3">
      <c r="A7">
        <v>6</v>
      </c>
      <c r="B7" t="s">
        <v>151</v>
      </c>
      <c r="C7" t="s">
        <v>139</v>
      </c>
      <c r="D7" t="s">
        <v>73</v>
      </c>
      <c r="E7" t="s">
        <v>74</v>
      </c>
      <c r="F7" t="s">
        <v>137</v>
      </c>
      <c r="G7" t="s">
        <v>71</v>
      </c>
      <c r="H7">
        <v>99</v>
      </c>
      <c r="I7" s="8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9">
        <f t="shared" si="0"/>
        <v>510</v>
      </c>
      <c r="W7" s="7">
        <f t="shared" si="1"/>
        <v>467</v>
      </c>
      <c r="X7" t="str">
        <f>Stat[[#This Row],[服装]]&amp;Stat[[#This Row],[名前]]&amp;Stat[[#This Row],[レアリティ]]</f>
        <v>夏祭り影山飛雄ICONIC</v>
      </c>
      <c r="Y7" t="s">
        <v>308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140</v>
      </c>
      <c r="D8" t="s">
        <v>77</v>
      </c>
      <c r="E8" t="s">
        <v>82</v>
      </c>
      <c r="F8" t="s">
        <v>137</v>
      </c>
      <c r="G8" t="s">
        <v>71</v>
      </c>
      <c r="H8">
        <v>99</v>
      </c>
      <c r="I8" s="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9">
        <f t="shared" si="0"/>
        <v>466</v>
      </c>
      <c r="W8" s="7">
        <f t="shared" si="1"/>
        <v>472</v>
      </c>
      <c r="X8" t="str">
        <f>Stat[[#This Row],[服装]]&amp;Stat[[#This Row],[名前]]&amp;Stat[[#This Row],[レアリティ]]</f>
        <v>ユニフォーム月島蛍ICONIC</v>
      </c>
      <c r="Y8" t="s">
        <v>309</v>
      </c>
      <c r="Z8" s="3"/>
      <c r="AA8" s="3"/>
      <c r="AB8" s="3"/>
    </row>
    <row r="9" spans="1:28" ht="15.85" customHeight="1" x14ac:dyDescent="0.3">
      <c r="A9">
        <v>8</v>
      </c>
      <c r="B9" t="s">
        <v>117</v>
      </c>
      <c r="C9" t="s">
        <v>140</v>
      </c>
      <c r="D9" t="s">
        <v>73</v>
      </c>
      <c r="E9" t="s">
        <v>82</v>
      </c>
      <c r="F9" t="s">
        <v>137</v>
      </c>
      <c r="G9" t="s">
        <v>71</v>
      </c>
      <c r="H9">
        <v>99</v>
      </c>
      <c r="I9" s="8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9">
        <f t="shared" si="0"/>
        <v>472</v>
      </c>
      <c r="W9" s="7">
        <f t="shared" si="1"/>
        <v>480</v>
      </c>
      <c r="X9" t="str">
        <f>Stat[[#This Row],[服装]]&amp;Stat[[#This Row],[名前]]&amp;Stat[[#This Row],[レアリティ]]</f>
        <v>水着月島蛍ICONIC</v>
      </c>
      <c r="Y9" t="s">
        <v>309</v>
      </c>
      <c r="Z9" s="3"/>
      <c r="AA9" s="3"/>
      <c r="AB9" s="3"/>
    </row>
    <row r="10" spans="1:28" ht="15.85" customHeight="1" x14ac:dyDescent="0.3">
      <c r="A10">
        <v>9</v>
      </c>
      <c r="B10" t="s">
        <v>108</v>
      </c>
      <c r="C10" t="s">
        <v>141</v>
      </c>
      <c r="D10" t="s">
        <v>90</v>
      </c>
      <c r="E10" t="s">
        <v>82</v>
      </c>
      <c r="F10" t="s">
        <v>137</v>
      </c>
      <c r="G10" t="s">
        <v>71</v>
      </c>
      <c r="H10">
        <v>99</v>
      </c>
      <c r="I10" s="8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 s="9">
        <f t="shared" si="0"/>
        <v>475</v>
      </c>
      <c r="W10" s="7">
        <f t="shared" si="1"/>
        <v>469</v>
      </c>
      <c r="X10" t="str">
        <f>Stat[[#This Row],[服装]]&amp;Stat[[#This Row],[名前]]&amp;Stat[[#This Row],[レアリティ]]</f>
        <v>ユニフォーム山口忠ICONIC</v>
      </c>
      <c r="Y10" t="s">
        <v>310</v>
      </c>
      <c r="Z10" s="3"/>
      <c r="AA10" s="3"/>
      <c r="AB10" s="3"/>
    </row>
    <row r="11" spans="1:28" ht="15.85" customHeight="1" x14ac:dyDescent="0.3">
      <c r="A11">
        <v>10</v>
      </c>
      <c r="B11" t="s">
        <v>117</v>
      </c>
      <c r="C11" t="s">
        <v>141</v>
      </c>
      <c r="D11" t="s">
        <v>77</v>
      </c>
      <c r="E11" t="s">
        <v>82</v>
      </c>
      <c r="F11" t="s">
        <v>137</v>
      </c>
      <c r="G11" t="s">
        <v>71</v>
      </c>
      <c r="H11">
        <v>99</v>
      </c>
      <c r="I11" s="8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 s="9">
        <f t="shared" si="0"/>
        <v>483</v>
      </c>
      <c r="W11" s="7">
        <f t="shared" si="1"/>
        <v>475</v>
      </c>
      <c r="X11" t="str">
        <f>Stat[[#This Row],[服装]]&amp;Stat[[#This Row],[名前]]&amp;Stat[[#This Row],[レアリティ]]</f>
        <v>水着山口忠ICONIC</v>
      </c>
      <c r="Y11" t="s">
        <v>310</v>
      </c>
      <c r="Z11" s="3"/>
      <c r="AA11" s="3"/>
      <c r="AB11" s="3"/>
    </row>
    <row r="12" spans="1:28" ht="15.85" customHeight="1" x14ac:dyDescent="0.3">
      <c r="A12">
        <v>11</v>
      </c>
      <c r="B12" t="s">
        <v>108</v>
      </c>
      <c r="C12" t="s">
        <v>142</v>
      </c>
      <c r="D12" t="s">
        <v>77</v>
      </c>
      <c r="E12" t="s">
        <v>80</v>
      </c>
      <c r="F12" t="s">
        <v>137</v>
      </c>
      <c r="G12" t="s">
        <v>71</v>
      </c>
      <c r="H12">
        <v>99</v>
      </c>
      <c r="I12" s="8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 s="9">
        <f t="shared" si="0"/>
        <v>470</v>
      </c>
      <c r="W12" s="7">
        <f t="shared" si="1"/>
        <v>479</v>
      </c>
      <c r="X12" t="str">
        <f>Stat[[#This Row],[服装]]&amp;Stat[[#This Row],[名前]]&amp;Stat[[#This Row],[レアリティ]]</f>
        <v>ユニフォーム西谷夕ICONIC</v>
      </c>
      <c r="Y12" t="s">
        <v>311</v>
      </c>
      <c r="Z12" s="3"/>
      <c r="AA12" s="3"/>
      <c r="AB12" s="3"/>
    </row>
    <row r="13" spans="1:28" ht="15.85" customHeight="1" x14ac:dyDescent="0.3">
      <c r="A13">
        <v>12</v>
      </c>
      <c r="B13" t="s">
        <v>150</v>
      </c>
      <c r="C13" t="s">
        <v>142</v>
      </c>
      <c r="D13" t="s">
        <v>73</v>
      </c>
      <c r="E13" t="s">
        <v>80</v>
      </c>
      <c r="F13" t="s">
        <v>137</v>
      </c>
      <c r="G13" t="s">
        <v>71</v>
      </c>
      <c r="H13">
        <v>99</v>
      </c>
      <c r="I13" s="8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 s="9">
        <f t="shared" si="0"/>
        <v>476</v>
      </c>
      <c r="W13" s="7">
        <f t="shared" si="1"/>
        <v>487</v>
      </c>
      <c r="X13" t="str">
        <f>Stat[[#This Row],[服装]]&amp;Stat[[#This Row],[名前]]&amp;Stat[[#This Row],[レアリティ]]</f>
        <v>制服西谷夕ICONIC</v>
      </c>
      <c r="Y13" t="s">
        <v>311</v>
      </c>
      <c r="Z13" s="3"/>
      <c r="AA13" s="3"/>
      <c r="AB13" s="3"/>
    </row>
    <row r="14" spans="1:28" ht="15.85" customHeight="1" x14ac:dyDescent="0.3">
      <c r="A14">
        <v>13</v>
      </c>
      <c r="B14" t="s">
        <v>108</v>
      </c>
      <c r="C14" t="s">
        <v>143</v>
      </c>
      <c r="D14" t="s">
        <v>90</v>
      </c>
      <c r="E14" t="s">
        <v>78</v>
      </c>
      <c r="F14" t="s">
        <v>137</v>
      </c>
      <c r="G14" t="s">
        <v>71</v>
      </c>
      <c r="H14">
        <v>99</v>
      </c>
      <c r="I14" s="8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 s="9">
        <f t="shared" si="0"/>
        <v>469</v>
      </c>
      <c r="W14" s="7">
        <f t="shared" si="1"/>
        <v>463</v>
      </c>
      <c r="X14" t="str">
        <f>Stat[[#This Row],[服装]]&amp;Stat[[#This Row],[名前]]&amp;Stat[[#This Row],[レアリティ]]</f>
        <v>ユニフォーム田中龍之介ICONIC</v>
      </c>
      <c r="Y14" t="s">
        <v>312</v>
      </c>
      <c r="Z14" s="3"/>
      <c r="AA14" s="3"/>
      <c r="AB14" s="3"/>
    </row>
    <row r="15" spans="1:28" ht="15.85" customHeight="1" x14ac:dyDescent="0.3">
      <c r="A15">
        <v>14</v>
      </c>
      <c r="B15" t="s">
        <v>150</v>
      </c>
      <c r="C15" t="s">
        <v>143</v>
      </c>
      <c r="D15" t="s">
        <v>77</v>
      </c>
      <c r="E15" t="s">
        <v>78</v>
      </c>
      <c r="F15" t="s">
        <v>137</v>
      </c>
      <c r="G15" t="s">
        <v>71</v>
      </c>
      <c r="H15">
        <v>99</v>
      </c>
      <c r="I15" s="8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 s="9">
        <f t="shared" si="0"/>
        <v>477</v>
      </c>
      <c r="W15" s="7">
        <f t="shared" si="1"/>
        <v>469</v>
      </c>
      <c r="X15" t="str">
        <f>Stat[[#This Row],[服装]]&amp;Stat[[#This Row],[名前]]&amp;Stat[[#This Row],[レアリティ]]</f>
        <v>制服田中龍之介ICONIC</v>
      </c>
      <c r="Y15" t="s">
        <v>312</v>
      </c>
      <c r="Z15" s="3"/>
      <c r="AA15" s="3"/>
      <c r="AB15" s="3"/>
    </row>
    <row r="16" spans="1:28" ht="15.85" customHeight="1" x14ac:dyDescent="0.3">
      <c r="A16">
        <v>15</v>
      </c>
      <c r="B16" t="s">
        <v>108</v>
      </c>
      <c r="C16" t="s">
        <v>144</v>
      </c>
      <c r="D16" t="s">
        <v>77</v>
      </c>
      <c r="E16" t="s">
        <v>78</v>
      </c>
      <c r="F16" t="s">
        <v>137</v>
      </c>
      <c r="G16" t="s">
        <v>71</v>
      </c>
      <c r="H16">
        <v>99</v>
      </c>
      <c r="I16" s="8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 s="9">
        <f t="shared" si="0"/>
        <v>473</v>
      </c>
      <c r="W16" s="7">
        <f t="shared" si="1"/>
        <v>477</v>
      </c>
      <c r="X16" t="str">
        <f>Stat[[#This Row],[服装]]&amp;Stat[[#This Row],[名前]]&amp;Stat[[#This Row],[レアリティ]]</f>
        <v>ユニフォーム澤村大地ICONIC</v>
      </c>
      <c r="Y16" t="s">
        <v>313</v>
      </c>
      <c r="Z16" s="3"/>
      <c r="AA16" s="3"/>
      <c r="AB16" s="3"/>
    </row>
    <row r="17" spans="1:28" ht="15.85" customHeight="1" x14ac:dyDescent="0.3">
      <c r="A17">
        <v>16</v>
      </c>
      <c r="B17" t="s">
        <v>118</v>
      </c>
      <c r="C17" t="s">
        <v>144</v>
      </c>
      <c r="D17" t="s">
        <v>73</v>
      </c>
      <c r="E17" t="s">
        <v>78</v>
      </c>
      <c r="F17" t="s">
        <v>137</v>
      </c>
      <c r="G17" t="s">
        <v>71</v>
      </c>
      <c r="H17">
        <v>99</v>
      </c>
      <c r="I17" s="8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 s="9">
        <f t="shared" si="0"/>
        <v>481</v>
      </c>
      <c r="W17" s="7">
        <f t="shared" si="1"/>
        <v>483</v>
      </c>
      <c r="X17" t="str">
        <f>Stat[[#This Row],[服装]]&amp;Stat[[#This Row],[名前]]&amp;Stat[[#This Row],[レアリティ]]</f>
        <v>プール掃除澤村大地ICONIC</v>
      </c>
      <c r="Y17" t="s">
        <v>313</v>
      </c>
      <c r="Z17" s="3"/>
      <c r="AA17" s="3"/>
      <c r="AB17" s="3"/>
    </row>
    <row r="18" spans="1:28" ht="15.85" customHeight="1" x14ac:dyDescent="0.3">
      <c r="A18">
        <v>17</v>
      </c>
      <c r="B18" t="s">
        <v>108</v>
      </c>
      <c r="C18" t="s">
        <v>145</v>
      </c>
      <c r="D18" t="s">
        <v>90</v>
      </c>
      <c r="E18" t="s">
        <v>74</v>
      </c>
      <c r="F18" t="s">
        <v>137</v>
      </c>
      <c r="G18" t="s">
        <v>71</v>
      </c>
      <c r="H18">
        <v>99</v>
      </c>
      <c r="I18" s="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 s="9">
        <f t="shared" si="0"/>
        <v>477</v>
      </c>
      <c r="W18" s="7">
        <f t="shared" si="1"/>
        <v>462</v>
      </c>
      <c r="X18" t="str">
        <f>Stat[[#This Row],[服装]]&amp;Stat[[#This Row],[名前]]&amp;Stat[[#This Row],[レアリティ]]</f>
        <v>ユニフォーム菅原考支ICONIC</v>
      </c>
      <c r="Y18" t="s">
        <v>329</v>
      </c>
      <c r="Z18" s="3"/>
      <c r="AA18" s="3"/>
      <c r="AB18" s="3"/>
    </row>
    <row r="19" spans="1:28" ht="15.85" customHeight="1" x14ac:dyDescent="0.3">
      <c r="A19">
        <v>18</v>
      </c>
      <c r="B19" t="s">
        <v>118</v>
      </c>
      <c r="C19" t="s">
        <v>145</v>
      </c>
      <c r="D19" t="s">
        <v>77</v>
      </c>
      <c r="E19" t="s">
        <v>74</v>
      </c>
      <c r="F19" t="s">
        <v>137</v>
      </c>
      <c r="G19" t="s">
        <v>71</v>
      </c>
      <c r="H19">
        <v>99</v>
      </c>
      <c r="I19" s="8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 s="9">
        <f t="shared" si="0"/>
        <v>487</v>
      </c>
      <c r="W19" s="7">
        <f t="shared" si="1"/>
        <v>466</v>
      </c>
      <c r="X19" t="str">
        <f>Stat[[#This Row],[服装]]&amp;Stat[[#This Row],[名前]]&amp;Stat[[#This Row],[レアリティ]]</f>
        <v>プール掃除菅原考支ICONIC</v>
      </c>
      <c r="Y19" t="s">
        <v>329</v>
      </c>
      <c r="Z19" s="3"/>
      <c r="AA19" s="3"/>
      <c r="AB19" s="3"/>
    </row>
    <row r="20" spans="1:28" ht="15.85" customHeight="1" x14ac:dyDescent="0.3">
      <c r="A20">
        <v>19</v>
      </c>
      <c r="B20" t="s">
        <v>108</v>
      </c>
      <c r="C20" t="s">
        <v>146</v>
      </c>
      <c r="D20" t="s">
        <v>77</v>
      </c>
      <c r="E20" t="s">
        <v>78</v>
      </c>
      <c r="F20" t="s">
        <v>137</v>
      </c>
      <c r="G20" t="s">
        <v>71</v>
      </c>
      <c r="H20">
        <v>99</v>
      </c>
      <c r="I20" s="8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 s="9">
        <f t="shared" si="0"/>
        <v>485</v>
      </c>
      <c r="W20" s="7">
        <f t="shared" si="1"/>
        <v>465</v>
      </c>
      <c r="X20" t="str">
        <f>Stat[[#This Row],[服装]]&amp;Stat[[#This Row],[名前]]&amp;Stat[[#This Row],[レアリティ]]</f>
        <v>ユニフォーム東峰旭ICONIC</v>
      </c>
      <c r="Y20" t="s">
        <v>314</v>
      </c>
      <c r="Z20" s="3"/>
      <c r="AA20" s="3"/>
      <c r="AB20" s="3"/>
    </row>
    <row r="21" spans="1:28" ht="15.85" customHeight="1" x14ac:dyDescent="0.3">
      <c r="A21">
        <v>20</v>
      </c>
      <c r="B21" t="s">
        <v>118</v>
      </c>
      <c r="C21" t="s">
        <v>146</v>
      </c>
      <c r="D21" t="s">
        <v>73</v>
      </c>
      <c r="E21" t="s">
        <v>78</v>
      </c>
      <c r="F21" t="s">
        <v>137</v>
      </c>
      <c r="G21" t="s">
        <v>71</v>
      </c>
      <c r="H21">
        <v>99</v>
      </c>
      <c r="I21" s="8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 s="9">
        <f t="shared" si="0"/>
        <v>477</v>
      </c>
      <c r="W21" s="7">
        <f t="shared" si="1"/>
        <v>453</v>
      </c>
      <c r="X21" t="str">
        <f>Stat[[#This Row],[服装]]&amp;Stat[[#This Row],[名前]]&amp;Stat[[#This Row],[レアリティ]]</f>
        <v>プール掃除東峰旭ICONIC</v>
      </c>
      <c r="Y21" t="s">
        <v>314</v>
      </c>
      <c r="Z21" s="3"/>
      <c r="AA21" s="3"/>
      <c r="AB21" s="3"/>
    </row>
    <row r="22" spans="1:28" ht="15.85" customHeight="1" x14ac:dyDescent="0.3">
      <c r="A22">
        <v>21</v>
      </c>
      <c r="B22" t="s">
        <v>108</v>
      </c>
      <c r="C22" t="s">
        <v>146</v>
      </c>
      <c r="D22" t="s">
        <v>77</v>
      </c>
      <c r="E22" t="s">
        <v>78</v>
      </c>
      <c r="F22" t="s">
        <v>137</v>
      </c>
      <c r="G22" t="s">
        <v>152</v>
      </c>
      <c r="H22">
        <v>99</v>
      </c>
      <c r="I22" s="8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 s="9">
        <f t="shared" si="0"/>
        <v>491</v>
      </c>
      <c r="W22" s="7">
        <f t="shared" si="1"/>
        <v>461</v>
      </c>
      <c r="X22" t="str">
        <f>Stat[[#This Row],[服装]]&amp;Stat[[#This Row],[名前]]&amp;Stat[[#This Row],[レアリティ]]</f>
        <v>ユニフォーム東峰旭YELL</v>
      </c>
      <c r="Y22" t="s">
        <v>314</v>
      </c>
      <c r="Z22" s="3"/>
      <c r="AA22" s="3"/>
      <c r="AB22" s="3"/>
    </row>
    <row r="23" spans="1:28" ht="15.85" customHeight="1" x14ac:dyDescent="0.3">
      <c r="A23">
        <v>22</v>
      </c>
      <c r="B23" t="s">
        <v>108</v>
      </c>
      <c r="C23" t="s">
        <v>147</v>
      </c>
      <c r="D23" t="s">
        <v>90</v>
      </c>
      <c r="E23" t="s">
        <v>78</v>
      </c>
      <c r="F23" t="s">
        <v>137</v>
      </c>
      <c r="G23" t="s">
        <v>71</v>
      </c>
      <c r="H23">
        <v>99</v>
      </c>
      <c r="I23" s="8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 s="9">
        <f t="shared" si="0"/>
        <v>459</v>
      </c>
      <c r="W23" s="7">
        <f t="shared" si="1"/>
        <v>461</v>
      </c>
      <c r="X23" t="str">
        <f>Stat[[#This Row],[服装]]&amp;Stat[[#This Row],[名前]]&amp;Stat[[#This Row],[レアリティ]]</f>
        <v>ユニフォーム縁下力ICONIC</v>
      </c>
      <c r="Y23" t="s">
        <v>315</v>
      </c>
      <c r="Z23" s="3"/>
      <c r="AA23" s="3"/>
      <c r="AB23" s="3"/>
    </row>
    <row r="24" spans="1:28" ht="15.85" customHeight="1" x14ac:dyDescent="0.3">
      <c r="A24">
        <v>23</v>
      </c>
      <c r="B24" s="3" t="s">
        <v>403</v>
      </c>
      <c r="C24" t="s">
        <v>147</v>
      </c>
      <c r="D24" s="3" t="s">
        <v>77</v>
      </c>
      <c r="E24" s="3" t="s">
        <v>78</v>
      </c>
      <c r="F24" t="s">
        <v>137</v>
      </c>
      <c r="G24" t="s">
        <v>71</v>
      </c>
      <c r="H24">
        <v>99</v>
      </c>
      <c r="I24" s="8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 s="9">
        <f>SUM(L24:O24)</f>
        <v>468</v>
      </c>
      <c r="W24" s="7">
        <f>SUM(Q24:T24)</f>
        <v>467</v>
      </c>
      <c r="X24" t="str">
        <f>Stat[[#This Row],[服装]]&amp;Stat[[#This Row],[名前]]&amp;Stat[[#This Row],[レアリティ]]</f>
        <v>探偵縁下力ICONIC</v>
      </c>
      <c r="Y24" t="s">
        <v>315</v>
      </c>
      <c r="Z24" s="3"/>
      <c r="AA24" s="3"/>
      <c r="AB24" s="3"/>
    </row>
    <row r="25" spans="1:28" ht="15.85" customHeight="1" x14ac:dyDescent="0.3">
      <c r="A25">
        <v>24</v>
      </c>
      <c r="B25" t="s">
        <v>108</v>
      </c>
      <c r="C25" t="s">
        <v>148</v>
      </c>
      <c r="D25" t="s">
        <v>90</v>
      </c>
      <c r="E25" t="s">
        <v>78</v>
      </c>
      <c r="F25" t="s">
        <v>137</v>
      </c>
      <c r="G25" t="s">
        <v>71</v>
      </c>
      <c r="H25">
        <v>99</v>
      </c>
      <c r="I25" s="8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 s="9">
        <f t="shared" si="0"/>
        <v>469</v>
      </c>
      <c r="W25" s="7">
        <f t="shared" si="1"/>
        <v>460</v>
      </c>
      <c r="X25" t="str">
        <f>Stat[[#This Row],[服装]]&amp;Stat[[#This Row],[名前]]&amp;Stat[[#This Row],[レアリティ]]</f>
        <v>ユニフォーム木下久志ICONIC</v>
      </c>
      <c r="Y25" t="s">
        <v>316</v>
      </c>
      <c r="Z25" s="3"/>
      <c r="AA25" s="3"/>
      <c r="AB25" s="3"/>
    </row>
    <row r="26" spans="1:28" ht="15.85" customHeight="1" x14ac:dyDescent="0.3">
      <c r="A26">
        <v>25</v>
      </c>
      <c r="B26" t="s">
        <v>108</v>
      </c>
      <c r="C26" t="s">
        <v>149</v>
      </c>
      <c r="D26" t="s">
        <v>90</v>
      </c>
      <c r="E26" t="s">
        <v>82</v>
      </c>
      <c r="F26" t="s">
        <v>137</v>
      </c>
      <c r="G26" t="s">
        <v>71</v>
      </c>
      <c r="H26">
        <v>99</v>
      </c>
      <c r="I26" s="8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 s="9">
        <f t="shared" si="0"/>
        <v>464</v>
      </c>
      <c r="W26" s="7">
        <f t="shared" si="1"/>
        <v>460</v>
      </c>
      <c r="X26" t="str">
        <f>Stat[[#This Row],[服装]]&amp;Stat[[#This Row],[名前]]&amp;Stat[[#This Row],[レアリティ]]</f>
        <v>ユニフォーム成田一仁ICONIC</v>
      </c>
      <c r="Y26" t="s">
        <v>317</v>
      </c>
      <c r="Z26" s="3"/>
      <c r="AA26" s="3"/>
      <c r="AB26" s="3"/>
    </row>
    <row r="27" spans="1:28" ht="14.4" x14ac:dyDescent="0.3">
      <c r="A27">
        <v>26</v>
      </c>
      <c r="B27" t="s">
        <v>108</v>
      </c>
      <c r="C27" t="s">
        <v>39</v>
      </c>
      <c r="D27" t="s">
        <v>24</v>
      </c>
      <c r="E27" t="s">
        <v>31</v>
      </c>
      <c r="F27" t="s">
        <v>27</v>
      </c>
      <c r="G27" t="s">
        <v>71</v>
      </c>
      <c r="H27">
        <v>99</v>
      </c>
      <c r="I27" s="8" t="s">
        <v>22</v>
      </c>
      <c r="J27">
        <v>5</v>
      </c>
      <c r="K27">
        <v>79</v>
      </c>
      <c r="L27">
        <v>113</v>
      </c>
      <c r="M27">
        <v>115</v>
      </c>
      <c r="N27">
        <v>127</v>
      </c>
      <c r="O27">
        <v>129</v>
      </c>
      <c r="P27">
        <v>101</v>
      </c>
      <c r="Q27">
        <v>113</v>
      </c>
      <c r="R27">
        <v>117</v>
      </c>
      <c r="S27">
        <v>113</v>
      </c>
      <c r="T27">
        <v>115</v>
      </c>
      <c r="U27">
        <v>41</v>
      </c>
      <c r="V27" s="9">
        <f t="shared" si="0"/>
        <v>484</v>
      </c>
      <c r="W27" s="7">
        <f t="shared" si="1"/>
        <v>458</v>
      </c>
      <c r="X27" t="str">
        <f>Stat[[#This Row],[服装]]&amp;Stat[[#This Row],[名前]]&amp;Stat[[#This Row],[レアリティ]]</f>
        <v>ユニフォーム孤爪研磨ICONIC</v>
      </c>
      <c r="Y27" t="s">
        <v>318</v>
      </c>
      <c r="Z27" s="3"/>
      <c r="AA27" s="3"/>
      <c r="AB27" s="3"/>
    </row>
    <row r="28" spans="1:28" ht="14.4" x14ac:dyDescent="0.3">
      <c r="A28">
        <v>27</v>
      </c>
      <c r="B28" t="s">
        <v>150</v>
      </c>
      <c r="C28" t="s">
        <v>39</v>
      </c>
      <c r="D28" t="s">
        <v>90</v>
      </c>
      <c r="E28" t="s">
        <v>31</v>
      </c>
      <c r="F28" t="s">
        <v>27</v>
      </c>
      <c r="G28" t="s">
        <v>71</v>
      </c>
      <c r="H28">
        <v>99</v>
      </c>
      <c r="I28" s="8" t="s">
        <v>22</v>
      </c>
      <c r="J28">
        <v>5</v>
      </c>
      <c r="K28">
        <v>80</v>
      </c>
      <c r="L28">
        <v>114</v>
      </c>
      <c r="M28">
        <v>118</v>
      </c>
      <c r="N28">
        <v>130</v>
      </c>
      <c r="O28">
        <v>132</v>
      </c>
      <c r="P28">
        <v>101</v>
      </c>
      <c r="Q28">
        <v>114</v>
      </c>
      <c r="R28">
        <v>118</v>
      </c>
      <c r="S28">
        <v>114</v>
      </c>
      <c r="T28">
        <v>116</v>
      </c>
      <c r="U28">
        <v>41</v>
      </c>
      <c r="V28" s="9">
        <f t="shared" si="0"/>
        <v>494</v>
      </c>
      <c r="W28" s="7">
        <f t="shared" si="1"/>
        <v>462</v>
      </c>
      <c r="X28" t="str">
        <f>Stat[[#This Row],[服装]]&amp;Stat[[#This Row],[名前]]&amp;Stat[[#This Row],[レアリティ]]</f>
        <v>制服孤爪研磨ICONIC</v>
      </c>
      <c r="Y28" t="s">
        <v>318</v>
      </c>
      <c r="Z28" s="3"/>
      <c r="AA28" s="3"/>
      <c r="AB28" s="3"/>
    </row>
    <row r="29" spans="1:28" ht="14.4" x14ac:dyDescent="0.3">
      <c r="A29">
        <v>28</v>
      </c>
      <c r="B29" t="s">
        <v>151</v>
      </c>
      <c r="C29" t="s">
        <v>39</v>
      </c>
      <c r="D29" t="s">
        <v>77</v>
      </c>
      <c r="E29" t="s">
        <v>31</v>
      </c>
      <c r="F29" t="s">
        <v>27</v>
      </c>
      <c r="G29" t="s">
        <v>71</v>
      </c>
      <c r="H29">
        <v>99</v>
      </c>
      <c r="I29" s="8" t="s">
        <v>22</v>
      </c>
      <c r="J29">
        <v>5</v>
      </c>
      <c r="K29">
        <v>80</v>
      </c>
      <c r="L29">
        <v>112</v>
      </c>
      <c r="M29">
        <v>118</v>
      </c>
      <c r="N29">
        <v>132</v>
      </c>
      <c r="O29">
        <v>132</v>
      </c>
      <c r="P29">
        <v>101</v>
      </c>
      <c r="Q29">
        <v>112</v>
      </c>
      <c r="R29">
        <v>120</v>
      </c>
      <c r="S29">
        <v>112</v>
      </c>
      <c r="T29">
        <v>118</v>
      </c>
      <c r="U29">
        <v>41</v>
      </c>
      <c r="V29" s="9">
        <f t="shared" si="0"/>
        <v>494</v>
      </c>
      <c r="W29" s="7">
        <f t="shared" si="1"/>
        <v>462</v>
      </c>
      <c r="X29" t="str">
        <f>Stat[[#This Row],[服装]]&amp;Stat[[#This Row],[名前]]&amp;Stat[[#This Row],[レアリティ]]</f>
        <v>夏祭り孤爪研磨ICONIC</v>
      </c>
      <c r="Y29" t="s">
        <v>318</v>
      </c>
      <c r="Z29" s="3"/>
      <c r="AA29" s="3"/>
      <c r="AB29" s="3"/>
    </row>
    <row r="30" spans="1:28" ht="14.4" x14ac:dyDescent="0.3">
      <c r="A30">
        <v>29</v>
      </c>
      <c r="B30" t="s">
        <v>108</v>
      </c>
      <c r="C30" t="s">
        <v>40</v>
      </c>
      <c r="D30" t="s">
        <v>23</v>
      </c>
      <c r="E30" t="s">
        <v>26</v>
      </c>
      <c r="F30" t="s">
        <v>27</v>
      </c>
      <c r="G30" t="s">
        <v>71</v>
      </c>
      <c r="H30">
        <v>99</v>
      </c>
      <c r="I30" s="8" t="s">
        <v>22</v>
      </c>
      <c r="J30">
        <v>5</v>
      </c>
      <c r="K30">
        <v>80</v>
      </c>
      <c r="L30">
        <v>126</v>
      </c>
      <c r="M30">
        <v>121</v>
      </c>
      <c r="N30">
        <v>114</v>
      </c>
      <c r="O30">
        <v>119</v>
      </c>
      <c r="P30">
        <v>101</v>
      </c>
      <c r="Q30">
        <v>129</v>
      </c>
      <c r="R30">
        <v>117</v>
      </c>
      <c r="S30">
        <v>116</v>
      </c>
      <c r="T30">
        <v>115</v>
      </c>
      <c r="U30">
        <v>36</v>
      </c>
      <c r="V30" s="9">
        <f t="shared" si="0"/>
        <v>480</v>
      </c>
      <c r="W30" s="7">
        <f t="shared" si="1"/>
        <v>477</v>
      </c>
      <c r="X30" t="str">
        <f>Stat[[#This Row],[服装]]&amp;Stat[[#This Row],[名前]]&amp;Stat[[#This Row],[レアリティ]]</f>
        <v>ユニフォーム黒尾鉄朗ICONIC</v>
      </c>
      <c r="Y30" t="s">
        <v>319</v>
      </c>
      <c r="Z30" s="3"/>
      <c r="AA30" s="3"/>
      <c r="AB30" s="3"/>
    </row>
    <row r="31" spans="1:28" ht="14.4" x14ac:dyDescent="0.3">
      <c r="A31">
        <v>30</v>
      </c>
      <c r="B31" t="s">
        <v>150</v>
      </c>
      <c r="C31" t="s">
        <v>40</v>
      </c>
      <c r="D31" t="s">
        <v>73</v>
      </c>
      <c r="E31" t="s">
        <v>26</v>
      </c>
      <c r="F31" t="s">
        <v>27</v>
      </c>
      <c r="G31" t="s">
        <v>71</v>
      </c>
      <c r="H31">
        <v>99</v>
      </c>
      <c r="I31" s="8" t="s">
        <v>22</v>
      </c>
      <c r="J31">
        <v>5</v>
      </c>
      <c r="K31">
        <v>82</v>
      </c>
      <c r="L31">
        <v>129</v>
      </c>
      <c r="M31">
        <v>122</v>
      </c>
      <c r="N31">
        <v>115</v>
      </c>
      <c r="O31">
        <v>120</v>
      </c>
      <c r="P31">
        <v>101</v>
      </c>
      <c r="Q31">
        <v>132</v>
      </c>
      <c r="R31">
        <v>118</v>
      </c>
      <c r="S31">
        <v>119</v>
      </c>
      <c r="T31">
        <v>116</v>
      </c>
      <c r="U31">
        <v>36</v>
      </c>
      <c r="V31" s="9">
        <f t="shared" si="0"/>
        <v>486</v>
      </c>
      <c r="W31" s="7">
        <f t="shared" si="1"/>
        <v>485</v>
      </c>
      <c r="X31" t="str">
        <f>Stat[[#This Row],[服装]]&amp;Stat[[#This Row],[名前]]&amp;Stat[[#This Row],[レアリティ]]</f>
        <v>制服黒尾鉄朗ICONIC</v>
      </c>
      <c r="Y31" t="s">
        <v>319</v>
      </c>
      <c r="Z31" s="3"/>
      <c r="AA31" s="3"/>
      <c r="AB31" s="3"/>
    </row>
    <row r="32" spans="1:28" ht="14.4" x14ac:dyDescent="0.3">
      <c r="A32">
        <v>31</v>
      </c>
      <c r="B32" t="s">
        <v>151</v>
      </c>
      <c r="C32" t="s">
        <v>40</v>
      </c>
      <c r="D32" t="s">
        <v>90</v>
      </c>
      <c r="E32" t="s">
        <v>26</v>
      </c>
      <c r="F32" t="s">
        <v>27</v>
      </c>
      <c r="G32" t="s">
        <v>71</v>
      </c>
      <c r="H32">
        <v>99</v>
      </c>
      <c r="I32" s="8" t="s">
        <v>22</v>
      </c>
      <c r="J32">
        <v>5</v>
      </c>
      <c r="K32">
        <v>82</v>
      </c>
      <c r="L32">
        <v>131</v>
      </c>
      <c r="M32">
        <v>125</v>
      </c>
      <c r="N32">
        <v>115</v>
      </c>
      <c r="O32">
        <v>123</v>
      </c>
      <c r="P32">
        <v>101</v>
      </c>
      <c r="Q32">
        <v>129</v>
      </c>
      <c r="R32">
        <v>118</v>
      </c>
      <c r="S32">
        <v>116</v>
      </c>
      <c r="T32">
        <v>114</v>
      </c>
      <c r="U32">
        <v>36</v>
      </c>
      <c r="V32" s="9">
        <f t="shared" si="0"/>
        <v>494</v>
      </c>
      <c r="W32" s="7">
        <f t="shared" si="1"/>
        <v>477</v>
      </c>
      <c r="X32" t="str">
        <f>Stat[[#This Row],[服装]]&amp;Stat[[#This Row],[名前]]&amp;Stat[[#This Row],[レアリティ]]</f>
        <v>夏祭り黒尾鉄朗ICONIC</v>
      </c>
      <c r="Y32" t="s">
        <v>319</v>
      </c>
      <c r="Z32" s="3"/>
      <c r="AA32" s="3"/>
      <c r="AB32" s="3"/>
    </row>
    <row r="33" spans="1:28" ht="14.4" x14ac:dyDescent="0.3">
      <c r="A33">
        <v>32</v>
      </c>
      <c r="B33" t="s">
        <v>108</v>
      </c>
      <c r="C33" t="s">
        <v>41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8" t="s">
        <v>22</v>
      </c>
      <c r="J33">
        <v>5</v>
      </c>
      <c r="K33">
        <v>73</v>
      </c>
      <c r="L33">
        <v>117</v>
      </c>
      <c r="M33">
        <v>114</v>
      </c>
      <c r="N33">
        <v>113</v>
      </c>
      <c r="O33">
        <v>118</v>
      </c>
      <c r="P33">
        <v>97</v>
      </c>
      <c r="Q33">
        <v>123</v>
      </c>
      <c r="R33">
        <v>115</v>
      </c>
      <c r="S33">
        <v>115</v>
      </c>
      <c r="T33">
        <v>115</v>
      </c>
      <c r="U33">
        <v>27</v>
      </c>
      <c r="V33" s="9">
        <f t="shared" si="0"/>
        <v>462</v>
      </c>
      <c r="W33" s="7">
        <f t="shared" si="1"/>
        <v>468</v>
      </c>
      <c r="X33" t="str">
        <f>Stat[[#This Row],[服装]]&amp;Stat[[#This Row],[名前]]&amp;Stat[[#This Row],[レアリティ]]</f>
        <v>ユニフォーム灰羽リエーフICONIC</v>
      </c>
      <c r="Y33" t="s">
        <v>320</v>
      </c>
      <c r="Z33" s="3"/>
      <c r="AA33" s="3"/>
      <c r="AB33" s="3"/>
    </row>
    <row r="34" spans="1:28" ht="14.4" x14ac:dyDescent="0.3">
      <c r="A34">
        <v>33</v>
      </c>
      <c r="B34" s="3" t="s">
        <v>403</v>
      </c>
      <c r="C34" t="s">
        <v>41</v>
      </c>
      <c r="D34" s="3" t="s">
        <v>90</v>
      </c>
      <c r="E34" t="s">
        <v>26</v>
      </c>
      <c r="F34" t="s">
        <v>27</v>
      </c>
      <c r="G34" t="s">
        <v>71</v>
      </c>
      <c r="H34">
        <v>99</v>
      </c>
      <c r="I34" s="8" t="s">
        <v>22</v>
      </c>
      <c r="J34">
        <v>5</v>
      </c>
      <c r="K34">
        <v>75</v>
      </c>
      <c r="L34">
        <v>120</v>
      </c>
      <c r="M34">
        <v>115</v>
      </c>
      <c r="N34">
        <v>114</v>
      </c>
      <c r="O34">
        <v>119</v>
      </c>
      <c r="P34">
        <v>97</v>
      </c>
      <c r="Q34">
        <v>126</v>
      </c>
      <c r="R34">
        <v>116</v>
      </c>
      <c r="S34">
        <v>118</v>
      </c>
      <c r="T34">
        <v>116</v>
      </c>
      <c r="U34">
        <v>27</v>
      </c>
      <c r="V34" s="9">
        <f>SUM(L34:O34)</f>
        <v>468</v>
      </c>
      <c r="W34" s="7">
        <f>SUM(Q34:T34)</f>
        <v>476</v>
      </c>
      <c r="X34" t="str">
        <f>Stat[[#This Row],[服装]]&amp;Stat[[#This Row],[名前]]&amp;Stat[[#This Row],[レアリティ]]</f>
        <v>探偵灰羽リエーフICONIC</v>
      </c>
      <c r="Y34"/>
      <c r="Z34" s="3"/>
      <c r="AA34" s="3"/>
      <c r="AB34" s="3"/>
    </row>
    <row r="35" spans="1:28" ht="14.4" x14ac:dyDescent="0.3">
      <c r="A35">
        <v>34</v>
      </c>
      <c r="B35" t="s">
        <v>108</v>
      </c>
      <c r="C35" t="s">
        <v>42</v>
      </c>
      <c r="D35" t="s">
        <v>24</v>
      </c>
      <c r="E35" t="s">
        <v>21</v>
      </c>
      <c r="F35" t="s">
        <v>27</v>
      </c>
      <c r="G35" t="s">
        <v>71</v>
      </c>
      <c r="H35">
        <v>99</v>
      </c>
      <c r="I35" s="8" t="s">
        <v>22</v>
      </c>
      <c r="J35">
        <v>5</v>
      </c>
      <c r="K35">
        <v>84</v>
      </c>
      <c r="L35">
        <v>118</v>
      </c>
      <c r="M35">
        <v>111</v>
      </c>
      <c r="N35">
        <v>116</v>
      </c>
      <c r="O35">
        <v>124</v>
      </c>
      <c r="P35">
        <v>101</v>
      </c>
      <c r="Q35">
        <v>110</v>
      </c>
      <c r="R35">
        <v>130</v>
      </c>
      <c r="S35">
        <v>116</v>
      </c>
      <c r="T35">
        <v>122</v>
      </c>
      <c r="U35">
        <v>36</v>
      </c>
      <c r="V35" s="9">
        <f t="shared" si="0"/>
        <v>469</v>
      </c>
      <c r="W35" s="7">
        <f t="shared" si="1"/>
        <v>478</v>
      </c>
      <c r="X35" t="str">
        <f>Stat[[#This Row],[服装]]&amp;Stat[[#This Row],[名前]]&amp;Stat[[#This Row],[レアリティ]]</f>
        <v>ユニフォーム夜久衛輔ICONIC</v>
      </c>
      <c r="Y35" t="s">
        <v>330</v>
      </c>
      <c r="Z35" s="3"/>
      <c r="AA35" s="3"/>
      <c r="AB35" s="3"/>
    </row>
    <row r="36" spans="1:28" ht="14.4" x14ac:dyDescent="0.3">
      <c r="A36">
        <v>35</v>
      </c>
      <c r="B36" t="s">
        <v>108</v>
      </c>
      <c r="C36" t="s">
        <v>43</v>
      </c>
      <c r="D36" t="s">
        <v>24</v>
      </c>
      <c r="E36" t="s">
        <v>25</v>
      </c>
      <c r="F36" t="s">
        <v>27</v>
      </c>
      <c r="G36" t="s">
        <v>71</v>
      </c>
      <c r="H36">
        <v>99</v>
      </c>
      <c r="I36" s="8" t="s">
        <v>22</v>
      </c>
      <c r="J36">
        <v>5</v>
      </c>
      <c r="K36">
        <v>75</v>
      </c>
      <c r="L36">
        <v>117</v>
      </c>
      <c r="M36">
        <v>113</v>
      </c>
      <c r="N36">
        <v>114</v>
      </c>
      <c r="O36">
        <v>115</v>
      </c>
      <c r="P36">
        <v>97</v>
      </c>
      <c r="Q36">
        <v>115</v>
      </c>
      <c r="R36">
        <v>116</v>
      </c>
      <c r="S36">
        <v>115</v>
      </c>
      <c r="T36">
        <v>115</v>
      </c>
      <c r="U36">
        <v>29</v>
      </c>
      <c r="V36" s="9">
        <f t="shared" ref="V36:V67" si="2">SUM(L36:O36)</f>
        <v>459</v>
      </c>
      <c r="W36" s="7">
        <f t="shared" ref="W36:W67" si="3">SUM(Q36:T36)</f>
        <v>461</v>
      </c>
      <c r="X36" t="str">
        <f>Stat[[#This Row],[服装]]&amp;Stat[[#This Row],[名前]]&amp;Stat[[#This Row],[レアリティ]]</f>
        <v>ユニフォーム福永招平ICONIC</v>
      </c>
      <c r="Y36" t="s">
        <v>321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44</v>
      </c>
      <c r="D37" t="s">
        <v>24</v>
      </c>
      <c r="E37" t="s">
        <v>26</v>
      </c>
      <c r="F37" t="s">
        <v>27</v>
      </c>
      <c r="G37" t="s">
        <v>71</v>
      </c>
      <c r="H37">
        <v>99</v>
      </c>
      <c r="I37" s="8" t="s">
        <v>22</v>
      </c>
      <c r="J37">
        <v>5</v>
      </c>
      <c r="K37">
        <v>75</v>
      </c>
      <c r="L37">
        <v>115</v>
      </c>
      <c r="M37">
        <v>114</v>
      </c>
      <c r="N37">
        <v>113</v>
      </c>
      <c r="O37">
        <v>118</v>
      </c>
      <c r="P37">
        <v>97</v>
      </c>
      <c r="Q37">
        <v>121</v>
      </c>
      <c r="R37">
        <v>115</v>
      </c>
      <c r="S37">
        <v>116</v>
      </c>
      <c r="T37">
        <v>115</v>
      </c>
      <c r="U37">
        <v>36</v>
      </c>
      <c r="V37" s="9">
        <f t="shared" si="2"/>
        <v>460</v>
      </c>
      <c r="W37" s="7">
        <f t="shared" si="3"/>
        <v>467</v>
      </c>
      <c r="X37" t="str">
        <f>Stat[[#This Row],[服装]]&amp;Stat[[#This Row],[名前]]&amp;Stat[[#This Row],[レアリティ]]</f>
        <v>ユニフォーム犬岡走ICONIC</v>
      </c>
      <c r="Y37" t="s">
        <v>322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45</v>
      </c>
      <c r="D38" t="s">
        <v>24</v>
      </c>
      <c r="E38" t="s">
        <v>25</v>
      </c>
      <c r="F38" t="s">
        <v>27</v>
      </c>
      <c r="G38" t="s">
        <v>71</v>
      </c>
      <c r="H38">
        <v>99</v>
      </c>
      <c r="I38" s="8" t="s">
        <v>22</v>
      </c>
      <c r="J38">
        <v>5</v>
      </c>
      <c r="K38">
        <v>78</v>
      </c>
      <c r="L38">
        <v>123</v>
      </c>
      <c r="M38">
        <v>120</v>
      </c>
      <c r="N38">
        <v>114</v>
      </c>
      <c r="O38">
        <v>122</v>
      </c>
      <c r="P38">
        <v>101</v>
      </c>
      <c r="Q38">
        <v>115</v>
      </c>
      <c r="R38">
        <v>116</v>
      </c>
      <c r="S38">
        <v>115</v>
      </c>
      <c r="T38">
        <v>115</v>
      </c>
      <c r="U38">
        <v>29</v>
      </c>
      <c r="V38" s="9">
        <f t="shared" si="2"/>
        <v>479</v>
      </c>
      <c r="W38" s="7">
        <f t="shared" si="3"/>
        <v>461</v>
      </c>
      <c r="X38" t="str">
        <f>Stat[[#This Row],[服装]]&amp;Stat[[#This Row],[名前]]&amp;Stat[[#This Row],[レアリティ]]</f>
        <v>ユニフォーム山本猛虎ICONIC</v>
      </c>
      <c r="Y38" t="s">
        <v>331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46</v>
      </c>
      <c r="D39" t="s">
        <v>24</v>
      </c>
      <c r="E39" t="s">
        <v>21</v>
      </c>
      <c r="F39" t="s">
        <v>27</v>
      </c>
      <c r="G39" t="s">
        <v>71</v>
      </c>
      <c r="H39">
        <v>99</v>
      </c>
      <c r="I39" s="8" t="s">
        <v>22</v>
      </c>
      <c r="J39">
        <v>5</v>
      </c>
      <c r="K39">
        <v>84</v>
      </c>
      <c r="L39">
        <v>115</v>
      </c>
      <c r="M39">
        <v>110</v>
      </c>
      <c r="N39">
        <v>113</v>
      </c>
      <c r="O39">
        <v>120</v>
      </c>
      <c r="P39">
        <v>97</v>
      </c>
      <c r="Q39">
        <v>110</v>
      </c>
      <c r="R39">
        <v>123</v>
      </c>
      <c r="S39">
        <v>119</v>
      </c>
      <c r="T39">
        <v>120</v>
      </c>
      <c r="U39">
        <v>33</v>
      </c>
      <c r="V39" s="9">
        <f t="shared" si="2"/>
        <v>458</v>
      </c>
      <c r="W39" s="7">
        <f t="shared" si="3"/>
        <v>472</v>
      </c>
      <c r="X39" t="str">
        <f>Stat[[#This Row],[服装]]&amp;Stat[[#This Row],[名前]]&amp;Stat[[#This Row],[レアリティ]]</f>
        <v>ユニフォーム芝山優生ICONIC</v>
      </c>
      <c r="Y39" t="s">
        <v>323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47</v>
      </c>
      <c r="D40" t="s">
        <v>24</v>
      </c>
      <c r="E40" t="s">
        <v>25</v>
      </c>
      <c r="F40" t="s">
        <v>27</v>
      </c>
      <c r="G40" t="s">
        <v>71</v>
      </c>
      <c r="H40">
        <v>99</v>
      </c>
      <c r="I40" s="8" t="s">
        <v>22</v>
      </c>
      <c r="J40">
        <v>5</v>
      </c>
      <c r="K40">
        <v>76</v>
      </c>
      <c r="L40">
        <v>124</v>
      </c>
      <c r="M40">
        <v>121</v>
      </c>
      <c r="N40">
        <v>114</v>
      </c>
      <c r="O40">
        <v>122</v>
      </c>
      <c r="P40">
        <v>101</v>
      </c>
      <c r="Q40">
        <v>116</v>
      </c>
      <c r="R40">
        <v>118</v>
      </c>
      <c r="S40">
        <v>116</v>
      </c>
      <c r="T40">
        <v>116</v>
      </c>
      <c r="U40">
        <v>51</v>
      </c>
      <c r="V40" s="9">
        <f t="shared" si="2"/>
        <v>481</v>
      </c>
      <c r="W40" s="7">
        <f t="shared" si="3"/>
        <v>466</v>
      </c>
      <c r="X40" t="str">
        <f>Stat[[#This Row],[服装]]&amp;Stat[[#This Row],[名前]]&amp;Stat[[#This Row],[レアリティ]]</f>
        <v>ユニフォーム海信之ICONIC</v>
      </c>
      <c r="Y40" t="s">
        <v>324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47</v>
      </c>
      <c r="D41" t="s">
        <v>90</v>
      </c>
      <c r="E41" t="s">
        <v>78</v>
      </c>
      <c r="F41" t="s">
        <v>27</v>
      </c>
      <c r="G41" t="s">
        <v>152</v>
      </c>
      <c r="H41">
        <v>99</v>
      </c>
      <c r="I41" s="8" t="s">
        <v>22</v>
      </c>
      <c r="J41">
        <v>5</v>
      </c>
      <c r="K41">
        <v>74</v>
      </c>
      <c r="L41">
        <v>120</v>
      </c>
      <c r="M41">
        <v>117</v>
      </c>
      <c r="N41">
        <v>110</v>
      </c>
      <c r="O41">
        <v>118</v>
      </c>
      <c r="P41">
        <v>99</v>
      </c>
      <c r="Q41">
        <v>112</v>
      </c>
      <c r="R41">
        <v>114</v>
      </c>
      <c r="S41">
        <v>112</v>
      </c>
      <c r="T41">
        <v>112</v>
      </c>
      <c r="U41">
        <v>49</v>
      </c>
      <c r="V41" s="9">
        <f t="shared" si="2"/>
        <v>465</v>
      </c>
      <c r="W41" s="7">
        <f t="shared" si="3"/>
        <v>450</v>
      </c>
      <c r="X41" t="str">
        <f>Stat[[#This Row],[服装]]&amp;Stat[[#This Row],[名前]]&amp;Stat[[#This Row],[レアリティ]]</f>
        <v>ユニフォーム海信之YELL</v>
      </c>
      <c r="Y41" t="s">
        <v>324</v>
      </c>
      <c r="Z41" s="3"/>
      <c r="AA41" s="3"/>
      <c r="AB41" s="3"/>
    </row>
    <row r="42" spans="1:28" ht="14.4" x14ac:dyDescent="0.3">
      <c r="A42">
        <v>41</v>
      </c>
      <c r="B42" t="s">
        <v>108</v>
      </c>
      <c r="C42" t="s">
        <v>48</v>
      </c>
      <c r="D42" t="s">
        <v>23</v>
      </c>
      <c r="E42" t="s">
        <v>26</v>
      </c>
      <c r="F42" t="s">
        <v>49</v>
      </c>
      <c r="G42" t="s">
        <v>71</v>
      </c>
      <c r="H42">
        <v>99</v>
      </c>
      <c r="I42" s="8" t="s">
        <v>22</v>
      </c>
      <c r="J42">
        <v>5</v>
      </c>
      <c r="K42">
        <v>76</v>
      </c>
      <c r="L42">
        <v>125</v>
      </c>
      <c r="M42">
        <v>113</v>
      </c>
      <c r="N42">
        <v>112</v>
      </c>
      <c r="O42">
        <v>122</v>
      </c>
      <c r="P42">
        <v>97</v>
      </c>
      <c r="Q42">
        <v>130</v>
      </c>
      <c r="R42">
        <v>115</v>
      </c>
      <c r="S42">
        <v>116</v>
      </c>
      <c r="T42">
        <v>115</v>
      </c>
      <c r="U42">
        <v>31</v>
      </c>
      <c r="V42" s="9">
        <f t="shared" si="2"/>
        <v>472</v>
      </c>
      <c r="W42" s="7">
        <f t="shared" si="3"/>
        <v>476</v>
      </c>
      <c r="X42" t="str">
        <f>Stat[[#This Row],[服装]]&amp;Stat[[#This Row],[名前]]&amp;Stat[[#This Row],[レアリティ]]</f>
        <v>ユニフォーム青根高伸ICONIC</v>
      </c>
      <c r="Y42" t="s">
        <v>325</v>
      </c>
      <c r="Z42" s="3"/>
      <c r="AA42" s="3"/>
      <c r="AB42" s="3"/>
    </row>
    <row r="43" spans="1:28" ht="14.4" x14ac:dyDescent="0.3">
      <c r="A43">
        <v>42</v>
      </c>
      <c r="B43" t="s">
        <v>150</v>
      </c>
      <c r="C43" t="s">
        <v>48</v>
      </c>
      <c r="D43" t="s">
        <v>73</v>
      </c>
      <c r="E43" t="s">
        <v>26</v>
      </c>
      <c r="F43" t="s">
        <v>49</v>
      </c>
      <c r="G43" t="s">
        <v>71</v>
      </c>
      <c r="H43">
        <v>99</v>
      </c>
      <c r="I43" s="8" t="s">
        <v>22</v>
      </c>
      <c r="J43">
        <v>5</v>
      </c>
      <c r="K43">
        <v>78</v>
      </c>
      <c r="L43">
        <v>128</v>
      </c>
      <c r="M43">
        <v>114</v>
      </c>
      <c r="N43">
        <v>113</v>
      </c>
      <c r="O43">
        <v>123</v>
      </c>
      <c r="P43">
        <v>97</v>
      </c>
      <c r="Q43">
        <v>133</v>
      </c>
      <c r="R43">
        <v>116</v>
      </c>
      <c r="S43">
        <v>119</v>
      </c>
      <c r="T43">
        <v>116</v>
      </c>
      <c r="U43">
        <v>31</v>
      </c>
      <c r="V43" s="9">
        <f t="shared" si="2"/>
        <v>478</v>
      </c>
      <c r="W43" s="7">
        <f t="shared" si="3"/>
        <v>484</v>
      </c>
      <c r="X43" t="str">
        <f>Stat[[#This Row],[服装]]&amp;Stat[[#This Row],[名前]]&amp;Stat[[#This Row],[レアリティ]]</f>
        <v>制服青根高伸ICONIC</v>
      </c>
      <c r="Y43" t="s">
        <v>325</v>
      </c>
      <c r="Z43" s="3"/>
      <c r="AA43" s="3"/>
      <c r="AB43" s="3"/>
    </row>
    <row r="44" spans="1:28" ht="14.4" x14ac:dyDescent="0.3">
      <c r="A44">
        <v>43</v>
      </c>
      <c r="B44" t="s">
        <v>118</v>
      </c>
      <c r="C44" t="s">
        <v>48</v>
      </c>
      <c r="D44" t="s">
        <v>90</v>
      </c>
      <c r="E44" t="s">
        <v>26</v>
      </c>
      <c r="F44" t="s">
        <v>49</v>
      </c>
      <c r="G44" t="s">
        <v>71</v>
      </c>
      <c r="H44">
        <v>99</v>
      </c>
      <c r="I44" s="8" t="s">
        <v>22</v>
      </c>
      <c r="J44">
        <v>5</v>
      </c>
      <c r="K44">
        <v>78</v>
      </c>
      <c r="L44">
        <v>130</v>
      </c>
      <c r="M44">
        <v>114</v>
      </c>
      <c r="N44">
        <v>113</v>
      </c>
      <c r="O44">
        <v>123</v>
      </c>
      <c r="P44">
        <v>97</v>
      </c>
      <c r="Q44">
        <v>131</v>
      </c>
      <c r="R44">
        <v>116</v>
      </c>
      <c r="S44">
        <v>119</v>
      </c>
      <c r="T44">
        <v>116</v>
      </c>
      <c r="U44">
        <v>31</v>
      </c>
      <c r="V44" s="9">
        <f t="shared" si="2"/>
        <v>480</v>
      </c>
      <c r="W44" s="7">
        <f t="shared" si="3"/>
        <v>482</v>
      </c>
      <c r="X44" t="str">
        <f>Stat[[#This Row],[服装]]&amp;Stat[[#This Row],[名前]]&amp;Stat[[#This Row],[レアリティ]]</f>
        <v>プール掃除青根高伸ICONIC</v>
      </c>
      <c r="Y44" t="s">
        <v>325</v>
      </c>
      <c r="Z44" s="3"/>
      <c r="AA44" s="3"/>
      <c r="AB44" s="3"/>
    </row>
    <row r="45" spans="1:28" ht="14.4" x14ac:dyDescent="0.3">
      <c r="A45">
        <v>44</v>
      </c>
      <c r="B45" t="s">
        <v>108</v>
      </c>
      <c r="C45" t="s">
        <v>50</v>
      </c>
      <c r="D45" t="s">
        <v>28</v>
      </c>
      <c r="E45" t="s">
        <v>25</v>
      </c>
      <c r="F45" t="s">
        <v>49</v>
      </c>
      <c r="G45" t="s">
        <v>71</v>
      </c>
      <c r="H45">
        <v>99</v>
      </c>
      <c r="I45" s="8" t="s">
        <v>22</v>
      </c>
      <c r="J45">
        <v>5</v>
      </c>
      <c r="K45">
        <v>75</v>
      </c>
      <c r="L45">
        <v>124</v>
      </c>
      <c r="M45">
        <v>119</v>
      </c>
      <c r="N45">
        <v>114</v>
      </c>
      <c r="O45">
        <v>127</v>
      </c>
      <c r="P45">
        <v>101</v>
      </c>
      <c r="Q45">
        <v>127</v>
      </c>
      <c r="R45">
        <v>116</v>
      </c>
      <c r="S45">
        <v>116</v>
      </c>
      <c r="T45">
        <v>119</v>
      </c>
      <c r="U45">
        <v>36</v>
      </c>
      <c r="V45" s="9">
        <f t="shared" si="2"/>
        <v>484</v>
      </c>
      <c r="W45" s="7">
        <f t="shared" si="3"/>
        <v>478</v>
      </c>
      <c r="X45" t="str">
        <f>Stat[[#This Row],[服装]]&amp;Stat[[#This Row],[名前]]&amp;Stat[[#This Row],[レアリティ]]</f>
        <v>ユニフォーム二口堅治ICONIC</v>
      </c>
      <c r="Y45" t="s">
        <v>326</v>
      </c>
      <c r="Z45" s="3"/>
      <c r="AA45" s="3"/>
      <c r="AB45" s="3"/>
    </row>
    <row r="46" spans="1:28" ht="14.4" x14ac:dyDescent="0.3">
      <c r="A46">
        <v>45</v>
      </c>
      <c r="B46" t="s">
        <v>150</v>
      </c>
      <c r="C46" t="s">
        <v>50</v>
      </c>
      <c r="D46" t="s">
        <v>77</v>
      </c>
      <c r="E46" t="s">
        <v>25</v>
      </c>
      <c r="F46" t="s">
        <v>49</v>
      </c>
      <c r="G46" t="s">
        <v>71</v>
      </c>
      <c r="H46">
        <v>99</v>
      </c>
      <c r="I46" s="8" t="s">
        <v>22</v>
      </c>
      <c r="J46">
        <v>5</v>
      </c>
      <c r="K46">
        <v>77</v>
      </c>
      <c r="L46">
        <v>127</v>
      </c>
      <c r="M46">
        <v>122</v>
      </c>
      <c r="N46">
        <v>115</v>
      </c>
      <c r="O46">
        <v>128</v>
      </c>
      <c r="P46">
        <v>101</v>
      </c>
      <c r="Q46">
        <v>128</v>
      </c>
      <c r="R46">
        <v>117</v>
      </c>
      <c r="S46">
        <v>119</v>
      </c>
      <c r="T46">
        <v>120</v>
      </c>
      <c r="U46">
        <v>36</v>
      </c>
      <c r="V46" s="9">
        <f t="shared" si="2"/>
        <v>492</v>
      </c>
      <c r="W46" s="7">
        <f t="shared" si="3"/>
        <v>484</v>
      </c>
      <c r="X46" t="str">
        <f>Stat[[#This Row],[服装]]&amp;Stat[[#This Row],[名前]]&amp;Stat[[#This Row],[レアリティ]]</f>
        <v>制服二口堅治ICONIC</v>
      </c>
      <c r="Y46" t="s">
        <v>326</v>
      </c>
      <c r="Z46" s="3"/>
      <c r="AA46" s="3"/>
      <c r="AB46" s="3"/>
    </row>
    <row r="47" spans="1:28" ht="14.4" x14ac:dyDescent="0.3">
      <c r="A47">
        <v>46</v>
      </c>
      <c r="B47" t="s">
        <v>118</v>
      </c>
      <c r="C47" t="s">
        <v>50</v>
      </c>
      <c r="D47" t="s">
        <v>73</v>
      </c>
      <c r="E47" t="s">
        <v>25</v>
      </c>
      <c r="F47" t="s">
        <v>49</v>
      </c>
      <c r="G47" t="s">
        <v>71</v>
      </c>
      <c r="H47">
        <v>99</v>
      </c>
      <c r="I47" s="8" t="s">
        <v>22</v>
      </c>
      <c r="J47">
        <v>5</v>
      </c>
      <c r="K47">
        <v>77</v>
      </c>
      <c r="L47">
        <v>124</v>
      </c>
      <c r="M47">
        <v>119</v>
      </c>
      <c r="N47">
        <v>115</v>
      </c>
      <c r="O47">
        <v>126</v>
      </c>
      <c r="P47">
        <v>101</v>
      </c>
      <c r="Q47">
        <v>131</v>
      </c>
      <c r="R47">
        <v>120</v>
      </c>
      <c r="S47">
        <v>119</v>
      </c>
      <c r="T47">
        <v>122</v>
      </c>
      <c r="U47">
        <v>36</v>
      </c>
      <c r="V47" s="9">
        <f t="shared" si="2"/>
        <v>484</v>
      </c>
      <c r="W47" s="7">
        <f t="shared" si="3"/>
        <v>492</v>
      </c>
      <c r="X47" t="str">
        <f>Stat[[#This Row],[服装]]&amp;Stat[[#This Row],[名前]]&amp;Stat[[#This Row],[レアリティ]]</f>
        <v>プール掃除二口堅治ICONIC</v>
      </c>
      <c r="Y47" t="s">
        <v>326</v>
      </c>
      <c r="Z47" s="3"/>
      <c r="AA47" s="3"/>
      <c r="AB47" s="3"/>
    </row>
    <row r="48" spans="1:28" ht="14.4" x14ac:dyDescent="0.3">
      <c r="A48">
        <v>47</v>
      </c>
      <c r="B48" t="s">
        <v>108</v>
      </c>
      <c r="C48" t="s">
        <v>401</v>
      </c>
      <c r="D48" t="s">
        <v>23</v>
      </c>
      <c r="E48" t="s">
        <v>31</v>
      </c>
      <c r="F48" t="s">
        <v>49</v>
      </c>
      <c r="G48" t="s">
        <v>71</v>
      </c>
      <c r="H48">
        <v>99</v>
      </c>
      <c r="I48" s="8" t="s">
        <v>22</v>
      </c>
      <c r="J48">
        <v>5</v>
      </c>
      <c r="K48">
        <v>76</v>
      </c>
      <c r="L48">
        <v>119</v>
      </c>
      <c r="M48">
        <v>118</v>
      </c>
      <c r="N48">
        <v>123</v>
      </c>
      <c r="O48">
        <v>121</v>
      </c>
      <c r="P48">
        <v>97</v>
      </c>
      <c r="Q48">
        <v>127</v>
      </c>
      <c r="R48">
        <v>116</v>
      </c>
      <c r="S48">
        <v>116</v>
      </c>
      <c r="T48">
        <v>116</v>
      </c>
      <c r="U48">
        <v>29</v>
      </c>
      <c r="V48" s="9">
        <f t="shared" si="2"/>
        <v>481</v>
      </c>
      <c r="W48" s="7">
        <f t="shared" si="3"/>
        <v>475</v>
      </c>
      <c r="X48" t="str">
        <f>Stat[[#This Row],[服装]]&amp;Stat[[#This Row],[名前]]&amp;Stat[[#This Row],[レアリティ]]</f>
        <v>ユニフォーム黄金川貫至ICONIC</v>
      </c>
      <c r="Y48" t="s">
        <v>327</v>
      </c>
      <c r="Z48" s="3"/>
      <c r="AA48" s="3"/>
      <c r="AB48" s="3"/>
    </row>
    <row r="49" spans="1:28" ht="14.4" x14ac:dyDescent="0.3">
      <c r="A49">
        <v>48</v>
      </c>
      <c r="B49" t="s">
        <v>150</v>
      </c>
      <c r="C49" t="s">
        <v>401</v>
      </c>
      <c r="D49" t="s">
        <v>73</v>
      </c>
      <c r="E49" t="s">
        <v>31</v>
      </c>
      <c r="F49" t="s">
        <v>49</v>
      </c>
      <c r="G49" t="s">
        <v>71</v>
      </c>
      <c r="H49">
        <v>99</v>
      </c>
      <c r="I49" s="8" t="s">
        <v>22</v>
      </c>
      <c r="J49">
        <v>5</v>
      </c>
      <c r="K49">
        <v>78</v>
      </c>
      <c r="L49">
        <v>120</v>
      </c>
      <c r="M49">
        <v>121</v>
      </c>
      <c r="N49">
        <v>126</v>
      </c>
      <c r="O49">
        <v>124</v>
      </c>
      <c r="P49">
        <v>97</v>
      </c>
      <c r="Q49">
        <v>128</v>
      </c>
      <c r="R49">
        <v>117</v>
      </c>
      <c r="S49">
        <v>117</v>
      </c>
      <c r="T49">
        <v>117</v>
      </c>
      <c r="U49">
        <v>29</v>
      </c>
      <c r="V49" s="9">
        <f t="shared" si="2"/>
        <v>491</v>
      </c>
      <c r="W49" s="7">
        <f t="shared" si="3"/>
        <v>479</v>
      </c>
      <c r="X49" t="str">
        <f>Stat[[#This Row],[服装]]&amp;Stat[[#This Row],[名前]]&amp;Stat[[#This Row],[レアリティ]]</f>
        <v>制服黄金川貫至ICONIC</v>
      </c>
      <c r="Y49" t="s">
        <v>327</v>
      </c>
      <c r="Z49" s="3"/>
      <c r="AA49" s="3"/>
      <c r="AB49" s="3"/>
    </row>
    <row r="50" spans="1:28" ht="14.4" x14ac:dyDescent="0.3">
      <c r="A50">
        <v>49</v>
      </c>
      <c r="B50" t="s">
        <v>108</v>
      </c>
      <c r="C50" t="s">
        <v>51</v>
      </c>
      <c r="D50" t="s">
        <v>23</v>
      </c>
      <c r="E50" t="s">
        <v>25</v>
      </c>
      <c r="F50" t="s">
        <v>49</v>
      </c>
      <c r="G50" t="s">
        <v>71</v>
      </c>
      <c r="H50">
        <v>99</v>
      </c>
      <c r="I50" s="8" t="s">
        <v>22</v>
      </c>
      <c r="J50">
        <v>5</v>
      </c>
      <c r="K50">
        <v>78</v>
      </c>
      <c r="L50">
        <v>121</v>
      </c>
      <c r="M50">
        <v>117</v>
      </c>
      <c r="N50">
        <v>112</v>
      </c>
      <c r="O50">
        <v>119</v>
      </c>
      <c r="P50">
        <v>97</v>
      </c>
      <c r="Q50">
        <v>116</v>
      </c>
      <c r="R50">
        <v>114</v>
      </c>
      <c r="S50">
        <v>116</v>
      </c>
      <c r="T50">
        <v>119</v>
      </c>
      <c r="U50">
        <v>31</v>
      </c>
      <c r="V50" s="9">
        <f t="shared" si="2"/>
        <v>469</v>
      </c>
      <c r="W50" s="7">
        <f t="shared" si="3"/>
        <v>465</v>
      </c>
      <c r="X50" t="str">
        <f>Stat[[#This Row],[服装]]&amp;Stat[[#This Row],[名前]]&amp;Stat[[#This Row],[レアリティ]]</f>
        <v>ユニフォーム小原豊ICONIC</v>
      </c>
      <c r="Y50" t="s">
        <v>328</v>
      </c>
      <c r="Z50" s="3"/>
      <c r="AA50" s="3"/>
      <c r="AB50" s="3"/>
    </row>
    <row r="51" spans="1:28" ht="14.4" x14ac:dyDescent="0.3">
      <c r="A51">
        <v>50</v>
      </c>
      <c r="B51" t="s">
        <v>108</v>
      </c>
      <c r="C51" t="s">
        <v>52</v>
      </c>
      <c r="D51" t="s">
        <v>23</v>
      </c>
      <c r="E51" t="s">
        <v>25</v>
      </c>
      <c r="F51" t="s">
        <v>49</v>
      </c>
      <c r="G51" t="s">
        <v>71</v>
      </c>
      <c r="H51">
        <v>99</v>
      </c>
      <c r="I51" s="8" t="s">
        <v>22</v>
      </c>
      <c r="J51">
        <v>5</v>
      </c>
      <c r="K51">
        <v>76</v>
      </c>
      <c r="L51">
        <v>122</v>
      </c>
      <c r="M51">
        <v>118</v>
      </c>
      <c r="N51">
        <v>113</v>
      </c>
      <c r="O51">
        <v>120</v>
      </c>
      <c r="P51">
        <v>97</v>
      </c>
      <c r="Q51">
        <v>121</v>
      </c>
      <c r="R51">
        <v>115</v>
      </c>
      <c r="S51">
        <v>117</v>
      </c>
      <c r="T51">
        <v>120</v>
      </c>
      <c r="U51">
        <v>31</v>
      </c>
      <c r="V51" s="9">
        <f t="shared" si="2"/>
        <v>473</v>
      </c>
      <c r="W51" s="7">
        <f t="shared" si="3"/>
        <v>473</v>
      </c>
      <c r="X51" t="str">
        <f>Stat[[#This Row],[服装]]&amp;Stat[[#This Row],[名前]]&amp;Stat[[#This Row],[レアリティ]]</f>
        <v>ユニフォーム女川太郎ICONIC</v>
      </c>
      <c r="Y51" t="s">
        <v>333</v>
      </c>
      <c r="Z51" s="3"/>
      <c r="AA51" s="3"/>
      <c r="AB51" s="3"/>
    </row>
    <row r="52" spans="1:28" ht="14.4" x14ac:dyDescent="0.3">
      <c r="A52">
        <v>51</v>
      </c>
      <c r="B52" t="s">
        <v>108</v>
      </c>
      <c r="C52" t="s">
        <v>53</v>
      </c>
      <c r="D52" t="s">
        <v>23</v>
      </c>
      <c r="E52" t="s">
        <v>21</v>
      </c>
      <c r="F52" t="s">
        <v>49</v>
      </c>
      <c r="G52" t="s">
        <v>71</v>
      </c>
      <c r="H52">
        <v>99</v>
      </c>
      <c r="I52" s="8" t="s">
        <v>22</v>
      </c>
      <c r="J52">
        <v>5</v>
      </c>
      <c r="K52">
        <v>84</v>
      </c>
      <c r="L52">
        <v>113</v>
      </c>
      <c r="M52">
        <v>110</v>
      </c>
      <c r="N52">
        <v>112</v>
      </c>
      <c r="O52">
        <v>121</v>
      </c>
      <c r="P52">
        <v>101</v>
      </c>
      <c r="Q52">
        <v>110</v>
      </c>
      <c r="R52">
        <v>124</v>
      </c>
      <c r="S52">
        <v>119</v>
      </c>
      <c r="T52">
        <v>120</v>
      </c>
      <c r="U52">
        <v>36</v>
      </c>
      <c r="V52" s="9">
        <f t="shared" si="2"/>
        <v>456</v>
      </c>
      <c r="W52" s="7">
        <f t="shared" si="3"/>
        <v>473</v>
      </c>
      <c r="X52" t="str">
        <f>Stat[[#This Row],[服装]]&amp;Stat[[#This Row],[名前]]&amp;Stat[[#This Row],[レアリティ]]</f>
        <v>ユニフォーム作並浩輔ICONIC</v>
      </c>
      <c r="Y52" t="s">
        <v>332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54</v>
      </c>
      <c r="D53" t="s">
        <v>23</v>
      </c>
      <c r="E53" t="s">
        <v>26</v>
      </c>
      <c r="F53" t="s">
        <v>49</v>
      </c>
      <c r="G53" t="s">
        <v>71</v>
      </c>
      <c r="H53">
        <v>99</v>
      </c>
      <c r="I53" s="8" t="s">
        <v>22</v>
      </c>
      <c r="J53">
        <v>5</v>
      </c>
      <c r="K53">
        <v>75</v>
      </c>
      <c r="L53">
        <v>125</v>
      </c>
      <c r="M53">
        <v>113</v>
      </c>
      <c r="N53">
        <v>112</v>
      </c>
      <c r="O53">
        <v>122</v>
      </c>
      <c r="P53">
        <v>97</v>
      </c>
      <c r="Q53">
        <v>125</v>
      </c>
      <c r="R53">
        <v>115</v>
      </c>
      <c r="S53">
        <v>116</v>
      </c>
      <c r="T53">
        <v>115</v>
      </c>
      <c r="U53">
        <v>31</v>
      </c>
      <c r="V53" s="9">
        <f t="shared" si="2"/>
        <v>472</v>
      </c>
      <c r="W53" s="7">
        <f t="shared" si="3"/>
        <v>471</v>
      </c>
      <c r="X53" t="str">
        <f>Stat[[#This Row],[服装]]&amp;Stat[[#This Row],[名前]]&amp;Stat[[#This Row],[レアリティ]]</f>
        <v>ユニフォーム吹上仁悟ICONIC</v>
      </c>
      <c r="Y53" t="s">
        <v>334</v>
      </c>
      <c r="Z53" s="3"/>
      <c r="AA53" s="3"/>
      <c r="AB53" s="3"/>
    </row>
    <row r="54" spans="1:28" ht="14.4" x14ac:dyDescent="0.3">
      <c r="A54">
        <v>53</v>
      </c>
      <c r="B54" t="s">
        <v>108</v>
      </c>
      <c r="C54" t="s">
        <v>30</v>
      </c>
      <c r="D54" t="s">
        <v>23</v>
      </c>
      <c r="E54" t="s">
        <v>31</v>
      </c>
      <c r="F54" t="s">
        <v>20</v>
      </c>
      <c r="G54" t="s">
        <v>71</v>
      </c>
      <c r="H54">
        <v>99</v>
      </c>
      <c r="I54" s="8" t="s">
        <v>22</v>
      </c>
      <c r="J54">
        <v>5</v>
      </c>
      <c r="K54">
        <v>80</v>
      </c>
      <c r="L54">
        <v>127</v>
      </c>
      <c r="M54">
        <v>127</v>
      </c>
      <c r="N54">
        <v>129</v>
      </c>
      <c r="O54">
        <v>127</v>
      </c>
      <c r="P54">
        <v>101</v>
      </c>
      <c r="Q54">
        <v>114</v>
      </c>
      <c r="R54">
        <v>115</v>
      </c>
      <c r="S54">
        <v>115</v>
      </c>
      <c r="T54">
        <v>115</v>
      </c>
      <c r="U54">
        <v>36</v>
      </c>
      <c r="V54" s="9">
        <f t="shared" si="2"/>
        <v>510</v>
      </c>
      <c r="W54" s="7">
        <f t="shared" si="3"/>
        <v>459</v>
      </c>
      <c r="X54" t="str">
        <f>Stat[[#This Row],[服装]]&amp;Stat[[#This Row],[名前]]&amp;Stat[[#This Row],[レアリティ]]</f>
        <v>ユニフォーム及川徹ICONIC</v>
      </c>
      <c r="Y54" t="s">
        <v>335</v>
      </c>
      <c r="Z54" s="3"/>
      <c r="AA54" s="3"/>
      <c r="AB54" s="3"/>
    </row>
    <row r="55" spans="1:28" ht="14.4" x14ac:dyDescent="0.3">
      <c r="A55">
        <v>54</v>
      </c>
      <c r="B55" t="s">
        <v>118</v>
      </c>
      <c r="C55" t="s">
        <v>30</v>
      </c>
      <c r="D55" t="s">
        <v>90</v>
      </c>
      <c r="E55" t="s">
        <v>31</v>
      </c>
      <c r="F55" t="s">
        <v>20</v>
      </c>
      <c r="G55" t="s">
        <v>71</v>
      </c>
      <c r="H55">
        <v>99</v>
      </c>
      <c r="I55" s="8" t="s">
        <v>22</v>
      </c>
      <c r="J55">
        <v>5</v>
      </c>
      <c r="K55">
        <v>82</v>
      </c>
      <c r="L55">
        <v>128</v>
      </c>
      <c r="M55">
        <v>130</v>
      </c>
      <c r="N55">
        <v>132</v>
      </c>
      <c r="O55">
        <v>130</v>
      </c>
      <c r="P55">
        <v>101</v>
      </c>
      <c r="Q55">
        <v>115</v>
      </c>
      <c r="R55">
        <v>116</v>
      </c>
      <c r="S55">
        <v>116</v>
      </c>
      <c r="T55">
        <v>116</v>
      </c>
      <c r="U55">
        <v>36</v>
      </c>
      <c r="V55" s="9">
        <f t="shared" si="2"/>
        <v>520</v>
      </c>
      <c r="W55" s="7">
        <f t="shared" si="3"/>
        <v>463</v>
      </c>
      <c r="X55" t="str">
        <f>Stat[[#This Row],[服装]]&amp;Stat[[#This Row],[名前]]&amp;Stat[[#This Row],[レアリティ]]</f>
        <v>プール掃除及川徹ICONIC</v>
      </c>
      <c r="Y55" t="s">
        <v>335</v>
      </c>
      <c r="Z55" s="3"/>
      <c r="AA55" s="3"/>
      <c r="AB55" s="3"/>
    </row>
    <row r="56" spans="1:28" ht="14.4" x14ac:dyDescent="0.3">
      <c r="A56">
        <v>55</v>
      </c>
      <c r="B56" t="s">
        <v>108</v>
      </c>
      <c r="C56" t="s">
        <v>32</v>
      </c>
      <c r="D56" t="s">
        <v>28</v>
      </c>
      <c r="E56" t="s">
        <v>25</v>
      </c>
      <c r="F56" t="s">
        <v>20</v>
      </c>
      <c r="G56" t="s">
        <v>71</v>
      </c>
      <c r="H56">
        <v>99</v>
      </c>
      <c r="I56" s="8" t="s">
        <v>22</v>
      </c>
      <c r="J56">
        <v>5</v>
      </c>
      <c r="K56">
        <v>77</v>
      </c>
      <c r="L56">
        <v>125</v>
      </c>
      <c r="M56">
        <v>121</v>
      </c>
      <c r="N56">
        <v>114</v>
      </c>
      <c r="O56">
        <v>122</v>
      </c>
      <c r="P56">
        <v>101</v>
      </c>
      <c r="Q56">
        <v>117</v>
      </c>
      <c r="R56">
        <v>115</v>
      </c>
      <c r="S56">
        <v>116</v>
      </c>
      <c r="T56">
        <v>116</v>
      </c>
      <c r="U56">
        <v>36</v>
      </c>
      <c r="V56" s="9">
        <f t="shared" si="2"/>
        <v>482</v>
      </c>
      <c r="W56" s="7">
        <f t="shared" si="3"/>
        <v>464</v>
      </c>
      <c r="X56" t="str">
        <f>Stat[[#This Row],[服装]]&amp;Stat[[#This Row],[名前]]&amp;Stat[[#This Row],[レアリティ]]</f>
        <v>ユニフォーム岩泉一ICONIC</v>
      </c>
      <c r="Y56" t="s">
        <v>336</v>
      </c>
      <c r="Z56" s="3"/>
      <c r="AA56" s="3"/>
      <c r="AB56" s="3"/>
    </row>
    <row r="57" spans="1:28" ht="14.4" x14ac:dyDescent="0.3">
      <c r="A57">
        <v>56</v>
      </c>
      <c r="B57" t="s">
        <v>118</v>
      </c>
      <c r="C57" t="s">
        <v>32</v>
      </c>
      <c r="D57" t="s">
        <v>73</v>
      </c>
      <c r="E57" t="s">
        <v>25</v>
      </c>
      <c r="F57" t="s">
        <v>20</v>
      </c>
      <c r="G57" t="s">
        <v>71</v>
      </c>
      <c r="H57">
        <v>99</v>
      </c>
      <c r="I57" s="8" t="s">
        <v>22</v>
      </c>
      <c r="J57">
        <v>5</v>
      </c>
      <c r="K57">
        <v>79</v>
      </c>
      <c r="L57">
        <v>128</v>
      </c>
      <c r="M57">
        <v>124</v>
      </c>
      <c r="N57">
        <v>115</v>
      </c>
      <c r="O57">
        <v>123</v>
      </c>
      <c r="P57">
        <v>101</v>
      </c>
      <c r="Q57">
        <v>118</v>
      </c>
      <c r="R57">
        <v>116</v>
      </c>
      <c r="S57">
        <v>119</v>
      </c>
      <c r="T57">
        <v>117</v>
      </c>
      <c r="U57">
        <v>36</v>
      </c>
      <c r="V57" s="9">
        <f t="shared" si="2"/>
        <v>490</v>
      </c>
      <c r="W57" s="7">
        <f t="shared" si="3"/>
        <v>470</v>
      </c>
      <c r="X57" t="str">
        <f>Stat[[#This Row],[服装]]&amp;Stat[[#This Row],[名前]]&amp;Stat[[#This Row],[レアリティ]]</f>
        <v>プール掃除岩泉一ICONIC</v>
      </c>
      <c r="Y57" t="s">
        <v>336</v>
      </c>
      <c r="Z57" s="3"/>
      <c r="AA57" s="3"/>
      <c r="AB57" s="3"/>
    </row>
    <row r="58" spans="1:28" ht="14.4" x14ac:dyDescent="0.3">
      <c r="A58">
        <v>57</v>
      </c>
      <c r="B58" t="s">
        <v>108</v>
      </c>
      <c r="C58" t="s">
        <v>33</v>
      </c>
      <c r="D58" t="s">
        <v>24</v>
      </c>
      <c r="E58" t="s">
        <v>26</v>
      </c>
      <c r="F58" t="s">
        <v>20</v>
      </c>
      <c r="G58" t="s">
        <v>71</v>
      </c>
      <c r="H58">
        <v>99</v>
      </c>
      <c r="I58" s="8" t="s">
        <v>22</v>
      </c>
      <c r="J58">
        <v>5</v>
      </c>
      <c r="K58">
        <v>71</v>
      </c>
      <c r="L58">
        <v>118</v>
      </c>
      <c r="M58">
        <v>113</v>
      </c>
      <c r="N58">
        <v>112</v>
      </c>
      <c r="O58">
        <v>116</v>
      </c>
      <c r="P58">
        <v>97</v>
      </c>
      <c r="Q58">
        <v>120</v>
      </c>
      <c r="R58">
        <v>115</v>
      </c>
      <c r="S58">
        <v>115</v>
      </c>
      <c r="T58">
        <v>115</v>
      </c>
      <c r="U58">
        <v>31</v>
      </c>
      <c r="V58" s="9">
        <f t="shared" si="2"/>
        <v>459</v>
      </c>
      <c r="W58" s="7">
        <f t="shared" si="3"/>
        <v>465</v>
      </c>
      <c r="X58" t="str">
        <f>Stat[[#This Row],[服装]]&amp;Stat[[#This Row],[名前]]&amp;Stat[[#This Row],[レアリティ]]</f>
        <v>ユニフォーム金田一勇太郎ICONIC</v>
      </c>
      <c r="Y58" t="s">
        <v>337</v>
      </c>
      <c r="Z58" s="3"/>
      <c r="AA58" s="3"/>
      <c r="AB58" s="3"/>
    </row>
    <row r="59" spans="1:28" ht="14.4" x14ac:dyDescent="0.3">
      <c r="A59">
        <v>58</v>
      </c>
      <c r="B59" t="s">
        <v>108</v>
      </c>
      <c r="C59" t="s">
        <v>34</v>
      </c>
      <c r="D59" t="s">
        <v>28</v>
      </c>
      <c r="E59" t="s">
        <v>25</v>
      </c>
      <c r="F59" t="s">
        <v>20</v>
      </c>
      <c r="G59" t="s">
        <v>71</v>
      </c>
      <c r="H59">
        <v>99</v>
      </c>
      <c r="I59" s="8" t="s">
        <v>22</v>
      </c>
      <c r="J59">
        <v>5</v>
      </c>
      <c r="K59">
        <v>75</v>
      </c>
      <c r="L59">
        <v>128</v>
      </c>
      <c r="M59">
        <v>126</v>
      </c>
      <c r="N59">
        <v>112</v>
      </c>
      <c r="O59">
        <v>119</v>
      </c>
      <c r="P59">
        <v>97</v>
      </c>
      <c r="Q59">
        <v>114</v>
      </c>
      <c r="R59">
        <v>110</v>
      </c>
      <c r="S59">
        <v>116</v>
      </c>
      <c r="T59">
        <v>121</v>
      </c>
      <c r="U59">
        <v>27</v>
      </c>
      <c r="V59" s="9">
        <f t="shared" si="2"/>
        <v>485</v>
      </c>
      <c r="W59" s="7">
        <f t="shared" si="3"/>
        <v>461</v>
      </c>
      <c r="X59" t="str">
        <f>Stat[[#This Row],[服装]]&amp;Stat[[#This Row],[名前]]&amp;Stat[[#This Row],[レアリティ]]</f>
        <v>ユニフォーム京谷賢太郎ICONIC</v>
      </c>
      <c r="Y59" t="s">
        <v>338</v>
      </c>
      <c r="Z59" s="3"/>
      <c r="AA59" s="3"/>
      <c r="AB59" s="3"/>
    </row>
    <row r="60" spans="1:28" ht="14.4" x14ac:dyDescent="0.3">
      <c r="A60">
        <v>59</v>
      </c>
      <c r="B60" t="s">
        <v>108</v>
      </c>
      <c r="C60" t="s">
        <v>35</v>
      </c>
      <c r="D60" t="s">
        <v>23</v>
      </c>
      <c r="E60" t="s">
        <v>25</v>
      </c>
      <c r="F60" t="s">
        <v>20</v>
      </c>
      <c r="G60" t="s">
        <v>71</v>
      </c>
      <c r="H60">
        <v>99</v>
      </c>
      <c r="I60" s="8" t="s">
        <v>22</v>
      </c>
      <c r="J60">
        <v>5</v>
      </c>
      <c r="K60">
        <v>70</v>
      </c>
      <c r="L60">
        <v>119</v>
      </c>
      <c r="M60">
        <v>115</v>
      </c>
      <c r="N60">
        <v>114</v>
      </c>
      <c r="O60">
        <v>119</v>
      </c>
      <c r="P60">
        <v>97</v>
      </c>
      <c r="Q60">
        <v>114</v>
      </c>
      <c r="R60">
        <v>116</v>
      </c>
      <c r="S60">
        <v>116</v>
      </c>
      <c r="T60">
        <v>116</v>
      </c>
      <c r="U60">
        <v>31</v>
      </c>
      <c r="V60" s="9">
        <f t="shared" si="2"/>
        <v>467</v>
      </c>
      <c r="W60" s="7">
        <f t="shared" si="3"/>
        <v>462</v>
      </c>
      <c r="X60" t="str">
        <f>Stat[[#This Row],[服装]]&amp;Stat[[#This Row],[名前]]&amp;Stat[[#This Row],[レアリティ]]</f>
        <v>ユニフォーム国見英ICONIC</v>
      </c>
      <c r="Y60" t="s">
        <v>339</v>
      </c>
      <c r="Z60" s="3"/>
      <c r="AA60" s="3"/>
      <c r="AB60" s="3"/>
    </row>
    <row r="61" spans="1:28" ht="14.4" x14ac:dyDescent="0.3">
      <c r="A61">
        <v>60</v>
      </c>
      <c r="B61" t="s">
        <v>108</v>
      </c>
      <c r="C61" t="s">
        <v>36</v>
      </c>
      <c r="D61" t="s">
        <v>23</v>
      </c>
      <c r="E61" t="s">
        <v>21</v>
      </c>
      <c r="F61" t="s">
        <v>20</v>
      </c>
      <c r="G61" t="s">
        <v>71</v>
      </c>
      <c r="H61">
        <v>99</v>
      </c>
      <c r="I61" s="8" t="s">
        <v>22</v>
      </c>
      <c r="J61">
        <v>5</v>
      </c>
      <c r="K61">
        <v>84</v>
      </c>
      <c r="L61">
        <v>113</v>
      </c>
      <c r="M61">
        <v>110</v>
      </c>
      <c r="N61">
        <v>119</v>
      </c>
      <c r="O61">
        <v>121</v>
      </c>
      <c r="P61">
        <v>101</v>
      </c>
      <c r="Q61">
        <v>110</v>
      </c>
      <c r="R61">
        <v>124</v>
      </c>
      <c r="S61">
        <v>119</v>
      </c>
      <c r="T61">
        <v>122</v>
      </c>
      <c r="U61">
        <v>41</v>
      </c>
      <c r="V61" s="9">
        <f t="shared" si="2"/>
        <v>463</v>
      </c>
      <c r="W61" s="7">
        <f t="shared" si="3"/>
        <v>475</v>
      </c>
      <c r="X61" t="str">
        <f>Stat[[#This Row],[服装]]&amp;Stat[[#This Row],[名前]]&amp;Stat[[#This Row],[レアリティ]]</f>
        <v>ユニフォーム渡親治ICONIC</v>
      </c>
      <c r="Y61" t="s">
        <v>340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37</v>
      </c>
      <c r="D62" t="s">
        <v>23</v>
      </c>
      <c r="E62" t="s">
        <v>82</v>
      </c>
      <c r="F62" t="s">
        <v>20</v>
      </c>
      <c r="G62" t="s">
        <v>71</v>
      </c>
      <c r="H62">
        <v>99</v>
      </c>
      <c r="I62" s="8" t="s">
        <v>22</v>
      </c>
      <c r="J62">
        <v>5</v>
      </c>
      <c r="K62">
        <v>76</v>
      </c>
      <c r="L62">
        <v>116</v>
      </c>
      <c r="M62">
        <v>113</v>
      </c>
      <c r="N62">
        <v>112</v>
      </c>
      <c r="O62">
        <v>117</v>
      </c>
      <c r="P62">
        <v>97</v>
      </c>
      <c r="Q62">
        <v>120</v>
      </c>
      <c r="R62">
        <v>115</v>
      </c>
      <c r="S62">
        <v>115</v>
      </c>
      <c r="T62">
        <v>115</v>
      </c>
      <c r="U62">
        <v>31</v>
      </c>
      <c r="V62" s="9">
        <f t="shared" si="2"/>
        <v>458</v>
      </c>
      <c r="W62" s="7">
        <f t="shared" si="3"/>
        <v>465</v>
      </c>
      <c r="X62" t="str">
        <f>Stat[[#This Row],[服装]]&amp;Stat[[#This Row],[名前]]&amp;Stat[[#This Row],[レアリティ]]</f>
        <v>ユニフォーム松川一静ICONIC</v>
      </c>
      <c r="Y62" t="s">
        <v>341</v>
      </c>
      <c r="Z62" s="3"/>
      <c r="AA62" s="3"/>
      <c r="AB62" s="3"/>
    </row>
    <row r="63" spans="1:28" ht="14.4" x14ac:dyDescent="0.3">
      <c r="A63">
        <v>62</v>
      </c>
      <c r="B63" t="s">
        <v>108</v>
      </c>
      <c r="C63" t="s">
        <v>38</v>
      </c>
      <c r="D63" t="s">
        <v>23</v>
      </c>
      <c r="E63" t="s">
        <v>25</v>
      </c>
      <c r="F63" t="s">
        <v>20</v>
      </c>
      <c r="G63" t="s">
        <v>71</v>
      </c>
      <c r="H63">
        <v>99</v>
      </c>
      <c r="I63" s="8" t="s">
        <v>22</v>
      </c>
      <c r="J63">
        <v>5</v>
      </c>
      <c r="K63">
        <v>76</v>
      </c>
      <c r="L63">
        <v>118</v>
      </c>
      <c r="M63">
        <v>116</v>
      </c>
      <c r="N63">
        <v>116</v>
      </c>
      <c r="O63">
        <v>119</v>
      </c>
      <c r="P63">
        <v>97</v>
      </c>
      <c r="Q63">
        <v>117</v>
      </c>
      <c r="R63">
        <v>116</v>
      </c>
      <c r="S63">
        <v>116</v>
      </c>
      <c r="T63">
        <v>118</v>
      </c>
      <c r="U63">
        <v>31</v>
      </c>
      <c r="V63" s="9">
        <f t="shared" si="2"/>
        <v>469</v>
      </c>
      <c r="W63" s="7">
        <f t="shared" si="3"/>
        <v>467</v>
      </c>
      <c r="X63" t="str">
        <f>Stat[[#This Row],[服装]]&amp;Stat[[#This Row],[名前]]&amp;Stat[[#This Row],[レアリティ]]</f>
        <v>ユニフォーム花巻貴大ICONIC</v>
      </c>
      <c r="Y63" t="s">
        <v>342</v>
      </c>
      <c r="Z63" s="3"/>
      <c r="AA63" s="3"/>
      <c r="AB63" s="3"/>
    </row>
    <row r="64" spans="1:28" ht="14.4" x14ac:dyDescent="0.3">
      <c r="A64">
        <v>63</v>
      </c>
      <c r="B64" t="s">
        <v>108</v>
      </c>
      <c r="C64" t="s">
        <v>55</v>
      </c>
      <c r="D64" t="s">
        <v>23</v>
      </c>
      <c r="E64" t="s">
        <v>25</v>
      </c>
      <c r="F64" t="s">
        <v>56</v>
      </c>
      <c r="G64" t="s">
        <v>71</v>
      </c>
      <c r="H64">
        <v>99</v>
      </c>
      <c r="I64" s="8" t="s">
        <v>22</v>
      </c>
      <c r="J64">
        <v>5</v>
      </c>
      <c r="K64">
        <v>78</v>
      </c>
      <c r="L64">
        <v>121</v>
      </c>
      <c r="M64">
        <v>115</v>
      </c>
      <c r="N64">
        <v>114</v>
      </c>
      <c r="O64">
        <v>118</v>
      </c>
      <c r="P64">
        <v>101</v>
      </c>
      <c r="Q64">
        <v>116</v>
      </c>
      <c r="R64">
        <v>114</v>
      </c>
      <c r="S64">
        <v>116</v>
      </c>
      <c r="T64">
        <v>117</v>
      </c>
      <c r="U64">
        <v>41</v>
      </c>
      <c r="V64" s="9">
        <f t="shared" si="2"/>
        <v>468</v>
      </c>
      <c r="W64" s="7">
        <f t="shared" si="3"/>
        <v>463</v>
      </c>
      <c r="X64" t="str">
        <f>Stat[[#This Row],[服装]]&amp;Stat[[#This Row],[名前]]&amp;Stat[[#This Row],[レアリティ]]</f>
        <v>ユニフォーム駒木輝ICONIC</v>
      </c>
      <c r="Y64" t="s">
        <v>343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57</v>
      </c>
      <c r="D65" t="s">
        <v>24</v>
      </c>
      <c r="E65" t="s">
        <v>26</v>
      </c>
      <c r="F65" t="s">
        <v>56</v>
      </c>
      <c r="G65" t="s">
        <v>71</v>
      </c>
      <c r="H65">
        <v>99</v>
      </c>
      <c r="I65" s="8" t="s">
        <v>22</v>
      </c>
      <c r="J65">
        <v>5</v>
      </c>
      <c r="K65">
        <v>77</v>
      </c>
      <c r="L65">
        <v>116</v>
      </c>
      <c r="M65">
        <v>115</v>
      </c>
      <c r="N65">
        <v>113</v>
      </c>
      <c r="O65">
        <v>118</v>
      </c>
      <c r="P65">
        <v>97</v>
      </c>
      <c r="Q65">
        <v>120</v>
      </c>
      <c r="R65">
        <v>116</v>
      </c>
      <c r="S65">
        <v>115</v>
      </c>
      <c r="T65">
        <v>115</v>
      </c>
      <c r="U65">
        <v>31</v>
      </c>
      <c r="V65" s="9">
        <f t="shared" si="2"/>
        <v>462</v>
      </c>
      <c r="W65" s="7">
        <f t="shared" si="3"/>
        <v>466</v>
      </c>
      <c r="X65" t="str">
        <f>Stat[[#This Row],[服装]]&amp;Stat[[#This Row],[名前]]&amp;Stat[[#This Row],[レアリティ]]</f>
        <v>ユニフォーム茶屋和馬ICONIC</v>
      </c>
      <c r="Y65" t="s">
        <v>344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58</v>
      </c>
      <c r="D66" t="s">
        <v>24</v>
      </c>
      <c r="E66" t="s">
        <v>25</v>
      </c>
      <c r="F66" t="s">
        <v>56</v>
      </c>
      <c r="G66" t="s">
        <v>71</v>
      </c>
      <c r="H66">
        <v>99</v>
      </c>
      <c r="I66" s="8" t="s">
        <v>22</v>
      </c>
      <c r="J66">
        <v>5</v>
      </c>
      <c r="K66">
        <v>77</v>
      </c>
      <c r="L66">
        <v>117</v>
      </c>
      <c r="M66">
        <v>114</v>
      </c>
      <c r="N66">
        <v>114</v>
      </c>
      <c r="O66">
        <v>119</v>
      </c>
      <c r="P66">
        <v>97</v>
      </c>
      <c r="Q66">
        <v>116</v>
      </c>
      <c r="R66">
        <v>116</v>
      </c>
      <c r="S66">
        <v>117</v>
      </c>
      <c r="T66">
        <v>117</v>
      </c>
      <c r="U66">
        <v>31</v>
      </c>
      <c r="V66" s="9">
        <f t="shared" si="2"/>
        <v>464</v>
      </c>
      <c r="W66" s="7">
        <f t="shared" si="3"/>
        <v>466</v>
      </c>
      <c r="X66" t="str">
        <f>Stat[[#This Row],[服装]]&amp;Stat[[#This Row],[名前]]&amp;Stat[[#This Row],[レアリティ]]</f>
        <v>ユニフォーム玉川弘樹ICONIC</v>
      </c>
      <c r="Y66" t="s">
        <v>345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59</v>
      </c>
      <c r="D67" t="s">
        <v>24</v>
      </c>
      <c r="E67" t="s">
        <v>21</v>
      </c>
      <c r="F67" t="s">
        <v>56</v>
      </c>
      <c r="G67" t="s">
        <v>71</v>
      </c>
      <c r="H67">
        <v>99</v>
      </c>
      <c r="I67" s="8" t="s">
        <v>22</v>
      </c>
      <c r="J67">
        <v>5</v>
      </c>
      <c r="K67">
        <v>84</v>
      </c>
      <c r="L67">
        <v>113</v>
      </c>
      <c r="M67">
        <v>110</v>
      </c>
      <c r="N67">
        <v>113</v>
      </c>
      <c r="O67">
        <v>122</v>
      </c>
      <c r="P67">
        <v>101</v>
      </c>
      <c r="Q67">
        <v>110</v>
      </c>
      <c r="R67">
        <v>124</v>
      </c>
      <c r="S67">
        <v>118</v>
      </c>
      <c r="T67">
        <v>121</v>
      </c>
      <c r="U67">
        <v>41</v>
      </c>
      <c r="V67" s="9">
        <f t="shared" si="2"/>
        <v>458</v>
      </c>
      <c r="W67" s="7">
        <f t="shared" si="3"/>
        <v>473</v>
      </c>
      <c r="X67" t="str">
        <f>Stat[[#This Row],[服装]]&amp;Stat[[#This Row],[名前]]&amp;Stat[[#This Row],[レアリティ]]</f>
        <v>ユニフォーム桜井大河ICONIC</v>
      </c>
      <c r="Y67" t="s">
        <v>346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60</v>
      </c>
      <c r="D68" t="s">
        <v>24</v>
      </c>
      <c r="E68" t="s">
        <v>31</v>
      </c>
      <c r="F68" t="s">
        <v>56</v>
      </c>
      <c r="G68" t="s">
        <v>71</v>
      </c>
      <c r="H68">
        <v>99</v>
      </c>
      <c r="I68" s="8" t="s">
        <v>22</v>
      </c>
      <c r="J68">
        <v>5</v>
      </c>
      <c r="K68">
        <v>75</v>
      </c>
      <c r="L68">
        <v>120</v>
      </c>
      <c r="M68">
        <v>116</v>
      </c>
      <c r="N68">
        <v>121</v>
      </c>
      <c r="O68">
        <v>120</v>
      </c>
      <c r="P68">
        <v>97</v>
      </c>
      <c r="Q68">
        <v>114</v>
      </c>
      <c r="R68">
        <v>114</v>
      </c>
      <c r="S68">
        <v>115</v>
      </c>
      <c r="T68">
        <v>115</v>
      </c>
      <c r="U68">
        <v>31</v>
      </c>
      <c r="V68" s="9">
        <f t="shared" ref="V68:V99" si="4">SUM(L68:O68)</f>
        <v>477</v>
      </c>
      <c r="W68" s="7">
        <f t="shared" ref="W68:W99" si="5">SUM(Q68:T68)</f>
        <v>458</v>
      </c>
      <c r="X68" t="str">
        <f>Stat[[#This Row],[服装]]&amp;Stat[[#This Row],[名前]]&amp;Stat[[#This Row],[レアリティ]]</f>
        <v>ユニフォーム芳賀良治ICONIC</v>
      </c>
      <c r="Y68" t="s">
        <v>347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61</v>
      </c>
      <c r="D69" t="s">
        <v>24</v>
      </c>
      <c r="E69" t="s">
        <v>26</v>
      </c>
      <c r="F69" t="s">
        <v>56</v>
      </c>
      <c r="G69" t="s">
        <v>71</v>
      </c>
      <c r="H69">
        <v>99</v>
      </c>
      <c r="I69" s="8" t="s">
        <v>22</v>
      </c>
      <c r="J69">
        <v>5</v>
      </c>
      <c r="K69">
        <v>74</v>
      </c>
      <c r="L69">
        <v>115</v>
      </c>
      <c r="M69">
        <v>114</v>
      </c>
      <c r="N69">
        <v>112</v>
      </c>
      <c r="O69">
        <v>119</v>
      </c>
      <c r="P69">
        <v>97</v>
      </c>
      <c r="Q69">
        <v>120</v>
      </c>
      <c r="R69">
        <v>115</v>
      </c>
      <c r="S69">
        <v>115</v>
      </c>
      <c r="T69">
        <v>115</v>
      </c>
      <c r="U69">
        <v>31</v>
      </c>
      <c r="V69" s="9">
        <f t="shared" si="4"/>
        <v>460</v>
      </c>
      <c r="W69" s="7">
        <f t="shared" si="5"/>
        <v>465</v>
      </c>
      <c r="X69" t="str">
        <f>Stat[[#This Row],[服装]]&amp;Stat[[#This Row],[名前]]&amp;Stat[[#This Row],[レアリティ]]</f>
        <v>ユニフォーム渋谷陸斗ICONIC</v>
      </c>
      <c r="Y69" t="s">
        <v>348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62</v>
      </c>
      <c r="D70" t="s">
        <v>24</v>
      </c>
      <c r="E70" t="s">
        <v>25</v>
      </c>
      <c r="F70" t="s">
        <v>56</v>
      </c>
      <c r="G70" t="s">
        <v>71</v>
      </c>
      <c r="H70">
        <v>99</v>
      </c>
      <c r="I70" s="8" t="s">
        <v>22</v>
      </c>
      <c r="J70">
        <v>5</v>
      </c>
      <c r="K70">
        <v>75</v>
      </c>
      <c r="L70">
        <v>117</v>
      </c>
      <c r="M70">
        <v>116</v>
      </c>
      <c r="N70">
        <v>114</v>
      </c>
      <c r="O70">
        <v>120</v>
      </c>
      <c r="P70">
        <v>97</v>
      </c>
      <c r="Q70">
        <v>116</v>
      </c>
      <c r="R70">
        <v>116</v>
      </c>
      <c r="S70">
        <v>117</v>
      </c>
      <c r="T70">
        <v>116</v>
      </c>
      <c r="U70">
        <v>31</v>
      </c>
      <c r="V70" s="9">
        <f t="shared" si="4"/>
        <v>467</v>
      </c>
      <c r="W70" s="7">
        <f t="shared" si="5"/>
        <v>465</v>
      </c>
      <c r="X70" t="str">
        <f>Stat[[#This Row],[服装]]&amp;Stat[[#This Row],[名前]]&amp;Stat[[#This Row],[レアリティ]]</f>
        <v>ユニフォーム池尻隼人ICONIC</v>
      </c>
      <c r="Y70" t="s">
        <v>349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63</v>
      </c>
      <c r="D71" t="s">
        <v>28</v>
      </c>
      <c r="E71" t="s">
        <v>25</v>
      </c>
      <c r="F71" t="s">
        <v>64</v>
      </c>
      <c r="G71" t="s">
        <v>71</v>
      </c>
      <c r="H71">
        <v>99</v>
      </c>
      <c r="I71" s="8" t="s">
        <v>22</v>
      </c>
      <c r="J71">
        <v>5</v>
      </c>
      <c r="K71">
        <v>76</v>
      </c>
      <c r="L71">
        <v>121</v>
      </c>
      <c r="M71">
        <v>116</v>
      </c>
      <c r="N71">
        <v>114</v>
      </c>
      <c r="O71">
        <v>121</v>
      </c>
      <c r="P71">
        <v>97</v>
      </c>
      <c r="Q71">
        <v>116</v>
      </c>
      <c r="R71">
        <v>116</v>
      </c>
      <c r="S71">
        <v>117</v>
      </c>
      <c r="T71">
        <v>116</v>
      </c>
      <c r="U71">
        <v>41</v>
      </c>
      <c r="V71" s="9">
        <f t="shared" si="4"/>
        <v>472</v>
      </c>
      <c r="W71" s="7">
        <f t="shared" si="5"/>
        <v>465</v>
      </c>
      <c r="X71" t="str">
        <f>Stat[[#This Row],[服装]]&amp;Stat[[#This Row],[名前]]&amp;Stat[[#This Row],[レアリティ]]</f>
        <v>ユニフォーム十和田良樹ICONIC</v>
      </c>
      <c r="Y71" t="s">
        <v>350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65</v>
      </c>
      <c r="D72" t="s">
        <v>28</v>
      </c>
      <c r="E72" t="s">
        <v>26</v>
      </c>
      <c r="F72" t="s">
        <v>64</v>
      </c>
      <c r="G72" t="s">
        <v>71</v>
      </c>
      <c r="H72">
        <v>99</v>
      </c>
      <c r="I72" s="8" t="s">
        <v>22</v>
      </c>
      <c r="J72">
        <v>5</v>
      </c>
      <c r="K72">
        <v>75</v>
      </c>
      <c r="L72">
        <v>116</v>
      </c>
      <c r="M72">
        <v>114</v>
      </c>
      <c r="N72">
        <v>112</v>
      </c>
      <c r="O72">
        <v>118</v>
      </c>
      <c r="P72">
        <v>97</v>
      </c>
      <c r="Q72">
        <v>120</v>
      </c>
      <c r="R72">
        <v>115</v>
      </c>
      <c r="S72">
        <v>115</v>
      </c>
      <c r="T72">
        <v>115</v>
      </c>
      <c r="U72">
        <v>31</v>
      </c>
      <c r="V72" s="9">
        <f t="shared" si="4"/>
        <v>460</v>
      </c>
      <c r="W72" s="7">
        <f t="shared" si="5"/>
        <v>465</v>
      </c>
      <c r="X72" t="str">
        <f>Stat[[#This Row],[服装]]&amp;Stat[[#This Row],[名前]]&amp;Stat[[#This Row],[レアリティ]]</f>
        <v>ユニフォーム森岳歩ICONIC</v>
      </c>
      <c r="Y72" t="s">
        <v>351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66</v>
      </c>
      <c r="D73" t="s">
        <v>24</v>
      </c>
      <c r="E73" t="s">
        <v>25</v>
      </c>
      <c r="F73" t="s">
        <v>64</v>
      </c>
      <c r="G73" t="s">
        <v>71</v>
      </c>
      <c r="H73">
        <v>99</v>
      </c>
      <c r="I73" s="8" t="s">
        <v>22</v>
      </c>
      <c r="J73">
        <v>5</v>
      </c>
      <c r="K73">
        <v>75</v>
      </c>
      <c r="L73">
        <v>121</v>
      </c>
      <c r="M73">
        <v>117</v>
      </c>
      <c r="N73">
        <v>114</v>
      </c>
      <c r="O73">
        <v>121</v>
      </c>
      <c r="P73">
        <v>97</v>
      </c>
      <c r="Q73">
        <v>117</v>
      </c>
      <c r="R73">
        <v>117</v>
      </c>
      <c r="S73">
        <v>117</v>
      </c>
      <c r="T73">
        <v>117</v>
      </c>
      <c r="U73">
        <v>31</v>
      </c>
      <c r="V73" s="9">
        <f t="shared" si="4"/>
        <v>473</v>
      </c>
      <c r="W73" s="7">
        <f t="shared" si="5"/>
        <v>468</v>
      </c>
      <c r="X73" t="str">
        <f>Stat[[#This Row],[服装]]&amp;Stat[[#This Row],[名前]]&amp;Stat[[#This Row],[レアリティ]]</f>
        <v>ユニフォーム唐松拓巳ICONIC</v>
      </c>
      <c r="Y73" t="s">
        <v>352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67</v>
      </c>
      <c r="D74" t="s">
        <v>28</v>
      </c>
      <c r="E74" t="s">
        <v>25</v>
      </c>
      <c r="F74" t="s">
        <v>64</v>
      </c>
      <c r="G74" t="s">
        <v>71</v>
      </c>
      <c r="H74">
        <v>99</v>
      </c>
      <c r="I74" s="8" t="s">
        <v>22</v>
      </c>
      <c r="J74">
        <v>5</v>
      </c>
      <c r="K74">
        <v>76</v>
      </c>
      <c r="L74">
        <v>118</v>
      </c>
      <c r="M74">
        <v>116</v>
      </c>
      <c r="N74">
        <v>114</v>
      </c>
      <c r="O74">
        <v>119</v>
      </c>
      <c r="P74">
        <v>97</v>
      </c>
      <c r="Q74">
        <v>117</v>
      </c>
      <c r="R74">
        <v>116</v>
      </c>
      <c r="S74">
        <v>117</v>
      </c>
      <c r="T74">
        <v>116</v>
      </c>
      <c r="U74">
        <v>31</v>
      </c>
      <c r="V74" s="9">
        <f t="shared" si="4"/>
        <v>467</v>
      </c>
      <c r="W74" s="7">
        <f t="shared" si="5"/>
        <v>466</v>
      </c>
      <c r="X74" t="str">
        <f>Stat[[#This Row],[服装]]&amp;Stat[[#This Row],[名前]]&amp;Stat[[#This Row],[レアリティ]]</f>
        <v>ユニフォーム田沢裕樹ICONIC</v>
      </c>
      <c r="Y74" t="s">
        <v>353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68</v>
      </c>
      <c r="D75" t="s">
        <v>28</v>
      </c>
      <c r="E75" t="s">
        <v>26</v>
      </c>
      <c r="F75" t="s">
        <v>64</v>
      </c>
      <c r="G75" t="s">
        <v>71</v>
      </c>
      <c r="H75">
        <v>99</v>
      </c>
      <c r="I75" s="8" t="s">
        <v>22</v>
      </c>
      <c r="J75">
        <v>5</v>
      </c>
      <c r="K75">
        <v>75</v>
      </c>
      <c r="L75">
        <v>118</v>
      </c>
      <c r="M75">
        <v>118</v>
      </c>
      <c r="N75">
        <v>112</v>
      </c>
      <c r="O75">
        <v>120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9">
        <f t="shared" si="4"/>
        <v>468</v>
      </c>
      <c r="W75" s="7">
        <f t="shared" si="5"/>
        <v>465</v>
      </c>
      <c r="X75" t="str">
        <f>Stat[[#This Row],[服装]]&amp;Stat[[#This Row],[名前]]&amp;Stat[[#This Row],[レアリティ]]</f>
        <v>ユニフォーム子安颯真ICONIC</v>
      </c>
      <c r="Y75" t="s">
        <v>354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69</v>
      </c>
      <c r="D76" t="s">
        <v>28</v>
      </c>
      <c r="E76" t="s">
        <v>21</v>
      </c>
      <c r="F76" t="s">
        <v>64</v>
      </c>
      <c r="G76" t="s">
        <v>71</v>
      </c>
      <c r="H76">
        <v>99</v>
      </c>
      <c r="I76" s="8" t="s">
        <v>22</v>
      </c>
      <c r="J76">
        <v>5</v>
      </c>
      <c r="K76">
        <v>85</v>
      </c>
      <c r="L76">
        <v>113</v>
      </c>
      <c r="M76">
        <v>110</v>
      </c>
      <c r="N76">
        <v>113</v>
      </c>
      <c r="O76">
        <v>122</v>
      </c>
      <c r="P76">
        <v>101</v>
      </c>
      <c r="Q76">
        <v>110</v>
      </c>
      <c r="R76">
        <v>122</v>
      </c>
      <c r="S76">
        <v>118</v>
      </c>
      <c r="T76">
        <v>120</v>
      </c>
      <c r="U76">
        <v>41</v>
      </c>
      <c r="V76" s="9">
        <f t="shared" si="4"/>
        <v>458</v>
      </c>
      <c r="W76" s="7">
        <f t="shared" si="5"/>
        <v>470</v>
      </c>
      <c r="X76" t="str">
        <f>Stat[[#This Row],[服装]]&amp;Stat[[#This Row],[名前]]&amp;Stat[[#This Row],[レアリティ]]</f>
        <v>ユニフォーム横手駿ICONIC</v>
      </c>
      <c r="Y76" t="s">
        <v>355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70</v>
      </c>
      <c r="D77" t="s">
        <v>28</v>
      </c>
      <c r="E77" t="s">
        <v>31</v>
      </c>
      <c r="F77" t="s">
        <v>64</v>
      </c>
      <c r="G77" t="s">
        <v>71</v>
      </c>
      <c r="H77">
        <v>99</v>
      </c>
      <c r="I77" s="8" t="s">
        <v>22</v>
      </c>
      <c r="J77">
        <v>5</v>
      </c>
      <c r="K77">
        <v>73</v>
      </c>
      <c r="L77">
        <v>117</v>
      </c>
      <c r="M77">
        <v>115</v>
      </c>
      <c r="N77">
        <v>120</v>
      </c>
      <c r="O77">
        <v>120</v>
      </c>
      <c r="P77">
        <v>97</v>
      </c>
      <c r="Q77">
        <v>117</v>
      </c>
      <c r="R77">
        <v>114</v>
      </c>
      <c r="S77">
        <v>116</v>
      </c>
      <c r="T77">
        <v>116</v>
      </c>
      <c r="U77">
        <v>31</v>
      </c>
      <c r="V77" s="9">
        <f t="shared" si="4"/>
        <v>472</v>
      </c>
      <c r="W77" s="7">
        <f t="shared" si="5"/>
        <v>463</v>
      </c>
      <c r="X77" t="str">
        <f>Stat[[#This Row],[服装]]&amp;Stat[[#This Row],[名前]]&amp;Stat[[#This Row],[レアリティ]]</f>
        <v>ユニフォーム夏瀬伊吹ICONIC</v>
      </c>
      <c r="Y77" t="s">
        <v>356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72</v>
      </c>
      <c r="D78" t="s">
        <v>73</v>
      </c>
      <c r="E78" t="s">
        <v>74</v>
      </c>
      <c r="F78" t="s">
        <v>75</v>
      </c>
      <c r="G78" t="s">
        <v>71</v>
      </c>
      <c r="H78">
        <v>99</v>
      </c>
      <c r="I78" s="8" t="s">
        <v>22</v>
      </c>
      <c r="J78">
        <v>5</v>
      </c>
      <c r="K78">
        <v>76</v>
      </c>
      <c r="L78">
        <v>121</v>
      </c>
      <c r="M78">
        <v>119</v>
      </c>
      <c r="N78">
        <v>122</v>
      </c>
      <c r="O78">
        <v>122</v>
      </c>
      <c r="P78">
        <v>101</v>
      </c>
      <c r="Q78">
        <v>116</v>
      </c>
      <c r="R78">
        <v>116</v>
      </c>
      <c r="S78">
        <v>120</v>
      </c>
      <c r="T78">
        <v>120</v>
      </c>
      <c r="U78">
        <v>41</v>
      </c>
      <c r="V78" s="9">
        <f t="shared" si="4"/>
        <v>484</v>
      </c>
      <c r="W78" s="7">
        <f t="shared" si="5"/>
        <v>472</v>
      </c>
      <c r="X78" t="str">
        <f>Stat[[#This Row],[服装]]&amp;Stat[[#This Row],[名前]]&amp;Stat[[#This Row],[レアリティ]]</f>
        <v>ユニフォーム古牧譲ICONIC</v>
      </c>
      <c r="Y78" t="s">
        <v>357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76</v>
      </c>
      <c r="D79" t="s">
        <v>77</v>
      </c>
      <c r="E79" t="s">
        <v>78</v>
      </c>
      <c r="F79" t="s">
        <v>75</v>
      </c>
      <c r="G79" t="s">
        <v>71</v>
      </c>
      <c r="H79">
        <v>99</v>
      </c>
      <c r="I79" s="8" t="s">
        <v>22</v>
      </c>
      <c r="J79">
        <v>5</v>
      </c>
      <c r="K79">
        <v>76</v>
      </c>
      <c r="L79">
        <v>118</v>
      </c>
      <c r="M79">
        <v>116</v>
      </c>
      <c r="N79">
        <v>114</v>
      </c>
      <c r="O79">
        <v>117</v>
      </c>
      <c r="P79">
        <v>97</v>
      </c>
      <c r="Q79">
        <v>117</v>
      </c>
      <c r="R79">
        <v>115</v>
      </c>
      <c r="S79">
        <v>117</v>
      </c>
      <c r="T79">
        <v>117</v>
      </c>
      <c r="U79">
        <v>36</v>
      </c>
      <c r="V79" s="9">
        <f t="shared" si="4"/>
        <v>465</v>
      </c>
      <c r="W79" s="7">
        <f t="shared" si="5"/>
        <v>466</v>
      </c>
      <c r="X79" t="str">
        <f>Stat[[#This Row],[服装]]&amp;Stat[[#This Row],[名前]]&amp;Stat[[#This Row],[レアリティ]]</f>
        <v>ユニフォーム浅虫快人ICONIC</v>
      </c>
      <c r="Y79" t="s">
        <v>358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79</v>
      </c>
      <c r="D80" t="s">
        <v>73</v>
      </c>
      <c r="E80" t="s">
        <v>80</v>
      </c>
      <c r="F80" t="s">
        <v>75</v>
      </c>
      <c r="G80" t="s">
        <v>71</v>
      </c>
      <c r="H80">
        <v>99</v>
      </c>
      <c r="I80" s="8" t="s">
        <v>22</v>
      </c>
      <c r="J80">
        <v>5</v>
      </c>
      <c r="K80">
        <v>85</v>
      </c>
      <c r="L80">
        <v>112</v>
      </c>
      <c r="M80">
        <v>110</v>
      </c>
      <c r="N80">
        <v>114</v>
      </c>
      <c r="O80">
        <v>121</v>
      </c>
      <c r="P80">
        <v>101</v>
      </c>
      <c r="Q80">
        <v>110</v>
      </c>
      <c r="R80">
        <v>122</v>
      </c>
      <c r="S80">
        <v>118</v>
      </c>
      <c r="T80">
        <v>120</v>
      </c>
      <c r="U80">
        <v>41</v>
      </c>
      <c r="V80" s="9">
        <f t="shared" si="4"/>
        <v>457</v>
      </c>
      <c r="W80" s="7">
        <f t="shared" si="5"/>
        <v>470</v>
      </c>
      <c r="X80" t="str">
        <f>Stat[[#This Row],[服装]]&amp;Stat[[#This Row],[名前]]&amp;Stat[[#This Row],[レアリティ]]</f>
        <v>ユニフォーム南田大志ICONIC</v>
      </c>
      <c r="Y80" t="s">
        <v>359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81</v>
      </c>
      <c r="D81" t="s">
        <v>73</v>
      </c>
      <c r="E81" t="s">
        <v>82</v>
      </c>
      <c r="F81" t="s">
        <v>75</v>
      </c>
      <c r="G81" t="s">
        <v>71</v>
      </c>
      <c r="H81">
        <v>99</v>
      </c>
      <c r="I81" s="8" t="s">
        <v>22</v>
      </c>
      <c r="J81">
        <v>5</v>
      </c>
      <c r="K81">
        <v>75</v>
      </c>
      <c r="L81">
        <v>116</v>
      </c>
      <c r="M81">
        <v>116</v>
      </c>
      <c r="N81">
        <v>112</v>
      </c>
      <c r="O81">
        <v>120</v>
      </c>
      <c r="P81">
        <v>97</v>
      </c>
      <c r="Q81">
        <v>120</v>
      </c>
      <c r="R81">
        <v>115</v>
      </c>
      <c r="S81">
        <v>116</v>
      </c>
      <c r="T81">
        <v>116</v>
      </c>
      <c r="U81">
        <v>31</v>
      </c>
      <c r="V81" s="9">
        <f t="shared" si="4"/>
        <v>464</v>
      </c>
      <c r="W81" s="7">
        <f t="shared" si="5"/>
        <v>467</v>
      </c>
      <c r="X81" t="str">
        <f>Stat[[#This Row],[服装]]&amp;Stat[[#This Row],[名前]]&amp;Stat[[#This Row],[レアリティ]]</f>
        <v>ユニフォーム湯川良明ICONIC</v>
      </c>
      <c r="Y81" t="s">
        <v>360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83</v>
      </c>
      <c r="D82" t="s">
        <v>84</v>
      </c>
      <c r="E82" t="s">
        <v>85</v>
      </c>
      <c r="F82" t="s">
        <v>75</v>
      </c>
      <c r="G82" t="s">
        <v>71</v>
      </c>
      <c r="H82">
        <v>99</v>
      </c>
      <c r="I82" s="8" t="s">
        <v>22</v>
      </c>
      <c r="J82">
        <v>5</v>
      </c>
      <c r="K82">
        <v>75</v>
      </c>
      <c r="L82">
        <v>120</v>
      </c>
      <c r="M82">
        <v>117</v>
      </c>
      <c r="N82">
        <v>114</v>
      </c>
      <c r="O82">
        <v>117</v>
      </c>
      <c r="P82">
        <v>97</v>
      </c>
      <c r="Q82">
        <v>115</v>
      </c>
      <c r="R82">
        <v>114</v>
      </c>
      <c r="S82">
        <v>116</v>
      </c>
      <c r="T82">
        <v>116</v>
      </c>
      <c r="U82">
        <v>31</v>
      </c>
      <c r="V82" s="9">
        <f t="shared" si="4"/>
        <v>468</v>
      </c>
      <c r="W82" s="7">
        <f t="shared" si="5"/>
        <v>461</v>
      </c>
      <c r="X82" t="str">
        <f>Stat[[#This Row],[服装]]&amp;Stat[[#This Row],[名前]]&amp;Stat[[#This Row],[レアリティ]]</f>
        <v>ユニフォーム稲垣功ICONIC</v>
      </c>
      <c r="Y82" t="s">
        <v>361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86</v>
      </c>
      <c r="D83" t="s">
        <v>84</v>
      </c>
      <c r="E83" t="s">
        <v>87</v>
      </c>
      <c r="F83" t="s">
        <v>75</v>
      </c>
      <c r="G83" t="s">
        <v>71</v>
      </c>
      <c r="H83">
        <v>99</v>
      </c>
      <c r="I83" s="8" t="s">
        <v>22</v>
      </c>
      <c r="J83">
        <v>5</v>
      </c>
      <c r="K83">
        <v>75</v>
      </c>
      <c r="L83">
        <v>115</v>
      </c>
      <c r="M83">
        <v>115</v>
      </c>
      <c r="N83">
        <v>112</v>
      </c>
      <c r="O83">
        <v>120</v>
      </c>
      <c r="P83">
        <v>97</v>
      </c>
      <c r="Q83">
        <v>120</v>
      </c>
      <c r="R83">
        <v>115</v>
      </c>
      <c r="S83">
        <v>117</v>
      </c>
      <c r="T83">
        <v>116</v>
      </c>
      <c r="U83">
        <v>31</v>
      </c>
      <c r="V83" s="9">
        <f t="shared" si="4"/>
        <v>462</v>
      </c>
      <c r="W83" s="7">
        <f t="shared" si="5"/>
        <v>468</v>
      </c>
      <c r="X83" t="str">
        <f>Stat[[#This Row],[服装]]&amp;Stat[[#This Row],[名前]]&amp;Stat[[#This Row],[レアリティ]]</f>
        <v>ユニフォーム馬門英治ICONIC</v>
      </c>
      <c r="Y83" t="s">
        <v>362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88</v>
      </c>
      <c r="D84" t="s">
        <v>84</v>
      </c>
      <c r="E84" t="s">
        <v>85</v>
      </c>
      <c r="F84" t="s">
        <v>75</v>
      </c>
      <c r="G84" t="s">
        <v>71</v>
      </c>
      <c r="H84">
        <v>99</v>
      </c>
      <c r="I84" s="8" t="s">
        <v>22</v>
      </c>
      <c r="J84">
        <v>5</v>
      </c>
      <c r="K84">
        <v>76</v>
      </c>
      <c r="L84">
        <v>119</v>
      </c>
      <c r="M84">
        <v>118</v>
      </c>
      <c r="N84">
        <v>115</v>
      </c>
      <c r="O84">
        <v>117</v>
      </c>
      <c r="P84">
        <v>97</v>
      </c>
      <c r="Q84">
        <v>116</v>
      </c>
      <c r="R84">
        <v>115</v>
      </c>
      <c r="S84">
        <v>116</v>
      </c>
      <c r="T84">
        <v>116</v>
      </c>
      <c r="U84">
        <v>31</v>
      </c>
      <c r="V84" s="9">
        <f t="shared" si="4"/>
        <v>469</v>
      </c>
      <c r="W84" s="7">
        <f t="shared" si="5"/>
        <v>463</v>
      </c>
      <c r="X84" t="str">
        <f>Stat[[#This Row],[服装]]&amp;Stat[[#This Row],[名前]]&amp;Stat[[#This Row],[レアリティ]]</f>
        <v>ユニフォーム百沢雄大ICONIC</v>
      </c>
      <c r="Y84" t="s">
        <v>363</v>
      </c>
      <c r="Z84" s="3"/>
      <c r="AA84" s="3"/>
      <c r="AB84" s="3"/>
    </row>
    <row r="85" spans="1:28" ht="14.4" x14ac:dyDescent="0.3">
      <c r="A85">
        <v>84</v>
      </c>
      <c r="B85" t="s">
        <v>108</v>
      </c>
      <c r="C85" t="s">
        <v>89</v>
      </c>
      <c r="D85" t="s">
        <v>90</v>
      </c>
      <c r="E85" t="s">
        <v>85</v>
      </c>
      <c r="F85" t="s">
        <v>91</v>
      </c>
      <c r="G85" t="s">
        <v>71</v>
      </c>
      <c r="H85">
        <v>99</v>
      </c>
      <c r="I85" s="8" t="s">
        <v>22</v>
      </c>
      <c r="J85">
        <v>5</v>
      </c>
      <c r="K85">
        <v>76</v>
      </c>
      <c r="L85">
        <v>122</v>
      </c>
      <c r="M85">
        <v>121</v>
      </c>
      <c r="N85">
        <v>114</v>
      </c>
      <c r="O85">
        <v>122</v>
      </c>
      <c r="P85">
        <v>101</v>
      </c>
      <c r="Q85">
        <v>114</v>
      </c>
      <c r="R85">
        <v>115</v>
      </c>
      <c r="S85">
        <v>118</v>
      </c>
      <c r="T85">
        <v>120</v>
      </c>
      <c r="U85">
        <v>41</v>
      </c>
      <c r="V85" s="9">
        <f t="shared" si="4"/>
        <v>479</v>
      </c>
      <c r="W85" s="7">
        <f t="shared" si="5"/>
        <v>467</v>
      </c>
      <c r="X85" t="str">
        <f>Stat[[#This Row],[服装]]&amp;Stat[[#This Row],[名前]]&amp;Stat[[#This Row],[レアリティ]]</f>
        <v>ユニフォーム照島游児ICONIC</v>
      </c>
      <c r="Y85" t="s">
        <v>364</v>
      </c>
      <c r="Z85" s="3"/>
      <c r="AA85" s="3"/>
      <c r="AB85" s="3"/>
    </row>
    <row r="86" spans="1:28" ht="14.4" x14ac:dyDescent="0.3">
      <c r="A86">
        <v>85</v>
      </c>
      <c r="B86" t="s">
        <v>150</v>
      </c>
      <c r="C86" t="s">
        <v>89</v>
      </c>
      <c r="D86" t="s">
        <v>77</v>
      </c>
      <c r="E86" t="s">
        <v>78</v>
      </c>
      <c r="F86" t="s">
        <v>91</v>
      </c>
      <c r="G86" t="s">
        <v>71</v>
      </c>
      <c r="H86">
        <v>99</v>
      </c>
      <c r="I86" s="8" t="s">
        <v>22</v>
      </c>
      <c r="J86">
        <v>5</v>
      </c>
      <c r="K86">
        <v>77</v>
      </c>
      <c r="L86">
        <v>125</v>
      </c>
      <c r="M86">
        <v>124</v>
      </c>
      <c r="N86">
        <v>115</v>
      </c>
      <c r="O86">
        <v>123</v>
      </c>
      <c r="P86">
        <v>101</v>
      </c>
      <c r="Q86">
        <v>115</v>
      </c>
      <c r="R86">
        <v>116</v>
      </c>
      <c r="S86">
        <v>121</v>
      </c>
      <c r="T86">
        <v>121</v>
      </c>
      <c r="U86">
        <v>41</v>
      </c>
      <c r="V86" s="9">
        <f t="shared" si="4"/>
        <v>487</v>
      </c>
      <c r="W86" s="7">
        <f t="shared" si="5"/>
        <v>473</v>
      </c>
      <c r="X86" t="str">
        <f>Stat[[#This Row],[服装]]&amp;Stat[[#This Row],[名前]]&amp;Stat[[#This Row],[レアリティ]]</f>
        <v>制服照島游児ICONIC</v>
      </c>
      <c r="Y86" t="s">
        <v>364</v>
      </c>
      <c r="Z86" s="3"/>
      <c r="AA86" s="3"/>
      <c r="AB86" s="3"/>
    </row>
    <row r="87" spans="1:28" ht="14.4" x14ac:dyDescent="0.3">
      <c r="A87">
        <v>86</v>
      </c>
      <c r="B87" t="s">
        <v>108</v>
      </c>
      <c r="C87" t="s">
        <v>92</v>
      </c>
      <c r="D87" t="s">
        <v>90</v>
      </c>
      <c r="E87" t="s">
        <v>87</v>
      </c>
      <c r="F87" t="s">
        <v>91</v>
      </c>
      <c r="G87" t="s">
        <v>71</v>
      </c>
      <c r="H87">
        <v>99</v>
      </c>
      <c r="I87" s="8" t="s">
        <v>22</v>
      </c>
      <c r="J87">
        <v>5</v>
      </c>
      <c r="K87">
        <v>76</v>
      </c>
      <c r="L87">
        <v>117</v>
      </c>
      <c r="M87">
        <v>115</v>
      </c>
      <c r="N87">
        <v>112</v>
      </c>
      <c r="O87">
        <v>120</v>
      </c>
      <c r="P87">
        <v>97</v>
      </c>
      <c r="Q87">
        <v>121</v>
      </c>
      <c r="R87">
        <v>115</v>
      </c>
      <c r="S87">
        <v>117</v>
      </c>
      <c r="T87">
        <v>117</v>
      </c>
      <c r="U87">
        <v>41</v>
      </c>
      <c r="V87" s="9">
        <f t="shared" si="4"/>
        <v>464</v>
      </c>
      <c r="W87" s="7">
        <f t="shared" si="5"/>
        <v>470</v>
      </c>
      <c r="X87" t="str">
        <f>Stat[[#This Row],[服装]]&amp;Stat[[#This Row],[名前]]&amp;Stat[[#This Row],[レアリティ]]</f>
        <v>ユニフォーム母畑和馬ICONIC</v>
      </c>
      <c r="Y87" t="s">
        <v>365</v>
      </c>
      <c r="Z87" s="3"/>
      <c r="AA87" s="3"/>
      <c r="AB87" s="3"/>
    </row>
    <row r="88" spans="1:28" ht="13.8" customHeight="1" x14ac:dyDescent="0.3">
      <c r="A88">
        <v>87</v>
      </c>
      <c r="B88" t="s">
        <v>108</v>
      </c>
      <c r="C88" t="s">
        <v>93</v>
      </c>
      <c r="D88" t="s">
        <v>84</v>
      </c>
      <c r="E88" t="s">
        <v>97</v>
      </c>
      <c r="F88" t="s">
        <v>91</v>
      </c>
      <c r="G88" t="s">
        <v>71</v>
      </c>
      <c r="H88">
        <v>99</v>
      </c>
      <c r="I88" s="8" t="s">
        <v>22</v>
      </c>
      <c r="J88">
        <v>5</v>
      </c>
      <c r="K88">
        <v>74</v>
      </c>
      <c r="L88">
        <v>115</v>
      </c>
      <c r="M88">
        <v>114</v>
      </c>
      <c r="N88">
        <v>120</v>
      </c>
      <c r="O88">
        <v>120</v>
      </c>
      <c r="P88">
        <v>97</v>
      </c>
      <c r="Q88">
        <v>117</v>
      </c>
      <c r="R88">
        <v>114</v>
      </c>
      <c r="S88">
        <v>116</v>
      </c>
      <c r="T88">
        <v>117</v>
      </c>
      <c r="U88">
        <v>41</v>
      </c>
      <c r="V88" s="9">
        <f t="shared" si="4"/>
        <v>469</v>
      </c>
      <c r="W88" s="7">
        <f t="shared" si="5"/>
        <v>464</v>
      </c>
      <c r="X88" t="str">
        <f>Stat[[#This Row],[服装]]&amp;Stat[[#This Row],[名前]]&amp;Stat[[#This Row],[レアリティ]]</f>
        <v>ユニフォーム二岐丈晴ICONIC</v>
      </c>
      <c r="Y88" t="s">
        <v>366</v>
      </c>
      <c r="Z88" s="3"/>
      <c r="AA88" s="3"/>
      <c r="AB88" s="3"/>
    </row>
    <row r="89" spans="1:28" ht="14.4" x14ac:dyDescent="0.3">
      <c r="A89">
        <v>88</v>
      </c>
      <c r="B89" t="s">
        <v>150</v>
      </c>
      <c r="C89" t="s">
        <v>93</v>
      </c>
      <c r="D89" t="s">
        <v>90</v>
      </c>
      <c r="E89" t="s">
        <v>74</v>
      </c>
      <c r="F89" t="s">
        <v>91</v>
      </c>
      <c r="G89" t="s">
        <v>71</v>
      </c>
      <c r="H89">
        <v>99</v>
      </c>
      <c r="I89" s="8" t="s">
        <v>22</v>
      </c>
      <c r="J89">
        <v>5</v>
      </c>
      <c r="K89">
        <v>75</v>
      </c>
      <c r="L89">
        <v>116</v>
      </c>
      <c r="M89">
        <v>117</v>
      </c>
      <c r="N89">
        <v>123</v>
      </c>
      <c r="O89">
        <v>123</v>
      </c>
      <c r="P89">
        <v>97</v>
      </c>
      <c r="Q89">
        <v>118</v>
      </c>
      <c r="R89">
        <v>115</v>
      </c>
      <c r="S89">
        <v>117</v>
      </c>
      <c r="T89">
        <v>118</v>
      </c>
      <c r="U89">
        <v>41</v>
      </c>
      <c r="V89" s="9">
        <f t="shared" si="4"/>
        <v>479</v>
      </c>
      <c r="W89" s="7">
        <f t="shared" si="5"/>
        <v>468</v>
      </c>
      <c r="X89" t="str">
        <f>Stat[[#This Row],[服装]]&amp;Stat[[#This Row],[名前]]&amp;Stat[[#This Row],[レアリティ]]</f>
        <v>制服二岐丈晴ICONIC</v>
      </c>
      <c r="Y89" t="s">
        <v>366</v>
      </c>
      <c r="Z89" s="3"/>
      <c r="AA89" s="3"/>
      <c r="AB89" s="3"/>
    </row>
    <row r="90" spans="1:28" ht="14.4" x14ac:dyDescent="0.3">
      <c r="A90">
        <v>89</v>
      </c>
      <c r="B90" t="s">
        <v>108</v>
      </c>
      <c r="C90" t="s">
        <v>99</v>
      </c>
      <c r="D90" t="s">
        <v>84</v>
      </c>
      <c r="E90" t="s">
        <v>85</v>
      </c>
      <c r="F90" t="s">
        <v>91</v>
      </c>
      <c r="G90" t="s">
        <v>71</v>
      </c>
      <c r="H90">
        <v>99</v>
      </c>
      <c r="I90" s="8" t="s">
        <v>22</v>
      </c>
      <c r="J90">
        <v>5</v>
      </c>
      <c r="K90">
        <v>74</v>
      </c>
      <c r="L90">
        <v>120</v>
      </c>
      <c r="M90">
        <v>119</v>
      </c>
      <c r="N90">
        <v>113</v>
      </c>
      <c r="O90">
        <v>118</v>
      </c>
      <c r="P90">
        <v>97</v>
      </c>
      <c r="Q90">
        <v>115</v>
      </c>
      <c r="R90">
        <v>115</v>
      </c>
      <c r="S90">
        <v>116</v>
      </c>
      <c r="T90">
        <v>116</v>
      </c>
      <c r="U90">
        <v>41</v>
      </c>
      <c r="V90" s="9">
        <f t="shared" si="4"/>
        <v>470</v>
      </c>
      <c r="W90" s="7">
        <f t="shared" si="5"/>
        <v>462</v>
      </c>
      <c r="X90" t="str">
        <f>Stat[[#This Row],[服装]]&amp;Stat[[#This Row],[名前]]&amp;Stat[[#This Row],[レアリティ]]</f>
        <v>ユニフォーム沼尻凛太郎ICONIC</v>
      </c>
      <c r="Y90" t="s">
        <v>367</v>
      </c>
      <c r="Z90" s="3"/>
      <c r="AA90" s="3"/>
      <c r="AB90" s="3"/>
    </row>
    <row r="91" spans="1:28" ht="14.4" x14ac:dyDescent="0.3">
      <c r="A91">
        <v>90</v>
      </c>
      <c r="B91" t="s">
        <v>108</v>
      </c>
      <c r="C91" t="s">
        <v>94</v>
      </c>
      <c r="D91" t="s">
        <v>90</v>
      </c>
      <c r="E91" t="s">
        <v>87</v>
      </c>
      <c r="F91" t="s">
        <v>91</v>
      </c>
      <c r="G91" t="s">
        <v>71</v>
      </c>
      <c r="H91">
        <v>99</v>
      </c>
      <c r="I91" s="8" t="s">
        <v>22</v>
      </c>
      <c r="J91">
        <v>5</v>
      </c>
      <c r="K91">
        <v>74</v>
      </c>
      <c r="L91">
        <v>116</v>
      </c>
      <c r="M91">
        <v>115</v>
      </c>
      <c r="N91">
        <v>113</v>
      </c>
      <c r="O91">
        <v>117</v>
      </c>
      <c r="P91">
        <v>97</v>
      </c>
      <c r="Q91">
        <v>121</v>
      </c>
      <c r="R91">
        <v>115</v>
      </c>
      <c r="S91">
        <v>116</v>
      </c>
      <c r="T91">
        <v>117</v>
      </c>
      <c r="U91">
        <v>41</v>
      </c>
      <c r="V91" s="9">
        <f t="shared" si="4"/>
        <v>461</v>
      </c>
      <c r="W91" s="7">
        <f t="shared" si="5"/>
        <v>469</v>
      </c>
      <c r="X91" t="str">
        <f>Stat[[#This Row],[服装]]&amp;Stat[[#This Row],[名前]]&amp;Stat[[#This Row],[レアリティ]]</f>
        <v>ユニフォーム飯坂信義ICONIC</v>
      </c>
      <c r="Y91" t="s">
        <v>368</v>
      </c>
      <c r="Z91" s="3"/>
      <c r="AA91" s="3"/>
      <c r="AB91" s="3"/>
    </row>
    <row r="92" spans="1:28" ht="14.4" x14ac:dyDescent="0.3">
      <c r="A92">
        <v>91</v>
      </c>
      <c r="B92" t="s">
        <v>108</v>
      </c>
      <c r="C92" t="s">
        <v>95</v>
      </c>
      <c r="D92" t="s">
        <v>90</v>
      </c>
      <c r="E92" t="s">
        <v>85</v>
      </c>
      <c r="F92" t="s">
        <v>91</v>
      </c>
      <c r="G92" t="s">
        <v>71</v>
      </c>
      <c r="H92">
        <v>99</v>
      </c>
      <c r="I92" s="8" t="s">
        <v>22</v>
      </c>
      <c r="J92">
        <v>5</v>
      </c>
      <c r="K92">
        <v>74</v>
      </c>
      <c r="L92">
        <v>118</v>
      </c>
      <c r="M92">
        <v>118</v>
      </c>
      <c r="N92">
        <v>113</v>
      </c>
      <c r="O92">
        <v>120</v>
      </c>
      <c r="P92">
        <v>97</v>
      </c>
      <c r="Q92">
        <v>115</v>
      </c>
      <c r="R92">
        <v>115</v>
      </c>
      <c r="S92">
        <v>120</v>
      </c>
      <c r="T92">
        <v>120</v>
      </c>
      <c r="U92">
        <v>41</v>
      </c>
      <c r="V92" s="9">
        <f t="shared" si="4"/>
        <v>469</v>
      </c>
      <c r="W92" s="7">
        <f t="shared" si="5"/>
        <v>470</v>
      </c>
      <c r="X92" t="str">
        <f>Stat[[#This Row],[服装]]&amp;Stat[[#This Row],[名前]]&amp;Stat[[#This Row],[レアリティ]]</f>
        <v>ユニフォーム東山勝道ICONIC</v>
      </c>
      <c r="Y92" t="s">
        <v>369</v>
      </c>
      <c r="Z92" s="3"/>
      <c r="AA92" s="3"/>
      <c r="AB92" s="3"/>
    </row>
    <row r="93" spans="1:28" ht="14.4" x14ac:dyDescent="0.3">
      <c r="A93">
        <v>92</v>
      </c>
      <c r="B93" t="s">
        <v>108</v>
      </c>
      <c r="C93" t="s">
        <v>96</v>
      </c>
      <c r="D93" t="s">
        <v>90</v>
      </c>
      <c r="E93" t="s">
        <v>98</v>
      </c>
      <c r="F93" t="s">
        <v>91</v>
      </c>
      <c r="G93" t="s">
        <v>71</v>
      </c>
      <c r="H93">
        <v>99</v>
      </c>
      <c r="I93" s="8" t="s">
        <v>22</v>
      </c>
      <c r="J93">
        <v>5</v>
      </c>
      <c r="K93">
        <v>85</v>
      </c>
      <c r="L93">
        <v>112</v>
      </c>
      <c r="M93">
        <v>110</v>
      </c>
      <c r="N93">
        <v>114</v>
      </c>
      <c r="O93">
        <v>120</v>
      </c>
      <c r="P93">
        <v>101</v>
      </c>
      <c r="Q93">
        <v>110</v>
      </c>
      <c r="R93">
        <v>120</v>
      </c>
      <c r="S93">
        <v>119</v>
      </c>
      <c r="T93">
        <v>120</v>
      </c>
      <c r="U93">
        <v>41</v>
      </c>
      <c r="V93" s="9">
        <f t="shared" si="4"/>
        <v>456</v>
      </c>
      <c r="W93" s="7">
        <f t="shared" si="5"/>
        <v>469</v>
      </c>
      <c r="X93" t="str">
        <f>Stat[[#This Row],[服装]]&amp;Stat[[#This Row],[名前]]&amp;Stat[[#This Row],[レアリティ]]</f>
        <v>ユニフォーム土湯新ICONIC</v>
      </c>
      <c r="Y93" t="s">
        <v>370</v>
      </c>
      <c r="Z93" s="3"/>
      <c r="AA93" s="3"/>
      <c r="AB93" s="3"/>
    </row>
    <row r="94" spans="1:28" ht="14.4" x14ac:dyDescent="0.3">
      <c r="A94">
        <v>93</v>
      </c>
      <c r="B94" t="s">
        <v>108</v>
      </c>
      <c r="C94" t="s">
        <v>100</v>
      </c>
      <c r="D94" t="s">
        <v>77</v>
      </c>
      <c r="E94" t="s">
        <v>78</v>
      </c>
      <c r="F94" t="s">
        <v>131</v>
      </c>
      <c r="G94" t="s">
        <v>71</v>
      </c>
      <c r="H94">
        <v>99</v>
      </c>
      <c r="I94" s="8" t="s">
        <v>22</v>
      </c>
      <c r="J94">
        <v>5</v>
      </c>
      <c r="K94">
        <v>76</v>
      </c>
      <c r="L94">
        <v>123</v>
      </c>
      <c r="M94">
        <v>121</v>
      </c>
      <c r="N94">
        <v>113</v>
      </c>
      <c r="O94">
        <v>121</v>
      </c>
      <c r="P94">
        <v>97</v>
      </c>
      <c r="Q94">
        <v>115</v>
      </c>
      <c r="R94">
        <v>115</v>
      </c>
      <c r="S94">
        <v>120</v>
      </c>
      <c r="T94">
        <v>121</v>
      </c>
      <c r="U94">
        <v>41</v>
      </c>
      <c r="V94" s="9">
        <f t="shared" si="4"/>
        <v>478</v>
      </c>
      <c r="W94" s="7">
        <f t="shared" si="5"/>
        <v>471</v>
      </c>
      <c r="X94" t="str">
        <f>Stat[[#This Row],[服装]]&amp;Stat[[#This Row],[名前]]&amp;Stat[[#This Row],[レアリティ]]</f>
        <v>ユニフォーム中島猛ICONIC</v>
      </c>
      <c r="Y94" t="s">
        <v>371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101</v>
      </c>
      <c r="D95" t="s">
        <v>90</v>
      </c>
      <c r="E95" t="s">
        <v>78</v>
      </c>
      <c r="F95" t="s">
        <v>131</v>
      </c>
      <c r="G95" t="s">
        <v>71</v>
      </c>
      <c r="H95">
        <v>99</v>
      </c>
      <c r="I95" s="8" t="s">
        <v>22</v>
      </c>
      <c r="J95">
        <v>5</v>
      </c>
      <c r="K95">
        <v>80</v>
      </c>
      <c r="L95">
        <v>119</v>
      </c>
      <c r="M95">
        <v>116</v>
      </c>
      <c r="N95">
        <v>113</v>
      </c>
      <c r="O95">
        <v>117</v>
      </c>
      <c r="P95">
        <v>97</v>
      </c>
      <c r="Q95">
        <v>113</v>
      </c>
      <c r="R95">
        <v>115</v>
      </c>
      <c r="S95">
        <v>115</v>
      </c>
      <c r="T95">
        <v>116</v>
      </c>
      <c r="U95">
        <v>31</v>
      </c>
      <c r="V95" s="9">
        <f t="shared" si="4"/>
        <v>465</v>
      </c>
      <c r="W95" s="7">
        <f t="shared" si="5"/>
        <v>459</v>
      </c>
      <c r="X95" t="str">
        <f>Stat[[#This Row],[服装]]&amp;Stat[[#This Row],[名前]]&amp;Stat[[#This Row],[レアリティ]]</f>
        <v>ユニフォーム白石優希ICONIC</v>
      </c>
      <c r="Y95" t="s">
        <v>372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102</v>
      </c>
      <c r="D96" t="s">
        <v>77</v>
      </c>
      <c r="E96" t="s">
        <v>74</v>
      </c>
      <c r="F96" t="s">
        <v>131</v>
      </c>
      <c r="G96" t="s">
        <v>71</v>
      </c>
      <c r="H96">
        <v>99</v>
      </c>
      <c r="I96" s="8" t="s">
        <v>22</v>
      </c>
      <c r="J96">
        <v>5</v>
      </c>
      <c r="K96">
        <v>76</v>
      </c>
      <c r="L96">
        <v>119</v>
      </c>
      <c r="M96">
        <v>121</v>
      </c>
      <c r="N96">
        <v>122</v>
      </c>
      <c r="O96">
        <v>121</v>
      </c>
      <c r="P96">
        <v>97</v>
      </c>
      <c r="Q96">
        <v>119</v>
      </c>
      <c r="R96">
        <v>119</v>
      </c>
      <c r="S96">
        <v>118</v>
      </c>
      <c r="T96">
        <v>118</v>
      </c>
      <c r="U96">
        <v>41</v>
      </c>
      <c r="V96" s="9">
        <f t="shared" si="4"/>
        <v>483</v>
      </c>
      <c r="W96" s="7">
        <f t="shared" si="5"/>
        <v>474</v>
      </c>
      <c r="X96" t="str">
        <f>Stat[[#This Row],[服装]]&amp;Stat[[#This Row],[名前]]&amp;Stat[[#This Row],[レアリティ]]</f>
        <v>ユニフォーム花山一雅ICONIC</v>
      </c>
      <c r="Y96" t="s">
        <v>373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103</v>
      </c>
      <c r="D97" t="s">
        <v>77</v>
      </c>
      <c r="E97" t="s">
        <v>82</v>
      </c>
      <c r="F97" t="s">
        <v>131</v>
      </c>
      <c r="G97" t="s">
        <v>71</v>
      </c>
      <c r="H97">
        <v>99</v>
      </c>
      <c r="I97" s="8" t="s">
        <v>22</v>
      </c>
      <c r="J97">
        <v>5</v>
      </c>
      <c r="K97">
        <v>80</v>
      </c>
      <c r="L97">
        <v>114</v>
      </c>
      <c r="M97">
        <v>114</v>
      </c>
      <c r="N97">
        <v>113</v>
      </c>
      <c r="O97">
        <v>117</v>
      </c>
      <c r="P97">
        <v>97</v>
      </c>
      <c r="Q97">
        <v>121</v>
      </c>
      <c r="R97">
        <v>115</v>
      </c>
      <c r="S97">
        <v>116</v>
      </c>
      <c r="T97">
        <v>117</v>
      </c>
      <c r="U97">
        <v>31</v>
      </c>
      <c r="V97" s="9">
        <f t="shared" si="4"/>
        <v>458</v>
      </c>
      <c r="W97" s="7">
        <f t="shared" si="5"/>
        <v>469</v>
      </c>
      <c r="X97" t="str">
        <f>Stat[[#This Row],[服装]]&amp;Stat[[#This Row],[名前]]&amp;Stat[[#This Row],[レアリティ]]</f>
        <v>ユニフォーム鳴子哲平ICONIC</v>
      </c>
      <c r="Y97" t="s">
        <v>374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104</v>
      </c>
      <c r="D98" t="s">
        <v>77</v>
      </c>
      <c r="E98" t="s">
        <v>80</v>
      </c>
      <c r="F98" t="s">
        <v>131</v>
      </c>
      <c r="G98" t="s">
        <v>71</v>
      </c>
      <c r="H98">
        <v>99</v>
      </c>
      <c r="I98" s="8" t="s">
        <v>22</v>
      </c>
      <c r="J98">
        <v>5</v>
      </c>
      <c r="K98">
        <v>85</v>
      </c>
      <c r="L98">
        <v>112</v>
      </c>
      <c r="M98">
        <v>110</v>
      </c>
      <c r="N98">
        <v>114</v>
      </c>
      <c r="O98">
        <v>120</v>
      </c>
      <c r="P98">
        <v>101</v>
      </c>
      <c r="Q98">
        <v>110</v>
      </c>
      <c r="R98">
        <v>121</v>
      </c>
      <c r="S98">
        <v>119</v>
      </c>
      <c r="T98">
        <v>120</v>
      </c>
      <c r="U98">
        <v>41</v>
      </c>
      <c r="V98" s="9">
        <f t="shared" si="4"/>
        <v>456</v>
      </c>
      <c r="W98" s="7">
        <f t="shared" si="5"/>
        <v>470</v>
      </c>
      <c r="X98" t="str">
        <f>Stat[[#This Row],[服装]]&amp;Stat[[#This Row],[名前]]&amp;Stat[[#This Row],[レアリティ]]</f>
        <v>ユニフォーム秋保和光ICONIC</v>
      </c>
      <c r="Y98" t="s">
        <v>375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105</v>
      </c>
      <c r="D99" t="s">
        <v>77</v>
      </c>
      <c r="E99" t="s">
        <v>82</v>
      </c>
      <c r="F99" t="s">
        <v>131</v>
      </c>
      <c r="G99" t="s">
        <v>71</v>
      </c>
      <c r="H99">
        <v>99</v>
      </c>
      <c r="I99" s="8" t="s">
        <v>22</v>
      </c>
      <c r="J99">
        <v>5</v>
      </c>
      <c r="K99">
        <v>74</v>
      </c>
      <c r="L99">
        <v>114</v>
      </c>
      <c r="M99">
        <v>115</v>
      </c>
      <c r="N99">
        <v>113</v>
      </c>
      <c r="O99">
        <v>118</v>
      </c>
      <c r="P99">
        <v>97</v>
      </c>
      <c r="Q99">
        <v>121</v>
      </c>
      <c r="R99">
        <v>117</v>
      </c>
      <c r="S99">
        <v>116</v>
      </c>
      <c r="T99">
        <v>117</v>
      </c>
      <c r="U99">
        <v>31</v>
      </c>
      <c r="V99" s="9">
        <f t="shared" si="4"/>
        <v>460</v>
      </c>
      <c r="W99" s="7">
        <f t="shared" si="5"/>
        <v>471</v>
      </c>
      <c r="X99" t="str">
        <f>Stat[[#This Row],[服装]]&amp;Stat[[#This Row],[名前]]&amp;Stat[[#This Row],[レアリティ]]</f>
        <v>ユニフォーム松島剛ICONIC</v>
      </c>
      <c r="Y99" t="s">
        <v>377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106</v>
      </c>
      <c r="D100" t="s">
        <v>77</v>
      </c>
      <c r="E100" t="s">
        <v>78</v>
      </c>
      <c r="F100" t="s">
        <v>131</v>
      </c>
      <c r="G100" t="s">
        <v>71</v>
      </c>
      <c r="H100">
        <v>99</v>
      </c>
      <c r="I100" s="8" t="s">
        <v>22</v>
      </c>
      <c r="J100">
        <v>5</v>
      </c>
      <c r="K100">
        <v>74</v>
      </c>
      <c r="L100">
        <v>121</v>
      </c>
      <c r="M100">
        <v>118</v>
      </c>
      <c r="N100">
        <v>114</v>
      </c>
      <c r="O100">
        <v>120</v>
      </c>
      <c r="P100">
        <v>101</v>
      </c>
      <c r="Q100">
        <v>116</v>
      </c>
      <c r="R100">
        <v>116</v>
      </c>
      <c r="S100">
        <v>118</v>
      </c>
      <c r="T100">
        <v>118</v>
      </c>
      <c r="U100">
        <v>36</v>
      </c>
      <c r="V100" s="9">
        <f t="shared" ref="V100:V127" si="6">SUM(L100:O100)</f>
        <v>473</v>
      </c>
      <c r="W100" s="7">
        <f t="shared" ref="W100:W127" si="7">SUM(Q100:T100)</f>
        <v>468</v>
      </c>
      <c r="X100" t="str">
        <f>Stat[[#This Row],[服装]]&amp;Stat[[#This Row],[名前]]&amp;Stat[[#This Row],[レアリティ]]</f>
        <v>ユニフォーム川渡瞬己ICONIC</v>
      </c>
      <c r="Y100" t="s">
        <v>376</v>
      </c>
      <c r="Z100" s="3"/>
      <c r="AA100" s="3"/>
      <c r="AB100" s="3"/>
    </row>
    <row r="101" spans="1:28" ht="14.4" x14ac:dyDescent="0.3">
      <c r="A101">
        <v>100</v>
      </c>
      <c r="B101" t="s">
        <v>108</v>
      </c>
      <c r="C101" t="s">
        <v>109</v>
      </c>
      <c r="D101" t="s">
        <v>73</v>
      </c>
      <c r="E101" t="s">
        <v>78</v>
      </c>
      <c r="F101" t="s">
        <v>119</v>
      </c>
      <c r="G101" t="s">
        <v>71</v>
      </c>
      <c r="H101">
        <v>99</v>
      </c>
      <c r="I101" s="8" t="s">
        <v>22</v>
      </c>
      <c r="J101">
        <v>5</v>
      </c>
      <c r="K101">
        <v>82</v>
      </c>
      <c r="L101">
        <v>130</v>
      </c>
      <c r="M101">
        <v>130</v>
      </c>
      <c r="N101">
        <v>114</v>
      </c>
      <c r="O101">
        <v>123</v>
      </c>
      <c r="P101">
        <v>101</v>
      </c>
      <c r="Q101">
        <v>116</v>
      </c>
      <c r="R101">
        <v>116</v>
      </c>
      <c r="S101">
        <v>120</v>
      </c>
      <c r="T101">
        <v>120</v>
      </c>
      <c r="U101">
        <v>41</v>
      </c>
      <c r="V101" s="9">
        <f t="shared" si="6"/>
        <v>497</v>
      </c>
      <c r="W101" s="7">
        <f t="shared" si="7"/>
        <v>472</v>
      </c>
      <c r="X101" t="str">
        <f>Stat[[#This Row],[服装]]&amp;Stat[[#This Row],[名前]]&amp;Stat[[#This Row],[レアリティ]]</f>
        <v>ユニフォーム牛島若利ICONIC</v>
      </c>
      <c r="Y101" t="s">
        <v>378</v>
      </c>
      <c r="Z101" s="3"/>
      <c r="AA101" s="3"/>
      <c r="AB101" s="3"/>
    </row>
    <row r="102" spans="1:28" ht="14.4" x14ac:dyDescent="0.3">
      <c r="A102">
        <v>101</v>
      </c>
      <c r="B102" t="s">
        <v>117</v>
      </c>
      <c r="C102" t="s">
        <v>109</v>
      </c>
      <c r="D102" t="s">
        <v>90</v>
      </c>
      <c r="E102" t="s">
        <v>78</v>
      </c>
      <c r="F102" t="s">
        <v>119</v>
      </c>
      <c r="G102" t="s">
        <v>71</v>
      </c>
      <c r="H102">
        <v>99</v>
      </c>
      <c r="I102" s="8" t="s">
        <v>22</v>
      </c>
      <c r="J102">
        <v>5</v>
      </c>
      <c r="K102">
        <v>83</v>
      </c>
      <c r="L102">
        <v>133</v>
      </c>
      <c r="M102">
        <v>133</v>
      </c>
      <c r="N102">
        <v>115</v>
      </c>
      <c r="O102">
        <v>124</v>
      </c>
      <c r="P102">
        <v>101</v>
      </c>
      <c r="Q102">
        <v>117</v>
      </c>
      <c r="R102">
        <v>117</v>
      </c>
      <c r="S102">
        <v>123</v>
      </c>
      <c r="T102">
        <v>121</v>
      </c>
      <c r="U102">
        <v>41</v>
      </c>
      <c r="V102" s="9">
        <f t="shared" si="6"/>
        <v>505</v>
      </c>
      <c r="W102" s="7">
        <f t="shared" si="7"/>
        <v>478</v>
      </c>
      <c r="X102" t="str">
        <f>Stat[[#This Row],[服装]]&amp;Stat[[#This Row],[名前]]&amp;Stat[[#This Row],[レアリティ]]</f>
        <v>水着牛島若利ICONIC</v>
      </c>
      <c r="Y102" t="s">
        <v>378</v>
      </c>
      <c r="Z102" s="3"/>
      <c r="AA102" s="3"/>
      <c r="AB102" s="3"/>
    </row>
    <row r="103" spans="1:28" ht="14.4" x14ac:dyDescent="0.3">
      <c r="A103">
        <v>102</v>
      </c>
      <c r="B103" t="s">
        <v>108</v>
      </c>
      <c r="C103" t="s">
        <v>110</v>
      </c>
      <c r="D103" t="s">
        <v>73</v>
      </c>
      <c r="E103" t="s">
        <v>82</v>
      </c>
      <c r="F103" t="s">
        <v>119</v>
      </c>
      <c r="G103" t="s">
        <v>71</v>
      </c>
      <c r="H103">
        <v>99</v>
      </c>
      <c r="I103" s="8" t="s">
        <v>22</v>
      </c>
      <c r="J103">
        <v>5</v>
      </c>
      <c r="K103">
        <v>81</v>
      </c>
      <c r="L103">
        <v>123</v>
      </c>
      <c r="M103">
        <v>120</v>
      </c>
      <c r="N103">
        <v>113</v>
      </c>
      <c r="O103">
        <v>121</v>
      </c>
      <c r="P103">
        <v>97</v>
      </c>
      <c r="Q103">
        <v>125</v>
      </c>
      <c r="R103">
        <v>115</v>
      </c>
      <c r="S103">
        <v>117</v>
      </c>
      <c r="T103">
        <v>117</v>
      </c>
      <c r="U103">
        <v>28</v>
      </c>
      <c r="V103" s="9">
        <f t="shared" si="6"/>
        <v>477</v>
      </c>
      <c r="W103" s="7">
        <f t="shared" si="7"/>
        <v>474</v>
      </c>
      <c r="X103" t="str">
        <f>Stat[[#This Row],[服装]]&amp;Stat[[#This Row],[名前]]&amp;Stat[[#This Row],[レアリティ]]</f>
        <v>ユニフォーム天童覚ICONIC</v>
      </c>
      <c r="Y103" t="s">
        <v>379</v>
      </c>
      <c r="Z103" s="3"/>
      <c r="AA103" s="3"/>
      <c r="AB103" s="3"/>
    </row>
    <row r="104" spans="1:28" ht="14.4" x14ac:dyDescent="0.3">
      <c r="A104">
        <v>103</v>
      </c>
      <c r="B104" t="s">
        <v>117</v>
      </c>
      <c r="C104" t="s">
        <v>110</v>
      </c>
      <c r="D104" t="s">
        <v>90</v>
      </c>
      <c r="E104" t="s">
        <v>82</v>
      </c>
      <c r="F104" t="s">
        <v>119</v>
      </c>
      <c r="G104" t="s">
        <v>71</v>
      </c>
      <c r="H104">
        <v>99</v>
      </c>
      <c r="I104" s="8" t="s">
        <v>22</v>
      </c>
      <c r="J104">
        <v>5</v>
      </c>
      <c r="K104">
        <v>82</v>
      </c>
      <c r="L104">
        <v>126</v>
      </c>
      <c r="M104">
        <v>121</v>
      </c>
      <c r="N104">
        <v>114</v>
      </c>
      <c r="O104">
        <v>122</v>
      </c>
      <c r="P104">
        <v>97</v>
      </c>
      <c r="Q104">
        <v>128</v>
      </c>
      <c r="R104">
        <v>116</v>
      </c>
      <c r="S104">
        <v>120</v>
      </c>
      <c r="T104">
        <v>118</v>
      </c>
      <c r="U104">
        <v>28</v>
      </c>
      <c r="V104" s="9">
        <f t="shared" si="6"/>
        <v>483</v>
      </c>
      <c r="W104" s="7">
        <f t="shared" si="7"/>
        <v>482</v>
      </c>
      <c r="X104" t="str">
        <f>Stat[[#This Row],[服装]]&amp;Stat[[#This Row],[名前]]&amp;Stat[[#This Row],[レアリティ]]</f>
        <v>水着天童覚ICONIC</v>
      </c>
      <c r="Y104" t="s">
        <v>379</v>
      </c>
      <c r="Z104" s="3"/>
      <c r="AA104" s="3"/>
      <c r="AB104" s="3"/>
    </row>
    <row r="105" spans="1:28" ht="14.4" x14ac:dyDescent="0.3">
      <c r="A105">
        <v>104</v>
      </c>
      <c r="B105" t="s">
        <v>108</v>
      </c>
      <c r="C105" t="s">
        <v>111</v>
      </c>
      <c r="D105" t="s">
        <v>77</v>
      </c>
      <c r="E105" t="s">
        <v>78</v>
      </c>
      <c r="F105" t="s">
        <v>119</v>
      </c>
      <c r="G105" t="s">
        <v>71</v>
      </c>
      <c r="H105">
        <v>99</v>
      </c>
      <c r="I105" s="8" t="s">
        <v>22</v>
      </c>
      <c r="J105">
        <v>5</v>
      </c>
      <c r="K105">
        <v>76</v>
      </c>
      <c r="L105">
        <v>123</v>
      </c>
      <c r="M105">
        <v>120</v>
      </c>
      <c r="N105">
        <v>118</v>
      </c>
      <c r="O105">
        <v>123</v>
      </c>
      <c r="P105">
        <v>101</v>
      </c>
      <c r="Q105">
        <v>118</v>
      </c>
      <c r="R105">
        <v>118</v>
      </c>
      <c r="S105">
        <v>121</v>
      </c>
      <c r="T105">
        <v>121</v>
      </c>
      <c r="U105">
        <v>36</v>
      </c>
      <c r="V105" s="9">
        <f t="shared" si="6"/>
        <v>484</v>
      </c>
      <c r="W105" s="7">
        <f t="shared" si="7"/>
        <v>478</v>
      </c>
      <c r="X105" t="str">
        <f>Stat[[#This Row],[服装]]&amp;Stat[[#This Row],[名前]]&amp;Stat[[#This Row],[レアリティ]]</f>
        <v>ユニフォーム五色工ICONIC</v>
      </c>
      <c r="Y105" t="s">
        <v>380</v>
      </c>
      <c r="Z105" s="3"/>
      <c r="AA105" s="3"/>
      <c r="AB105" s="3"/>
    </row>
    <row r="106" spans="1:28" ht="14.4" x14ac:dyDescent="0.3">
      <c r="A106">
        <v>105</v>
      </c>
      <c r="B106" t="s">
        <v>108</v>
      </c>
      <c r="C106" t="s">
        <v>112</v>
      </c>
      <c r="D106" t="s">
        <v>73</v>
      </c>
      <c r="E106" t="s">
        <v>74</v>
      </c>
      <c r="F106" t="s">
        <v>119</v>
      </c>
      <c r="G106" t="s">
        <v>71</v>
      </c>
      <c r="H106">
        <v>99</v>
      </c>
      <c r="I106" s="8" t="s">
        <v>22</v>
      </c>
      <c r="J106">
        <v>5</v>
      </c>
      <c r="K106">
        <v>75</v>
      </c>
      <c r="L106">
        <v>119</v>
      </c>
      <c r="M106">
        <v>120</v>
      </c>
      <c r="N106">
        <v>127</v>
      </c>
      <c r="O106">
        <v>123</v>
      </c>
      <c r="P106">
        <v>101</v>
      </c>
      <c r="Q106">
        <v>117</v>
      </c>
      <c r="R106">
        <v>117</v>
      </c>
      <c r="S106">
        <v>116</v>
      </c>
      <c r="T106">
        <v>118</v>
      </c>
      <c r="U106">
        <v>36</v>
      </c>
      <c r="V106" s="9">
        <f t="shared" si="6"/>
        <v>489</v>
      </c>
      <c r="W106" s="7">
        <f t="shared" si="7"/>
        <v>468</v>
      </c>
      <c r="X106" t="str">
        <f>Stat[[#This Row],[服装]]&amp;Stat[[#This Row],[名前]]&amp;Stat[[#This Row],[レアリティ]]</f>
        <v>ユニフォーム白布賢二郎ICONIC</v>
      </c>
      <c r="Y106" t="s">
        <v>381</v>
      </c>
      <c r="Z106" s="3"/>
      <c r="AA106" s="3"/>
      <c r="AB106" s="3"/>
    </row>
    <row r="107" spans="1:28" ht="14.4" x14ac:dyDescent="0.3">
      <c r="A107">
        <v>106</v>
      </c>
      <c r="B107" t="s">
        <v>108</v>
      </c>
      <c r="C107" t="s">
        <v>113</v>
      </c>
      <c r="D107" t="s">
        <v>73</v>
      </c>
      <c r="E107" t="s">
        <v>78</v>
      </c>
      <c r="F107" t="s">
        <v>119</v>
      </c>
      <c r="G107" t="s">
        <v>71</v>
      </c>
      <c r="H107">
        <v>99</v>
      </c>
      <c r="I107" s="8" t="s">
        <v>22</v>
      </c>
      <c r="J107">
        <v>5</v>
      </c>
      <c r="K107">
        <v>75</v>
      </c>
      <c r="L107">
        <v>123</v>
      </c>
      <c r="M107">
        <v>120</v>
      </c>
      <c r="N107">
        <v>118</v>
      </c>
      <c r="O107">
        <v>123</v>
      </c>
      <c r="P107">
        <v>97</v>
      </c>
      <c r="Q107">
        <v>118</v>
      </c>
      <c r="R107">
        <v>118</v>
      </c>
      <c r="S107">
        <v>121</v>
      </c>
      <c r="T107">
        <v>121</v>
      </c>
      <c r="U107">
        <v>31</v>
      </c>
      <c r="V107" s="9">
        <f t="shared" si="6"/>
        <v>484</v>
      </c>
      <c r="W107" s="7">
        <f t="shared" si="7"/>
        <v>478</v>
      </c>
      <c r="X107" t="str">
        <f>Stat[[#This Row],[服装]]&amp;Stat[[#This Row],[名前]]&amp;Stat[[#This Row],[レアリティ]]</f>
        <v>ユニフォーム大平獅音ICONIC</v>
      </c>
      <c r="Y107" t="s">
        <v>382</v>
      </c>
      <c r="Z107" s="3"/>
      <c r="AA107" s="3"/>
      <c r="AB107" s="3"/>
    </row>
    <row r="108" spans="1:28" ht="14.4" x14ac:dyDescent="0.3">
      <c r="A108">
        <v>107</v>
      </c>
      <c r="B108" t="s">
        <v>108</v>
      </c>
      <c r="C108" t="s">
        <v>114</v>
      </c>
      <c r="D108" t="s">
        <v>73</v>
      </c>
      <c r="E108" t="s">
        <v>82</v>
      </c>
      <c r="F108" t="s">
        <v>119</v>
      </c>
      <c r="G108" t="s">
        <v>71</v>
      </c>
      <c r="H108">
        <v>99</v>
      </c>
      <c r="I108" s="8" t="s">
        <v>22</v>
      </c>
      <c r="J108">
        <v>5</v>
      </c>
      <c r="K108">
        <v>75</v>
      </c>
      <c r="L108">
        <v>123</v>
      </c>
      <c r="M108">
        <v>120</v>
      </c>
      <c r="N108">
        <v>113</v>
      </c>
      <c r="O108">
        <v>121</v>
      </c>
      <c r="P108">
        <v>101</v>
      </c>
      <c r="Q108">
        <v>121</v>
      </c>
      <c r="R108">
        <v>115</v>
      </c>
      <c r="S108">
        <v>117</v>
      </c>
      <c r="T108">
        <v>117</v>
      </c>
      <c r="U108">
        <v>31</v>
      </c>
      <c r="V108" s="9">
        <f t="shared" si="6"/>
        <v>477</v>
      </c>
      <c r="W108" s="7">
        <f t="shared" si="7"/>
        <v>470</v>
      </c>
      <c r="X108" t="str">
        <f>Stat[[#This Row],[服装]]&amp;Stat[[#This Row],[名前]]&amp;Stat[[#This Row],[レアリティ]]</f>
        <v>ユニフォーム川西太一ICONIC</v>
      </c>
      <c r="Y108" t="s">
        <v>383</v>
      </c>
      <c r="Z108" s="3"/>
      <c r="AA108" s="3"/>
      <c r="AB108" s="3"/>
    </row>
    <row r="109" spans="1:28" ht="14.4" x14ac:dyDescent="0.3">
      <c r="A109">
        <v>108</v>
      </c>
      <c r="B109" t="s">
        <v>108</v>
      </c>
      <c r="C109" t="s">
        <v>115</v>
      </c>
      <c r="D109" t="s">
        <v>73</v>
      </c>
      <c r="E109" t="s">
        <v>74</v>
      </c>
      <c r="F109" t="s">
        <v>119</v>
      </c>
      <c r="G109" t="s">
        <v>71</v>
      </c>
      <c r="H109">
        <v>99</v>
      </c>
      <c r="I109" s="8" t="s">
        <v>22</v>
      </c>
      <c r="J109">
        <v>5</v>
      </c>
      <c r="K109">
        <v>74</v>
      </c>
      <c r="L109">
        <v>117</v>
      </c>
      <c r="M109">
        <v>120</v>
      </c>
      <c r="N109">
        <v>121</v>
      </c>
      <c r="O109">
        <v>121</v>
      </c>
      <c r="P109">
        <v>101</v>
      </c>
      <c r="Q109">
        <v>117</v>
      </c>
      <c r="R109">
        <v>117</v>
      </c>
      <c r="S109">
        <v>117</v>
      </c>
      <c r="T109">
        <v>118</v>
      </c>
      <c r="U109">
        <v>36</v>
      </c>
      <c r="V109" s="9">
        <f t="shared" si="6"/>
        <v>479</v>
      </c>
      <c r="W109" s="7">
        <f t="shared" si="7"/>
        <v>469</v>
      </c>
      <c r="X109" t="str">
        <f>Stat[[#This Row],[服装]]&amp;Stat[[#This Row],[名前]]&amp;Stat[[#This Row],[レアリティ]]</f>
        <v>ユニフォーム瀬見栄太ICONIC</v>
      </c>
      <c r="Y109" t="s">
        <v>384</v>
      </c>
      <c r="Z109" s="3"/>
      <c r="AA109" s="3"/>
      <c r="AB109" s="3"/>
    </row>
    <row r="110" spans="1:28" ht="14.4" x14ac:dyDescent="0.3">
      <c r="A110">
        <v>109</v>
      </c>
      <c r="B110" t="s">
        <v>108</v>
      </c>
      <c r="C110" t="s">
        <v>116</v>
      </c>
      <c r="D110" t="s">
        <v>73</v>
      </c>
      <c r="E110" t="s">
        <v>80</v>
      </c>
      <c r="F110" t="s">
        <v>119</v>
      </c>
      <c r="G110" t="s">
        <v>71</v>
      </c>
      <c r="H110">
        <v>99</v>
      </c>
      <c r="I110" s="8" t="s">
        <v>22</v>
      </c>
      <c r="J110">
        <v>5</v>
      </c>
      <c r="K110">
        <v>85</v>
      </c>
      <c r="L110">
        <v>112</v>
      </c>
      <c r="M110">
        <v>110</v>
      </c>
      <c r="N110">
        <v>114</v>
      </c>
      <c r="O110">
        <v>120</v>
      </c>
      <c r="P110">
        <v>101</v>
      </c>
      <c r="Q110">
        <v>110</v>
      </c>
      <c r="R110">
        <v>121</v>
      </c>
      <c r="S110">
        <v>119</v>
      </c>
      <c r="T110">
        <v>120</v>
      </c>
      <c r="U110">
        <v>41</v>
      </c>
      <c r="V110" s="9">
        <f t="shared" si="6"/>
        <v>456</v>
      </c>
      <c r="W110" s="7">
        <f t="shared" si="7"/>
        <v>470</v>
      </c>
      <c r="X110" t="str">
        <f>Stat[[#This Row],[服装]]&amp;Stat[[#This Row],[名前]]&amp;Stat[[#This Row],[レアリティ]]</f>
        <v>ユニフォーム山形隼人ICONIC</v>
      </c>
      <c r="Y110" t="s">
        <v>385</v>
      </c>
      <c r="Z110" s="3"/>
      <c r="AA110" s="3"/>
      <c r="AB110" s="3"/>
    </row>
    <row r="111" spans="1:28" ht="14.4" x14ac:dyDescent="0.3">
      <c r="A111">
        <v>110</v>
      </c>
      <c r="B111" t="s">
        <v>108</v>
      </c>
      <c r="C111" t="s">
        <v>198</v>
      </c>
      <c r="D111" t="s">
        <v>77</v>
      </c>
      <c r="E111" t="s">
        <v>74</v>
      </c>
      <c r="F111" t="s">
        <v>197</v>
      </c>
      <c r="G111" t="s">
        <v>71</v>
      </c>
      <c r="H111">
        <v>99</v>
      </c>
      <c r="I111" s="8" t="s">
        <v>22</v>
      </c>
      <c r="J111">
        <v>5</v>
      </c>
      <c r="K111">
        <v>82</v>
      </c>
      <c r="L111">
        <v>120</v>
      </c>
      <c r="M111">
        <v>129</v>
      </c>
      <c r="N111">
        <v>130</v>
      </c>
      <c r="O111">
        <v>127</v>
      </c>
      <c r="P111">
        <v>101</v>
      </c>
      <c r="Q111">
        <v>114</v>
      </c>
      <c r="R111">
        <v>119</v>
      </c>
      <c r="S111">
        <v>114</v>
      </c>
      <c r="T111">
        <v>118</v>
      </c>
      <c r="U111">
        <v>36</v>
      </c>
      <c r="V111" s="9">
        <f t="shared" si="6"/>
        <v>506</v>
      </c>
      <c r="W111" s="7">
        <f t="shared" si="7"/>
        <v>465</v>
      </c>
      <c r="X111" t="str">
        <f>Stat[[#This Row],[服装]]&amp;Stat[[#This Row],[名前]]&amp;Stat[[#This Row],[レアリティ]]</f>
        <v>ユニフォーム宮侑ICONIC</v>
      </c>
      <c r="Y111" t="s">
        <v>386</v>
      </c>
      <c r="Z111" s="3"/>
      <c r="AA111" s="3"/>
      <c r="AB111" s="3"/>
    </row>
    <row r="112" spans="1:28" ht="14.4" x14ac:dyDescent="0.3">
      <c r="A112">
        <v>111</v>
      </c>
      <c r="B112" t="s">
        <v>108</v>
      </c>
      <c r="C112" t="s">
        <v>199</v>
      </c>
      <c r="D112" t="s">
        <v>90</v>
      </c>
      <c r="E112" t="s">
        <v>78</v>
      </c>
      <c r="F112" t="s">
        <v>197</v>
      </c>
      <c r="G112" t="s">
        <v>71</v>
      </c>
      <c r="H112">
        <v>99</v>
      </c>
      <c r="I112" s="8" t="s">
        <v>22</v>
      </c>
      <c r="J112">
        <v>5</v>
      </c>
      <c r="K112">
        <v>82</v>
      </c>
      <c r="L112">
        <v>127</v>
      </c>
      <c r="M112">
        <v>120</v>
      </c>
      <c r="N112">
        <v>116</v>
      </c>
      <c r="O112">
        <v>121</v>
      </c>
      <c r="P112">
        <v>101</v>
      </c>
      <c r="Q112">
        <v>123</v>
      </c>
      <c r="R112">
        <v>119</v>
      </c>
      <c r="S112">
        <v>122</v>
      </c>
      <c r="T112">
        <v>119</v>
      </c>
      <c r="U112">
        <v>31</v>
      </c>
      <c r="V112" s="9">
        <f t="shared" si="6"/>
        <v>484</v>
      </c>
      <c r="W112" s="7">
        <f t="shared" si="7"/>
        <v>483</v>
      </c>
      <c r="X112" t="str">
        <f>Stat[[#This Row],[服装]]&amp;Stat[[#This Row],[名前]]&amp;Stat[[#This Row],[レアリティ]]</f>
        <v>ユニフォーム宮治ICONIC</v>
      </c>
      <c r="Y112" t="s">
        <v>387</v>
      </c>
      <c r="Z112" s="3"/>
      <c r="AA112" s="3"/>
      <c r="AB112" s="3"/>
    </row>
    <row r="113" spans="1:28" ht="14.4" x14ac:dyDescent="0.3">
      <c r="A113">
        <v>112</v>
      </c>
      <c r="B113" t="s">
        <v>108</v>
      </c>
      <c r="C113" t="s">
        <v>200</v>
      </c>
      <c r="D113" t="s">
        <v>77</v>
      </c>
      <c r="E113" t="s">
        <v>82</v>
      </c>
      <c r="F113" t="s">
        <v>197</v>
      </c>
      <c r="G113" t="s">
        <v>71</v>
      </c>
      <c r="H113">
        <v>99</v>
      </c>
      <c r="I113" s="8" t="s">
        <v>22</v>
      </c>
      <c r="J113">
        <v>5</v>
      </c>
      <c r="K113">
        <v>80</v>
      </c>
      <c r="L113">
        <v>126</v>
      </c>
      <c r="M113">
        <v>118</v>
      </c>
      <c r="N113">
        <v>112</v>
      </c>
      <c r="O113">
        <v>121</v>
      </c>
      <c r="P113">
        <v>101</v>
      </c>
      <c r="Q113">
        <v>128</v>
      </c>
      <c r="R113">
        <v>114</v>
      </c>
      <c r="S113">
        <v>117</v>
      </c>
      <c r="T113">
        <v>117</v>
      </c>
      <c r="U113">
        <v>36</v>
      </c>
      <c r="V113" s="9">
        <f t="shared" si="6"/>
        <v>477</v>
      </c>
      <c r="W113" s="7">
        <f t="shared" si="7"/>
        <v>476</v>
      </c>
      <c r="X113" t="str">
        <f>Stat[[#This Row],[服装]]&amp;Stat[[#This Row],[名前]]&amp;Stat[[#This Row],[レアリティ]]</f>
        <v>ユニフォーム角名倫太郎ICONIC</v>
      </c>
      <c r="Y113" t="s">
        <v>388</v>
      </c>
      <c r="Z113" s="3"/>
      <c r="AA113" s="3"/>
      <c r="AB113" s="3"/>
    </row>
    <row r="114" spans="1:28" ht="14.4" x14ac:dyDescent="0.3">
      <c r="A114">
        <v>113</v>
      </c>
      <c r="B114" t="s">
        <v>108</v>
      </c>
      <c r="C114" t="s">
        <v>201</v>
      </c>
      <c r="D114" t="s">
        <v>77</v>
      </c>
      <c r="E114" t="s">
        <v>78</v>
      </c>
      <c r="F114" t="s">
        <v>197</v>
      </c>
      <c r="G114" t="s">
        <v>71</v>
      </c>
      <c r="H114">
        <v>99</v>
      </c>
      <c r="I114" s="8" t="s">
        <v>22</v>
      </c>
      <c r="J114">
        <v>5</v>
      </c>
      <c r="K114">
        <v>74</v>
      </c>
      <c r="L114">
        <v>125</v>
      </c>
      <c r="M114">
        <v>119</v>
      </c>
      <c r="N114">
        <v>115</v>
      </c>
      <c r="O114">
        <v>119</v>
      </c>
      <c r="P114">
        <v>97</v>
      </c>
      <c r="Q114">
        <v>118</v>
      </c>
      <c r="R114">
        <v>121</v>
      </c>
      <c r="S114">
        <v>120</v>
      </c>
      <c r="T114">
        <v>121</v>
      </c>
      <c r="U114">
        <v>36</v>
      </c>
      <c r="V114" s="9">
        <f t="shared" si="6"/>
        <v>478</v>
      </c>
      <c r="W114" s="7">
        <f t="shared" si="7"/>
        <v>480</v>
      </c>
      <c r="X114" t="str">
        <f>Stat[[#This Row],[服装]]&amp;Stat[[#This Row],[名前]]&amp;Stat[[#This Row],[レアリティ]]</f>
        <v>ユニフォーム北信介ICONIC</v>
      </c>
      <c r="Y114" t="s">
        <v>389</v>
      </c>
      <c r="Z114" s="3"/>
      <c r="AA114" s="3"/>
      <c r="AB114" s="3"/>
    </row>
    <row r="115" spans="1:28" ht="14.4" x14ac:dyDescent="0.3">
      <c r="A115">
        <v>114</v>
      </c>
      <c r="B115" t="s">
        <v>108</v>
      </c>
      <c r="C115" t="s">
        <v>123</v>
      </c>
      <c r="D115" t="s">
        <v>90</v>
      </c>
      <c r="E115" t="s">
        <v>78</v>
      </c>
      <c r="F115" t="s">
        <v>129</v>
      </c>
      <c r="G115" t="s">
        <v>71</v>
      </c>
      <c r="H115">
        <v>99</v>
      </c>
      <c r="I115" s="8" t="s">
        <v>22</v>
      </c>
      <c r="J115">
        <v>5</v>
      </c>
      <c r="K115">
        <v>82</v>
      </c>
      <c r="L115">
        <v>128</v>
      </c>
      <c r="M115">
        <v>127</v>
      </c>
      <c r="N115">
        <v>114</v>
      </c>
      <c r="O115">
        <v>119</v>
      </c>
      <c r="P115">
        <v>101</v>
      </c>
      <c r="Q115">
        <v>118</v>
      </c>
      <c r="R115">
        <v>121</v>
      </c>
      <c r="S115">
        <v>121</v>
      </c>
      <c r="T115">
        <v>121</v>
      </c>
      <c r="U115">
        <v>26</v>
      </c>
      <c r="V115" s="9">
        <f t="shared" si="6"/>
        <v>488</v>
      </c>
      <c r="W115" s="7">
        <f t="shared" si="7"/>
        <v>481</v>
      </c>
      <c r="X115" t="str">
        <f>Stat[[#This Row],[服装]]&amp;Stat[[#This Row],[名前]]&amp;Stat[[#This Row],[レアリティ]]</f>
        <v>ユニフォーム木兎光太郎ICONIC</v>
      </c>
      <c r="Y115" t="s">
        <v>390</v>
      </c>
      <c r="Z115" s="3"/>
      <c r="AA115" s="3"/>
      <c r="AB115" s="3"/>
    </row>
    <row r="116" spans="1:28" ht="14.4" x14ac:dyDescent="0.3">
      <c r="A116">
        <v>115</v>
      </c>
      <c r="B116" t="s">
        <v>151</v>
      </c>
      <c r="C116" t="s">
        <v>123</v>
      </c>
      <c r="D116" t="s">
        <v>77</v>
      </c>
      <c r="E116" t="s">
        <v>78</v>
      </c>
      <c r="F116" t="s">
        <v>129</v>
      </c>
      <c r="G116" t="s">
        <v>71</v>
      </c>
      <c r="H116">
        <v>99</v>
      </c>
      <c r="I116" s="8" t="s">
        <v>22</v>
      </c>
      <c r="J116">
        <v>5</v>
      </c>
      <c r="K116">
        <v>83</v>
      </c>
      <c r="L116">
        <v>131</v>
      </c>
      <c r="M116">
        <v>130</v>
      </c>
      <c r="N116">
        <v>115</v>
      </c>
      <c r="O116">
        <v>120</v>
      </c>
      <c r="P116">
        <v>101</v>
      </c>
      <c r="Q116">
        <v>119</v>
      </c>
      <c r="R116">
        <v>122</v>
      </c>
      <c r="S116">
        <v>124</v>
      </c>
      <c r="T116">
        <v>122</v>
      </c>
      <c r="U116">
        <v>26</v>
      </c>
      <c r="V116" s="9">
        <f t="shared" si="6"/>
        <v>496</v>
      </c>
      <c r="W116" s="7">
        <f t="shared" si="7"/>
        <v>487</v>
      </c>
      <c r="X116" t="str">
        <f>Stat[[#This Row],[服装]]&amp;Stat[[#This Row],[名前]]&amp;Stat[[#This Row],[レアリティ]]</f>
        <v>夏祭り木兎光太郎ICONIC</v>
      </c>
      <c r="Y116" t="s">
        <v>390</v>
      </c>
      <c r="Z116" s="3"/>
      <c r="AA116" s="3"/>
      <c r="AB116" s="3"/>
    </row>
    <row r="117" spans="1:28" ht="14.4" x14ac:dyDescent="0.3">
      <c r="A117">
        <v>116</v>
      </c>
      <c r="B117" t="s">
        <v>108</v>
      </c>
      <c r="C117" t="s">
        <v>124</v>
      </c>
      <c r="D117" t="s">
        <v>90</v>
      </c>
      <c r="E117" t="s">
        <v>78</v>
      </c>
      <c r="F117" t="s">
        <v>129</v>
      </c>
      <c r="G117" t="s">
        <v>71</v>
      </c>
      <c r="H117">
        <v>99</v>
      </c>
      <c r="I117" s="8" t="s">
        <v>22</v>
      </c>
      <c r="J117">
        <v>5</v>
      </c>
      <c r="K117">
        <v>76</v>
      </c>
      <c r="L117">
        <v>123</v>
      </c>
      <c r="M117">
        <v>117</v>
      </c>
      <c r="N117">
        <v>120</v>
      </c>
      <c r="O117">
        <v>123</v>
      </c>
      <c r="P117">
        <v>101</v>
      </c>
      <c r="Q117">
        <v>116</v>
      </c>
      <c r="R117">
        <v>121</v>
      </c>
      <c r="S117">
        <v>121</v>
      </c>
      <c r="T117">
        <v>121</v>
      </c>
      <c r="U117">
        <v>36</v>
      </c>
      <c r="V117" s="9">
        <f t="shared" si="6"/>
        <v>483</v>
      </c>
      <c r="W117" s="7">
        <f t="shared" si="7"/>
        <v>479</v>
      </c>
      <c r="X117" t="str">
        <f>Stat[[#This Row],[服装]]&amp;Stat[[#This Row],[名前]]&amp;Stat[[#This Row],[レアリティ]]</f>
        <v>ユニフォーム木葉秋紀ICONIC</v>
      </c>
      <c r="Y117" t="s">
        <v>391</v>
      </c>
      <c r="Z117" s="3"/>
      <c r="AA117" s="3"/>
      <c r="AB117" s="3"/>
    </row>
    <row r="118" spans="1:28" ht="14.4" x14ac:dyDescent="0.3">
      <c r="A118">
        <v>117</v>
      </c>
      <c r="B118" t="s">
        <v>108</v>
      </c>
      <c r="C118" t="s">
        <v>125</v>
      </c>
      <c r="D118" t="s">
        <v>90</v>
      </c>
      <c r="E118" t="s">
        <v>78</v>
      </c>
      <c r="F118" t="s">
        <v>129</v>
      </c>
      <c r="G118" t="s">
        <v>71</v>
      </c>
      <c r="H118">
        <v>99</v>
      </c>
      <c r="I118" s="8" t="s">
        <v>22</v>
      </c>
      <c r="J118">
        <v>5</v>
      </c>
      <c r="K118">
        <v>75</v>
      </c>
      <c r="L118">
        <v>123</v>
      </c>
      <c r="M118">
        <v>119</v>
      </c>
      <c r="N118">
        <v>116</v>
      </c>
      <c r="O118">
        <v>121</v>
      </c>
      <c r="P118">
        <v>97</v>
      </c>
      <c r="Q118">
        <v>121</v>
      </c>
      <c r="R118">
        <v>121</v>
      </c>
      <c r="S118">
        <v>123</v>
      </c>
      <c r="T118">
        <v>118</v>
      </c>
      <c r="U118">
        <v>41</v>
      </c>
      <c r="V118" s="9">
        <f t="shared" si="6"/>
        <v>479</v>
      </c>
      <c r="W118" s="7">
        <f t="shared" si="7"/>
        <v>483</v>
      </c>
      <c r="X118" t="str">
        <f>Stat[[#This Row],[服装]]&amp;Stat[[#This Row],[名前]]&amp;Stat[[#This Row],[レアリティ]]</f>
        <v>ユニフォーム猿杙大和ICONIC</v>
      </c>
      <c r="Y118" t="s">
        <v>392</v>
      </c>
      <c r="Z118" s="3"/>
      <c r="AA118" s="3"/>
      <c r="AB118" s="3"/>
    </row>
    <row r="119" spans="1:28" ht="14.4" x14ac:dyDescent="0.3">
      <c r="A119">
        <v>118</v>
      </c>
      <c r="B119" t="s">
        <v>108</v>
      </c>
      <c r="C119" t="s">
        <v>126</v>
      </c>
      <c r="D119" t="s">
        <v>90</v>
      </c>
      <c r="E119" t="s">
        <v>80</v>
      </c>
      <c r="F119" t="s">
        <v>129</v>
      </c>
      <c r="G119" t="s">
        <v>71</v>
      </c>
      <c r="H119">
        <v>99</v>
      </c>
      <c r="I119" s="8" t="s">
        <v>22</v>
      </c>
      <c r="J119">
        <v>5</v>
      </c>
      <c r="K119">
        <v>86</v>
      </c>
      <c r="L119">
        <v>113</v>
      </c>
      <c r="M119">
        <v>110</v>
      </c>
      <c r="N119">
        <v>113</v>
      </c>
      <c r="O119">
        <v>120</v>
      </c>
      <c r="P119">
        <v>101</v>
      </c>
      <c r="Q119">
        <v>110</v>
      </c>
      <c r="R119">
        <v>123</v>
      </c>
      <c r="S119">
        <v>119</v>
      </c>
      <c r="T119">
        <v>122</v>
      </c>
      <c r="U119">
        <v>41</v>
      </c>
      <c r="V119" s="9">
        <f t="shared" si="6"/>
        <v>456</v>
      </c>
      <c r="W119" s="7">
        <f t="shared" si="7"/>
        <v>474</v>
      </c>
      <c r="X119" t="str">
        <f>Stat[[#This Row],[服装]]&amp;Stat[[#This Row],[名前]]&amp;Stat[[#This Row],[レアリティ]]</f>
        <v>ユニフォーム小見春樹ICONIC</v>
      </c>
      <c r="Y119" t="s">
        <v>393</v>
      </c>
      <c r="Z119" s="3"/>
      <c r="AA119" s="3"/>
      <c r="AB119" s="3"/>
    </row>
    <row r="120" spans="1:28" ht="14.4" x14ac:dyDescent="0.3">
      <c r="A120">
        <v>119</v>
      </c>
      <c r="B120" t="s">
        <v>108</v>
      </c>
      <c r="C120" t="s">
        <v>127</v>
      </c>
      <c r="D120" t="s">
        <v>90</v>
      </c>
      <c r="E120" t="s">
        <v>82</v>
      </c>
      <c r="F120" t="s">
        <v>129</v>
      </c>
      <c r="G120" t="s">
        <v>71</v>
      </c>
      <c r="H120">
        <v>99</v>
      </c>
      <c r="I120" s="8" t="s">
        <v>22</v>
      </c>
      <c r="J120">
        <v>5</v>
      </c>
      <c r="K120">
        <v>75</v>
      </c>
      <c r="L120">
        <v>117</v>
      </c>
      <c r="M120">
        <v>117</v>
      </c>
      <c r="N120">
        <v>112</v>
      </c>
      <c r="O120">
        <v>116</v>
      </c>
      <c r="P120">
        <v>97</v>
      </c>
      <c r="Q120">
        <v>121</v>
      </c>
      <c r="R120">
        <v>113</v>
      </c>
      <c r="S120">
        <v>114</v>
      </c>
      <c r="T120">
        <v>115</v>
      </c>
      <c r="U120">
        <v>36</v>
      </c>
      <c r="V120" s="9">
        <f t="shared" si="6"/>
        <v>462</v>
      </c>
      <c r="W120" s="7">
        <f t="shared" si="7"/>
        <v>463</v>
      </c>
      <c r="X120" t="str">
        <f>Stat[[#This Row],[服装]]&amp;Stat[[#This Row],[名前]]&amp;Stat[[#This Row],[レアリティ]]</f>
        <v>ユニフォーム尾長渉ICONIC</v>
      </c>
      <c r="Y120" t="s">
        <v>394</v>
      </c>
      <c r="Z120" s="3"/>
      <c r="AA120" s="3"/>
      <c r="AB120" s="3"/>
    </row>
    <row r="121" spans="1:28" ht="14.4" x14ac:dyDescent="0.3">
      <c r="A121">
        <v>120</v>
      </c>
      <c r="B121" t="s">
        <v>108</v>
      </c>
      <c r="C121" t="s">
        <v>128</v>
      </c>
      <c r="D121" t="s">
        <v>90</v>
      </c>
      <c r="E121" t="s">
        <v>82</v>
      </c>
      <c r="F121" t="s">
        <v>129</v>
      </c>
      <c r="G121" t="s">
        <v>71</v>
      </c>
      <c r="H121">
        <v>99</v>
      </c>
      <c r="I121" s="8" t="s">
        <v>22</v>
      </c>
      <c r="J121">
        <v>5</v>
      </c>
      <c r="K121">
        <v>75</v>
      </c>
      <c r="L121">
        <v>121</v>
      </c>
      <c r="M121">
        <v>121</v>
      </c>
      <c r="N121">
        <v>112</v>
      </c>
      <c r="O121">
        <v>122</v>
      </c>
      <c r="P121">
        <v>97</v>
      </c>
      <c r="Q121">
        <v>125</v>
      </c>
      <c r="R121">
        <v>115</v>
      </c>
      <c r="S121">
        <v>116</v>
      </c>
      <c r="T121">
        <v>115</v>
      </c>
      <c r="U121">
        <v>36</v>
      </c>
      <c r="V121" s="9">
        <f t="shared" si="6"/>
        <v>476</v>
      </c>
      <c r="W121" s="7">
        <f t="shared" si="7"/>
        <v>471</v>
      </c>
      <c r="X121" t="str">
        <f>Stat[[#This Row],[服装]]&amp;Stat[[#This Row],[名前]]&amp;Stat[[#This Row],[レアリティ]]</f>
        <v>ユニフォーム鷲尾辰生ICONIC</v>
      </c>
      <c r="Y121" t="s">
        <v>395</v>
      </c>
      <c r="Z121" s="3"/>
      <c r="AA121" s="3"/>
      <c r="AB121" s="3"/>
    </row>
    <row r="122" spans="1:28" ht="14.4" x14ac:dyDescent="0.3">
      <c r="A122">
        <v>121</v>
      </c>
      <c r="B122" t="s">
        <v>108</v>
      </c>
      <c r="C122" t="s">
        <v>130</v>
      </c>
      <c r="D122" t="s">
        <v>73</v>
      </c>
      <c r="E122" t="s">
        <v>74</v>
      </c>
      <c r="F122" t="s">
        <v>129</v>
      </c>
      <c r="G122" t="s">
        <v>71</v>
      </c>
      <c r="H122">
        <v>99</v>
      </c>
      <c r="I122" s="8" t="s">
        <v>22</v>
      </c>
      <c r="J122">
        <v>5</v>
      </c>
      <c r="K122">
        <v>78</v>
      </c>
      <c r="L122">
        <v>119</v>
      </c>
      <c r="M122">
        <v>121</v>
      </c>
      <c r="N122">
        <v>126</v>
      </c>
      <c r="O122">
        <v>126</v>
      </c>
      <c r="P122">
        <v>101</v>
      </c>
      <c r="Q122">
        <v>114</v>
      </c>
      <c r="R122">
        <v>121</v>
      </c>
      <c r="S122">
        <v>118</v>
      </c>
      <c r="T122">
        <v>119</v>
      </c>
      <c r="U122">
        <v>41</v>
      </c>
      <c r="V122" s="9">
        <f t="shared" si="6"/>
        <v>492</v>
      </c>
      <c r="W122" s="7">
        <f t="shared" si="7"/>
        <v>472</v>
      </c>
      <c r="X122" t="str">
        <f>Stat[[#This Row],[服装]]&amp;Stat[[#This Row],[名前]]&amp;Stat[[#This Row],[レアリティ]]</f>
        <v>ユニフォーム赤葦京治ICONIC</v>
      </c>
      <c r="Y122" t="s">
        <v>396</v>
      </c>
      <c r="Z122" s="3"/>
      <c r="AA122" s="3"/>
      <c r="AB122" s="3"/>
    </row>
    <row r="123" spans="1:28" ht="14.4" x14ac:dyDescent="0.3">
      <c r="A123">
        <v>122</v>
      </c>
      <c r="B123" t="s">
        <v>151</v>
      </c>
      <c r="C123" t="s">
        <v>130</v>
      </c>
      <c r="D123" t="s">
        <v>90</v>
      </c>
      <c r="E123" t="s">
        <v>74</v>
      </c>
      <c r="F123" t="s">
        <v>129</v>
      </c>
      <c r="G123" t="s">
        <v>71</v>
      </c>
      <c r="H123">
        <v>99</v>
      </c>
      <c r="I123" s="8" t="s">
        <v>22</v>
      </c>
      <c r="J123">
        <v>5</v>
      </c>
      <c r="K123">
        <v>79</v>
      </c>
      <c r="L123">
        <v>120</v>
      </c>
      <c r="M123">
        <v>124</v>
      </c>
      <c r="N123">
        <v>129</v>
      </c>
      <c r="O123">
        <v>129</v>
      </c>
      <c r="P123">
        <v>101</v>
      </c>
      <c r="Q123">
        <v>115</v>
      </c>
      <c r="R123">
        <v>122</v>
      </c>
      <c r="S123">
        <v>119</v>
      </c>
      <c r="T123">
        <v>120</v>
      </c>
      <c r="U123">
        <v>41</v>
      </c>
      <c r="V123" s="9">
        <f t="shared" si="6"/>
        <v>502</v>
      </c>
      <c r="W123" s="7">
        <f t="shared" si="7"/>
        <v>476</v>
      </c>
      <c r="X123" t="str">
        <f>Stat[[#This Row],[服装]]&amp;Stat[[#This Row],[名前]]&amp;Stat[[#This Row],[レアリティ]]</f>
        <v>夏祭り赤葦京治ICONIC</v>
      </c>
      <c r="Y123" t="s">
        <v>396</v>
      </c>
      <c r="Z123" s="3"/>
      <c r="AA123" s="3"/>
      <c r="AB123" s="3"/>
    </row>
    <row r="124" spans="1:28" ht="14.4" x14ac:dyDescent="0.3">
      <c r="A124">
        <v>123</v>
      </c>
      <c r="B124" t="s">
        <v>108</v>
      </c>
      <c r="C124" t="s">
        <v>300</v>
      </c>
      <c r="D124" t="s">
        <v>77</v>
      </c>
      <c r="E124" t="s">
        <v>78</v>
      </c>
      <c r="F124" t="s">
        <v>135</v>
      </c>
      <c r="G124" t="s">
        <v>71</v>
      </c>
      <c r="H124">
        <v>99</v>
      </c>
      <c r="I124" s="8" t="s">
        <v>22</v>
      </c>
      <c r="J124">
        <v>5</v>
      </c>
      <c r="K124">
        <v>83</v>
      </c>
      <c r="L124">
        <v>130</v>
      </c>
      <c r="M124">
        <v>125</v>
      </c>
      <c r="N124">
        <v>115</v>
      </c>
      <c r="O124">
        <v>121</v>
      </c>
      <c r="P124">
        <v>101</v>
      </c>
      <c r="Q124">
        <v>118</v>
      </c>
      <c r="R124">
        <v>118</v>
      </c>
      <c r="S124">
        <v>126</v>
      </c>
      <c r="T124">
        <v>121</v>
      </c>
      <c r="U124">
        <v>36</v>
      </c>
      <c r="V124" s="9">
        <f t="shared" si="6"/>
        <v>491</v>
      </c>
      <c r="W124" s="7">
        <f t="shared" si="7"/>
        <v>483</v>
      </c>
      <c r="X124" t="str">
        <f>Stat[[#This Row],[服装]]&amp;Stat[[#This Row],[名前]]&amp;Stat[[#This Row],[レアリティ]]</f>
        <v>ユニフォーム星海光来ICONIC</v>
      </c>
      <c r="Y124" t="s">
        <v>397</v>
      </c>
      <c r="Z124" s="3"/>
      <c r="AA124" s="3"/>
      <c r="AB124" s="3"/>
    </row>
    <row r="125" spans="1:28" ht="14.4" x14ac:dyDescent="0.3">
      <c r="A125">
        <v>124</v>
      </c>
      <c r="B125" t="s">
        <v>108</v>
      </c>
      <c r="C125" t="s">
        <v>132</v>
      </c>
      <c r="D125" t="s">
        <v>77</v>
      </c>
      <c r="E125" t="s">
        <v>78</v>
      </c>
      <c r="F125" t="s">
        <v>136</v>
      </c>
      <c r="G125" t="s">
        <v>71</v>
      </c>
      <c r="H125">
        <v>99</v>
      </c>
      <c r="I125" s="8" t="s">
        <v>22</v>
      </c>
      <c r="J125">
        <v>5</v>
      </c>
      <c r="K125">
        <v>82</v>
      </c>
      <c r="L125">
        <v>129</v>
      </c>
      <c r="M125">
        <v>126</v>
      </c>
      <c r="N125">
        <v>114</v>
      </c>
      <c r="O125">
        <v>121</v>
      </c>
      <c r="P125">
        <v>101</v>
      </c>
      <c r="Q125">
        <v>118</v>
      </c>
      <c r="R125">
        <v>123</v>
      </c>
      <c r="S125">
        <v>119</v>
      </c>
      <c r="T125">
        <v>120</v>
      </c>
      <c r="U125">
        <v>41</v>
      </c>
      <c r="V125" s="9">
        <f t="shared" si="6"/>
        <v>490</v>
      </c>
      <c r="W125" s="7">
        <f t="shared" si="7"/>
        <v>480</v>
      </c>
      <c r="X125" t="str">
        <f>Stat[[#This Row],[服装]]&amp;Stat[[#This Row],[名前]]&amp;Stat[[#This Row],[レアリティ]]</f>
        <v>ユニフォーム佐久早聖臣ICONIC</v>
      </c>
      <c r="Y125" t="s">
        <v>398</v>
      </c>
      <c r="Z125" s="3"/>
      <c r="AA125" s="3"/>
      <c r="AB125" s="3"/>
    </row>
    <row r="126" spans="1:28" ht="14.4" x14ac:dyDescent="0.3">
      <c r="A126">
        <v>125</v>
      </c>
      <c r="B126" t="s">
        <v>108</v>
      </c>
      <c r="C126" t="s">
        <v>133</v>
      </c>
      <c r="D126" t="s">
        <v>77</v>
      </c>
      <c r="E126" t="s">
        <v>80</v>
      </c>
      <c r="F126" t="s">
        <v>136</v>
      </c>
      <c r="G126" t="s">
        <v>71</v>
      </c>
      <c r="H126">
        <v>99</v>
      </c>
      <c r="I126" s="8" t="s">
        <v>22</v>
      </c>
      <c r="J126">
        <v>5</v>
      </c>
      <c r="K126">
        <v>86</v>
      </c>
      <c r="L126">
        <v>115</v>
      </c>
      <c r="M126">
        <v>111</v>
      </c>
      <c r="N126">
        <v>119</v>
      </c>
      <c r="O126">
        <v>124</v>
      </c>
      <c r="P126">
        <v>101</v>
      </c>
      <c r="Q126">
        <v>110</v>
      </c>
      <c r="R126">
        <v>131</v>
      </c>
      <c r="S126">
        <v>116</v>
      </c>
      <c r="T126">
        <v>121</v>
      </c>
      <c r="U126">
        <v>36</v>
      </c>
      <c r="V126" s="9">
        <f t="shared" si="6"/>
        <v>469</v>
      </c>
      <c r="W126" s="7">
        <f t="shared" si="7"/>
        <v>478</v>
      </c>
      <c r="X126" t="str">
        <f>Stat[[#This Row],[服装]]&amp;Stat[[#This Row],[名前]]&amp;Stat[[#This Row],[レアリティ]]</f>
        <v>ユニフォーム小森元也ICONIC</v>
      </c>
      <c r="Y126" t="s">
        <v>399</v>
      </c>
      <c r="Z126" s="3"/>
      <c r="AA126" s="3"/>
      <c r="AB126" s="3"/>
    </row>
    <row r="127" spans="1:28" ht="14.4" x14ac:dyDescent="0.3">
      <c r="A127">
        <v>126</v>
      </c>
      <c r="B127" t="s">
        <v>108</v>
      </c>
      <c r="C127" t="s">
        <v>134</v>
      </c>
      <c r="D127" t="s">
        <v>77</v>
      </c>
      <c r="E127" t="s">
        <v>82</v>
      </c>
      <c r="F127" t="s">
        <v>135</v>
      </c>
      <c r="G127" t="s">
        <v>71</v>
      </c>
      <c r="H127">
        <v>99</v>
      </c>
      <c r="I127" s="8" t="s">
        <v>22</v>
      </c>
      <c r="J127">
        <v>5</v>
      </c>
      <c r="K127">
        <v>75</v>
      </c>
      <c r="L127">
        <v>125</v>
      </c>
      <c r="M127">
        <v>122</v>
      </c>
      <c r="N127">
        <v>112</v>
      </c>
      <c r="O127">
        <v>121</v>
      </c>
      <c r="P127">
        <v>101</v>
      </c>
      <c r="Q127">
        <v>131</v>
      </c>
      <c r="R127">
        <v>115</v>
      </c>
      <c r="S127">
        <v>115</v>
      </c>
      <c r="T127">
        <v>117</v>
      </c>
      <c r="U127">
        <v>41</v>
      </c>
      <c r="V127" s="9">
        <f t="shared" si="6"/>
        <v>480</v>
      </c>
      <c r="W127" s="7">
        <f t="shared" si="7"/>
        <v>478</v>
      </c>
      <c r="X127" t="str">
        <f>Stat[[#This Row],[服装]]&amp;Stat[[#This Row],[名前]]&amp;Stat[[#This Row],[レアリティ]]</f>
        <v>ユニフォーム昼神幸郎ICONIC</v>
      </c>
      <c r="Y127" t="s">
        <v>400</v>
      </c>
      <c r="Z127" s="3"/>
      <c r="AA127" s="3"/>
      <c r="AB127" s="3"/>
    </row>
    <row r="128" spans="1:28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75"/>
  <sheetViews>
    <sheetView workbookViewId="0">
      <selection activeCell="A2" sqref="A2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8867187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5.6640625" customWidth="1"/>
    <col min="17" max="17" width="12.44140625" bestFit="1" customWidth="1"/>
    <col min="18" max="18" width="15.6640625" bestFit="1" customWidth="1"/>
    <col min="19" max="19" width="13.6640625" customWidth="1"/>
    <col min="20" max="20" width="0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241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122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236</v>
      </c>
      <c r="P1" t="s">
        <v>294</v>
      </c>
      <c r="Q1" t="s">
        <v>237</v>
      </c>
      <c r="R1" t="s">
        <v>216</v>
      </c>
      <c r="S1" t="s">
        <v>215</v>
      </c>
      <c r="T1" t="s">
        <v>240</v>
      </c>
    </row>
    <row r="2" spans="1:20" x14ac:dyDescent="0.3">
      <c r="A2">
        <f>VLOOKUP(Serve[[#This Row],[No用]],SetNo[[No.用]:[vlookup 用]],2,FALSE)</f>
        <v>1</v>
      </c>
      <c r="B2" t="str">
        <f>IFERROR(Stat[[#This Row],[服装]],"-")</f>
        <v>ユニフォーム</v>
      </c>
      <c r="C2" t="str">
        <f>IFERROR(Stat[[#This Row],[名前]],"-")</f>
        <v>日向翔陽</v>
      </c>
      <c r="D2" t="str">
        <f>IFERROR(Stat[[#This Row],[じゃんけん]],"-")</f>
        <v>チョキ</v>
      </c>
      <c r="E2" t="str">
        <f>IFERROR(Stat[[#This Row],[ポジション]],"-")</f>
        <v>MB</v>
      </c>
      <c r="F2" t="str">
        <f>IFERROR(Stat[[#This Row],[高校]],"-")</f>
        <v>烏野</v>
      </c>
      <c r="G2" t="str">
        <f>IFERROR(Stat[[#This Row],[レアリティ]],"-")</f>
        <v>ICONIC</v>
      </c>
      <c r="H2">
        <v>1</v>
      </c>
      <c r="I2" t="s">
        <v>217</v>
      </c>
      <c r="J2" t="s">
        <v>235</v>
      </c>
      <c r="K2" t="s">
        <v>174</v>
      </c>
      <c r="L2">
        <v>21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 t="str">
        <f>IFERROR(Stat[[#This Row],[服装]],"-")</f>
        <v>制服</v>
      </c>
      <c r="C3" t="str">
        <f>IFERROR(Stat[[#This Row],[名前]],"-")</f>
        <v>日向翔陽</v>
      </c>
      <c r="D3" t="str">
        <f>IFERROR(Stat[[#This Row],[じゃんけん]],"-")</f>
        <v>チョキ</v>
      </c>
      <c r="E3" t="str">
        <f>IFERROR(Stat[[#This Row],[ポジション]],"-")</f>
        <v>MB</v>
      </c>
      <c r="F3" t="str">
        <f>IFERROR(Stat[[#This Row],[高校]],"-")</f>
        <v>烏野</v>
      </c>
      <c r="G3" t="str">
        <f>IFERROR(Stat[[#This Row],[レアリティ]],"-")</f>
        <v>ICONIC</v>
      </c>
      <c r="H3">
        <v>1</v>
      </c>
      <c r="I3" t="s">
        <v>217</v>
      </c>
      <c r="J3" t="s">
        <v>235</v>
      </c>
      <c r="K3" t="s">
        <v>174</v>
      </c>
      <c r="L3">
        <v>21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 t="str">
        <f>IFERROR(Stat[[#This Row],[服装]],"-")</f>
        <v>夏祭り</v>
      </c>
      <c r="C4" t="str">
        <f>IFERROR(Stat[[#This Row],[名前]],"-")</f>
        <v>日向翔陽</v>
      </c>
      <c r="D4" t="str">
        <f>IFERROR(Stat[[#This Row],[じゃんけん]],"-")</f>
        <v>グー</v>
      </c>
      <c r="E4" t="str">
        <f>IFERROR(Stat[[#This Row],[ポジション]],"-")</f>
        <v>MB</v>
      </c>
      <c r="F4" t="str">
        <f>IFERROR(Stat[[#This Row],[高校]],"-")</f>
        <v>烏野</v>
      </c>
      <c r="G4" t="str">
        <f>IFERROR(Stat[[#This Row],[レアリティ]],"-")</f>
        <v>ICONIC</v>
      </c>
      <c r="H4">
        <v>1</v>
      </c>
      <c r="I4" t="s">
        <v>217</v>
      </c>
      <c r="J4" t="s">
        <v>235</v>
      </c>
      <c r="K4" t="s">
        <v>174</v>
      </c>
      <c r="L4">
        <v>21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 t="str">
        <f>IFERROR(Stat[[#This Row],[服装]],"-")</f>
        <v>ユニフォーム</v>
      </c>
      <c r="C5" t="s">
        <v>219</v>
      </c>
      <c r="D5" t="s">
        <v>28</v>
      </c>
      <c r="E5" t="s">
        <v>31</v>
      </c>
      <c r="F5" t="s">
        <v>156</v>
      </c>
      <c r="G5" t="s">
        <v>71</v>
      </c>
      <c r="H5">
        <v>1</v>
      </c>
      <c r="I5" t="s">
        <v>217</v>
      </c>
      <c r="J5" t="s">
        <v>196</v>
      </c>
      <c r="K5" t="s">
        <v>190</v>
      </c>
      <c r="L5">
        <v>35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 t="str">
        <f>IFERROR(Stat[[#This Row],[服装]],"-")</f>
        <v>制服</v>
      </c>
      <c r="C6" t="s">
        <v>219</v>
      </c>
      <c r="D6" t="s">
        <v>28</v>
      </c>
      <c r="E6" t="s">
        <v>31</v>
      </c>
      <c r="F6" t="s">
        <v>156</v>
      </c>
      <c r="G6" t="s">
        <v>71</v>
      </c>
      <c r="H6">
        <v>1</v>
      </c>
      <c r="I6" t="s">
        <v>217</v>
      </c>
      <c r="J6" t="s">
        <v>196</v>
      </c>
      <c r="K6" t="s">
        <v>190</v>
      </c>
      <c r="L6">
        <v>35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 t="str">
        <f>IFERROR(Stat[[#This Row],[服装]],"-")</f>
        <v>夏祭り</v>
      </c>
      <c r="C7" t="s">
        <v>219</v>
      </c>
      <c r="D7" t="s">
        <v>23</v>
      </c>
      <c r="E7" t="s">
        <v>31</v>
      </c>
      <c r="F7" t="s">
        <v>156</v>
      </c>
      <c r="G7" t="s">
        <v>71</v>
      </c>
      <c r="H7">
        <v>1</v>
      </c>
      <c r="I7" t="s">
        <v>217</v>
      </c>
      <c r="J7" t="s">
        <v>196</v>
      </c>
      <c r="K7" t="s">
        <v>185</v>
      </c>
      <c r="L7">
        <v>38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 t="s">
        <v>221</v>
      </c>
      <c r="C8" t="s">
        <v>219</v>
      </c>
      <c r="D8" t="s">
        <v>23</v>
      </c>
      <c r="E8" t="s">
        <v>31</v>
      </c>
      <c r="F8" t="s">
        <v>156</v>
      </c>
      <c r="G8" t="s">
        <v>71</v>
      </c>
      <c r="H8">
        <v>1</v>
      </c>
      <c r="I8" t="s">
        <v>217</v>
      </c>
      <c r="J8" t="s">
        <v>196</v>
      </c>
      <c r="K8" t="s">
        <v>238</v>
      </c>
      <c r="L8">
        <v>54</v>
      </c>
      <c r="M8">
        <v>5</v>
      </c>
      <c r="N8">
        <v>61</v>
      </c>
      <c r="O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 t="s">
        <v>218</v>
      </c>
      <c r="C9" t="s">
        <v>222</v>
      </c>
      <c r="D9" t="s">
        <v>28</v>
      </c>
      <c r="E9" t="s">
        <v>26</v>
      </c>
      <c r="F9" t="s">
        <v>156</v>
      </c>
      <c r="G9" t="s">
        <v>71</v>
      </c>
      <c r="H9">
        <v>1</v>
      </c>
      <c r="I9" t="s">
        <v>217</v>
      </c>
      <c r="J9" t="s">
        <v>239</v>
      </c>
      <c r="K9" t="s">
        <v>174</v>
      </c>
      <c r="L9">
        <v>21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 t="s">
        <v>223</v>
      </c>
      <c r="C10" t="s">
        <v>222</v>
      </c>
      <c r="D10" t="s">
        <v>23</v>
      </c>
      <c r="E10" t="s">
        <v>26</v>
      </c>
      <c r="F10" t="s">
        <v>156</v>
      </c>
      <c r="G10" t="s">
        <v>71</v>
      </c>
      <c r="H10">
        <v>1</v>
      </c>
      <c r="I10" t="s">
        <v>217</v>
      </c>
      <c r="J10" t="s">
        <v>239</v>
      </c>
      <c r="K10" t="s">
        <v>174</v>
      </c>
      <c r="L10">
        <v>21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 t="s">
        <v>218</v>
      </c>
      <c r="C11" t="s">
        <v>224</v>
      </c>
      <c r="D11" t="s">
        <v>24</v>
      </c>
      <c r="E11" t="s">
        <v>26</v>
      </c>
      <c r="F11" t="s">
        <v>156</v>
      </c>
      <c r="G11" t="s">
        <v>71</v>
      </c>
      <c r="H11">
        <v>1</v>
      </c>
      <c r="I11" t="s">
        <v>217</v>
      </c>
      <c r="J11" t="s">
        <v>206</v>
      </c>
      <c r="K11" t="s">
        <v>185</v>
      </c>
      <c r="L11">
        <v>31</v>
      </c>
      <c r="T11" t="str">
        <f>Serve[[#This Row],[服装]]&amp;Serve[[#This Row],[名前]]&amp;Serve[[#This Row],[レアリティ]]</f>
        <v>ユニフォーム山口忠ICONIC</v>
      </c>
    </row>
    <row r="12" spans="1:20" x14ac:dyDescent="0.3">
      <c r="A12">
        <f>VLOOKUP(Serve[[#This Row],[No用]],SetNo[[No.用]:[vlookup 用]],2,FALSE)</f>
        <v>9</v>
      </c>
      <c r="B12" t="s">
        <v>218</v>
      </c>
      <c r="C12" t="s">
        <v>224</v>
      </c>
      <c r="D12" t="s">
        <v>24</v>
      </c>
      <c r="E12" t="s">
        <v>26</v>
      </c>
      <c r="F12" t="s">
        <v>156</v>
      </c>
      <c r="G12" t="s">
        <v>71</v>
      </c>
      <c r="H12">
        <v>1</v>
      </c>
      <c r="I12" t="s">
        <v>217</v>
      </c>
      <c r="J12" t="s">
        <v>206</v>
      </c>
      <c r="K12" t="s">
        <v>238</v>
      </c>
      <c r="L12">
        <v>35</v>
      </c>
      <c r="N12">
        <v>45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 t="s">
        <v>223</v>
      </c>
      <c r="C13" t="s">
        <v>224</v>
      </c>
      <c r="D13" t="s">
        <v>28</v>
      </c>
      <c r="E13" t="s">
        <v>26</v>
      </c>
      <c r="F13" t="s">
        <v>156</v>
      </c>
      <c r="G13" t="s">
        <v>71</v>
      </c>
      <c r="H13">
        <v>1</v>
      </c>
      <c r="I13" t="s">
        <v>217</v>
      </c>
      <c r="J13" t="s">
        <v>206</v>
      </c>
      <c r="K13" t="s">
        <v>185</v>
      </c>
      <c r="L13">
        <v>31</v>
      </c>
      <c r="T13" t="str">
        <f>Serve[[#This Row],[服装]]&amp;Serve[[#This Row],[名前]]&amp;Serve[[#This Row],[レアリティ]]</f>
        <v>水着山口忠ICONIC</v>
      </c>
    </row>
    <row r="14" spans="1:20" x14ac:dyDescent="0.3">
      <c r="A14">
        <f>VLOOKUP(Serve[[#This Row],[No用]],SetNo[[No.用]:[vlookup 用]],2,FALSE)</f>
        <v>10</v>
      </c>
      <c r="B14" t="s">
        <v>223</v>
      </c>
      <c r="C14" t="s">
        <v>224</v>
      </c>
      <c r="D14" t="s">
        <v>28</v>
      </c>
      <c r="E14" t="s">
        <v>26</v>
      </c>
      <c r="F14" t="s">
        <v>156</v>
      </c>
      <c r="G14" t="s">
        <v>71</v>
      </c>
      <c r="H14">
        <v>1</v>
      </c>
      <c r="I14" t="s">
        <v>217</v>
      </c>
      <c r="J14" t="s">
        <v>206</v>
      </c>
      <c r="K14" t="s">
        <v>238</v>
      </c>
      <c r="L14">
        <v>35</v>
      </c>
      <c r="N14">
        <v>45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 t="s">
        <v>218</v>
      </c>
      <c r="C15" t="s">
        <v>225</v>
      </c>
      <c r="D15" t="s">
        <v>28</v>
      </c>
      <c r="E15" t="s">
        <v>21</v>
      </c>
      <c r="F15" t="s">
        <v>156</v>
      </c>
      <c r="G15" t="s">
        <v>71</v>
      </c>
      <c r="H15">
        <v>1</v>
      </c>
      <c r="I15" t="s">
        <v>217</v>
      </c>
      <c r="T15" t="str">
        <f>Serve[[#This Row],[服装]]&amp;Serve[[#This Row],[名前]]&amp;Serve[[#This Row],[レアリティ]]</f>
        <v>ユニフォーム西谷夕ICONIC</v>
      </c>
    </row>
    <row r="16" spans="1:20" x14ac:dyDescent="0.3">
      <c r="A16">
        <f>VLOOKUP(Serve[[#This Row],[No用]],SetNo[[No.用]:[vlookup 用]],2,FALSE)</f>
        <v>12</v>
      </c>
      <c r="B16" t="s">
        <v>220</v>
      </c>
      <c r="C16" t="s">
        <v>225</v>
      </c>
      <c r="D16" t="s">
        <v>23</v>
      </c>
      <c r="E16" t="s">
        <v>21</v>
      </c>
      <c r="F16" t="s">
        <v>156</v>
      </c>
      <c r="G16" t="s">
        <v>71</v>
      </c>
      <c r="H16">
        <v>1</v>
      </c>
      <c r="I16" t="s">
        <v>217</v>
      </c>
      <c r="T16" t="str">
        <f>Serve[[#This Row],[服装]]&amp;Serve[[#This Row],[名前]]&amp;Serve[[#This Row],[レアリティ]]</f>
        <v>制服西谷夕ICONIC</v>
      </c>
    </row>
    <row r="17" spans="1:20" x14ac:dyDescent="0.3">
      <c r="A17">
        <f>VLOOKUP(Serve[[#This Row],[No用]],SetNo[[No.用]:[vlookup 用]],2,FALSE)</f>
        <v>13</v>
      </c>
      <c r="B17" t="s">
        <v>218</v>
      </c>
      <c r="C17" t="s">
        <v>226</v>
      </c>
      <c r="D17" t="s">
        <v>24</v>
      </c>
      <c r="E17" t="s">
        <v>25</v>
      </c>
      <c r="F17" t="s">
        <v>156</v>
      </c>
      <c r="G17" t="s">
        <v>71</v>
      </c>
      <c r="H17">
        <v>1</v>
      </c>
      <c r="I17" t="s">
        <v>217</v>
      </c>
      <c r="J17" t="s">
        <v>235</v>
      </c>
      <c r="K17" t="s">
        <v>174</v>
      </c>
      <c r="L17">
        <v>22</v>
      </c>
      <c r="T17" t="str">
        <f>Serve[[#This Row],[服装]]&amp;Serve[[#This Row],[名前]]&amp;Serve[[#This Row],[レアリティ]]</f>
        <v>ユニフォーム田中龍之介ICONIC</v>
      </c>
    </row>
    <row r="18" spans="1:20" x14ac:dyDescent="0.3">
      <c r="A18">
        <f>VLOOKUP(Serve[[#This Row],[No用]],SetNo[[No.用]:[vlookup 用]],2,FALSE)</f>
        <v>14</v>
      </c>
      <c r="B18" t="s">
        <v>220</v>
      </c>
      <c r="C18" t="s">
        <v>226</v>
      </c>
      <c r="D18" t="s">
        <v>28</v>
      </c>
      <c r="E18" t="s">
        <v>25</v>
      </c>
      <c r="F18" t="s">
        <v>156</v>
      </c>
      <c r="G18" t="s">
        <v>71</v>
      </c>
      <c r="H18">
        <v>1</v>
      </c>
      <c r="I18" t="s">
        <v>217</v>
      </c>
      <c r="J18" t="s">
        <v>235</v>
      </c>
      <c r="K18" t="s">
        <v>174</v>
      </c>
      <c r="L18">
        <v>22</v>
      </c>
      <c r="T18" t="str">
        <f>Serve[[#This Row],[服装]]&amp;Serve[[#This Row],[名前]]&amp;Serve[[#This Row],[レアリティ]]</f>
        <v>制服田中龍之介ICONIC</v>
      </c>
    </row>
    <row r="19" spans="1:20" x14ac:dyDescent="0.3">
      <c r="A19">
        <f>VLOOKUP(Serve[[#This Row],[No用]],SetNo[[No.用]:[vlookup 用]],2,FALSE)</f>
        <v>15</v>
      </c>
      <c r="B19" t="s">
        <v>218</v>
      </c>
      <c r="C19" t="s">
        <v>227</v>
      </c>
      <c r="D19" t="s">
        <v>28</v>
      </c>
      <c r="E19" t="s">
        <v>25</v>
      </c>
      <c r="F19" t="s">
        <v>156</v>
      </c>
      <c r="G19" t="s">
        <v>71</v>
      </c>
      <c r="H19">
        <v>1</v>
      </c>
      <c r="I19" t="s">
        <v>217</v>
      </c>
      <c r="J19" t="s">
        <v>235</v>
      </c>
      <c r="K19" t="s">
        <v>174</v>
      </c>
      <c r="L19">
        <v>24</v>
      </c>
      <c r="T19" t="str">
        <f>Serve[[#This Row],[服装]]&amp;Serve[[#This Row],[名前]]&amp;Serve[[#This Row],[レアリティ]]</f>
        <v>ユニフォーム澤村大地ICONIC</v>
      </c>
    </row>
    <row r="20" spans="1:20" x14ac:dyDescent="0.3">
      <c r="A20">
        <f>VLOOKUP(Serve[[#This Row],[No用]],SetNo[[No.用]:[vlookup 用]],2,FALSE)</f>
        <v>16</v>
      </c>
      <c r="B20" t="s">
        <v>228</v>
      </c>
      <c r="C20" t="s">
        <v>227</v>
      </c>
      <c r="D20" t="s">
        <v>23</v>
      </c>
      <c r="E20" t="s">
        <v>25</v>
      </c>
      <c r="F20" t="s">
        <v>156</v>
      </c>
      <c r="G20" t="s">
        <v>71</v>
      </c>
      <c r="H20">
        <v>1</v>
      </c>
      <c r="I20" t="s">
        <v>217</v>
      </c>
      <c r="J20" t="s">
        <v>235</v>
      </c>
      <c r="K20" t="s">
        <v>174</v>
      </c>
      <c r="L20">
        <v>24</v>
      </c>
      <c r="T20" t="str">
        <f>Serve[[#This Row],[服装]]&amp;Serve[[#This Row],[名前]]&amp;Serve[[#This Row],[レアリティ]]</f>
        <v>プール掃除澤村大地ICONIC</v>
      </c>
    </row>
    <row r="21" spans="1:20" x14ac:dyDescent="0.3">
      <c r="A21">
        <f>VLOOKUP(Serve[[#This Row],[No用]],SetNo[[No.用]:[vlookup 用]],2,FALSE)</f>
        <v>17</v>
      </c>
      <c r="B21" t="s">
        <v>218</v>
      </c>
      <c r="C21" t="s">
        <v>229</v>
      </c>
      <c r="D21" t="s">
        <v>24</v>
      </c>
      <c r="E21" t="s">
        <v>31</v>
      </c>
      <c r="F21" t="s">
        <v>156</v>
      </c>
      <c r="G21" t="s">
        <v>71</v>
      </c>
      <c r="H21">
        <v>1</v>
      </c>
      <c r="I21" t="s">
        <v>217</v>
      </c>
      <c r="J21" t="s">
        <v>235</v>
      </c>
      <c r="K21" t="s">
        <v>174</v>
      </c>
      <c r="L21">
        <v>24</v>
      </c>
      <c r="T21" t="str">
        <f>Serve[[#This Row],[服装]]&amp;Serve[[#This Row],[名前]]&amp;Serve[[#This Row],[レアリティ]]</f>
        <v>ユニフォーム菅原考支ICONIC</v>
      </c>
    </row>
    <row r="22" spans="1:20" x14ac:dyDescent="0.3">
      <c r="A22">
        <f>VLOOKUP(Serve[[#This Row],[No用]],SetNo[[No.用]:[vlookup 用]],2,FALSE)</f>
        <v>18</v>
      </c>
      <c r="B22" t="s">
        <v>228</v>
      </c>
      <c r="C22" t="s">
        <v>229</v>
      </c>
      <c r="D22" t="s">
        <v>28</v>
      </c>
      <c r="E22" t="s">
        <v>31</v>
      </c>
      <c r="F22" t="s">
        <v>156</v>
      </c>
      <c r="G22" t="s">
        <v>71</v>
      </c>
      <c r="H22">
        <v>1</v>
      </c>
      <c r="I22" t="s">
        <v>217</v>
      </c>
      <c r="J22" t="s">
        <v>235</v>
      </c>
      <c r="K22" t="s">
        <v>190</v>
      </c>
      <c r="L22">
        <v>27</v>
      </c>
      <c r="T22" t="str">
        <f>Serve[[#This Row],[服装]]&amp;Serve[[#This Row],[名前]]&amp;Serve[[#This Row],[レアリティ]]</f>
        <v>プール掃除菅原考支ICONIC</v>
      </c>
    </row>
    <row r="23" spans="1:20" x14ac:dyDescent="0.3">
      <c r="A23">
        <f>VLOOKUP(Serve[[#This Row],[No用]],SetNo[[No.用]:[vlookup 用]],2,FALSE)</f>
        <v>19</v>
      </c>
      <c r="B23" t="s">
        <v>218</v>
      </c>
      <c r="C23" t="s">
        <v>230</v>
      </c>
      <c r="D23" t="s">
        <v>28</v>
      </c>
      <c r="E23" t="s">
        <v>25</v>
      </c>
      <c r="F23" t="s">
        <v>156</v>
      </c>
      <c r="G23" t="s">
        <v>71</v>
      </c>
      <c r="H23">
        <v>1</v>
      </c>
      <c r="I23" t="s">
        <v>217</v>
      </c>
      <c r="J23" t="s">
        <v>196</v>
      </c>
      <c r="K23" t="s">
        <v>185</v>
      </c>
      <c r="L23">
        <v>29</v>
      </c>
      <c r="T23" t="str">
        <f>Serve[[#This Row],[服装]]&amp;Serve[[#This Row],[名前]]&amp;Serve[[#This Row],[レアリティ]]</f>
        <v>ユニフォーム東峰旭ICONIC</v>
      </c>
    </row>
    <row r="24" spans="1:20" x14ac:dyDescent="0.3">
      <c r="A24">
        <f>VLOOKUP(Serve[[#This Row],[No用]],SetNo[[No.用]:[vlookup 用]],2,FALSE)</f>
        <v>20</v>
      </c>
      <c r="B24" t="s">
        <v>228</v>
      </c>
      <c r="C24" t="s">
        <v>230</v>
      </c>
      <c r="D24" t="s">
        <v>23</v>
      </c>
      <c r="E24" t="s">
        <v>25</v>
      </c>
      <c r="F24" t="s">
        <v>156</v>
      </c>
      <c r="G24" t="s">
        <v>71</v>
      </c>
      <c r="H24">
        <v>1</v>
      </c>
      <c r="I24" t="s">
        <v>217</v>
      </c>
      <c r="J24" t="s">
        <v>196</v>
      </c>
      <c r="K24" t="s">
        <v>185</v>
      </c>
      <c r="L24">
        <v>29</v>
      </c>
      <c r="T24" t="str">
        <f>Serve[[#This Row],[服装]]&amp;Serve[[#This Row],[名前]]&amp;Serve[[#This Row],[レアリティ]]</f>
        <v>プール掃除東峰旭ICONIC</v>
      </c>
    </row>
    <row r="25" spans="1:20" x14ac:dyDescent="0.3">
      <c r="A25">
        <f>VLOOKUP(Serve[[#This Row],[No用]],SetNo[[No.用]:[vlookup 用]],2,FALSE)</f>
        <v>20</v>
      </c>
      <c r="B25" t="s">
        <v>228</v>
      </c>
      <c r="C25" t="s">
        <v>230</v>
      </c>
      <c r="D25" t="s">
        <v>23</v>
      </c>
      <c r="E25" t="s">
        <v>25</v>
      </c>
      <c r="F25" t="s">
        <v>156</v>
      </c>
      <c r="G25" t="s">
        <v>71</v>
      </c>
      <c r="H25">
        <v>1</v>
      </c>
      <c r="I25" t="s">
        <v>217</v>
      </c>
      <c r="J25" t="s">
        <v>196</v>
      </c>
      <c r="K25" t="s">
        <v>238</v>
      </c>
      <c r="L25">
        <v>39</v>
      </c>
      <c r="N25">
        <v>49</v>
      </c>
      <c r="T25" t="str">
        <f>Serve[[#This Row],[服装]]&amp;Serve[[#This Row],[名前]]&amp;Serve[[#This Row],[レアリティ]]</f>
        <v>プール掃除東峰旭ICONIC</v>
      </c>
    </row>
    <row r="26" spans="1:20" x14ac:dyDescent="0.3">
      <c r="A26">
        <f>VLOOKUP(Serve[[#This Row],[No用]],SetNo[[No.用]:[vlookup 用]],2,FALSE)</f>
        <v>21</v>
      </c>
      <c r="B26" t="s">
        <v>218</v>
      </c>
      <c r="C26" t="s">
        <v>230</v>
      </c>
      <c r="D26" t="s">
        <v>28</v>
      </c>
      <c r="E26" t="s">
        <v>25</v>
      </c>
      <c r="F26" t="s">
        <v>156</v>
      </c>
      <c r="G26" t="s">
        <v>231</v>
      </c>
      <c r="H26">
        <v>1</v>
      </c>
      <c r="I26" t="s">
        <v>217</v>
      </c>
      <c r="J26" t="s">
        <v>196</v>
      </c>
      <c r="K26" t="s">
        <v>185</v>
      </c>
      <c r="L26">
        <v>32</v>
      </c>
      <c r="T26" t="str">
        <f>Serve[[#This Row],[服装]]&amp;Serve[[#This Row],[名前]]&amp;Serve[[#This Row],[レアリティ]]</f>
        <v>ユニフォーム東峰旭YELL</v>
      </c>
    </row>
    <row r="27" spans="1:20" x14ac:dyDescent="0.3">
      <c r="A27">
        <f>VLOOKUP(Serve[[#This Row],[No用]],SetNo[[No.用]:[vlookup 用]],2,FALSE)</f>
        <v>22</v>
      </c>
      <c r="B27" t="s">
        <v>218</v>
      </c>
      <c r="C27" t="s">
        <v>232</v>
      </c>
      <c r="D27" t="s">
        <v>24</v>
      </c>
      <c r="E27" t="s">
        <v>25</v>
      </c>
      <c r="F27" t="s">
        <v>156</v>
      </c>
      <c r="G27" t="s">
        <v>71</v>
      </c>
      <c r="H27">
        <v>1</v>
      </c>
      <c r="I27" t="s">
        <v>217</v>
      </c>
      <c r="J27" t="s">
        <v>235</v>
      </c>
      <c r="K27" t="s">
        <v>174</v>
      </c>
      <c r="L27">
        <v>22</v>
      </c>
      <c r="T27" t="str">
        <f>Serve[[#This Row],[服装]]&amp;Serve[[#This Row],[名前]]&amp;Serve[[#This Row],[レアリティ]]</f>
        <v>ユニフォーム縁下力ICONIC</v>
      </c>
    </row>
    <row r="28" spans="1:20" x14ac:dyDescent="0.3">
      <c r="A28">
        <f>VLOOKUP(Serve[[#This Row],[No用]],SetNo[[No.用]:[vlookup 用]],2,FALSE)</f>
        <v>23</v>
      </c>
      <c r="B28" t="s">
        <v>403</v>
      </c>
      <c r="C28" t="s">
        <v>147</v>
      </c>
      <c r="D28" t="s">
        <v>28</v>
      </c>
      <c r="E28" t="s">
        <v>25</v>
      </c>
      <c r="F28" t="s">
        <v>137</v>
      </c>
      <c r="G28" t="s">
        <v>71</v>
      </c>
      <c r="H28">
        <v>1</v>
      </c>
      <c r="I28" s="3" t="s">
        <v>217</v>
      </c>
      <c r="J28" s="3" t="s">
        <v>235</v>
      </c>
      <c r="K28" s="3" t="s">
        <v>174</v>
      </c>
      <c r="L28">
        <v>22</v>
      </c>
      <c r="T28" t="str">
        <f>Serve[[#This Row],[服装]]&amp;Serve[[#This Row],[名前]]&amp;Serve[[#This Row],[レアリティ]]</f>
        <v>探偵縁下力ICONIC</v>
      </c>
    </row>
    <row r="29" spans="1:20" x14ac:dyDescent="0.3">
      <c r="A29">
        <f>VLOOKUP(Serve[[#This Row],[No用]],SetNo[[No.用]:[vlookup 用]],2,FALSE)</f>
        <v>24</v>
      </c>
      <c r="B29" t="s">
        <v>218</v>
      </c>
      <c r="C29" t="s">
        <v>233</v>
      </c>
      <c r="D29" t="s">
        <v>24</v>
      </c>
      <c r="E29" t="s">
        <v>25</v>
      </c>
      <c r="F29" t="s">
        <v>156</v>
      </c>
      <c r="G29" t="s">
        <v>71</v>
      </c>
      <c r="H29">
        <v>1</v>
      </c>
      <c r="I29" t="s">
        <v>217</v>
      </c>
      <c r="J29" t="s">
        <v>206</v>
      </c>
      <c r="K29" t="s">
        <v>185</v>
      </c>
      <c r="L29">
        <v>28</v>
      </c>
      <c r="T29" t="str">
        <f>Serve[[#This Row],[服装]]&amp;Serve[[#This Row],[名前]]&amp;Serve[[#This Row],[レアリティ]]</f>
        <v>ユニフォーム木下久志ICONIC</v>
      </c>
    </row>
    <row r="30" spans="1:20" x14ac:dyDescent="0.3">
      <c r="A30">
        <f>VLOOKUP(Serve[[#This Row],[No用]],SetNo[[No.用]:[vlookup 用]],2,FALSE)</f>
        <v>24</v>
      </c>
      <c r="B30" t="s">
        <v>218</v>
      </c>
      <c r="C30" t="s">
        <v>233</v>
      </c>
      <c r="D30" t="s">
        <v>24</v>
      </c>
      <c r="E30" t="s">
        <v>25</v>
      </c>
      <c r="F30" t="s">
        <v>156</v>
      </c>
      <c r="G30" t="s">
        <v>71</v>
      </c>
      <c r="H30">
        <v>1</v>
      </c>
      <c r="I30" t="s">
        <v>217</v>
      </c>
      <c r="J30" t="s">
        <v>206</v>
      </c>
      <c r="K30" t="s">
        <v>238</v>
      </c>
      <c r="L30">
        <v>35</v>
      </c>
      <c r="M30">
        <v>5</v>
      </c>
      <c r="N30">
        <v>45</v>
      </c>
      <c r="O30">
        <v>7</v>
      </c>
      <c r="T30" t="str">
        <f>Serve[[#This Row],[服装]]&amp;Serve[[#This Row],[名前]]&amp;Serve[[#This Row],[レアリティ]]</f>
        <v>ユニフォーム木下久志ICONIC</v>
      </c>
    </row>
    <row r="31" spans="1:20" x14ac:dyDescent="0.3">
      <c r="A31">
        <f>VLOOKUP(Serve[[#This Row],[No用]],SetNo[[No.用]:[vlookup 用]],2,FALSE)</f>
        <v>25</v>
      </c>
      <c r="B31" t="s">
        <v>218</v>
      </c>
      <c r="C31" t="s">
        <v>234</v>
      </c>
      <c r="D31" t="s">
        <v>24</v>
      </c>
      <c r="E31" t="s">
        <v>26</v>
      </c>
      <c r="F31" t="s">
        <v>156</v>
      </c>
      <c r="G31" t="s">
        <v>71</v>
      </c>
      <c r="H31">
        <v>1</v>
      </c>
      <c r="I31" t="s">
        <v>217</v>
      </c>
      <c r="J31" t="s">
        <v>235</v>
      </c>
      <c r="K31" t="s">
        <v>174</v>
      </c>
      <c r="L31">
        <v>21</v>
      </c>
      <c r="T31" t="str">
        <f>Serve[[#This Row],[服装]]&amp;Serve[[#This Row],[名前]]&amp;Serve[[#This Row],[レアリティ]]</f>
        <v>ユニフォーム成田一仁ICONIC</v>
      </c>
    </row>
    <row r="32" spans="1:20" x14ac:dyDescent="0.3">
      <c r="A32">
        <f>VLOOKUP(Serve[[#This Row],[No用]],SetNo[[No.用]:[vlookup 用]],2,FALSE)</f>
        <v>26</v>
      </c>
      <c r="B32" t="s">
        <v>108</v>
      </c>
      <c r="C32" t="s">
        <v>39</v>
      </c>
      <c r="D32" t="s">
        <v>24</v>
      </c>
      <c r="E32" t="s">
        <v>31</v>
      </c>
      <c r="F32" t="s">
        <v>27</v>
      </c>
      <c r="G32" t="s">
        <v>71</v>
      </c>
      <c r="H32">
        <v>1</v>
      </c>
      <c r="I32" t="s">
        <v>217</v>
      </c>
      <c r="J32" t="s">
        <v>239</v>
      </c>
      <c r="K32" t="s">
        <v>174</v>
      </c>
      <c r="L32">
        <v>24</v>
      </c>
      <c r="T32" t="str">
        <f>Serve[[#This Row],[服装]]&amp;Serve[[#This Row],[名前]]&amp;Serve[[#This Row],[レアリティ]]</f>
        <v>ユニフォーム孤爪研磨ICONIC</v>
      </c>
    </row>
    <row r="33" spans="1:20" x14ac:dyDescent="0.3">
      <c r="A33">
        <f>VLOOKUP(Serve[[#This Row],[No用]],SetNo[[No.用]:[vlookup 用]],2,FALSE)</f>
        <v>27</v>
      </c>
      <c r="B33" t="s">
        <v>150</v>
      </c>
      <c r="C33" t="s">
        <v>39</v>
      </c>
      <c r="D33" t="s">
        <v>90</v>
      </c>
      <c r="E33" t="s">
        <v>31</v>
      </c>
      <c r="F33" t="s">
        <v>27</v>
      </c>
      <c r="G33" t="s">
        <v>71</v>
      </c>
      <c r="H33">
        <v>1</v>
      </c>
      <c r="I33" t="s">
        <v>217</v>
      </c>
      <c r="J33" t="s">
        <v>239</v>
      </c>
      <c r="K33" t="s">
        <v>174</v>
      </c>
      <c r="L33">
        <v>24</v>
      </c>
      <c r="T33" t="str">
        <f>Serve[[#This Row],[服装]]&amp;Serve[[#This Row],[名前]]&amp;Serve[[#This Row],[レアリティ]]</f>
        <v>制服孤爪研磨ICONIC</v>
      </c>
    </row>
    <row r="34" spans="1:20" x14ac:dyDescent="0.3">
      <c r="A34">
        <f>VLOOKUP(Serve[[#This Row],[No用]],SetNo[[No.用]:[vlookup 用]],2,FALSE)</f>
        <v>28</v>
      </c>
      <c r="B34" t="s">
        <v>151</v>
      </c>
      <c r="C34" t="s">
        <v>39</v>
      </c>
      <c r="D34" t="s">
        <v>77</v>
      </c>
      <c r="E34" t="s">
        <v>31</v>
      </c>
      <c r="F34" t="s">
        <v>27</v>
      </c>
      <c r="G34" t="s">
        <v>71</v>
      </c>
      <c r="H34">
        <v>1</v>
      </c>
      <c r="I34" t="s">
        <v>217</v>
      </c>
      <c r="J34" t="s">
        <v>239</v>
      </c>
      <c r="K34" t="s">
        <v>185</v>
      </c>
      <c r="L34">
        <v>29</v>
      </c>
      <c r="T34" t="str">
        <f>Serve[[#This Row],[服装]]&amp;Serve[[#This Row],[名前]]&amp;Serve[[#This Row],[レアリティ]]</f>
        <v>夏祭り孤爪研磨ICONIC</v>
      </c>
    </row>
    <row r="35" spans="1:20" x14ac:dyDescent="0.3">
      <c r="A35">
        <f>VLOOKUP(Serve[[#This Row],[No用]],SetNo[[No.用]:[vlookup 用]],2,FALSE)</f>
        <v>29</v>
      </c>
      <c r="B35" t="s">
        <v>108</v>
      </c>
      <c r="C35" t="s">
        <v>40</v>
      </c>
      <c r="D35" t="s">
        <v>23</v>
      </c>
      <c r="E35" t="s">
        <v>26</v>
      </c>
      <c r="F35" t="s">
        <v>27</v>
      </c>
      <c r="G35" t="s">
        <v>71</v>
      </c>
      <c r="H35">
        <v>1</v>
      </c>
      <c r="I35" t="s">
        <v>217</v>
      </c>
      <c r="J35" t="s">
        <v>196</v>
      </c>
      <c r="K35" t="s">
        <v>185</v>
      </c>
      <c r="L35">
        <v>33</v>
      </c>
      <c r="T35" t="str">
        <f>Serve[[#This Row],[服装]]&amp;Serve[[#This Row],[名前]]&amp;Serve[[#This Row],[レアリティ]]</f>
        <v>ユニフォーム黒尾鉄朗ICONIC</v>
      </c>
    </row>
    <row r="36" spans="1:20" x14ac:dyDescent="0.3">
      <c r="A36">
        <f>VLOOKUP(Serve[[#This Row],[No用]],SetNo[[No.用]:[vlookup 用]],2,FALSE)</f>
        <v>30</v>
      </c>
      <c r="B36" t="s">
        <v>150</v>
      </c>
      <c r="C36" t="s">
        <v>40</v>
      </c>
      <c r="D36" t="s">
        <v>73</v>
      </c>
      <c r="E36" t="s">
        <v>26</v>
      </c>
      <c r="F36" t="s">
        <v>27</v>
      </c>
      <c r="G36" t="s">
        <v>71</v>
      </c>
      <c r="H36">
        <v>1</v>
      </c>
      <c r="I36" t="s">
        <v>217</v>
      </c>
      <c r="J36" t="s">
        <v>196</v>
      </c>
      <c r="K36" t="s">
        <v>185</v>
      </c>
      <c r="L36">
        <v>33</v>
      </c>
      <c r="T36" t="str">
        <f>Serve[[#This Row],[服装]]&amp;Serve[[#This Row],[名前]]&amp;Serve[[#This Row],[レアリティ]]</f>
        <v>制服黒尾鉄朗ICONIC</v>
      </c>
    </row>
    <row r="37" spans="1:20" x14ac:dyDescent="0.3">
      <c r="A37">
        <f>VLOOKUP(Serve[[#This Row],[No用]],SetNo[[No.用]:[vlookup 用]],2,FALSE)</f>
        <v>31</v>
      </c>
      <c r="B37" t="s">
        <v>151</v>
      </c>
      <c r="C37" t="s">
        <v>40</v>
      </c>
      <c r="D37" t="s">
        <v>90</v>
      </c>
      <c r="E37" t="s">
        <v>26</v>
      </c>
      <c r="F37" t="s">
        <v>27</v>
      </c>
      <c r="G37" t="s">
        <v>71</v>
      </c>
      <c r="H37">
        <v>1</v>
      </c>
      <c r="I37" t="s">
        <v>217</v>
      </c>
      <c r="J37" t="s">
        <v>196</v>
      </c>
      <c r="K37" t="s">
        <v>185</v>
      </c>
      <c r="L37">
        <v>33</v>
      </c>
      <c r="T37" t="str">
        <f>Serve[[#This Row],[服装]]&amp;Serve[[#This Row],[名前]]&amp;Serve[[#This Row],[レアリティ]]</f>
        <v>夏祭り黒尾鉄朗ICONIC</v>
      </c>
    </row>
    <row r="38" spans="1:20" x14ac:dyDescent="0.3">
      <c r="A38">
        <f>VLOOKUP(Serve[[#This Row],[No用]],SetNo[[No.用]:[vlookup 用]],2,FALSE)</f>
        <v>31</v>
      </c>
      <c r="B38" t="s">
        <v>151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1</v>
      </c>
      <c r="I38" t="s">
        <v>217</v>
      </c>
      <c r="J38" t="s">
        <v>196</v>
      </c>
      <c r="K38" t="s">
        <v>238</v>
      </c>
      <c r="L38">
        <v>44</v>
      </c>
      <c r="N38">
        <v>54</v>
      </c>
      <c r="T38" t="str">
        <f>Serve[[#This Row],[服装]]&amp;Serve[[#This Row],[名前]]&amp;Serve[[#This Row],[レアリティ]]</f>
        <v>夏祭り黒尾鉄朗ICONIC</v>
      </c>
    </row>
    <row r="39" spans="1:20" x14ac:dyDescent="0.3">
      <c r="A39">
        <f>VLOOKUP(Serve[[#This Row],[No用]],SetNo[[No.用]:[vlookup 用]],2,FALSE)</f>
        <v>32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1</v>
      </c>
      <c r="I39" t="s">
        <v>217</v>
      </c>
      <c r="J39" t="s">
        <v>235</v>
      </c>
      <c r="K39" t="s">
        <v>174</v>
      </c>
      <c r="L39">
        <v>25</v>
      </c>
      <c r="T39" t="str">
        <f>Serve[[#This Row],[服装]]&amp;Serve[[#This Row],[名前]]&amp;Serve[[#This Row],[レアリティ]]</f>
        <v>ユニフォーム灰羽リエーフICONIC</v>
      </c>
    </row>
    <row r="40" spans="1:20" x14ac:dyDescent="0.3">
      <c r="A40">
        <f>VLOOKUP(Serve[[#This Row],[No用]],SetNo[[No.用]:[vlookup 用]],2,FALSE)</f>
        <v>33</v>
      </c>
      <c r="B40" t="s">
        <v>403</v>
      </c>
      <c r="C40" t="s">
        <v>41</v>
      </c>
      <c r="D40" t="s">
        <v>24</v>
      </c>
      <c r="E40" t="s">
        <v>26</v>
      </c>
      <c r="F40" t="s">
        <v>27</v>
      </c>
      <c r="G40" t="s">
        <v>71</v>
      </c>
      <c r="H40">
        <v>1</v>
      </c>
      <c r="I40" t="s">
        <v>217</v>
      </c>
      <c r="J40" t="s">
        <v>235</v>
      </c>
      <c r="K40" t="s">
        <v>174</v>
      </c>
      <c r="L40">
        <v>25</v>
      </c>
      <c r="T40" t="str">
        <f>Serve[[#This Row],[服装]]&amp;Serve[[#This Row],[名前]]&amp;Serve[[#This Row],[レアリティ]]</f>
        <v>探偵灰羽リエーフICONIC</v>
      </c>
    </row>
    <row r="41" spans="1:20" x14ac:dyDescent="0.3">
      <c r="A41">
        <f>VLOOKUP(Serve[[#This Row],[No用]],SetNo[[No.用]:[vlookup 用]],2,FALSE)</f>
        <v>34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1</v>
      </c>
      <c r="I41" t="s">
        <v>217</v>
      </c>
      <c r="T41" t="str">
        <f>Serve[[#This Row],[服装]]&amp;Serve[[#This Row],[名前]]&amp;Serve[[#This Row],[レアリティ]]</f>
        <v>ユニフォーム夜久衛輔ICONIC</v>
      </c>
    </row>
    <row r="42" spans="1:20" x14ac:dyDescent="0.3">
      <c r="A42">
        <f>VLOOKUP(Serve[[#This Row],[No用]],SetNo[[No.用]:[vlookup 用]],2,FALSE)</f>
        <v>35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1</v>
      </c>
      <c r="I42" t="s">
        <v>217</v>
      </c>
      <c r="J42" t="s">
        <v>239</v>
      </c>
      <c r="K42" t="s">
        <v>174</v>
      </c>
      <c r="L42">
        <v>27</v>
      </c>
      <c r="T42" t="str">
        <f>Serve[[#This Row],[服装]]&amp;Serve[[#This Row],[名前]]&amp;Serve[[#This Row],[レアリティ]]</f>
        <v>ユニフォーム福永招平ICONIC</v>
      </c>
    </row>
    <row r="43" spans="1:20" x14ac:dyDescent="0.3">
      <c r="A43">
        <f>VLOOKUP(Serve[[#This Row],[No用]],SetNo[[No.用]:[vlookup 用]],2,FALSE)</f>
        <v>36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1</v>
      </c>
      <c r="I43" t="s">
        <v>217</v>
      </c>
      <c r="J43" t="s">
        <v>239</v>
      </c>
      <c r="K43" t="s">
        <v>174</v>
      </c>
      <c r="L43">
        <v>24</v>
      </c>
      <c r="T43" t="str">
        <f>Serve[[#This Row],[服装]]&amp;Serve[[#This Row],[名前]]&amp;Serve[[#This Row],[レアリティ]]</f>
        <v>ユニフォーム犬岡走ICONIC</v>
      </c>
    </row>
    <row r="44" spans="1:20" x14ac:dyDescent="0.3">
      <c r="A44">
        <f>VLOOKUP(Serve[[#This Row],[No用]],SetNo[[No.用]:[vlookup 用]],2,FALSE)</f>
        <v>37</v>
      </c>
      <c r="B44" t="s">
        <v>108</v>
      </c>
      <c r="C44" t="s">
        <v>45</v>
      </c>
      <c r="D44" t="s">
        <v>24</v>
      </c>
      <c r="E44" t="s">
        <v>25</v>
      </c>
      <c r="F44" t="s">
        <v>27</v>
      </c>
      <c r="G44" t="s">
        <v>71</v>
      </c>
      <c r="H44">
        <v>1</v>
      </c>
      <c r="I44" t="s">
        <v>217</v>
      </c>
      <c r="J44" t="s">
        <v>196</v>
      </c>
      <c r="K44" t="s">
        <v>174</v>
      </c>
      <c r="L44">
        <v>34</v>
      </c>
      <c r="T44" t="str">
        <f>Serve[[#This Row],[服装]]&amp;Serve[[#This Row],[名前]]&amp;Serve[[#This Row],[レアリティ]]</f>
        <v>ユニフォーム山本猛虎ICONIC</v>
      </c>
    </row>
    <row r="45" spans="1:20" x14ac:dyDescent="0.3">
      <c r="A45">
        <f>VLOOKUP(Serve[[#This Row],[No用]],SetNo[[No.用]:[vlookup 用]],2,FALSE)</f>
        <v>38</v>
      </c>
      <c r="B45" t="s">
        <v>108</v>
      </c>
      <c r="C45" t="s">
        <v>46</v>
      </c>
      <c r="D45" t="s">
        <v>24</v>
      </c>
      <c r="E45" t="s">
        <v>21</v>
      </c>
      <c r="F45" t="s">
        <v>27</v>
      </c>
      <c r="G45" t="s">
        <v>71</v>
      </c>
      <c r="H45">
        <v>1</v>
      </c>
      <c r="I45" t="s">
        <v>217</v>
      </c>
      <c r="T45" t="str">
        <f>Serve[[#This Row],[服装]]&amp;Serve[[#This Row],[名前]]&amp;Serve[[#This Row],[レアリティ]]</f>
        <v>ユニフォーム芝山優生ICONIC</v>
      </c>
    </row>
    <row r="46" spans="1:20" x14ac:dyDescent="0.3">
      <c r="A46">
        <f>VLOOKUP(Serve[[#This Row],[No用]],SetNo[[No.用]:[vlookup 用]],2,FALSE)</f>
        <v>39</v>
      </c>
      <c r="B46" t="s">
        <v>108</v>
      </c>
      <c r="C46" t="s">
        <v>47</v>
      </c>
      <c r="D46" t="s">
        <v>24</v>
      </c>
      <c r="E46" t="s">
        <v>25</v>
      </c>
      <c r="F46" t="s">
        <v>27</v>
      </c>
      <c r="G46" t="s">
        <v>71</v>
      </c>
      <c r="H46">
        <v>1</v>
      </c>
      <c r="I46" t="s">
        <v>217</v>
      </c>
      <c r="J46" t="s">
        <v>239</v>
      </c>
      <c r="K46" t="s">
        <v>174</v>
      </c>
      <c r="L46">
        <v>26</v>
      </c>
      <c r="T46" t="str">
        <f>Serve[[#This Row],[服装]]&amp;Serve[[#This Row],[名前]]&amp;Serve[[#This Row],[レアリティ]]</f>
        <v>ユニフォーム海信之ICONIC</v>
      </c>
    </row>
    <row r="47" spans="1:20" x14ac:dyDescent="0.3">
      <c r="A47">
        <f>VLOOKUP(Serve[[#This Row],[No用]],SetNo[[No.用]:[vlookup 用]],2,FALSE)</f>
        <v>40</v>
      </c>
      <c r="B47" t="s">
        <v>108</v>
      </c>
      <c r="C47" t="s">
        <v>47</v>
      </c>
      <c r="D47" t="s">
        <v>90</v>
      </c>
      <c r="E47" t="s">
        <v>78</v>
      </c>
      <c r="F47" t="s">
        <v>27</v>
      </c>
      <c r="G47" t="s">
        <v>152</v>
      </c>
      <c r="H47">
        <v>1</v>
      </c>
      <c r="I47" t="s">
        <v>217</v>
      </c>
      <c r="J47" t="s">
        <v>239</v>
      </c>
      <c r="K47" t="s">
        <v>174</v>
      </c>
      <c r="L47">
        <v>26</v>
      </c>
      <c r="T47" t="str">
        <f>Serve[[#This Row],[服装]]&amp;Serve[[#This Row],[名前]]&amp;Serve[[#This Row],[レアリティ]]</f>
        <v>ユニフォーム海信之YELL</v>
      </c>
    </row>
    <row r="48" spans="1:20" x14ac:dyDescent="0.3">
      <c r="A48">
        <f>VLOOKUP(Serve[[#This Row],[No用]],SetNo[[No.用]:[vlookup 用]],2,FALSE)</f>
        <v>41</v>
      </c>
      <c r="B48" t="s">
        <v>218</v>
      </c>
      <c r="C48" t="s">
        <v>48</v>
      </c>
      <c r="D48" t="s">
        <v>23</v>
      </c>
      <c r="E48" t="s">
        <v>26</v>
      </c>
      <c r="F48" t="s">
        <v>49</v>
      </c>
      <c r="G48" t="s">
        <v>71</v>
      </c>
      <c r="H48">
        <v>1</v>
      </c>
      <c r="I48" t="s">
        <v>217</v>
      </c>
      <c r="J48" t="s">
        <v>239</v>
      </c>
      <c r="K48" t="s">
        <v>174</v>
      </c>
      <c r="L48">
        <v>24</v>
      </c>
      <c r="T48" t="str">
        <f>Serve[[#This Row],[服装]]&amp;Serve[[#This Row],[名前]]&amp;Serve[[#This Row],[レアリティ]]</f>
        <v>ユニフォーム青根高伸ICONIC</v>
      </c>
    </row>
    <row r="49" spans="1:20" x14ac:dyDescent="0.3">
      <c r="A49">
        <f>VLOOKUP(Serve[[#This Row],[No用]],SetNo[[No.用]:[vlookup 用]],2,FALSE)</f>
        <v>42</v>
      </c>
      <c r="B49" t="s">
        <v>150</v>
      </c>
      <c r="C49" t="s">
        <v>48</v>
      </c>
      <c r="D49" t="s">
        <v>23</v>
      </c>
      <c r="E49" t="s">
        <v>26</v>
      </c>
      <c r="F49" t="s">
        <v>49</v>
      </c>
      <c r="G49" t="s">
        <v>71</v>
      </c>
      <c r="H49">
        <v>1</v>
      </c>
      <c r="I49" t="s">
        <v>217</v>
      </c>
      <c r="J49" t="s">
        <v>239</v>
      </c>
      <c r="K49" t="s">
        <v>174</v>
      </c>
      <c r="L49">
        <v>24</v>
      </c>
      <c r="T49" t="str">
        <f>Serve[[#This Row],[服装]]&amp;Serve[[#This Row],[名前]]&amp;Serve[[#This Row],[レアリティ]]</f>
        <v>制服青根高伸ICONIC</v>
      </c>
    </row>
    <row r="50" spans="1:20" x14ac:dyDescent="0.3">
      <c r="A50">
        <f>VLOOKUP(Serve[[#This Row],[No用]],SetNo[[No.用]:[vlookup 用]],2,FALSE)</f>
        <v>43</v>
      </c>
      <c r="B50" t="s">
        <v>118</v>
      </c>
      <c r="C50" t="s">
        <v>48</v>
      </c>
      <c r="D50" t="s">
        <v>24</v>
      </c>
      <c r="E50" t="s">
        <v>26</v>
      </c>
      <c r="F50" t="s">
        <v>49</v>
      </c>
      <c r="G50" t="s">
        <v>71</v>
      </c>
      <c r="H50">
        <v>1</v>
      </c>
      <c r="I50" t="s">
        <v>217</v>
      </c>
      <c r="J50" t="s">
        <v>239</v>
      </c>
      <c r="K50" t="s">
        <v>174</v>
      </c>
      <c r="L50">
        <v>24</v>
      </c>
      <c r="T50" t="str">
        <f>Serve[[#This Row],[服装]]&amp;Serve[[#This Row],[名前]]&amp;Serve[[#This Row],[レアリティ]]</f>
        <v>プール掃除青根高伸ICONIC</v>
      </c>
    </row>
    <row r="51" spans="1:20" x14ac:dyDescent="0.3">
      <c r="A51">
        <f>VLOOKUP(Serve[[#This Row],[No用]],SetNo[[No.用]:[vlookup 用]],2,FALSE)</f>
        <v>44</v>
      </c>
      <c r="B51" t="s">
        <v>218</v>
      </c>
      <c r="C51" t="s">
        <v>50</v>
      </c>
      <c r="D51" t="s">
        <v>28</v>
      </c>
      <c r="E51" t="s">
        <v>25</v>
      </c>
      <c r="F51" t="s">
        <v>49</v>
      </c>
      <c r="G51" t="s">
        <v>71</v>
      </c>
      <c r="H51">
        <v>1</v>
      </c>
      <c r="I51" t="s">
        <v>217</v>
      </c>
      <c r="J51" t="s">
        <v>196</v>
      </c>
      <c r="K51" t="s">
        <v>174</v>
      </c>
      <c r="L51">
        <v>34</v>
      </c>
      <c r="T51" t="str">
        <f>Serve[[#This Row],[服装]]&amp;Serve[[#This Row],[名前]]&amp;Serve[[#This Row],[レアリティ]]</f>
        <v>ユニフォーム二口堅治ICONIC</v>
      </c>
    </row>
    <row r="52" spans="1:20" x14ac:dyDescent="0.3">
      <c r="A52">
        <f>VLOOKUP(Serve[[#This Row],[No用]],SetNo[[No.用]:[vlookup 用]],2,FALSE)</f>
        <v>45</v>
      </c>
      <c r="B52" t="s">
        <v>150</v>
      </c>
      <c r="C52" t="s">
        <v>50</v>
      </c>
      <c r="D52" t="s">
        <v>28</v>
      </c>
      <c r="E52" t="s">
        <v>25</v>
      </c>
      <c r="F52" t="s">
        <v>49</v>
      </c>
      <c r="G52" t="s">
        <v>71</v>
      </c>
      <c r="H52">
        <v>1</v>
      </c>
      <c r="I52" t="s">
        <v>217</v>
      </c>
      <c r="J52" t="s">
        <v>196</v>
      </c>
      <c r="K52" t="s">
        <v>174</v>
      </c>
      <c r="L52">
        <v>34</v>
      </c>
      <c r="T52" t="str">
        <f>Serve[[#This Row],[服装]]&amp;Serve[[#This Row],[名前]]&amp;Serve[[#This Row],[レアリティ]]</f>
        <v>制服二口堅治ICONIC</v>
      </c>
    </row>
    <row r="53" spans="1:20" x14ac:dyDescent="0.3">
      <c r="A53">
        <f>VLOOKUP(Serve[[#This Row],[No用]],SetNo[[No.用]:[vlookup 用]],2,FALSE)</f>
        <v>46</v>
      </c>
      <c r="B53" t="s">
        <v>118</v>
      </c>
      <c r="C53" t="s">
        <v>50</v>
      </c>
      <c r="D53" t="s">
        <v>23</v>
      </c>
      <c r="E53" t="s">
        <v>25</v>
      </c>
      <c r="F53" t="s">
        <v>49</v>
      </c>
      <c r="G53" t="s">
        <v>71</v>
      </c>
      <c r="H53">
        <v>1</v>
      </c>
      <c r="I53" t="s">
        <v>217</v>
      </c>
      <c r="J53" t="s">
        <v>196</v>
      </c>
      <c r="K53" t="s">
        <v>174</v>
      </c>
      <c r="L53">
        <v>34</v>
      </c>
      <c r="T53" t="str">
        <f>Serve[[#This Row],[服装]]&amp;Serve[[#This Row],[名前]]&amp;Serve[[#This Row],[レアリティ]]</f>
        <v>プール掃除二口堅治ICONIC</v>
      </c>
    </row>
    <row r="54" spans="1:20" x14ac:dyDescent="0.3">
      <c r="A54">
        <f>VLOOKUP(Serve[[#This Row],[No用]],SetNo[[No.用]:[vlookup 用]],2,FALSE)</f>
        <v>47</v>
      </c>
      <c r="B54" t="s">
        <v>218</v>
      </c>
      <c r="C54" t="s">
        <v>401</v>
      </c>
      <c r="D54" t="s">
        <v>23</v>
      </c>
      <c r="E54" t="s">
        <v>31</v>
      </c>
      <c r="F54" t="s">
        <v>49</v>
      </c>
      <c r="G54" t="s">
        <v>71</v>
      </c>
      <c r="H54">
        <v>1</v>
      </c>
      <c r="I54" t="s">
        <v>217</v>
      </c>
      <c r="J54" s="3" t="s">
        <v>235</v>
      </c>
      <c r="K54" s="3" t="s">
        <v>174</v>
      </c>
      <c r="L54">
        <v>25</v>
      </c>
      <c r="T54" t="str">
        <f>Serve[[#This Row],[服装]]&amp;Serve[[#This Row],[名前]]&amp;Serve[[#This Row],[レアリティ]]</f>
        <v>ユニフォーム黄金川貫至ICONIC</v>
      </c>
    </row>
    <row r="55" spans="1:20" x14ac:dyDescent="0.3">
      <c r="A55">
        <f>VLOOKUP(Serve[[#This Row],[No用]],SetNo[[No.用]:[vlookup 用]],2,FALSE)</f>
        <v>48</v>
      </c>
      <c r="B55" t="s">
        <v>150</v>
      </c>
      <c r="C55" t="s">
        <v>401</v>
      </c>
      <c r="D55" t="s">
        <v>23</v>
      </c>
      <c r="E55" t="s">
        <v>31</v>
      </c>
      <c r="F55" t="s">
        <v>49</v>
      </c>
      <c r="G55" t="s">
        <v>71</v>
      </c>
      <c r="H55">
        <v>1</v>
      </c>
      <c r="I55" t="s">
        <v>217</v>
      </c>
      <c r="J55" s="3" t="s">
        <v>235</v>
      </c>
      <c r="K55" s="3" t="s">
        <v>174</v>
      </c>
      <c r="L55">
        <v>25</v>
      </c>
      <c r="T55" t="str">
        <f>Serve[[#This Row],[服装]]&amp;Serve[[#This Row],[名前]]&amp;Serve[[#This Row],[レアリティ]]</f>
        <v>制服黄金川貫至ICONIC</v>
      </c>
    </row>
    <row r="56" spans="1:20" x14ac:dyDescent="0.3">
      <c r="A56">
        <f>VLOOKUP(Serve[[#This Row],[No用]],SetNo[[No.用]:[vlookup 用]],2,FALSE)</f>
        <v>49</v>
      </c>
      <c r="B56" t="s">
        <v>218</v>
      </c>
      <c r="C56" t="s">
        <v>51</v>
      </c>
      <c r="D56" t="s">
        <v>23</v>
      </c>
      <c r="E56" t="s">
        <v>25</v>
      </c>
      <c r="F56" t="s">
        <v>49</v>
      </c>
      <c r="G56" t="s">
        <v>71</v>
      </c>
      <c r="H56">
        <v>1</v>
      </c>
      <c r="I56" t="s">
        <v>217</v>
      </c>
      <c r="J56" s="3" t="s">
        <v>404</v>
      </c>
      <c r="K56" s="3" t="s">
        <v>174</v>
      </c>
      <c r="L56">
        <v>31</v>
      </c>
      <c r="T56" t="str">
        <f>Serve[[#This Row],[服装]]&amp;Serve[[#This Row],[名前]]&amp;Serve[[#This Row],[レアリティ]]</f>
        <v>ユニフォーム小原豊ICONIC</v>
      </c>
    </row>
    <row r="57" spans="1:20" x14ac:dyDescent="0.3">
      <c r="A57">
        <f>VLOOKUP(Serve[[#This Row],[No用]],SetNo[[No.用]:[vlookup 用]],2,FALSE)</f>
        <v>50</v>
      </c>
      <c r="B57" t="s">
        <v>218</v>
      </c>
      <c r="C57" t="s">
        <v>52</v>
      </c>
      <c r="D57" t="s">
        <v>23</v>
      </c>
      <c r="E57" t="s">
        <v>25</v>
      </c>
      <c r="F57" t="s">
        <v>49</v>
      </c>
      <c r="G57" t="s">
        <v>71</v>
      </c>
      <c r="H57">
        <v>1</v>
      </c>
      <c r="I57" t="s">
        <v>217</v>
      </c>
      <c r="J57" s="3" t="s">
        <v>239</v>
      </c>
      <c r="K57" s="3" t="s">
        <v>185</v>
      </c>
      <c r="L57">
        <v>29</v>
      </c>
      <c r="T57" t="str">
        <f>Serve[[#This Row],[服装]]&amp;Serve[[#This Row],[名前]]&amp;Serve[[#This Row],[レアリティ]]</f>
        <v>ユニフォーム女川太郎ICONIC</v>
      </c>
    </row>
    <row r="58" spans="1:20" x14ac:dyDescent="0.3">
      <c r="A58">
        <f>VLOOKUP(Serve[[#This Row],[No用]],SetNo[[No.用]:[vlookup 用]],2,FALSE)</f>
        <v>51</v>
      </c>
      <c r="B58" t="s">
        <v>218</v>
      </c>
      <c r="C58" t="s">
        <v>53</v>
      </c>
      <c r="D58" t="s">
        <v>23</v>
      </c>
      <c r="E58" t="s">
        <v>21</v>
      </c>
      <c r="F58" t="s">
        <v>49</v>
      </c>
      <c r="G58" t="s">
        <v>71</v>
      </c>
      <c r="H58">
        <v>1</v>
      </c>
      <c r="I58" t="s">
        <v>217</v>
      </c>
      <c r="T58" t="str">
        <f>Serve[[#This Row],[服装]]&amp;Serve[[#This Row],[名前]]&amp;Serve[[#This Row],[レアリティ]]</f>
        <v>ユニフォーム作並浩輔ICONIC</v>
      </c>
    </row>
    <row r="59" spans="1:20" x14ac:dyDescent="0.3">
      <c r="A59">
        <f>VLOOKUP(Serve[[#This Row],[No用]],SetNo[[No.用]:[vlookup 用]],2,FALSE)</f>
        <v>52</v>
      </c>
      <c r="B59" t="s">
        <v>218</v>
      </c>
      <c r="C59" t="s">
        <v>54</v>
      </c>
      <c r="D59" t="s">
        <v>23</v>
      </c>
      <c r="E59" t="s">
        <v>26</v>
      </c>
      <c r="F59" t="s">
        <v>49</v>
      </c>
      <c r="G59" t="s">
        <v>71</v>
      </c>
      <c r="H59">
        <v>1</v>
      </c>
      <c r="I59" t="s">
        <v>217</v>
      </c>
      <c r="J59" s="3" t="s">
        <v>235</v>
      </c>
      <c r="K59" s="3" t="s">
        <v>174</v>
      </c>
      <c r="L59">
        <v>26</v>
      </c>
      <c r="T59" t="str">
        <f>Serve[[#This Row],[服装]]&amp;Serve[[#This Row],[名前]]&amp;Serve[[#This Row],[レアリティ]]</f>
        <v>ユニフォーム吹上仁悟ICONIC</v>
      </c>
    </row>
    <row r="60" spans="1:20" x14ac:dyDescent="0.3">
      <c r="A60">
        <f>VLOOKUP(Serve[[#This Row],[No用]],SetNo[[No.用]:[vlookup 用]],2,FALSE)</f>
        <v>53</v>
      </c>
      <c r="B60" t="s">
        <v>218</v>
      </c>
      <c r="C60" t="s">
        <v>30</v>
      </c>
      <c r="D60" t="s">
        <v>23</v>
      </c>
      <c r="E60" t="s">
        <v>31</v>
      </c>
      <c r="F60" t="s">
        <v>20</v>
      </c>
      <c r="G60" t="s">
        <v>71</v>
      </c>
      <c r="H60">
        <v>1</v>
      </c>
      <c r="I60" t="s">
        <v>217</v>
      </c>
      <c r="J60" s="3" t="s">
        <v>196</v>
      </c>
      <c r="K60" s="3" t="s">
        <v>185</v>
      </c>
      <c r="L60">
        <v>37</v>
      </c>
      <c r="T60" t="str">
        <f>Serve[[#This Row],[服装]]&amp;Serve[[#This Row],[名前]]&amp;Serve[[#This Row],[レアリティ]]</f>
        <v>ユニフォーム及川徹ICONIC</v>
      </c>
    </row>
    <row r="61" spans="1:20" x14ac:dyDescent="0.3">
      <c r="A61">
        <f>VLOOKUP(Serve[[#This Row],[No用]],SetNo[[No.用]:[vlookup 用]],2,FALSE)</f>
        <v>53</v>
      </c>
      <c r="B61" t="s">
        <v>218</v>
      </c>
      <c r="C61" t="s">
        <v>30</v>
      </c>
      <c r="D61" t="s">
        <v>23</v>
      </c>
      <c r="E61" t="s">
        <v>31</v>
      </c>
      <c r="F61" t="s">
        <v>20</v>
      </c>
      <c r="G61" t="s">
        <v>71</v>
      </c>
      <c r="H61">
        <v>1</v>
      </c>
      <c r="I61" t="s">
        <v>217</v>
      </c>
      <c r="J61" s="3" t="s">
        <v>196</v>
      </c>
      <c r="K61" s="3" t="s">
        <v>238</v>
      </c>
      <c r="L61">
        <v>51</v>
      </c>
      <c r="N61">
        <v>61</v>
      </c>
      <c r="T61" t="str">
        <f>Serve[[#This Row],[服装]]&amp;Serve[[#This Row],[名前]]&amp;Serve[[#This Row],[レアリティ]]</f>
        <v>ユニフォーム及川徹ICONIC</v>
      </c>
    </row>
    <row r="62" spans="1:20" x14ac:dyDescent="0.3">
      <c r="A62">
        <f>VLOOKUP(Serve[[#This Row],[No用]],SetNo[[No.用]:[vlookup 用]],2,FALSE)</f>
        <v>54</v>
      </c>
      <c r="B62" t="s">
        <v>118</v>
      </c>
      <c r="C62" t="s">
        <v>30</v>
      </c>
      <c r="D62" t="s">
        <v>24</v>
      </c>
      <c r="E62" t="s">
        <v>31</v>
      </c>
      <c r="F62" t="s">
        <v>20</v>
      </c>
      <c r="G62" t="s">
        <v>71</v>
      </c>
      <c r="H62">
        <v>1</v>
      </c>
      <c r="I62" t="s">
        <v>217</v>
      </c>
      <c r="J62" s="3" t="s">
        <v>196</v>
      </c>
      <c r="K62" s="3" t="s">
        <v>185</v>
      </c>
      <c r="L62">
        <v>37</v>
      </c>
      <c r="T62" t="str">
        <f>Serve[[#This Row],[服装]]&amp;Serve[[#This Row],[名前]]&amp;Serve[[#This Row],[レアリティ]]</f>
        <v>プール掃除及川徹ICONIC</v>
      </c>
    </row>
    <row r="63" spans="1:20" x14ac:dyDescent="0.3">
      <c r="A63">
        <f>VLOOKUP(Serve[[#This Row],[No用]],SetNo[[No.用]:[vlookup 用]],2,FALSE)</f>
        <v>55</v>
      </c>
      <c r="B63" t="s">
        <v>218</v>
      </c>
      <c r="C63" t="s">
        <v>32</v>
      </c>
      <c r="D63" t="s">
        <v>28</v>
      </c>
      <c r="E63" t="s">
        <v>25</v>
      </c>
      <c r="F63" t="s">
        <v>20</v>
      </c>
      <c r="G63" t="s">
        <v>71</v>
      </c>
      <c r="H63">
        <v>1</v>
      </c>
      <c r="I63" t="s">
        <v>217</v>
      </c>
      <c r="J63" s="3" t="s">
        <v>196</v>
      </c>
      <c r="K63" s="3" t="s">
        <v>174</v>
      </c>
      <c r="L63">
        <v>32</v>
      </c>
      <c r="T63" t="str">
        <f>Serve[[#This Row],[服装]]&amp;Serve[[#This Row],[名前]]&amp;Serve[[#This Row],[レアリティ]]</f>
        <v>ユニフォーム岩泉一ICONIC</v>
      </c>
    </row>
    <row r="64" spans="1:20" x14ac:dyDescent="0.3">
      <c r="A64">
        <f>VLOOKUP(Serve[[#This Row],[No用]],SetNo[[No.用]:[vlookup 用]],2,FALSE)</f>
        <v>56</v>
      </c>
      <c r="B64" t="s">
        <v>118</v>
      </c>
      <c r="C64" t="s">
        <v>32</v>
      </c>
      <c r="D64" t="s">
        <v>23</v>
      </c>
      <c r="E64" t="s">
        <v>25</v>
      </c>
      <c r="F64" t="s">
        <v>20</v>
      </c>
      <c r="G64" t="s">
        <v>71</v>
      </c>
      <c r="H64">
        <v>1</v>
      </c>
      <c r="I64" t="s">
        <v>217</v>
      </c>
      <c r="J64" s="3" t="s">
        <v>196</v>
      </c>
      <c r="K64" s="3" t="s">
        <v>174</v>
      </c>
      <c r="L64">
        <v>32</v>
      </c>
      <c r="T64" t="str">
        <f>Serve[[#This Row],[服装]]&amp;Serve[[#This Row],[名前]]&amp;Serve[[#This Row],[レアリティ]]</f>
        <v>プール掃除岩泉一ICONIC</v>
      </c>
    </row>
    <row r="65" spans="1:20" x14ac:dyDescent="0.3">
      <c r="A65">
        <f>VLOOKUP(Serve[[#This Row],[No用]],SetNo[[No.用]:[vlookup 用]],2,FALSE)</f>
        <v>57</v>
      </c>
      <c r="B65" t="s">
        <v>218</v>
      </c>
      <c r="C65" t="s">
        <v>33</v>
      </c>
      <c r="D65" t="s">
        <v>24</v>
      </c>
      <c r="E65" t="s">
        <v>26</v>
      </c>
      <c r="F65" t="s">
        <v>20</v>
      </c>
      <c r="G65" t="s">
        <v>71</v>
      </c>
      <c r="H65">
        <v>1</v>
      </c>
      <c r="I65" t="s">
        <v>217</v>
      </c>
      <c r="J65" s="3" t="s">
        <v>235</v>
      </c>
      <c r="K65" s="3" t="s">
        <v>174</v>
      </c>
      <c r="L65">
        <v>26</v>
      </c>
      <c r="T65" t="str">
        <f>Serve[[#This Row],[服装]]&amp;Serve[[#This Row],[名前]]&amp;Serve[[#This Row],[レアリティ]]</f>
        <v>ユニフォーム金田一勇太郎ICONIC</v>
      </c>
    </row>
    <row r="66" spans="1:20" x14ac:dyDescent="0.3">
      <c r="A66">
        <f>VLOOKUP(Serve[[#This Row],[No用]],SetNo[[No.用]:[vlookup 用]],2,FALSE)</f>
        <v>58</v>
      </c>
      <c r="B66" t="s">
        <v>218</v>
      </c>
      <c r="C66" t="s">
        <v>34</v>
      </c>
      <c r="D66" t="s">
        <v>28</v>
      </c>
      <c r="E66" t="s">
        <v>25</v>
      </c>
      <c r="F66" t="s">
        <v>20</v>
      </c>
      <c r="G66" t="s">
        <v>71</v>
      </c>
      <c r="H66">
        <v>1</v>
      </c>
      <c r="I66" t="s">
        <v>217</v>
      </c>
      <c r="J66" s="3" t="s">
        <v>196</v>
      </c>
      <c r="K66" s="3" t="s">
        <v>174</v>
      </c>
      <c r="L66">
        <v>36</v>
      </c>
      <c r="T66" t="str">
        <f>Serve[[#This Row],[服装]]&amp;Serve[[#This Row],[名前]]&amp;Serve[[#This Row],[レアリティ]]</f>
        <v>ユニフォーム京谷賢太郎ICONIC</v>
      </c>
    </row>
    <row r="67" spans="1:20" x14ac:dyDescent="0.3">
      <c r="A67" t="str">
        <f>VLOOKUP(Serve[[#This Row],[No用]],SetNo[[No.用]:[vlookup 用]],2,FALSE)</f>
        <v/>
      </c>
      <c r="H67">
        <v>1</v>
      </c>
      <c r="I67" t="s">
        <v>217</v>
      </c>
      <c r="T67" t="str">
        <f>Serve[[#This Row],[服装]]&amp;Serve[[#This Row],[名前]]&amp;Serve[[#This Row],[レアリティ]]</f>
        <v/>
      </c>
    </row>
    <row r="68" spans="1:20" x14ac:dyDescent="0.3">
      <c r="A68" t="str">
        <f>VLOOKUP(Serve[[#This Row],[No用]],SetNo[[No.用]:[vlookup 用]],2,FALSE)</f>
        <v/>
      </c>
      <c r="H68">
        <v>1</v>
      </c>
      <c r="I68" t="s">
        <v>217</v>
      </c>
      <c r="T68" t="str">
        <f>Serve[[#This Row],[服装]]&amp;Serve[[#This Row],[名前]]&amp;Serve[[#This Row],[レアリティ]]</f>
        <v/>
      </c>
    </row>
    <row r="69" spans="1:20" x14ac:dyDescent="0.3">
      <c r="A69" t="str">
        <f>VLOOKUP(Serve[[#This Row],[No用]],SetNo[[No.用]:[vlookup 用]],2,FALSE)</f>
        <v/>
      </c>
      <c r="H69">
        <v>1</v>
      </c>
      <c r="I69" t="s">
        <v>217</v>
      </c>
      <c r="T69" t="str">
        <f>Serve[[#This Row],[服装]]&amp;Serve[[#This Row],[名前]]&amp;Serve[[#This Row],[レアリティ]]</f>
        <v/>
      </c>
    </row>
    <row r="70" spans="1:20" x14ac:dyDescent="0.3">
      <c r="A70" t="str">
        <f>VLOOKUP(Serve[[#This Row],[No用]],SetNo[[No.用]:[vlookup 用]],2,FALSE)</f>
        <v/>
      </c>
      <c r="H70">
        <v>1</v>
      </c>
      <c r="I70" t="s">
        <v>217</v>
      </c>
      <c r="T70" t="str">
        <f>Serve[[#This Row],[服装]]&amp;Serve[[#This Row],[名前]]&amp;Serve[[#This Row],[レアリティ]]</f>
        <v/>
      </c>
    </row>
    <row r="71" spans="1:20" x14ac:dyDescent="0.3">
      <c r="A71" t="str">
        <f>VLOOKUP(Serve[[#This Row],[No用]],SetNo[[No.用]:[vlookup 用]],2,FALSE)</f>
        <v/>
      </c>
      <c r="H71">
        <v>1</v>
      </c>
      <c r="I71" t="s">
        <v>217</v>
      </c>
      <c r="T71" t="str">
        <f>Serve[[#This Row],[服装]]&amp;Serve[[#This Row],[名前]]&amp;Serve[[#This Row],[レアリティ]]</f>
        <v/>
      </c>
    </row>
    <row r="72" spans="1:20" x14ac:dyDescent="0.3">
      <c r="A72">
        <f>VLOOKUP(Serve[[#This Row],[No用]],SetNo[[No.用]:[vlookup 用]],2,FALSE)</f>
        <v>59</v>
      </c>
      <c r="B72" t="s">
        <v>218</v>
      </c>
      <c r="C72" t="s">
        <v>35</v>
      </c>
      <c r="D72" t="s">
        <v>23</v>
      </c>
      <c r="E72" t="s">
        <v>25</v>
      </c>
      <c r="F72" t="s">
        <v>20</v>
      </c>
      <c r="G72" t="s">
        <v>71</v>
      </c>
      <c r="H72">
        <v>1</v>
      </c>
      <c r="I72" t="s">
        <v>217</v>
      </c>
      <c r="T72" t="str">
        <f>Serve[[#This Row],[服装]]&amp;Serve[[#This Row],[名前]]&amp;Serve[[#This Row],[レアリティ]]</f>
        <v>ユニフォーム国見英ICONIC</v>
      </c>
    </row>
    <row r="73" spans="1:20" x14ac:dyDescent="0.3">
      <c r="A73">
        <f>VLOOKUP(Serve[[#This Row],[No用]],SetNo[[No.用]:[vlookup 用]],2,FALSE)</f>
        <v>60</v>
      </c>
      <c r="B73" t="s">
        <v>218</v>
      </c>
      <c r="C73" t="s">
        <v>36</v>
      </c>
      <c r="D73" t="s">
        <v>23</v>
      </c>
      <c r="E73" t="s">
        <v>21</v>
      </c>
      <c r="F73" t="s">
        <v>20</v>
      </c>
      <c r="G73" t="s">
        <v>71</v>
      </c>
      <c r="H73">
        <v>1</v>
      </c>
      <c r="I73" t="s">
        <v>217</v>
      </c>
      <c r="T73" t="str">
        <f>Serve[[#This Row],[服装]]&amp;Serve[[#This Row],[名前]]&amp;Serve[[#This Row],[レアリティ]]</f>
        <v>ユニフォーム渡親治ICONIC</v>
      </c>
    </row>
    <row r="74" spans="1:20" x14ac:dyDescent="0.3">
      <c r="A74">
        <f>VLOOKUP(Serve[[#This Row],[No用]],SetNo[[No.用]:[vlookup 用]],2,FALSE)</f>
        <v>61</v>
      </c>
      <c r="B74" t="s">
        <v>218</v>
      </c>
      <c r="C74" t="s">
        <v>37</v>
      </c>
      <c r="D74" t="s">
        <v>23</v>
      </c>
      <c r="E74" t="s">
        <v>26</v>
      </c>
      <c r="F74" t="s">
        <v>20</v>
      </c>
      <c r="G74" t="s">
        <v>71</v>
      </c>
      <c r="H74">
        <v>1</v>
      </c>
      <c r="I74" t="s">
        <v>217</v>
      </c>
      <c r="T74" t="str">
        <f>Serve[[#This Row],[服装]]&amp;Serve[[#This Row],[名前]]&amp;Serve[[#This Row],[レアリティ]]</f>
        <v>ユニフォーム松川一静ICONIC</v>
      </c>
    </row>
    <row r="75" spans="1:20" x14ac:dyDescent="0.3">
      <c r="A75">
        <f>VLOOKUP(Serve[[#This Row],[No用]],SetNo[[No.用]:[vlookup 用]],2,FALSE)</f>
        <v>62</v>
      </c>
      <c r="B75" t="s">
        <v>218</v>
      </c>
      <c r="C75" t="s">
        <v>38</v>
      </c>
      <c r="D75" t="s">
        <v>23</v>
      </c>
      <c r="E75" t="s">
        <v>25</v>
      </c>
      <c r="F75" t="s">
        <v>20</v>
      </c>
      <c r="G75" t="s">
        <v>71</v>
      </c>
      <c r="H75">
        <v>1</v>
      </c>
      <c r="I75" t="s">
        <v>217</v>
      </c>
      <c r="T75" t="str">
        <f>Serve[[#This Row],[服装]]&amp;Serve[[#This Row],[名前]]&amp;Serve[[#This Row],[レアリティ]]</f>
        <v>ユニフォーム花巻貴大ICONIC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363"/>
  <sheetViews>
    <sheetView topLeftCell="A298" workbookViewId="0">
      <selection activeCell="L363" sqref="L363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9.2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customWidth="1"/>
    <col min="20" max="20" width="23.21875" hidden="1" customWidth="1"/>
    <col min="21" max="21" width="2.21875" customWidth="1"/>
  </cols>
  <sheetData>
    <row r="1" spans="1:20" x14ac:dyDescent="0.3">
      <c r="A1" t="s">
        <v>241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122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236</v>
      </c>
      <c r="P1" t="s">
        <v>294</v>
      </c>
      <c r="Q1" t="s">
        <v>237</v>
      </c>
      <c r="R1" t="s">
        <v>216</v>
      </c>
      <c r="S1" t="s">
        <v>215</v>
      </c>
      <c r="T1" t="s">
        <v>240</v>
      </c>
    </row>
    <row r="2" spans="1:20" x14ac:dyDescent="0.3">
      <c r="A2">
        <f>VLOOKUP(Receive[[#This Row],[No用]],SetNo[[No.用]:[vlookup 用]],2,FALSE)</f>
        <v>1</v>
      </c>
      <c r="B2" t="s">
        <v>218</v>
      </c>
      <c r="C2" t="s">
        <v>243</v>
      </c>
      <c r="D2" t="s">
        <v>28</v>
      </c>
      <c r="E2" t="s">
        <v>26</v>
      </c>
      <c r="F2" t="s">
        <v>156</v>
      </c>
      <c r="G2" t="s">
        <v>71</v>
      </c>
      <c r="H2">
        <v>1</v>
      </c>
      <c r="I2" t="s">
        <v>242</v>
      </c>
      <c r="J2" t="s">
        <v>120</v>
      </c>
      <c r="K2" t="s">
        <v>174</v>
      </c>
      <c r="L2">
        <v>24</v>
      </c>
      <c r="T2" t="s">
        <v>264</v>
      </c>
    </row>
    <row r="3" spans="1:20" x14ac:dyDescent="0.3">
      <c r="A3">
        <f>VLOOKUP(Receive[[#This Row],[No用]],SetNo[[No.用]:[vlookup 用]],2,FALSE)</f>
        <v>2</v>
      </c>
      <c r="B3" t="s">
        <v>218</v>
      </c>
      <c r="C3" t="s">
        <v>243</v>
      </c>
      <c r="D3" t="s">
        <v>28</v>
      </c>
      <c r="E3" t="s">
        <v>26</v>
      </c>
      <c r="F3" t="s">
        <v>156</v>
      </c>
      <c r="G3" t="s">
        <v>71</v>
      </c>
      <c r="H3">
        <v>1</v>
      </c>
      <c r="I3" t="s">
        <v>242</v>
      </c>
      <c r="J3" t="s">
        <v>175</v>
      </c>
      <c r="K3" t="s">
        <v>174</v>
      </c>
      <c r="L3">
        <v>28</v>
      </c>
      <c r="T3" t="s">
        <v>265</v>
      </c>
    </row>
    <row r="4" spans="1:20" x14ac:dyDescent="0.3">
      <c r="A4">
        <f>VLOOKUP(Receive[[#This Row],[No用]],SetNo[[No.用]:[vlookup 用]],2,FALSE)</f>
        <v>3</v>
      </c>
      <c r="B4" t="s">
        <v>218</v>
      </c>
      <c r="C4" t="s">
        <v>243</v>
      </c>
      <c r="D4" t="s">
        <v>28</v>
      </c>
      <c r="E4" t="s">
        <v>26</v>
      </c>
      <c r="F4" t="s">
        <v>156</v>
      </c>
      <c r="G4" t="s">
        <v>71</v>
      </c>
      <c r="H4">
        <v>1</v>
      </c>
      <c r="I4" t="s">
        <v>242</v>
      </c>
      <c r="J4" t="s">
        <v>121</v>
      </c>
      <c r="K4" t="s">
        <v>174</v>
      </c>
      <c r="L4">
        <v>25</v>
      </c>
      <c r="T4" t="s">
        <v>266</v>
      </c>
    </row>
    <row r="5" spans="1:20" x14ac:dyDescent="0.3">
      <c r="A5">
        <f>VLOOKUP(Receive[[#This Row],[No用]],SetNo[[No.用]:[vlookup 用]],2,FALSE)</f>
        <v>4</v>
      </c>
      <c r="B5" t="s">
        <v>218</v>
      </c>
      <c r="C5" t="s">
        <v>243</v>
      </c>
      <c r="D5" t="s">
        <v>28</v>
      </c>
      <c r="E5" t="s">
        <v>26</v>
      </c>
      <c r="F5" t="s">
        <v>156</v>
      </c>
      <c r="G5" t="s">
        <v>71</v>
      </c>
      <c r="H5">
        <v>1</v>
      </c>
      <c r="I5" t="s">
        <v>242</v>
      </c>
      <c r="J5" t="s">
        <v>176</v>
      </c>
      <c r="K5" t="s">
        <v>174</v>
      </c>
      <c r="L5">
        <v>25</v>
      </c>
      <c r="T5" t="s">
        <v>267</v>
      </c>
    </row>
    <row r="6" spans="1:20" x14ac:dyDescent="0.3">
      <c r="A6">
        <f>VLOOKUP(Receive[[#This Row],[No用]],SetNo[[No.用]:[vlookup 用]],2,FALSE)</f>
        <v>5</v>
      </c>
      <c r="B6" t="s">
        <v>218</v>
      </c>
      <c r="C6" t="s">
        <v>243</v>
      </c>
      <c r="D6" t="s">
        <v>28</v>
      </c>
      <c r="E6" t="s">
        <v>26</v>
      </c>
      <c r="F6" t="s">
        <v>156</v>
      </c>
      <c r="G6" t="s">
        <v>71</v>
      </c>
      <c r="H6">
        <v>1</v>
      </c>
      <c r="I6" t="s">
        <v>242</v>
      </c>
      <c r="J6" t="s">
        <v>177</v>
      </c>
      <c r="K6" t="s">
        <v>174</v>
      </c>
      <c r="L6">
        <v>29</v>
      </c>
      <c r="T6" t="s">
        <v>268</v>
      </c>
    </row>
    <row r="7" spans="1:20" x14ac:dyDescent="0.3">
      <c r="A7">
        <f>VLOOKUP(Receive[[#This Row],[No用]],SetNo[[No.用]:[vlookup 用]],2,FALSE)</f>
        <v>6</v>
      </c>
      <c r="B7" t="s">
        <v>220</v>
      </c>
      <c r="C7" t="s">
        <v>243</v>
      </c>
      <c r="D7" t="s">
        <v>28</v>
      </c>
      <c r="E7" t="s">
        <v>26</v>
      </c>
      <c r="F7" t="s">
        <v>156</v>
      </c>
      <c r="G7" t="s">
        <v>71</v>
      </c>
      <c r="H7">
        <v>1</v>
      </c>
      <c r="I7" t="s">
        <v>16</v>
      </c>
      <c r="J7" t="s">
        <v>277</v>
      </c>
      <c r="K7" t="s">
        <v>278</v>
      </c>
      <c r="L7">
        <v>24</v>
      </c>
      <c r="T7" t="s">
        <v>269</v>
      </c>
    </row>
    <row r="8" spans="1:20" x14ac:dyDescent="0.3">
      <c r="A8">
        <f>VLOOKUP(Receive[[#This Row],[No用]],SetNo[[No.用]:[vlookup 用]],2,FALSE)</f>
        <v>7</v>
      </c>
      <c r="B8" t="s">
        <v>220</v>
      </c>
      <c r="C8" t="s">
        <v>243</v>
      </c>
      <c r="D8" t="s">
        <v>28</v>
      </c>
      <c r="E8" t="s">
        <v>26</v>
      </c>
      <c r="F8" t="s">
        <v>156</v>
      </c>
      <c r="G8" t="s">
        <v>71</v>
      </c>
      <c r="H8">
        <v>1</v>
      </c>
      <c r="I8" t="s">
        <v>16</v>
      </c>
      <c r="J8" t="s">
        <v>279</v>
      </c>
      <c r="K8" t="s">
        <v>278</v>
      </c>
      <c r="L8">
        <v>28</v>
      </c>
      <c r="T8" t="s">
        <v>270</v>
      </c>
    </row>
    <row r="9" spans="1:20" x14ac:dyDescent="0.3">
      <c r="A9">
        <f>VLOOKUP(Receive[[#This Row],[No用]],SetNo[[No.用]:[vlookup 用]],2,FALSE)</f>
        <v>8</v>
      </c>
      <c r="B9" t="s">
        <v>220</v>
      </c>
      <c r="C9" t="s">
        <v>243</v>
      </c>
      <c r="D9" t="s">
        <v>28</v>
      </c>
      <c r="E9" t="s">
        <v>26</v>
      </c>
      <c r="F9" t="s">
        <v>156</v>
      </c>
      <c r="G9" t="s">
        <v>71</v>
      </c>
      <c r="H9">
        <v>1</v>
      </c>
      <c r="I9" t="s">
        <v>16</v>
      </c>
      <c r="J9" t="s">
        <v>280</v>
      </c>
      <c r="K9" t="s">
        <v>278</v>
      </c>
      <c r="L9">
        <v>25</v>
      </c>
      <c r="T9" t="s">
        <v>271</v>
      </c>
    </row>
    <row r="10" spans="1:20" x14ac:dyDescent="0.3">
      <c r="A10">
        <f>VLOOKUP(Receive[[#This Row],[No用]],SetNo[[No.用]:[vlookup 用]],2,FALSE)</f>
        <v>9</v>
      </c>
      <c r="B10" t="s">
        <v>220</v>
      </c>
      <c r="C10" t="s">
        <v>243</v>
      </c>
      <c r="D10" t="s">
        <v>28</v>
      </c>
      <c r="E10" t="s">
        <v>26</v>
      </c>
      <c r="F10" t="s">
        <v>156</v>
      </c>
      <c r="G10" t="s">
        <v>71</v>
      </c>
      <c r="H10">
        <v>1</v>
      </c>
      <c r="I10" t="s">
        <v>16</v>
      </c>
      <c r="J10" t="s">
        <v>281</v>
      </c>
      <c r="K10" t="s">
        <v>278</v>
      </c>
      <c r="L10">
        <v>25</v>
      </c>
      <c r="T10" t="s">
        <v>272</v>
      </c>
    </row>
    <row r="11" spans="1:20" x14ac:dyDescent="0.3">
      <c r="A11">
        <f>VLOOKUP(Receive[[#This Row],[No用]],SetNo[[No.用]:[vlookup 用]],2,FALSE)</f>
        <v>10</v>
      </c>
      <c r="B11" t="s">
        <v>220</v>
      </c>
      <c r="C11" t="s">
        <v>243</v>
      </c>
      <c r="D11" t="s">
        <v>28</v>
      </c>
      <c r="E11" t="s">
        <v>26</v>
      </c>
      <c r="F11" t="s">
        <v>156</v>
      </c>
      <c r="G11" t="s">
        <v>71</v>
      </c>
      <c r="H11">
        <v>1</v>
      </c>
      <c r="I11" t="s">
        <v>16</v>
      </c>
      <c r="J11" t="s">
        <v>282</v>
      </c>
      <c r="K11" t="s">
        <v>278</v>
      </c>
      <c r="L11">
        <v>29</v>
      </c>
      <c r="T11" t="s">
        <v>273</v>
      </c>
    </row>
    <row r="12" spans="1:20" x14ac:dyDescent="0.3">
      <c r="A12">
        <f>VLOOKUP(Receive[[#This Row],[No用]],SetNo[[No.用]:[vlookup 用]],2,FALSE)</f>
        <v>11</v>
      </c>
      <c r="B12" t="s">
        <v>221</v>
      </c>
      <c r="C12" t="s">
        <v>243</v>
      </c>
      <c r="D12" t="s">
        <v>23</v>
      </c>
      <c r="E12" t="s">
        <v>26</v>
      </c>
      <c r="F12" t="s">
        <v>156</v>
      </c>
      <c r="G12" t="s">
        <v>71</v>
      </c>
      <c r="H12">
        <v>1</v>
      </c>
      <c r="I12" t="s">
        <v>16</v>
      </c>
      <c r="J12" t="s">
        <v>277</v>
      </c>
      <c r="K12" t="s">
        <v>278</v>
      </c>
      <c r="L12">
        <v>24</v>
      </c>
      <c r="T12" t="s">
        <v>274</v>
      </c>
    </row>
    <row r="13" spans="1:20" x14ac:dyDescent="0.3">
      <c r="A13">
        <f>VLOOKUP(Receive[[#This Row],[No用]],SetNo[[No.用]:[vlookup 用]],2,FALSE)</f>
        <v>12</v>
      </c>
      <c r="B13" t="s">
        <v>221</v>
      </c>
      <c r="C13" t="s">
        <v>243</v>
      </c>
      <c r="D13" t="s">
        <v>23</v>
      </c>
      <c r="E13" t="s">
        <v>26</v>
      </c>
      <c r="F13" t="s">
        <v>156</v>
      </c>
      <c r="G13" t="s">
        <v>71</v>
      </c>
      <c r="H13">
        <v>1</v>
      </c>
      <c r="I13" t="s">
        <v>16</v>
      </c>
      <c r="J13" t="s">
        <v>279</v>
      </c>
      <c r="K13" t="s">
        <v>278</v>
      </c>
      <c r="L13">
        <v>28</v>
      </c>
      <c r="T13" t="s">
        <v>275</v>
      </c>
    </row>
    <row r="14" spans="1:20" x14ac:dyDescent="0.3">
      <c r="A14">
        <f>VLOOKUP(Receive[[#This Row],[No用]],SetNo[[No.用]:[vlookup 用]],2,FALSE)</f>
        <v>3</v>
      </c>
      <c r="B14" t="s">
        <v>221</v>
      </c>
      <c r="C14" t="s">
        <v>243</v>
      </c>
      <c r="D14" t="s">
        <v>23</v>
      </c>
      <c r="E14" t="s">
        <v>26</v>
      </c>
      <c r="F14" t="s">
        <v>156</v>
      </c>
      <c r="G14" t="s">
        <v>71</v>
      </c>
      <c r="H14">
        <v>1</v>
      </c>
      <c r="I14" t="s">
        <v>16</v>
      </c>
      <c r="J14" t="s">
        <v>280</v>
      </c>
      <c r="K14" t="s">
        <v>278</v>
      </c>
      <c r="L14">
        <v>25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 t="s">
        <v>221</v>
      </c>
      <c r="C15" t="s">
        <v>243</v>
      </c>
      <c r="D15" t="s">
        <v>23</v>
      </c>
      <c r="E15" t="s">
        <v>26</v>
      </c>
      <c r="F15" t="s">
        <v>156</v>
      </c>
      <c r="G15" t="s">
        <v>71</v>
      </c>
      <c r="H15">
        <v>1</v>
      </c>
      <c r="I15" t="s">
        <v>16</v>
      </c>
      <c r="J15" t="s">
        <v>281</v>
      </c>
      <c r="K15" t="s">
        <v>278</v>
      </c>
      <c r="L15">
        <v>25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 t="s">
        <v>221</v>
      </c>
      <c r="C16" t="s">
        <v>243</v>
      </c>
      <c r="D16" t="s">
        <v>23</v>
      </c>
      <c r="E16" t="s">
        <v>26</v>
      </c>
      <c r="F16" t="s">
        <v>156</v>
      </c>
      <c r="G16" t="s">
        <v>71</v>
      </c>
      <c r="H16">
        <v>1</v>
      </c>
      <c r="I16" t="s">
        <v>16</v>
      </c>
      <c r="J16" t="s">
        <v>282</v>
      </c>
      <c r="K16" t="s">
        <v>278</v>
      </c>
      <c r="L16">
        <v>29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 t="s">
        <v>218</v>
      </c>
      <c r="C17" t="s">
        <v>219</v>
      </c>
      <c r="D17" t="s">
        <v>28</v>
      </c>
      <c r="E17" t="s">
        <v>31</v>
      </c>
      <c r="F17" t="s">
        <v>156</v>
      </c>
      <c r="G17" t="s">
        <v>71</v>
      </c>
      <c r="H17">
        <v>1</v>
      </c>
      <c r="I17" t="s">
        <v>242</v>
      </c>
      <c r="J17" t="s">
        <v>120</v>
      </c>
      <c r="K17" t="s">
        <v>174</v>
      </c>
      <c r="L17">
        <v>25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 t="s">
        <v>218</v>
      </c>
      <c r="C18" t="s">
        <v>219</v>
      </c>
      <c r="D18" t="s">
        <v>28</v>
      </c>
      <c r="E18" t="s">
        <v>31</v>
      </c>
      <c r="F18" t="s">
        <v>156</v>
      </c>
      <c r="G18" t="s">
        <v>71</v>
      </c>
      <c r="H18">
        <v>1</v>
      </c>
      <c r="I18" t="s">
        <v>242</v>
      </c>
      <c r="J18" t="s">
        <v>175</v>
      </c>
      <c r="K18" t="s">
        <v>174</v>
      </c>
      <c r="L18">
        <v>26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 t="s">
        <v>218</v>
      </c>
      <c r="C19" t="s">
        <v>219</v>
      </c>
      <c r="D19" t="s">
        <v>28</v>
      </c>
      <c r="E19" t="s">
        <v>31</v>
      </c>
      <c r="F19" t="s">
        <v>156</v>
      </c>
      <c r="G19" t="s">
        <v>71</v>
      </c>
      <c r="H19">
        <v>1</v>
      </c>
      <c r="I19" t="s">
        <v>242</v>
      </c>
      <c r="J19" t="s">
        <v>121</v>
      </c>
      <c r="K19" t="s">
        <v>174</v>
      </c>
      <c r="L19">
        <v>26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 t="s">
        <v>218</v>
      </c>
      <c r="C20" t="s">
        <v>219</v>
      </c>
      <c r="D20" t="s">
        <v>28</v>
      </c>
      <c r="E20" t="s">
        <v>31</v>
      </c>
      <c r="F20" t="s">
        <v>156</v>
      </c>
      <c r="G20" t="s">
        <v>71</v>
      </c>
      <c r="H20">
        <v>1</v>
      </c>
      <c r="I20" t="s">
        <v>242</v>
      </c>
      <c r="J20" t="s">
        <v>176</v>
      </c>
      <c r="K20" t="s">
        <v>174</v>
      </c>
      <c r="L20">
        <v>29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 t="s">
        <v>218</v>
      </c>
      <c r="C21" t="s">
        <v>219</v>
      </c>
      <c r="D21" t="s">
        <v>28</v>
      </c>
      <c r="E21" t="s">
        <v>31</v>
      </c>
      <c r="F21" t="s">
        <v>156</v>
      </c>
      <c r="G21" t="s">
        <v>71</v>
      </c>
      <c r="H21">
        <v>1</v>
      </c>
      <c r="I21" t="s">
        <v>242</v>
      </c>
      <c r="J21" t="s">
        <v>177</v>
      </c>
      <c r="K21" t="s">
        <v>174</v>
      </c>
      <c r="L21">
        <v>29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 t="s">
        <v>220</v>
      </c>
      <c r="C22" t="s">
        <v>219</v>
      </c>
      <c r="D22" t="s">
        <v>28</v>
      </c>
      <c r="E22" t="s">
        <v>31</v>
      </c>
      <c r="F22" t="s">
        <v>156</v>
      </c>
      <c r="G22" t="s">
        <v>71</v>
      </c>
      <c r="H22">
        <v>1</v>
      </c>
      <c r="I22" t="s">
        <v>242</v>
      </c>
      <c r="J22" t="s">
        <v>120</v>
      </c>
      <c r="K22" t="s">
        <v>174</v>
      </c>
      <c r="L22">
        <v>25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 t="s">
        <v>220</v>
      </c>
      <c r="C23" t="s">
        <v>219</v>
      </c>
      <c r="D23" t="s">
        <v>28</v>
      </c>
      <c r="E23" t="s">
        <v>31</v>
      </c>
      <c r="F23" t="s">
        <v>156</v>
      </c>
      <c r="G23" t="s">
        <v>71</v>
      </c>
      <c r="H23">
        <v>1</v>
      </c>
      <c r="I23" t="s">
        <v>242</v>
      </c>
      <c r="J23" t="s">
        <v>175</v>
      </c>
      <c r="K23" t="s">
        <v>174</v>
      </c>
      <c r="L23">
        <v>26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 t="s">
        <v>220</v>
      </c>
      <c r="C24" t="s">
        <v>219</v>
      </c>
      <c r="D24" t="s">
        <v>28</v>
      </c>
      <c r="E24" t="s">
        <v>31</v>
      </c>
      <c r="F24" t="s">
        <v>156</v>
      </c>
      <c r="G24" t="s">
        <v>71</v>
      </c>
      <c r="H24">
        <v>1</v>
      </c>
      <c r="I24" t="s">
        <v>242</v>
      </c>
      <c r="J24" t="s">
        <v>121</v>
      </c>
      <c r="K24" t="s">
        <v>174</v>
      </c>
      <c r="L24">
        <v>26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 t="s">
        <v>220</v>
      </c>
      <c r="C25" t="s">
        <v>219</v>
      </c>
      <c r="D25" t="s">
        <v>28</v>
      </c>
      <c r="E25" t="s">
        <v>31</v>
      </c>
      <c r="F25" t="s">
        <v>156</v>
      </c>
      <c r="G25" t="s">
        <v>71</v>
      </c>
      <c r="H25">
        <v>1</v>
      </c>
      <c r="I25" t="s">
        <v>242</v>
      </c>
      <c r="J25" t="s">
        <v>176</v>
      </c>
      <c r="K25" t="s">
        <v>174</v>
      </c>
      <c r="L25">
        <v>29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 t="s">
        <v>220</v>
      </c>
      <c r="C26" t="s">
        <v>219</v>
      </c>
      <c r="D26" t="s">
        <v>28</v>
      </c>
      <c r="E26" t="s">
        <v>31</v>
      </c>
      <c r="F26" t="s">
        <v>156</v>
      </c>
      <c r="G26" t="s">
        <v>71</v>
      </c>
      <c r="H26">
        <v>1</v>
      </c>
      <c r="I26" t="s">
        <v>242</v>
      </c>
      <c r="J26" t="s">
        <v>177</v>
      </c>
      <c r="K26" t="s">
        <v>174</v>
      </c>
      <c r="L26">
        <v>29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 t="s">
        <v>221</v>
      </c>
      <c r="C27" t="s">
        <v>219</v>
      </c>
      <c r="D27" t="s">
        <v>23</v>
      </c>
      <c r="E27" t="s">
        <v>31</v>
      </c>
      <c r="F27" t="s">
        <v>156</v>
      </c>
      <c r="G27" t="s">
        <v>71</v>
      </c>
      <c r="H27">
        <v>1</v>
      </c>
      <c r="I27" t="s">
        <v>242</v>
      </c>
      <c r="J27" t="s">
        <v>120</v>
      </c>
      <c r="K27" t="s">
        <v>190</v>
      </c>
      <c r="L27">
        <v>28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 t="s">
        <v>221</v>
      </c>
      <c r="C28" t="s">
        <v>219</v>
      </c>
      <c r="D28" t="s">
        <v>23</v>
      </c>
      <c r="E28" t="s">
        <v>31</v>
      </c>
      <c r="F28" t="s">
        <v>156</v>
      </c>
      <c r="G28" t="s">
        <v>71</v>
      </c>
      <c r="H28">
        <v>1</v>
      </c>
      <c r="I28" t="s">
        <v>242</v>
      </c>
      <c r="J28" t="s">
        <v>175</v>
      </c>
      <c r="K28" t="s">
        <v>174</v>
      </c>
      <c r="L28">
        <v>26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 t="s">
        <v>221</v>
      </c>
      <c r="C29" t="s">
        <v>219</v>
      </c>
      <c r="D29" t="s">
        <v>23</v>
      </c>
      <c r="E29" t="s">
        <v>31</v>
      </c>
      <c r="F29" t="s">
        <v>156</v>
      </c>
      <c r="G29" t="s">
        <v>71</v>
      </c>
      <c r="H29">
        <v>1</v>
      </c>
      <c r="I29" t="s">
        <v>242</v>
      </c>
      <c r="J29" t="s">
        <v>244</v>
      </c>
      <c r="K29" t="s">
        <v>174</v>
      </c>
      <c r="L29">
        <v>26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 t="s">
        <v>221</v>
      </c>
      <c r="C30" t="s">
        <v>219</v>
      </c>
      <c r="D30" t="s">
        <v>23</v>
      </c>
      <c r="E30" t="s">
        <v>31</v>
      </c>
      <c r="F30" t="s">
        <v>156</v>
      </c>
      <c r="G30" t="s">
        <v>71</v>
      </c>
      <c r="H30">
        <v>1</v>
      </c>
      <c r="I30" t="s">
        <v>242</v>
      </c>
      <c r="J30" t="s">
        <v>121</v>
      </c>
      <c r="K30" t="s">
        <v>190</v>
      </c>
      <c r="L30">
        <v>29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 t="s">
        <v>221</v>
      </c>
      <c r="C31" t="s">
        <v>219</v>
      </c>
      <c r="D31" t="s">
        <v>23</v>
      </c>
      <c r="E31" t="s">
        <v>31</v>
      </c>
      <c r="F31" t="s">
        <v>156</v>
      </c>
      <c r="G31" t="s">
        <v>71</v>
      </c>
      <c r="H31">
        <v>1</v>
      </c>
      <c r="I31" t="s">
        <v>242</v>
      </c>
      <c r="J31" t="s">
        <v>176</v>
      </c>
      <c r="K31" t="s">
        <v>174</v>
      </c>
      <c r="L31">
        <v>29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 t="s">
        <v>221</v>
      </c>
      <c r="C32" t="s">
        <v>219</v>
      </c>
      <c r="D32" t="s">
        <v>23</v>
      </c>
      <c r="E32" t="s">
        <v>31</v>
      </c>
      <c r="F32" t="s">
        <v>156</v>
      </c>
      <c r="G32" t="s">
        <v>71</v>
      </c>
      <c r="H32">
        <v>1</v>
      </c>
      <c r="I32" t="s">
        <v>242</v>
      </c>
      <c r="J32" t="s">
        <v>177</v>
      </c>
      <c r="K32" t="s">
        <v>174</v>
      </c>
      <c r="L32">
        <v>29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 t="s">
        <v>218</v>
      </c>
      <c r="C33" t="s">
        <v>222</v>
      </c>
      <c r="D33" t="s">
        <v>28</v>
      </c>
      <c r="E33" t="s">
        <v>26</v>
      </c>
      <c r="F33" t="s">
        <v>156</v>
      </c>
      <c r="G33" t="s">
        <v>71</v>
      </c>
      <c r="H33">
        <v>1</v>
      </c>
      <c r="I33" t="s">
        <v>242</v>
      </c>
      <c r="J33" t="s">
        <v>120</v>
      </c>
      <c r="K33" t="s">
        <v>174</v>
      </c>
      <c r="L33">
        <v>24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 t="s">
        <v>218</v>
      </c>
      <c r="C34" t="s">
        <v>222</v>
      </c>
      <c r="D34" t="s">
        <v>28</v>
      </c>
      <c r="E34" t="s">
        <v>26</v>
      </c>
      <c r="F34" t="s">
        <v>156</v>
      </c>
      <c r="G34" t="s">
        <v>71</v>
      </c>
      <c r="H34">
        <v>1</v>
      </c>
      <c r="I34" t="s">
        <v>242</v>
      </c>
      <c r="J34" t="s">
        <v>175</v>
      </c>
      <c r="K34" t="s">
        <v>174</v>
      </c>
      <c r="L34">
        <v>23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 t="s">
        <v>218</v>
      </c>
      <c r="C35" t="s">
        <v>222</v>
      </c>
      <c r="D35" t="s">
        <v>28</v>
      </c>
      <c r="E35" t="s">
        <v>26</v>
      </c>
      <c r="F35" t="s">
        <v>156</v>
      </c>
      <c r="G35" t="s">
        <v>71</v>
      </c>
      <c r="H35">
        <v>1</v>
      </c>
      <c r="I35" t="s">
        <v>242</v>
      </c>
      <c r="J35" t="s">
        <v>121</v>
      </c>
      <c r="K35" t="s">
        <v>174</v>
      </c>
      <c r="L35">
        <v>23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 t="s">
        <v>218</v>
      </c>
      <c r="C36" t="s">
        <v>222</v>
      </c>
      <c r="D36" t="s">
        <v>28</v>
      </c>
      <c r="E36" t="s">
        <v>26</v>
      </c>
      <c r="F36" t="s">
        <v>156</v>
      </c>
      <c r="G36" t="s">
        <v>71</v>
      </c>
      <c r="H36">
        <v>1</v>
      </c>
      <c r="I36" t="s">
        <v>242</v>
      </c>
      <c r="J36" t="s">
        <v>176</v>
      </c>
      <c r="K36" t="s">
        <v>174</v>
      </c>
      <c r="L36">
        <v>23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 t="s">
        <v>218</v>
      </c>
      <c r="C37" t="s">
        <v>222</v>
      </c>
      <c r="D37" t="s">
        <v>28</v>
      </c>
      <c r="E37" t="s">
        <v>26</v>
      </c>
      <c r="F37" t="s">
        <v>156</v>
      </c>
      <c r="G37" t="s">
        <v>71</v>
      </c>
      <c r="H37">
        <v>1</v>
      </c>
      <c r="I37" t="s">
        <v>242</v>
      </c>
      <c r="J37" t="s">
        <v>177</v>
      </c>
      <c r="K37" t="s">
        <v>174</v>
      </c>
      <c r="L37">
        <v>29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 t="s">
        <v>223</v>
      </c>
      <c r="C38" t="s">
        <v>222</v>
      </c>
      <c r="D38" t="s">
        <v>23</v>
      </c>
      <c r="E38" t="s">
        <v>26</v>
      </c>
      <c r="F38" t="s">
        <v>156</v>
      </c>
      <c r="G38" t="s">
        <v>71</v>
      </c>
      <c r="H38">
        <v>1</v>
      </c>
      <c r="I38" t="s">
        <v>242</v>
      </c>
      <c r="J38" t="s">
        <v>120</v>
      </c>
      <c r="K38" t="s">
        <v>174</v>
      </c>
      <c r="L38">
        <v>24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 t="s">
        <v>223</v>
      </c>
      <c r="C39" t="s">
        <v>222</v>
      </c>
      <c r="D39" t="s">
        <v>23</v>
      </c>
      <c r="E39" t="s">
        <v>26</v>
      </c>
      <c r="F39" t="s">
        <v>156</v>
      </c>
      <c r="G39" t="s">
        <v>71</v>
      </c>
      <c r="H39">
        <v>1</v>
      </c>
      <c r="I39" t="s">
        <v>242</v>
      </c>
      <c r="J39" t="s">
        <v>175</v>
      </c>
      <c r="K39" t="s">
        <v>174</v>
      </c>
      <c r="L39">
        <v>23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 t="s">
        <v>223</v>
      </c>
      <c r="C40" t="s">
        <v>222</v>
      </c>
      <c r="D40" t="s">
        <v>23</v>
      </c>
      <c r="E40" t="s">
        <v>26</v>
      </c>
      <c r="F40" t="s">
        <v>156</v>
      </c>
      <c r="G40" t="s">
        <v>71</v>
      </c>
      <c r="H40">
        <v>1</v>
      </c>
      <c r="I40" t="s">
        <v>242</v>
      </c>
      <c r="J40" t="s">
        <v>121</v>
      </c>
      <c r="K40" t="s">
        <v>174</v>
      </c>
      <c r="L40">
        <v>23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 t="s">
        <v>223</v>
      </c>
      <c r="C41" t="s">
        <v>222</v>
      </c>
      <c r="D41" t="s">
        <v>23</v>
      </c>
      <c r="E41" t="s">
        <v>26</v>
      </c>
      <c r="F41" t="s">
        <v>156</v>
      </c>
      <c r="G41" t="s">
        <v>71</v>
      </c>
      <c r="H41">
        <v>1</v>
      </c>
      <c r="I41" t="s">
        <v>242</v>
      </c>
      <c r="J41" t="s">
        <v>176</v>
      </c>
      <c r="K41" t="s">
        <v>174</v>
      </c>
      <c r="L41">
        <v>23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 t="s">
        <v>223</v>
      </c>
      <c r="C42" t="s">
        <v>222</v>
      </c>
      <c r="D42" t="s">
        <v>23</v>
      </c>
      <c r="E42" t="s">
        <v>26</v>
      </c>
      <c r="F42" t="s">
        <v>156</v>
      </c>
      <c r="G42" t="s">
        <v>71</v>
      </c>
      <c r="H42">
        <v>1</v>
      </c>
      <c r="I42" t="s">
        <v>242</v>
      </c>
      <c r="J42" t="s">
        <v>177</v>
      </c>
      <c r="K42" t="s">
        <v>174</v>
      </c>
      <c r="L42">
        <v>29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 t="s">
        <v>218</v>
      </c>
      <c r="C43" t="s">
        <v>224</v>
      </c>
      <c r="D43" t="s">
        <v>24</v>
      </c>
      <c r="E43" t="s">
        <v>26</v>
      </c>
      <c r="F43" t="s">
        <v>156</v>
      </c>
      <c r="G43" t="s">
        <v>71</v>
      </c>
      <c r="H43">
        <v>1</v>
      </c>
      <c r="I43" t="s">
        <v>242</v>
      </c>
      <c r="J43" t="s">
        <v>120</v>
      </c>
      <c r="K43" t="s">
        <v>174</v>
      </c>
      <c r="L43">
        <v>22</v>
      </c>
      <c r="T43" t="str">
        <f>Receive[[#This Row],[服装]]&amp;Receive[[#This Row],[名前]]&amp;Receive[[#This Row],[レアリティ]]</f>
        <v>ユニフォーム山口忠ICONIC</v>
      </c>
    </row>
    <row r="44" spans="1:20" x14ac:dyDescent="0.3">
      <c r="A44">
        <f>VLOOKUP(Receive[[#This Row],[No用]],SetNo[[No.用]:[vlookup 用]],2,FALSE)</f>
        <v>9</v>
      </c>
      <c r="B44" t="s">
        <v>218</v>
      </c>
      <c r="C44" t="s">
        <v>224</v>
      </c>
      <c r="D44" t="s">
        <v>24</v>
      </c>
      <c r="E44" t="s">
        <v>26</v>
      </c>
      <c r="F44" t="s">
        <v>156</v>
      </c>
      <c r="G44" t="s">
        <v>71</v>
      </c>
      <c r="H44">
        <v>1</v>
      </c>
      <c r="I44" t="s">
        <v>242</v>
      </c>
      <c r="J44" t="s">
        <v>175</v>
      </c>
      <c r="K44" t="s">
        <v>174</v>
      </c>
      <c r="L44">
        <v>22</v>
      </c>
      <c r="T44" t="str">
        <f>Receive[[#This Row],[服装]]&amp;Receive[[#This Row],[名前]]&amp;Receive[[#This Row],[レアリティ]]</f>
        <v>ユニフォーム山口忠ICONIC</v>
      </c>
    </row>
    <row r="45" spans="1:20" x14ac:dyDescent="0.3">
      <c r="A45">
        <f>VLOOKUP(Receive[[#This Row],[No用]],SetNo[[No.用]:[vlookup 用]],2,FALSE)</f>
        <v>9</v>
      </c>
      <c r="B45" t="s">
        <v>218</v>
      </c>
      <c r="C45" t="s">
        <v>224</v>
      </c>
      <c r="D45" t="s">
        <v>24</v>
      </c>
      <c r="E45" t="s">
        <v>26</v>
      </c>
      <c r="F45" t="s">
        <v>156</v>
      </c>
      <c r="G45" t="s">
        <v>71</v>
      </c>
      <c r="H45">
        <v>1</v>
      </c>
      <c r="I45" t="s">
        <v>242</v>
      </c>
      <c r="J45" t="s">
        <v>121</v>
      </c>
      <c r="K45" t="s">
        <v>174</v>
      </c>
      <c r="L45">
        <v>22</v>
      </c>
      <c r="T45" t="str">
        <f>Receive[[#This Row],[服装]]&amp;Receive[[#This Row],[名前]]&amp;Receive[[#This Row],[レアリティ]]</f>
        <v>ユニフォーム山口忠ICONIC</v>
      </c>
    </row>
    <row r="46" spans="1:20" x14ac:dyDescent="0.3">
      <c r="A46">
        <f>VLOOKUP(Receive[[#This Row],[No用]],SetNo[[No.用]:[vlookup 用]],2,FALSE)</f>
        <v>9</v>
      </c>
      <c r="B46" t="s">
        <v>218</v>
      </c>
      <c r="C46" t="s">
        <v>224</v>
      </c>
      <c r="D46" t="s">
        <v>24</v>
      </c>
      <c r="E46" t="s">
        <v>26</v>
      </c>
      <c r="F46" t="s">
        <v>156</v>
      </c>
      <c r="G46" t="s">
        <v>71</v>
      </c>
      <c r="H46">
        <v>1</v>
      </c>
      <c r="I46" t="s">
        <v>242</v>
      </c>
      <c r="J46" t="s">
        <v>176</v>
      </c>
      <c r="K46" t="s">
        <v>174</v>
      </c>
      <c r="L46">
        <v>22</v>
      </c>
      <c r="T46" t="str">
        <f>Receive[[#This Row],[服装]]&amp;Receive[[#This Row],[名前]]&amp;Receive[[#This Row],[レアリティ]]</f>
        <v>ユニフォーム山口忠ICONIC</v>
      </c>
    </row>
    <row r="47" spans="1:20" x14ac:dyDescent="0.3">
      <c r="A47">
        <f>VLOOKUP(Receive[[#This Row],[No用]],SetNo[[No.用]:[vlookup 用]],2,FALSE)</f>
        <v>9</v>
      </c>
      <c r="B47" t="s">
        <v>218</v>
      </c>
      <c r="C47" t="s">
        <v>224</v>
      </c>
      <c r="D47" t="s">
        <v>24</v>
      </c>
      <c r="E47" t="s">
        <v>26</v>
      </c>
      <c r="F47" t="s">
        <v>156</v>
      </c>
      <c r="G47" t="s">
        <v>71</v>
      </c>
      <c r="H47">
        <v>1</v>
      </c>
      <c r="I47" t="s">
        <v>242</v>
      </c>
      <c r="J47" t="s">
        <v>177</v>
      </c>
      <c r="K47" t="s">
        <v>174</v>
      </c>
      <c r="L47">
        <v>29</v>
      </c>
      <c r="T47" t="str">
        <f>Receive[[#This Row],[服装]]&amp;Receive[[#This Row],[名前]]&amp;Receive[[#This Row],[レアリティ]]</f>
        <v>ユニフォーム山口忠ICONIC</v>
      </c>
    </row>
    <row r="48" spans="1:20" x14ac:dyDescent="0.3">
      <c r="A48">
        <f>VLOOKUP(Receive[[#This Row],[No用]],SetNo[[No.用]:[vlookup 用]],2,FALSE)</f>
        <v>10</v>
      </c>
      <c r="B48" t="s">
        <v>223</v>
      </c>
      <c r="C48" t="s">
        <v>224</v>
      </c>
      <c r="D48" t="s">
        <v>28</v>
      </c>
      <c r="E48" t="s">
        <v>26</v>
      </c>
      <c r="F48" t="s">
        <v>156</v>
      </c>
      <c r="G48" t="s">
        <v>71</v>
      </c>
      <c r="H48">
        <v>1</v>
      </c>
      <c r="I48" t="s">
        <v>242</v>
      </c>
      <c r="J48" t="s">
        <v>120</v>
      </c>
      <c r="K48" t="s">
        <v>190</v>
      </c>
      <c r="L48">
        <v>28</v>
      </c>
      <c r="T48" t="str">
        <f>Receive[[#This Row],[服装]]&amp;Receive[[#This Row],[名前]]&amp;Receive[[#This Row],[レアリティ]]</f>
        <v>水着山口忠ICONIC</v>
      </c>
    </row>
    <row r="49" spans="1:20" x14ac:dyDescent="0.3">
      <c r="A49">
        <f>VLOOKUP(Receive[[#This Row],[No用]],SetNo[[No.用]:[vlookup 用]],2,FALSE)</f>
        <v>10</v>
      </c>
      <c r="B49" t="s">
        <v>223</v>
      </c>
      <c r="C49" t="s">
        <v>224</v>
      </c>
      <c r="D49" t="s">
        <v>28</v>
      </c>
      <c r="E49" t="s">
        <v>26</v>
      </c>
      <c r="F49" t="s">
        <v>156</v>
      </c>
      <c r="G49" t="s">
        <v>71</v>
      </c>
      <c r="H49">
        <v>1</v>
      </c>
      <c r="I49" t="s">
        <v>242</v>
      </c>
      <c r="J49" t="s">
        <v>175</v>
      </c>
      <c r="K49" t="s">
        <v>174</v>
      </c>
      <c r="L49">
        <v>25</v>
      </c>
      <c r="T49" t="str">
        <f>Receive[[#This Row],[服装]]&amp;Receive[[#This Row],[名前]]&amp;Receive[[#This Row],[レアリティ]]</f>
        <v>水着山口忠ICONIC</v>
      </c>
    </row>
    <row r="50" spans="1:20" x14ac:dyDescent="0.3">
      <c r="A50">
        <f>VLOOKUP(Receive[[#This Row],[No用]],SetNo[[No.用]:[vlookup 用]],2,FALSE)</f>
        <v>10</v>
      </c>
      <c r="B50" t="s">
        <v>223</v>
      </c>
      <c r="C50" t="s">
        <v>224</v>
      </c>
      <c r="D50" t="s">
        <v>28</v>
      </c>
      <c r="E50" t="s">
        <v>26</v>
      </c>
      <c r="F50" t="s">
        <v>156</v>
      </c>
      <c r="G50" t="s">
        <v>71</v>
      </c>
      <c r="H50">
        <v>1</v>
      </c>
      <c r="I50" t="s">
        <v>242</v>
      </c>
      <c r="J50" t="s">
        <v>244</v>
      </c>
      <c r="K50" t="s">
        <v>174</v>
      </c>
      <c r="L50">
        <v>23</v>
      </c>
      <c r="T50" t="str">
        <f>Receive[[#This Row],[服装]]&amp;Receive[[#This Row],[名前]]&amp;Receive[[#This Row],[レアリティ]]</f>
        <v>水着山口忠ICONIC</v>
      </c>
    </row>
    <row r="51" spans="1:20" x14ac:dyDescent="0.3">
      <c r="A51">
        <f>VLOOKUP(Receive[[#This Row],[No用]],SetNo[[No.用]:[vlookup 用]],2,FALSE)</f>
        <v>10</v>
      </c>
      <c r="B51" t="s">
        <v>223</v>
      </c>
      <c r="C51" t="s">
        <v>224</v>
      </c>
      <c r="D51" t="s">
        <v>28</v>
      </c>
      <c r="E51" t="s">
        <v>26</v>
      </c>
      <c r="F51" t="s">
        <v>156</v>
      </c>
      <c r="G51" t="s">
        <v>71</v>
      </c>
      <c r="H51">
        <v>1</v>
      </c>
      <c r="I51" t="s">
        <v>242</v>
      </c>
      <c r="J51" t="s">
        <v>121</v>
      </c>
      <c r="K51" t="s">
        <v>190</v>
      </c>
      <c r="L51">
        <v>28</v>
      </c>
      <c r="T51" t="str">
        <f>Receive[[#This Row],[服装]]&amp;Receive[[#This Row],[名前]]&amp;Receive[[#This Row],[レアリティ]]</f>
        <v>水着山口忠ICONIC</v>
      </c>
    </row>
    <row r="52" spans="1:20" x14ac:dyDescent="0.3">
      <c r="A52">
        <f>VLOOKUP(Receive[[#This Row],[No用]],SetNo[[No.用]:[vlookup 用]],2,FALSE)</f>
        <v>10</v>
      </c>
      <c r="B52" t="s">
        <v>223</v>
      </c>
      <c r="C52" t="s">
        <v>224</v>
      </c>
      <c r="D52" t="s">
        <v>28</v>
      </c>
      <c r="E52" t="s">
        <v>26</v>
      </c>
      <c r="F52" t="s">
        <v>156</v>
      </c>
      <c r="G52" t="s">
        <v>71</v>
      </c>
      <c r="H52">
        <v>1</v>
      </c>
      <c r="I52" t="s">
        <v>242</v>
      </c>
      <c r="J52" t="s">
        <v>176</v>
      </c>
      <c r="K52" t="s">
        <v>174</v>
      </c>
      <c r="L52">
        <v>22</v>
      </c>
      <c r="T52" t="str">
        <f>Receive[[#This Row],[服装]]&amp;Receive[[#This Row],[名前]]&amp;Receive[[#This Row],[レアリティ]]</f>
        <v>水着山口忠ICONIC</v>
      </c>
    </row>
    <row r="53" spans="1:20" x14ac:dyDescent="0.3">
      <c r="A53">
        <f>VLOOKUP(Receive[[#This Row],[No用]],SetNo[[No.用]:[vlookup 用]],2,FALSE)</f>
        <v>10</v>
      </c>
      <c r="B53" t="s">
        <v>223</v>
      </c>
      <c r="C53" t="s">
        <v>224</v>
      </c>
      <c r="D53" t="s">
        <v>28</v>
      </c>
      <c r="E53" t="s">
        <v>26</v>
      </c>
      <c r="F53" t="s">
        <v>156</v>
      </c>
      <c r="G53" t="s">
        <v>71</v>
      </c>
      <c r="H53">
        <v>1</v>
      </c>
      <c r="I53" t="s">
        <v>242</v>
      </c>
      <c r="J53" t="s">
        <v>177</v>
      </c>
      <c r="K53" t="s">
        <v>174</v>
      </c>
      <c r="L53">
        <v>29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 t="s">
        <v>218</v>
      </c>
      <c r="C54" t="s">
        <v>225</v>
      </c>
      <c r="D54" t="s">
        <v>28</v>
      </c>
      <c r="E54" t="s">
        <v>21</v>
      </c>
      <c r="F54" t="s">
        <v>156</v>
      </c>
      <c r="G54" t="s">
        <v>71</v>
      </c>
      <c r="H54">
        <v>1</v>
      </c>
      <c r="I54" t="s">
        <v>242</v>
      </c>
      <c r="J54" t="s">
        <v>120</v>
      </c>
      <c r="K54" t="s">
        <v>185</v>
      </c>
      <c r="L54">
        <v>31</v>
      </c>
      <c r="T54" t="str">
        <f>Receive[[#This Row],[服装]]&amp;Receive[[#This Row],[名前]]&amp;Receive[[#This Row],[レアリティ]]</f>
        <v>ユニフォーム西谷夕ICONIC</v>
      </c>
    </row>
    <row r="55" spans="1:20" x14ac:dyDescent="0.3">
      <c r="A55">
        <f>VLOOKUP(Receive[[#This Row],[No用]],SetNo[[No.用]:[vlookup 用]],2,FALSE)</f>
        <v>11</v>
      </c>
      <c r="B55" t="s">
        <v>218</v>
      </c>
      <c r="C55" t="s">
        <v>225</v>
      </c>
      <c r="D55" t="s">
        <v>28</v>
      </c>
      <c r="E55" t="s">
        <v>21</v>
      </c>
      <c r="F55" t="s">
        <v>156</v>
      </c>
      <c r="G55" t="s">
        <v>71</v>
      </c>
      <c r="H55">
        <v>1</v>
      </c>
      <c r="I55" t="s">
        <v>242</v>
      </c>
      <c r="J55" t="s">
        <v>207</v>
      </c>
      <c r="K55" t="s">
        <v>185</v>
      </c>
      <c r="L55">
        <v>36</v>
      </c>
      <c r="T55" t="str">
        <f>Receive[[#This Row],[服装]]&amp;Receive[[#This Row],[名前]]&amp;Receive[[#This Row],[レアリティ]]</f>
        <v>ユニフォーム西谷夕ICONIC</v>
      </c>
    </row>
    <row r="56" spans="1:20" x14ac:dyDescent="0.3">
      <c r="A56">
        <f>VLOOKUP(Receive[[#This Row],[No用]],SetNo[[No.用]:[vlookup 用]],2,FALSE)</f>
        <v>11</v>
      </c>
      <c r="B56" t="s">
        <v>218</v>
      </c>
      <c r="C56" t="s">
        <v>225</v>
      </c>
      <c r="D56" t="s">
        <v>28</v>
      </c>
      <c r="E56" t="s">
        <v>21</v>
      </c>
      <c r="F56" t="s">
        <v>156</v>
      </c>
      <c r="G56" t="s">
        <v>71</v>
      </c>
      <c r="H56">
        <v>1</v>
      </c>
      <c r="I56" t="s">
        <v>242</v>
      </c>
      <c r="J56" t="s">
        <v>175</v>
      </c>
      <c r="K56" t="s">
        <v>174</v>
      </c>
      <c r="L56">
        <v>31</v>
      </c>
      <c r="T56" t="str">
        <f>Receive[[#This Row],[服装]]&amp;Receive[[#This Row],[名前]]&amp;Receive[[#This Row],[レアリティ]]</f>
        <v>ユニフォーム西谷夕ICONIC</v>
      </c>
    </row>
    <row r="57" spans="1:20" x14ac:dyDescent="0.3">
      <c r="A57">
        <f>VLOOKUP(Receive[[#This Row],[No用]],SetNo[[No.用]:[vlookup 用]],2,FALSE)</f>
        <v>11</v>
      </c>
      <c r="B57" t="s">
        <v>218</v>
      </c>
      <c r="C57" t="s">
        <v>225</v>
      </c>
      <c r="D57" t="s">
        <v>28</v>
      </c>
      <c r="E57" t="s">
        <v>21</v>
      </c>
      <c r="F57" t="s">
        <v>156</v>
      </c>
      <c r="G57" t="s">
        <v>71</v>
      </c>
      <c r="H57">
        <v>1</v>
      </c>
      <c r="I57" t="s">
        <v>242</v>
      </c>
      <c r="J57" t="s">
        <v>244</v>
      </c>
      <c r="K57" t="s">
        <v>238</v>
      </c>
      <c r="L57">
        <v>31</v>
      </c>
      <c r="T57" t="str">
        <f>Receive[[#This Row],[服装]]&amp;Receive[[#This Row],[名前]]&amp;Receive[[#This Row],[レアリティ]]</f>
        <v>ユニフォーム西谷夕ICONIC</v>
      </c>
    </row>
    <row r="58" spans="1:20" x14ac:dyDescent="0.3">
      <c r="A58">
        <f>VLOOKUP(Receive[[#This Row],[No用]],SetNo[[No.用]:[vlookup 用]],2,FALSE)</f>
        <v>11</v>
      </c>
      <c r="B58" t="s">
        <v>218</v>
      </c>
      <c r="C58" t="s">
        <v>225</v>
      </c>
      <c r="D58" t="s">
        <v>28</v>
      </c>
      <c r="E58" t="s">
        <v>21</v>
      </c>
      <c r="F58" t="s">
        <v>156</v>
      </c>
      <c r="G58" t="s">
        <v>71</v>
      </c>
      <c r="H58">
        <v>1</v>
      </c>
      <c r="I58" t="s">
        <v>242</v>
      </c>
      <c r="J58" t="s">
        <v>121</v>
      </c>
      <c r="K58" t="s">
        <v>185</v>
      </c>
      <c r="L58">
        <v>31</v>
      </c>
      <c r="T58" t="str">
        <f>Receive[[#This Row],[服装]]&amp;Receive[[#This Row],[名前]]&amp;Receive[[#This Row],[レアリティ]]</f>
        <v>ユニフォーム西谷夕ICONIC</v>
      </c>
    </row>
    <row r="59" spans="1:20" x14ac:dyDescent="0.3">
      <c r="A59">
        <f>VLOOKUP(Receive[[#This Row],[No用]],SetNo[[No.用]:[vlookup 用]],2,FALSE)</f>
        <v>11</v>
      </c>
      <c r="B59" t="s">
        <v>218</v>
      </c>
      <c r="C59" t="s">
        <v>225</v>
      </c>
      <c r="D59" t="s">
        <v>28</v>
      </c>
      <c r="E59" t="s">
        <v>21</v>
      </c>
      <c r="F59" t="s">
        <v>156</v>
      </c>
      <c r="G59" t="s">
        <v>71</v>
      </c>
      <c r="H59">
        <v>1</v>
      </c>
      <c r="I59" t="s">
        <v>242</v>
      </c>
      <c r="J59" t="s">
        <v>195</v>
      </c>
      <c r="K59" t="s">
        <v>238</v>
      </c>
      <c r="L59">
        <v>42</v>
      </c>
      <c r="M59">
        <v>5</v>
      </c>
      <c r="N59">
        <v>50</v>
      </c>
      <c r="O59">
        <v>7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11</v>
      </c>
      <c r="B60" t="s">
        <v>218</v>
      </c>
      <c r="C60" t="s">
        <v>225</v>
      </c>
      <c r="D60" t="s">
        <v>28</v>
      </c>
      <c r="E60" t="s">
        <v>21</v>
      </c>
      <c r="F60" t="s">
        <v>156</v>
      </c>
      <c r="G60" t="s">
        <v>71</v>
      </c>
      <c r="H60">
        <v>1</v>
      </c>
      <c r="I60" t="s">
        <v>242</v>
      </c>
      <c r="J60" t="s">
        <v>176</v>
      </c>
      <c r="K60" t="s">
        <v>174</v>
      </c>
      <c r="L60">
        <v>39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11</v>
      </c>
      <c r="B61" t="s">
        <v>218</v>
      </c>
      <c r="C61" t="s">
        <v>225</v>
      </c>
      <c r="D61" t="s">
        <v>28</v>
      </c>
      <c r="E61" t="s">
        <v>21</v>
      </c>
      <c r="F61" t="s">
        <v>156</v>
      </c>
      <c r="G61" t="s">
        <v>71</v>
      </c>
      <c r="H61">
        <v>1</v>
      </c>
      <c r="I61" t="s">
        <v>242</v>
      </c>
      <c r="J61" t="s">
        <v>177</v>
      </c>
      <c r="K61" t="s">
        <v>174</v>
      </c>
      <c r="L61">
        <v>29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 t="s">
        <v>220</v>
      </c>
      <c r="C62" t="s">
        <v>225</v>
      </c>
      <c r="D62" t="s">
        <v>23</v>
      </c>
      <c r="E62" t="s">
        <v>21</v>
      </c>
      <c r="F62" t="s">
        <v>156</v>
      </c>
      <c r="G62" t="s">
        <v>71</v>
      </c>
      <c r="H62">
        <v>1</v>
      </c>
      <c r="I62" t="s">
        <v>242</v>
      </c>
      <c r="J62" t="s">
        <v>120</v>
      </c>
      <c r="K62" t="s">
        <v>185</v>
      </c>
      <c r="L62">
        <v>31</v>
      </c>
      <c r="T62" t="str">
        <f>Receive[[#This Row],[服装]]&amp;Receive[[#This Row],[名前]]&amp;Receive[[#This Row],[レアリティ]]</f>
        <v>制服西谷夕ICONIC</v>
      </c>
    </row>
    <row r="63" spans="1:20" x14ac:dyDescent="0.3">
      <c r="A63">
        <f>VLOOKUP(Receive[[#This Row],[No用]],SetNo[[No.用]:[vlookup 用]],2,FALSE)</f>
        <v>12</v>
      </c>
      <c r="B63" t="s">
        <v>220</v>
      </c>
      <c r="C63" t="s">
        <v>225</v>
      </c>
      <c r="D63" t="s">
        <v>23</v>
      </c>
      <c r="E63" t="s">
        <v>21</v>
      </c>
      <c r="F63" t="s">
        <v>156</v>
      </c>
      <c r="G63" t="s">
        <v>71</v>
      </c>
      <c r="H63">
        <v>1</v>
      </c>
      <c r="I63" t="s">
        <v>242</v>
      </c>
      <c r="J63" t="s">
        <v>207</v>
      </c>
      <c r="K63" t="s">
        <v>185</v>
      </c>
      <c r="L63">
        <v>36</v>
      </c>
      <c r="T63" t="str">
        <f>Receive[[#This Row],[服装]]&amp;Receive[[#This Row],[名前]]&amp;Receive[[#This Row],[レアリティ]]</f>
        <v>制服西谷夕ICONIC</v>
      </c>
    </row>
    <row r="64" spans="1:20" x14ac:dyDescent="0.3">
      <c r="A64">
        <f>VLOOKUP(Receive[[#This Row],[No用]],SetNo[[No.用]:[vlookup 用]],2,FALSE)</f>
        <v>12</v>
      </c>
      <c r="B64" t="s">
        <v>220</v>
      </c>
      <c r="C64" t="s">
        <v>225</v>
      </c>
      <c r="D64" t="s">
        <v>23</v>
      </c>
      <c r="E64" t="s">
        <v>21</v>
      </c>
      <c r="F64" t="s">
        <v>156</v>
      </c>
      <c r="G64" t="s">
        <v>71</v>
      </c>
      <c r="H64">
        <v>1</v>
      </c>
      <c r="I64" t="s">
        <v>242</v>
      </c>
      <c r="J64" t="s">
        <v>175</v>
      </c>
      <c r="K64" t="s">
        <v>174</v>
      </c>
      <c r="L64">
        <v>31</v>
      </c>
      <c r="T64" t="str">
        <f>Receive[[#This Row],[服装]]&amp;Receive[[#This Row],[名前]]&amp;Receive[[#This Row],[レアリティ]]</f>
        <v>制服西谷夕ICONIC</v>
      </c>
    </row>
    <row r="65" spans="1:20" x14ac:dyDescent="0.3">
      <c r="A65">
        <f>VLOOKUP(Receive[[#This Row],[No用]],SetNo[[No.用]:[vlookup 用]],2,FALSE)</f>
        <v>12</v>
      </c>
      <c r="B65" t="s">
        <v>220</v>
      </c>
      <c r="C65" t="s">
        <v>225</v>
      </c>
      <c r="D65" t="s">
        <v>23</v>
      </c>
      <c r="E65" t="s">
        <v>21</v>
      </c>
      <c r="F65" t="s">
        <v>156</v>
      </c>
      <c r="G65" t="s">
        <v>71</v>
      </c>
      <c r="H65">
        <v>1</v>
      </c>
      <c r="I65" t="s">
        <v>242</v>
      </c>
      <c r="J65" t="s">
        <v>244</v>
      </c>
      <c r="K65" t="s">
        <v>174</v>
      </c>
      <c r="L65">
        <v>28</v>
      </c>
      <c r="T65" t="str">
        <f>Receive[[#This Row],[服装]]&amp;Receive[[#This Row],[名前]]&amp;Receive[[#This Row],[レアリティ]]</f>
        <v>制服西谷夕ICONIC</v>
      </c>
    </row>
    <row r="66" spans="1:20" x14ac:dyDescent="0.3">
      <c r="A66">
        <f>VLOOKUP(Receive[[#This Row],[No用]],SetNo[[No.用]:[vlookup 用]],2,FALSE)</f>
        <v>12</v>
      </c>
      <c r="B66" t="s">
        <v>220</v>
      </c>
      <c r="C66" t="s">
        <v>225</v>
      </c>
      <c r="D66" t="s">
        <v>23</v>
      </c>
      <c r="E66" t="s">
        <v>21</v>
      </c>
      <c r="F66" t="s">
        <v>156</v>
      </c>
      <c r="G66" t="s">
        <v>71</v>
      </c>
      <c r="H66">
        <v>1</v>
      </c>
      <c r="I66" t="s">
        <v>242</v>
      </c>
      <c r="J66" t="s">
        <v>121</v>
      </c>
      <c r="K66" t="s">
        <v>185</v>
      </c>
      <c r="L66">
        <v>31</v>
      </c>
      <c r="T66" t="str">
        <f>Receive[[#This Row],[服装]]&amp;Receive[[#This Row],[名前]]&amp;Receive[[#This Row],[レアリティ]]</f>
        <v>制服西谷夕ICONIC</v>
      </c>
    </row>
    <row r="67" spans="1:20" x14ac:dyDescent="0.3">
      <c r="A67">
        <f>VLOOKUP(Receive[[#This Row],[No用]],SetNo[[No.用]:[vlookup 用]],2,FALSE)</f>
        <v>12</v>
      </c>
      <c r="B67" t="s">
        <v>220</v>
      </c>
      <c r="C67" t="s">
        <v>225</v>
      </c>
      <c r="D67" t="s">
        <v>23</v>
      </c>
      <c r="E67" t="s">
        <v>21</v>
      </c>
      <c r="F67" t="s">
        <v>156</v>
      </c>
      <c r="G67" t="s">
        <v>71</v>
      </c>
      <c r="H67">
        <v>1</v>
      </c>
      <c r="I67" t="s">
        <v>242</v>
      </c>
      <c r="J67" t="s">
        <v>195</v>
      </c>
      <c r="K67" t="s">
        <v>238</v>
      </c>
      <c r="L67">
        <v>42</v>
      </c>
      <c r="M67">
        <v>5</v>
      </c>
      <c r="N67">
        <v>50</v>
      </c>
      <c r="O67">
        <v>7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12</v>
      </c>
      <c r="B68" t="s">
        <v>220</v>
      </c>
      <c r="C68" t="s">
        <v>225</v>
      </c>
      <c r="D68" t="s">
        <v>23</v>
      </c>
      <c r="E68" t="s">
        <v>21</v>
      </c>
      <c r="F68" t="s">
        <v>156</v>
      </c>
      <c r="G68" t="s">
        <v>71</v>
      </c>
      <c r="H68">
        <v>1</v>
      </c>
      <c r="I68" t="s">
        <v>242</v>
      </c>
      <c r="J68" t="s">
        <v>176</v>
      </c>
      <c r="K68" t="s">
        <v>238</v>
      </c>
      <c r="L68">
        <v>39</v>
      </c>
      <c r="N68">
        <v>49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12</v>
      </c>
      <c r="B69" t="s">
        <v>220</v>
      </c>
      <c r="C69" t="s">
        <v>225</v>
      </c>
      <c r="D69" t="s">
        <v>23</v>
      </c>
      <c r="E69" t="s">
        <v>21</v>
      </c>
      <c r="F69" t="s">
        <v>156</v>
      </c>
      <c r="G69" t="s">
        <v>71</v>
      </c>
      <c r="H69">
        <v>1</v>
      </c>
      <c r="I69" t="s">
        <v>242</v>
      </c>
      <c r="J69" t="s">
        <v>176</v>
      </c>
      <c r="K69" t="s">
        <v>174</v>
      </c>
      <c r="L69">
        <v>39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12</v>
      </c>
      <c r="B70" t="s">
        <v>220</v>
      </c>
      <c r="C70" t="s">
        <v>225</v>
      </c>
      <c r="D70" t="s">
        <v>23</v>
      </c>
      <c r="E70" t="s">
        <v>21</v>
      </c>
      <c r="F70" t="s">
        <v>156</v>
      </c>
      <c r="G70" t="s">
        <v>71</v>
      </c>
      <c r="H70">
        <v>1</v>
      </c>
      <c r="I70" t="s">
        <v>242</v>
      </c>
      <c r="J70" t="s">
        <v>177</v>
      </c>
      <c r="K70" t="s">
        <v>174</v>
      </c>
      <c r="L70">
        <v>29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 t="s">
        <v>218</v>
      </c>
      <c r="C71" t="s">
        <v>143</v>
      </c>
      <c r="D71" t="s">
        <v>24</v>
      </c>
      <c r="E71" t="s">
        <v>25</v>
      </c>
      <c r="F71" t="s">
        <v>137</v>
      </c>
      <c r="G71" t="s">
        <v>71</v>
      </c>
      <c r="H71">
        <v>1</v>
      </c>
      <c r="I71" t="s">
        <v>242</v>
      </c>
      <c r="J71" t="s">
        <v>120</v>
      </c>
      <c r="K71" t="s">
        <v>174</v>
      </c>
      <c r="L71">
        <v>24</v>
      </c>
      <c r="T71" t="str">
        <f>Receive[[#This Row],[服装]]&amp;Receive[[#This Row],[名前]]&amp;Receive[[#This Row],[レアリティ]]</f>
        <v>ユニフォーム田中龍之介ICONIC</v>
      </c>
    </row>
    <row r="72" spans="1:20" x14ac:dyDescent="0.3">
      <c r="A72">
        <f>VLOOKUP(Receive[[#This Row],[No用]],SetNo[[No.用]:[vlookup 用]],2,FALSE)</f>
        <v>13</v>
      </c>
      <c r="B72" t="s">
        <v>218</v>
      </c>
      <c r="C72" t="s">
        <v>143</v>
      </c>
      <c r="D72" t="s">
        <v>24</v>
      </c>
      <c r="E72" t="s">
        <v>25</v>
      </c>
      <c r="F72" t="s">
        <v>137</v>
      </c>
      <c r="G72" t="s">
        <v>71</v>
      </c>
      <c r="H72">
        <v>1</v>
      </c>
      <c r="I72" t="s">
        <v>242</v>
      </c>
      <c r="J72" t="s">
        <v>175</v>
      </c>
      <c r="K72" t="s">
        <v>174</v>
      </c>
      <c r="L72">
        <v>24</v>
      </c>
      <c r="T72" t="str">
        <f>Receive[[#This Row],[服装]]&amp;Receive[[#This Row],[名前]]&amp;Receive[[#This Row],[レアリティ]]</f>
        <v>ユニフォーム田中龍之介ICONIC</v>
      </c>
    </row>
    <row r="73" spans="1:20" x14ac:dyDescent="0.3">
      <c r="A73">
        <f>VLOOKUP(Receive[[#This Row],[No用]],SetNo[[No.用]:[vlookup 用]],2,FALSE)</f>
        <v>13</v>
      </c>
      <c r="B73" t="s">
        <v>218</v>
      </c>
      <c r="C73" t="s">
        <v>143</v>
      </c>
      <c r="D73" t="s">
        <v>24</v>
      </c>
      <c r="E73" t="s">
        <v>25</v>
      </c>
      <c r="F73" t="s">
        <v>137</v>
      </c>
      <c r="G73" t="s">
        <v>71</v>
      </c>
      <c r="H73">
        <v>1</v>
      </c>
      <c r="I73" t="s">
        <v>242</v>
      </c>
      <c r="J73" t="s">
        <v>121</v>
      </c>
      <c r="K73" t="s">
        <v>174</v>
      </c>
      <c r="L73">
        <v>24</v>
      </c>
      <c r="T73" t="str">
        <f>Receive[[#This Row],[服装]]&amp;Receive[[#This Row],[名前]]&amp;Receive[[#This Row],[レアリティ]]</f>
        <v>ユニフォーム田中龍之介ICONIC</v>
      </c>
    </row>
    <row r="74" spans="1:20" x14ac:dyDescent="0.3">
      <c r="A74">
        <f>VLOOKUP(Receive[[#This Row],[No用]],SetNo[[No.用]:[vlookup 用]],2,FALSE)</f>
        <v>13</v>
      </c>
      <c r="B74" t="s">
        <v>218</v>
      </c>
      <c r="C74" t="s">
        <v>143</v>
      </c>
      <c r="D74" t="s">
        <v>24</v>
      </c>
      <c r="E74" t="s">
        <v>25</v>
      </c>
      <c r="F74" t="s">
        <v>137</v>
      </c>
      <c r="G74" t="s">
        <v>71</v>
      </c>
      <c r="H74">
        <v>1</v>
      </c>
      <c r="I74" t="s">
        <v>242</v>
      </c>
      <c r="J74" t="s">
        <v>176</v>
      </c>
      <c r="K74" t="s">
        <v>174</v>
      </c>
      <c r="L74">
        <v>24</v>
      </c>
      <c r="T74" t="str">
        <f>Receive[[#This Row],[服装]]&amp;Receive[[#This Row],[名前]]&amp;Receive[[#This Row],[レアリティ]]</f>
        <v>ユニフォーム田中龍之介ICONIC</v>
      </c>
    </row>
    <row r="75" spans="1:20" x14ac:dyDescent="0.3">
      <c r="A75">
        <f>VLOOKUP(Receive[[#This Row],[No用]],SetNo[[No.用]:[vlookup 用]],2,FALSE)</f>
        <v>13</v>
      </c>
      <c r="B75" t="s">
        <v>218</v>
      </c>
      <c r="C75" t="s">
        <v>143</v>
      </c>
      <c r="D75" t="s">
        <v>24</v>
      </c>
      <c r="E75" t="s">
        <v>25</v>
      </c>
      <c r="F75" t="s">
        <v>137</v>
      </c>
      <c r="G75" t="s">
        <v>71</v>
      </c>
      <c r="H75">
        <v>1</v>
      </c>
      <c r="I75" t="s">
        <v>242</v>
      </c>
      <c r="J75" t="s">
        <v>177</v>
      </c>
      <c r="K75" t="s">
        <v>174</v>
      </c>
      <c r="L75">
        <v>29</v>
      </c>
      <c r="T75" t="str">
        <f>Receive[[#This Row],[服装]]&amp;Receive[[#This Row],[名前]]&amp;Receive[[#This Row],[レアリティ]]</f>
        <v>ユニフォーム田中龍之介ICONIC</v>
      </c>
    </row>
    <row r="76" spans="1:20" x14ac:dyDescent="0.3">
      <c r="A76">
        <f>VLOOKUP(Receive[[#This Row],[No用]],SetNo[[No.用]:[vlookup 用]],2,FALSE)</f>
        <v>14</v>
      </c>
      <c r="B76" t="s">
        <v>150</v>
      </c>
      <c r="C76" t="s">
        <v>143</v>
      </c>
      <c r="D76" t="s">
        <v>28</v>
      </c>
      <c r="E76" t="s">
        <v>25</v>
      </c>
      <c r="F76" t="s">
        <v>137</v>
      </c>
      <c r="G76" t="s">
        <v>71</v>
      </c>
      <c r="H76">
        <v>1</v>
      </c>
      <c r="I76" t="s">
        <v>242</v>
      </c>
      <c r="J76" t="s">
        <v>120</v>
      </c>
      <c r="K76" t="s">
        <v>174</v>
      </c>
      <c r="L76">
        <v>24</v>
      </c>
      <c r="T76" t="str">
        <f>Receive[[#This Row],[服装]]&amp;Receive[[#This Row],[名前]]&amp;Receive[[#This Row],[レアリティ]]</f>
        <v>制服田中龍之介ICONIC</v>
      </c>
    </row>
    <row r="77" spans="1:20" x14ac:dyDescent="0.3">
      <c r="A77">
        <f>VLOOKUP(Receive[[#This Row],[No用]],SetNo[[No.用]:[vlookup 用]],2,FALSE)</f>
        <v>14</v>
      </c>
      <c r="B77" t="s">
        <v>150</v>
      </c>
      <c r="C77" t="s">
        <v>143</v>
      </c>
      <c r="D77" t="s">
        <v>28</v>
      </c>
      <c r="E77" t="s">
        <v>25</v>
      </c>
      <c r="F77" t="s">
        <v>137</v>
      </c>
      <c r="G77" t="s">
        <v>71</v>
      </c>
      <c r="H77">
        <v>1</v>
      </c>
      <c r="I77" t="s">
        <v>242</v>
      </c>
      <c r="J77" t="s">
        <v>175</v>
      </c>
      <c r="K77" t="s">
        <v>174</v>
      </c>
      <c r="L77">
        <v>24</v>
      </c>
      <c r="T77" t="str">
        <f>Receive[[#This Row],[服装]]&amp;Receive[[#This Row],[名前]]&amp;Receive[[#This Row],[レアリティ]]</f>
        <v>制服田中龍之介ICONIC</v>
      </c>
    </row>
    <row r="78" spans="1:20" x14ac:dyDescent="0.3">
      <c r="A78">
        <f>VLOOKUP(Receive[[#This Row],[No用]],SetNo[[No.用]:[vlookup 用]],2,FALSE)</f>
        <v>14</v>
      </c>
      <c r="B78" t="s">
        <v>150</v>
      </c>
      <c r="C78" t="s">
        <v>143</v>
      </c>
      <c r="D78" t="s">
        <v>28</v>
      </c>
      <c r="E78" t="s">
        <v>25</v>
      </c>
      <c r="F78" t="s">
        <v>137</v>
      </c>
      <c r="G78" t="s">
        <v>71</v>
      </c>
      <c r="H78">
        <v>1</v>
      </c>
      <c r="I78" t="s">
        <v>242</v>
      </c>
      <c r="J78" t="s">
        <v>121</v>
      </c>
      <c r="K78" t="s">
        <v>174</v>
      </c>
      <c r="L78">
        <v>24</v>
      </c>
      <c r="T78" t="str">
        <f>Receive[[#This Row],[服装]]&amp;Receive[[#This Row],[名前]]&amp;Receive[[#This Row],[レアリティ]]</f>
        <v>制服田中龍之介ICONIC</v>
      </c>
    </row>
    <row r="79" spans="1:20" x14ac:dyDescent="0.3">
      <c r="A79">
        <f>VLOOKUP(Receive[[#This Row],[No用]],SetNo[[No.用]:[vlookup 用]],2,FALSE)</f>
        <v>14</v>
      </c>
      <c r="B79" t="s">
        <v>150</v>
      </c>
      <c r="C79" t="s">
        <v>143</v>
      </c>
      <c r="D79" t="s">
        <v>28</v>
      </c>
      <c r="E79" t="s">
        <v>25</v>
      </c>
      <c r="F79" t="s">
        <v>137</v>
      </c>
      <c r="G79" t="s">
        <v>71</v>
      </c>
      <c r="H79">
        <v>1</v>
      </c>
      <c r="I79" t="s">
        <v>242</v>
      </c>
      <c r="J79" t="s">
        <v>176</v>
      </c>
      <c r="K79" t="s">
        <v>174</v>
      </c>
      <c r="L79">
        <v>24</v>
      </c>
      <c r="T79" t="str">
        <f>Receive[[#This Row],[服装]]&amp;Receive[[#This Row],[名前]]&amp;Receive[[#This Row],[レアリティ]]</f>
        <v>制服田中龍之介ICONIC</v>
      </c>
    </row>
    <row r="80" spans="1:20" x14ac:dyDescent="0.3">
      <c r="A80">
        <f>VLOOKUP(Receive[[#This Row],[No用]],SetNo[[No.用]:[vlookup 用]],2,FALSE)</f>
        <v>14</v>
      </c>
      <c r="B80" t="s">
        <v>150</v>
      </c>
      <c r="C80" t="s">
        <v>143</v>
      </c>
      <c r="D80" t="s">
        <v>28</v>
      </c>
      <c r="E80" t="s">
        <v>25</v>
      </c>
      <c r="F80" t="s">
        <v>137</v>
      </c>
      <c r="G80" t="s">
        <v>71</v>
      </c>
      <c r="H80">
        <v>1</v>
      </c>
      <c r="I80" t="s">
        <v>242</v>
      </c>
      <c r="J80" t="s">
        <v>177</v>
      </c>
      <c r="K80" t="s">
        <v>174</v>
      </c>
      <c r="L80">
        <v>29</v>
      </c>
      <c r="T80" t="str">
        <f>Receive[[#This Row],[服装]]&amp;Receive[[#This Row],[名前]]&amp;Receive[[#This Row],[レアリティ]]</f>
        <v>制服田中龍之介ICONIC</v>
      </c>
    </row>
    <row r="81" spans="1:20" x14ac:dyDescent="0.3">
      <c r="A81">
        <f>VLOOKUP(Receive[[#This Row],[No用]],SetNo[[No.用]:[vlookup 用]],2,FALSE)</f>
        <v>15</v>
      </c>
      <c r="B81" t="s">
        <v>218</v>
      </c>
      <c r="C81" t="s">
        <v>144</v>
      </c>
      <c r="D81" t="s">
        <v>28</v>
      </c>
      <c r="E81" t="s">
        <v>25</v>
      </c>
      <c r="F81" t="s">
        <v>137</v>
      </c>
      <c r="G81" t="s">
        <v>71</v>
      </c>
      <c r="H81">
        <v>1</v>
      </c>
      <c r="I81" t="s">
        <v>242</v>
      </c>
      <c r="J81" t="s">
        <v>120</v>
      </c>
      <c r="K81" t="s">
        <v>185</v>
      </c>
      <c r="L81">
        <v>33</v>
      </c>
      <c r="T81" t="str">
        <f>Receive[[#This Row],[服装]]&amp;Receive[[#This Row],[名前]]&amp;Receive[[#This Row],[レアリティ]]</f>
        <v>ユニフォーム澤村大地ICONIC</v>
      </c>
    </row>
    <row r="82" spans="1:20" x14ac:dyDescent="0.3">
      <c r="A82">
        <f>VLOOKUP(Receive[[#This Row],[No用]],SetNo[[No.用]:[vlookup 用]],2,FALSE)</f>
        <v>15</v>
      </c>
      <c r="B82" t="s">
        <v>218</v>
      </c>
      <c r="C82" t="s">
        <v>144</v>
      </c>
      <c r="D82" t="s">
        <v>28</v>
      </c>
      <c r="E82" t="s">
        <v>25</v>
      </c>
      <c r="F82" t="s">
        <v>137</v>
      </c>
      <c r="G82" t="s">
        <v>71</v>
      </c>
      <c r="H82">
        <v>1</v>
      </c>
      <c r="I82" t="s">
        <v>242</v>
      </c>
      <c r="J82" t="s">
        <v>207</v>
      </c>
      <c r="K82" t="s">
        <v>185</v>
      </c>
      <c r="L82">
        <v>39</v>
      </c>
      <c r="T82" t="str">
        <f>Receive[[#This Row],[服装]]&amp;Receive[[#This Row],[名前]]&amp;Receive[[#This Row],[レアリティ]]</f>
        <v>ユニフォーム澤村大地ICONIC</v>
      </c>
    </row>
    <row r="83" spans="1:20" x14ac:dyDescent="0.3">
      <c r="A83">
        <f>VLOOKUP(Receive[[#This Row],[No用]],SetNo[[No.用]:[vlookup 用]],2,FALSE)</f>
        <v>15</v>
      </c>
      <c r="B83" t="s">
        <v>218</v>
      </c>
      <c r="C83" t="s">
        <v>144</v>
      </c>
      <c r="D83" t="s">
        <v>28</v>
      </c>
      <c r="E83" t="s">
        <v>25</v>
      </c>
      <c r="F83" t="s">
        <v>137</v>
      </c>
      <c r="G83" t="s">
        <v>71</v>
      </c>
      <c r="H83">
        <v>1</v>
      </c>
      <c r="I83" t="s">
        <v>242</v>
      </c>
      <c r="J83" t="s">
        <v>175</v>
      </c>
      <c r="K83" t="s">
        <v>174</v>
      </c>
      <c r="L83">
        <v>31</v>
      </c>
      <c r="T83" t="str">
        <f>Receive[[#This Row],[服装]]&amp;Receive[[#This Row],[名前]]&amp;Receive[[#This Row],[レアリティ]]</f>
        <v>ユニフォーム澤村大地ICONIC</v>
      </c>
    </row>
    <row r="84" spans="1:20" x14ac:dyDescent="0.3">
      <c r="A84">
        <f>VLOOKUP(Receive[[#This Row],[No用]],SetNo[[No.用]:[vlookup 用]],2,FALSE)</f>
        <v>15</v>
      </c>
      <c r="B84" t="s">
        <v>218</v>
      </c>
      <c r="C84" t="s">
        <v>144</v>
      </c>
      <c r="D84" t="s">
        <v>28</v>
      </c>
      <c r="E84" t="s">
        <v>25</v>
      </c>
      <c r="F84" t="s">
        <v>137</v>
      </c>
      <c r="G84" t="s">
        <v>71</v>
      </c>
      <c r="H84">
        <v>1</v>
      </c>
      <c r="I84" t="s">
        <v>242</v>
      </c>
      <c r="J84" t="s">
        <v>244</v>
      </c>
      <c r="K84" t="s">
        <v>174</v>
      </c>
      <c r="L84">
        <v>32</v>
      </c>
      <c r="T84" t="str">
        <f>Receive[[#This Row],[服装]]&amp;Receive[[#This Row],[名前]]&amp;Receive[[#This Row],[レアリティ]]</f>
        <v>ユニフォーム澤村大地ICONIC</v>
      </c>
    </row>
    <row r="85" spans="1:20" x14ac:dyDescent="0.3">
      <c r="A85">
        <f>VLOOKUP(Receive[[#This Row],[No用]],SetNo[[No.用]:[vlookup 用]],2,FALSE)</f>
        <v>15</v>
      </c>
      <c r="B85" t="s">
        <v>218</v>
      </c>
      <c r="C85" t="s">
        <v>144</v>
      </c>
      <c r="D85" t="s">
        <v>28</v>
      </c>
      <c r="E85" t="s">
        <v>25</v>
      </c>
      <c r="F85" t="s">
        <v>137</v>
      </c>
      <c r="G85" t="s">
        <v>71</v>
      </c>
      <c r="H85">
        <v>1</v>
      </c>
      <c r="I85" t="s">
        <v>242</v>
      </c>
      <c r="J85" t="s">
        <v>121</v>
      </c>
      <c r="K85" t="s">
        <v>185</v>
      </c>
      <c r="L85">
        <v>33</v>
      </c>
      <c r="T85" t="str">
        <f>Receive[[#This Row],[服装]]&amp;Receive[[#This Row],[名前]]&amp;Receive[[#This Row],[レアリティ]]</f>
        <v>ユニフォーム澤村大地ICONIC</v>
      </c>
    </row>
    <row r="86" spans="1:20" x14ac:dyDescent="0.3">
      <c r="A86">
        <f>VLOOKUP(Receive[[#This Row],[No用]],SetNo[[No.用]:[vlookup 用]],2,FALSE)</f>
        <v>15</v>
      </c>
      <c r="B86" t="s">
        <v>218</v>
      </c>
      <c r="C86" t="s">
        <v>144</v>
      </c>
      <c r="D86" t="s">
        <v>28</v>
      </c>
      <c r="E86" t="s">
        <v>25</v>
      </c>
      <c r="F86" t="s">
        <v>137</v>
      </c>
      <c r="G86" t="s">
        <v>71</v>
      </c>
      <c r="H86">
        <v>1</v>
      </c>
      <c r="I86" t="s">
        <v>242</v>
      </c>
      <c r="J86" t="s">
        <v>195</v>
      </c>
      <c r="K86" t="s">
        <v>238</v>
      </c>
      <c r="L86">
        <v>40</v>
      </c>
      <c r="N86">
        <v>50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15</v>
      </c>
      <c r="B87" t="s">
        <v>218</v>
      </c>
      <c r="C87" t="s">
        <v>144</v>
      </c>
      <c r="D87" t="s">
        <v>28</v>
      </c>
      <c r="E87" t="s">
        <v>25</v>
      </c>
      <c r="F87" t="s">
        <v>137</v>
      </c>
      <c r="G87" t="s">
        <v>71</v>
      </c>
      <c r="H87">
        <v>1</v>
      </c>
      <c r="I87" t="s">
        <v>242</v>
      </c>
      <c r="J87" t="s">
        <v>176</v>
      </c>
      <c r="K87" t="s">
        <v>174</v>
      </c>
      <c r="L87">
        <v>28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15</v>
      </c>
      <c r="B88" t="s">
        <v>218</v>
      </c>
      <c r="C88" t="s">
        <v>144</v>
      </c>
      <c r="D88" t="s">
        <v>28</v>
      </c>
      <c r="E88" t="s">
        <v>25</v>
      </c>
      <c r="F88" t="s">
        <v>137</v>
      </c>
      <c r="G88" t="s">
        <v>71</v>
      </c>
      <c r="H88">
        <v>1</v>
      </c>
      <c r="I88" t="s">
        <v>242</v>
      </c>
      <c r="J88" t="s">
        <v>177</v>
      </c>
      <c r="K88" t="s">
        <v>174</v>
      </c>
      <c r="L88">
        <v>29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 t="s">
        <v>118</v>
      </c>
      <c r="C89" t="s">
        <v>144</v>
      </c>
      <c r="D89" t="s">
        <v>23</v>
      </c>
      <c r="E89" t="s">
        <v>25</v>
      </c>
      <c r="F89" t="s">
        <v>137</v>
      </c>
      <c r="G89" t="s">
        <v>71</v>
      </c>
      <c r="H89">
        <v>1</v>
      </c>
      <c r="I89" t="s">
        <v>242</v>
      </c>
      <c r="J89" t="s">
        <v>120</v>
      </c>
      <c r="K89" t="s">
        <v>185</v>
      </c>
      <c r="L89">
        <v>33</v>
      </c>
      <c r="T89" t="str">
        <f>Receive[[#This Row],[服装]]&amp;Receive[[#This Row],[名前]]&amp;Receive[[#This Row],[レアリティ]]</f>
        <v>プール掃除澤村大地ICONIC</v>
      </c>
    </row>
    <row r="90" spans="1:20" x14ac:dyDescent="0.3">
      <c r="A90">
        <f>VLOOKUP(Receive[[#This Row],[No用]],SetNo[[No.用]:[vlookup 用]],2,FALSE)</f>
        <v>16</v>
      </c>
      <c r="B90" t="s">
        <v>118</v>
      </c>
      <c r="C90" t="s">
        <v>144</v>
      </c>
      <c r="D90" t="s">
        <v>23</v>
      </c>
      <c r="E90" t="s">
        <v>25</v>
      </c>
      <c r="F90" t="s">
        <v>137</v>
      </c>
      <c r="G90" t="s">
        <v>71</v>
      </c>
      <c r="H90">
        <v>1</v>
      </c>
      <c r="I90" t="s">
        <v>242</v>
      </c>
      <c r="J90" t="s">
        <v>207</v>
      </c>
      <c r="K90" t="s">
        <v>185</v>
      </c>
      <c r="L90">
        <v>39</v>
      </c>
      <c r="T90" t="str">
        <f>Receive[[#This Row],[服装]]&amp;Receive[[#This Row],[名前]]&amp;Receive[[#This Row],[レアリティ]]</f>
        <v>プール掃除澤村大地ICONIC</v>
      </c>
    </row>
    <row r="91" spans="1:20" x14ac:dyDescent="0.3">
      <c r="A91">
        <f>VLOOKUP(Receive[[#This Row],[No用]],SetNo[[No.用]:[vlookup 用]],2,FALSE)</f>
        <v>16</v>
      </c>
      <c r="B91" t="s">
        <v>118</v>
      </c>
      <c r="C91" t="s">
        <v>144</v>
      </c>
      <c r="D91" t="s">
        <v>23</v>
      </c>
      <c r="E91" t="s">
        <v>25</v>
      </c>
      <c r="F91" t="s">
        <v>137</v>
      </c>
      <c r="G91" t="s">
        <v>71</v>
      </c>
      <c r="H91">
        <v>1</v>
      </c>
      <c r="I91" t="s">
        <v>242</v>
      </c>
      <c r="J91" t="s">
        <v>175</v>
      </c>
      <c r="K91" t="s">
        <v>174</v>
      </c>
      <c r="L91">
        <v>31</v>
      </c>
      <c r="T91" t="str">
        <f>Receive[[#This Row],[服装]]&amp;Receive[[#This Row],[名前]]&amp;Receive[[#This Row],[レアリティ]]</f>
        <v>プール掃除澤村大地ICONIC</v>
      </c>
    </row>
    <row r="92" spans="1:20" x14ac:dyDescent="0.3">
      <c r="A92">
        <f>VLOOKUP(Receive[[#This Row],[No用]],SetNo[[No.用]:[vlookup 用]],2,FALSE)</f>
        <v>16</v>
      </c>
      <c r="B92" t="s">
        <v>118</v>
      </c>
      <c r="C92" t="s">
        <v>144</v>
      </c>
      <c r="D92" t="s">
        <v>23</v>
      </c>
      <c r="E92" t="s">
        <v>25</v>
      </c>
      <c r="F92" t="s">
        <v>137</v>
      </c>
      <c r="G92" t="s">
        <v>71</v>
      </c>
      <c r="H92">
        <v>1</v>
      </c>
      <c r="I92" t="s">
        <v>242</v>
      </c>
      <c r="J92" t="s">
        <v>244</v>
      </c>
      <c r="K92" t="s">
        <v>174</v>
      </c>
      <c r="L92">
        <v>32</v>
      </c>
      <c r="T92" t="str">
        <f>Receive[[#This Row],[服装]]&amp;Receive[[#This Row],[名前]]&amp;Receive[[#This Row],[レアリティ]]</f>
        <v>プール掃除澤村大地ICONIC</v>
      </c>
    </row>
    <row r="93" spans="1:20" x14ac:dyDescent="0.3">
      <c r="A93">
        <f>VLOOKUP(Receive[[#This Row],[No用]],SetNo[[No.用]:[vlookup 用]],2,FALSE)</f>
        <v>16</v>
      </c>
      <c r="B93" t="s">
        <v>118</v>
      </c>
      <c r="C93" t="s">
        <v>144</v>
      </c>
      <c r="D93" t="s">
        <v>23</v>
      </c>
      <c r="E93" t="s">
        <v>25</v>
      </c>
      <c r="F93" t="s">
        <v>137</v>
      </c>
      <c r="G93" t="s">
        <v>71</v>
      </c>
      <c r="H93">
        <v>1</v>
      </c>
      <c r="I93" t="s">
        <v>242</v>
      </c>
      <c r="J93" t="s">
        <v>121</v>
      </c>
      <c r="K93" t="s">
        <v>185</v>
      </c>
      <c r="L93">
        <v>33</v>
      </c>
      <c r="T93" t="str">
        <f>Receive[[#This Row],[服装]]&amp;Receive[[#This Row],[名前]]&amp;Receive[[#This Row],[レアリティ]]</f>
        <v>プール掃除澤村大地ICONIC</v>
      </c>
    </row>
    <row r="94" spans="1:20" x14ac:dyDescent="0.3">
      <c r="A94">
        <f>VLOOKUP(Receive[[#This Row],[No用]],SetNo[[No.用]:[vlookup 用]],2,FALSE)</f>
        <v>16</v>
      </c>
      <c r="B94" t="s">
        <v>118</v>
      </c>
      <c r="C94" t="s">
        <v>144</v>
      </c>
      <c r="D94" t="s">
        <v>23</v>
      </c>
      <c r="E94" t="s">
        <v>25</v>
      </c>
      <c r="F94" t="s">
        <v>137</v>
      </c>
      <c r="G94" t="s">
        <v>71</v>
      </c>
      <c r="H94">
        <v>1</v>
      </c>
      <c r="I94" t="s">
        <v>242</v>
      </c>
      <c r="J94" t="s">
        <v>176</v>
      </c>
      <c r="K94" t="s">
        <v>238</v>
      </c>
      <c r="L94">
        <v>40</v>
      </c>
      <c r="N94">
        <v>50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16</v>
      </c>
      <c r="B95" t="s">
        <v>118</v>
      </c>
      <c r="C95" t="s">
        <v>144</v>
      </c>
      <c r="D95" t="s">
        <v>23</v>
      </c>
      <c r="E95" t="s">
        <v>25</v>
      </c>
      <c r="F95" t="s">
        <v>137</v>
      </c>
      <c r="G95" t="s">
        <v>71</v>
      </c>
      <c r="H95">
        <v>1</v>
      </c>
      <c r="I95" t="s">
        <v>242</v>
      </c>
      <c r="J95" t="s">
        <v>176</v>
      </c>
      <c r="K95" t="s">
        <v>174</v>
      </c>
      <c r="L95">
        <v>28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16</v>
      </c>
      <c r="B96" t="s">
        <v>118</v>
      </c>
      <c r="C96" t="s">
        <v>144</v>
      </c>
      <c r="D96" t="s">
        <v>23</v>
      </c>
      <c r="E96" t="s">
        <v>25</v>
      </c>
      <c r="F96" t="s">
        <v>137</v>
      </c>
      <c r="G96" t="s">
        <v>71</v>
      </c>
      <c r="H96">
        <v>1</v>
      </c>
      <c r="I96" t="s">
        <v>242</v>
      </c>
      <c r="J96" t="s">
        <v>177</v>
      </c>
      <c r="K96" t="s">
        <v>174</v>
      </c>
      <c r="L96">
        <v>29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 t="s">
        <v>218</v>
      </c>
      <c r="C97" t="s">
        <v>145</v>
      </c>
      <c r="D97" t="s">
        <v>24</v>
      </c>
      <c r="E97" t="s">
        <v>31</v>
      </c>
      <c r="F97" t="s">
        <v>137</v>
      </c>
      <c r="G97" t="s">
        <v>71</v>
      </c>
      <c r="H97">
        <v>1</v>
      </c>
      <c r="I97" t="s">
        <v>242</v>
      </c>
      <c r="J97" t="s">
        <v>120</v>
      </c>
      <c r="K97" t="s">
        <v>174</v>
      </c>
      <c r="L97">
        <v>22</v>
      </c>
      <c r="T97" t="str">
        <f>Receive[[#This Row],[服装]]&amp;Receive[[#This Row],[名前]]&amp;Receive[[#This Row],[レアリティ]]</f>
        <v>ユニフォーム菅原考支ICONIC</v>
      </c>
    </row>
    <row r="98" spans="1:20" x14ac:dyDescent="0.3">
      <c r="A98">
        <f>VLOOKUP(Receive[[#This Row],[No用]],SetNo[[No.用]:[vlookup 用]],2,FALSE)</f>
        <v>17</v>
      </c>
      <c r="B98" t="s">
        <v>218</v>
      </c>
      <c r="C98" t="s">
        <v>145</v>
      </c>
      <c r="D98" t="s">
        <v>24</v>
      </c>
      <c r="E98" t="s">
        <v>31</v>
      </c>
      <c r="F98" t="s">
        <v>137</v>
      </c>
      <c r="G98" t="s">
        <v>71</v>
      </c>
      <c r="H98">
        <v>1</v>
      </c>
      <c r="I98" t="s">
        <v>242</v>
      </c>
      <c r="J98" t="s">
        <v>175</v>
      </c>
      <c r="K98" t="s">
        <v>174</v>
      </c>
      <c r="L98">
        <v>22</v>
      </c>
      <c r="T98" t="str">
        <f>Receive[[#This Row],[服装]]&amp;Receive[[#This Row],[名前]]&amp;Receive[[#This Row],[レアリティ]]</f>
        <v>ユニフォーム菅原考支ICONIC</v>
      </c>
    </row>
    <row r="99" spans="1:20" x14ac:dyDescent="0.3">
      <c r="A99">
        <f>VLOOKUP(Receive[[#This Row],[No用]],SetNo[[No.用]:[vlookup 用]],2,FALSE)</f>
        <v>17</v>
      </c>
      <c r="B99" t="s">
        <v>218</v>
      </c>
      <c r="C99" t="s">
        <v>145</v>
      </c>
      <c r="D99" t="s">
        <v>24</v>
      </c>
      <c r="E99" t="s">
        <v>31</v>
      </c>
      <c r="F99" t="s">
        <v>137</v>
      </c>
      <c r="G99" t="s">
        <v>71</v>
      </c>
      <c r="H99">
        <v>1</v>
      </c>
      <c r="I99" t="s">
        <v>242</v>
      </c>
      <c r="J99" t="s">
        <v>121</v>
      </c>
      <c r="K99" t="s">
        <v>174</v>
      </c>
      <c r="L99">
        <v>24</v>
      </c>
      <c r="T99" t="str">
        <f>Receive[[#This Row],[服装]]&amp;Receive[[#This Row],[名前]]&amp;Receive[[#This Row],[レアリティ]]</f>
        <v>ユニフォーム菅原考支ICONIC</v>
      </c>
    </row>
    <row r="100" spans="1:20" x14ac:dyDescent="0.3">
      <c r="A100">
        <f>VLOOKUP(Receive[[#This Row],[No用]],SetNo[[No.用]:[vlookup 用]],2,FALSE)</f>
        <v>17</v>
      </c>
      <c r="B100" t="s">
        <v>218</v>
      </c>
      <c r="C100" t="s">
        <v>145</v>
      </c>
      <c r="D100" t="s">
        <v>24</v>
      </c>
      <c r="E100" t="s">
        <v>31</v>
      </c>
      <c r="F100" t="s">
        <v>137</v>
      </c>
      <c r="G100" t="s">
        <v>71</v>
      </c>
      <c r="H100">
        <v>1</v>
      </c>
      <c r="I100" t="s">
        <v>242</v>
      </c>
      <c r="J100" t="s">
        <v>176</v>
      </c>
      <c r="K100" t="s">
        <v>174</v>
      </c>
      <c r="L100">
        <v>27</v>
      </c>
      <c r="T100" t="str">
        <f>Receive[[#This Row],[服装]]&amp;Receive[[#This Row],[名前]]&amp;Receive[[#This Row],[レアリティ]]</f>
        <v>ユニフォーム菅原考支ICONIC</v>
      </c>
    </row>
    <row r="101" spans="1:20" x14ac:dyDescent="0.3">
      <c r="A101">
        <f>VLOOKUP(Receive[[#This Row],[No用]],SetNo[[No.用]:[vlookup 用]],2,FALSE)</f>
        <v>17</v>
      </c>
      <c r="B101" t="s">
        <v>218</v>
      </c>
      <c r="C101" t="s">
        <v>145</v>
      </c>
      <c r="D101" t="s">
        <v>24</v>
      </c>
      <c r="E101" t="s">
        <v>31</v>
      </c>
      <c r="F101" t="s">
        <v>137</v>
      </c>
      <c r="G101" t="s">
        <v>71</v>
      </c>
      <c r="H101">
        <v>1</v>
      </c>
      <c r="I101" t="s">
        <v>242</v>
      </c>
      <c r="J101" t="s">
        <v>177</v>
      </c>
      <c r="K101" t="s">
        <v>174</v>
      </c>
      <c r="L101">
        <v>27</v>
      </c>
      <c r="T101" t="str">
        <f>Receive[[#This Row],[服装]]&amp;Receive[[#This Row],[名前]]&amp;Receive[[#This Row],[レアリティ]]</f>
        <v>ユニフォーム菅原考支ICONIC</v>
      </c>
    </row>
    <row r="102" spans="1:20" x14ac:dyDescent="0.3">
      <c r="A102">
        <f>VLOOKUP(Receive[[#This Row],[No用]],SetNo[[No.用]:[vlookup 用]],2,FALSE)</f>
        <v>18</v>
      </c>
      <c r="B102" t="s">
        <v>118</v>
      </c>
      <c r="C102" t="s">
        <v>145</v>
      </c>
      <c r="D102" t="s">
        <v>28</v>
      </c>
      <c r="E102" t="s">
        <v>31</v>
      </c>
      <c r="F102" t="s">
        <v>137</v>
      </c>
      <c r="G102" t="s">
        <v>71</v>
      </c>
      <c r="H102">
        <v>1</v>
      </c>
      <c r="I102" t="s">
        <v>242</v>
      </c>
      <c r="J102" t="s">
        <v>120</v>
      </c>
      <c r="K102" t="s">
        <v>174</v>
      </c>
      <c r="L102">
        <v>22</v>
      </c>
      <c r="T102" t="str">
        <f>Receive[[#This Row],[服装]]&amp;Receive[[#This Row],[名前]]&amp;Receive[[#This Row],[レアリティ]]</f>
        <v>プール掃除菅原考支ICONIC</v>
      </c>
    </row>
    <row r="103" spans="1:20" x14ac:dyDescent="0.3">
      <c r="A103">
        <f>VLOOKUP(Receive[[#This Row],[No用]],SetNo[[No.用]:[vlookup 用]],2,FALSE)</f>
        <v>18</v>
      </c>
      <c r="B103" t="s">
        <v>118</v>
      </c>
      <c r="C103" t="s">
        <v>145</v>
      </c>
      <c r="D103" t="s">
        <v>28</v>
      </c>
      <c r="E103" t="s">
        <v>31</v>
      </c>
      <c r="F103" t="s">
        <v>137</v>
      </c>
      <c r="G103" t="s">
        <v>71</v>
      </c>
      <c r="H103">
        <v>1</v>
      </c>
      <c r="I103" t="s">
        <v>242</v>
      </c>
      <c r="J103" t="s">
        <v>175</v>
      </c>
      <c r="K103" t="s">
        <v>174</v>
      </c>
      <c r="L103">
        <v>22</v>
      </c>
      <c r="T103" t="str">
        <f>Receive[[#This Row],[服装]]&amp;Receive[[#This Row],[名前]]&amp;Receive[[#This Row],[レアリティ]]</f>
        <v>プール掃除菅原考支ICONIC</v>
      </c>
    </row>
    <row r="104" spans="1:20" x14ac:dyDescent="0.3">
      <c r="A104">
        <f>VLOOKUP(Receive[[#This Row],[No用]],SetNo[[No.用]:[vlookup 用]],2,FALSE)</f>
        <v>18</v>
      </c>
      <c r="B104" t="s">
        <v>118</v>
      </c>
      <c r="C104" t="s">
        <v>145</v>
      </c>
      <c r="D104" t="s">
        <v>28</v>
      </c>
      <c r="E104" t="s">
        <v>31</v>
      </c>
      <c r="F104" t="s">
        <v>137</v>
      </c>
      <c r="G104" t="s">
        <v>71</v>
      </c>
      <c r="H104">
        <v>1</v>
      </c>
      <c r="I104" t="s">
        <v>242</v>
      </c>
      <c r="J104" t="s">
        <v>121</v>
      </c>
      <c r="K104" t="s">
        <v>174</v>
      </c>
      <c r="L104">
        <v>24</v>
      </c>
      <c r="T104" t="str">
        <f>Receive[[#This Row],[服装]]&amp;Receive[[#This Row],[名前]]&amp;Receive[[#This Row],[レアリティ]]</f>
        <v>プール掃除菅原考支ICONIC</v>
      </c>
    </row>
    <row r="105" spans="1:20" x14ac:dyDescent="0.3">
      <c r="A105">
        <f>VLOOKUP(Receive[[#This Row],[No用]],SetNo[[No.用]:[vlookup 用]],2,FALSE)</f>
        <v>18</v>
      </c>
      <c r="B105" t="s">
        <v>118</v>
      </c>
      <c r="C105" t="s">
        <v>145</v>
      </c>
      <c r="D105" t="s">
        <v>28</v>
      </c>
      <c r="E105" t="s">
        <v>31</v>
      </c>
      <c r="F105" t="s">
        <v>137</v>
      </c>
      <c r="G105" t="s">
        <v>71</v>
      </c>
      <c r="H105">
        <v>1</v>
      </c>
      <c r="I105" t="s">
        <v>242</v>
      </c>
      <c r="J105" t="s">
        <v>176</v>
      </c>
      <c r="K105" t="s">
        <v>174</v>
      </c>
      <c r="L105">
        <v>27</v>
      </c>
      <c r="T105" t="str">
        <f>Receive[[#This Row],[服装]]&amp;Receive[[#This Row],[名前]]&amp;Receive[[#This Row],[レアリティ]]</f>
        <v>プール掃除菅原考支ICONIC</v>
      </c>
    </row>
    <row r="106" spans="1:20" x14ac:dyDescent="0.3">
      <c r="A106">
        <f>VLOOKUP(Receive[[#This Row],[No用]],SetNo[[No.用]:[vlookup 用]],2,FALSE)</f>
        <v>18</v>
      </c>
      <c r="B106" t="s">
        <v>118</v>
      </c>
      <c r="C106" t="s">
        <v>145</v>
      </c>
      <c r="D106" t="s">
        <v>28</v>
      </c>
      <c r="E106" t="s">
        <v>31</v>
      </c>
      <c r="F106" t="s">
        <v>137</v>
      </c>
      <c r="G106" t="s">
        <v>71</v>
      </c>
      <c r="H106">
        <v>1</v>
      </c>
      <c r="I106" t="s">
        <v>242</v>
      </c>
      <c r="J106" t="s">
        <v>177</v>
      </c>
      <c r="K106" t="s">
        <v>174</v>
      </c>
      <c r="L106">
        <v>27</v>
      </c>
      <c r="T106" t="str">
        <f>Receive[[#This Row],[服装]]&amp;Receive[[#This Row],[名前]]&amp;Receive[[#This Row],[レアリティ]]</f>
        <v>プール掃除菅原考支ICONIC</v>
      </c>
    </row>
    <row r="107" spans="1:20" x14ac:dyDescent="0.3">
      <c r="A107">
        <f>VLOOKUP(Receive[[#This Row],[No用]],SetNo[[No.用]:[vlookup 用]],2,FALSE)</f>
        <v>19</v>
      </c>
      <c r="B107" t="s">
        <v>218</v>
      </c>
      <c r="C107" t="s">
        <v>146</v>
      </c>
      <c r="D107" t="s">
        <v>28</v>
      </c>
      <c r="E107" t="s">
        <v>25</v>
      </c>
      <c r="F107" t="s">
        <v>137</v>
      </c>
      <c r="G107" t="s">
        <v>71</v>
      </c>
      <c r="H107">
        <v>1</v>
      </c>
      <c r="I107" t="s">
        <v>242</v>
      </c>
      <c r="J107" t="s">
        <v>120</v>
      </c>
      <c r="K107" t="s">
        <v>174</v>
      </c>
      <c r="L107">
        <v>21</v>
      </c>
      <c r="T107" t="str">
        <f>Receive[[#This Row],[服装]]&amp;Receive[[#This Row],[名前]]&amp;Receive[[#This Row],[レアリティ]]</f>
        <v>ユニフォーム東峰旭ICONIC</v>
      </c>
    </row>
    <row r="108" spans="1:20" x14ac:dyDescent="0.3">
      <c r="A108">
        <f>VLOOKUP(Receive[[#This Row],[No用]],SetNo[[No.用]:[vlookup 用]],2,FALSE)</f>
        <v>19</v>
      </c>
      <c r="B108" t="s">
        <v>218</v>
      </c>
      <c r="C108" t="s">
        <v>146</v>
      </c>
      <c r="D108" t="s">
        <v>28</v>
      </c>
      <c r="E108" t="s">
        <v>25</v>
      </c>
      <c r="F108" t="s">
        <v>137</v>
      </c>
      <c r="G108" t="s">
        <v>71</v>
      </c>
      <c r="H108">
        <v>1</v>
      </c>
      <c r="I108" t="s">
        <v>242</v>
      </c>
      <c r="J108" t="s">
        <v>175</v>
      </c>
      <c r="K108" t="s">
        <v>174</v>
      </c>
      <c r="L108">
        <v>21</v>
      </c>
      <c r="T108" t="str">
        <f>Receive[[#This Row],[服装]]&amp;Receive[[#This Row],[名前]]&amp;Receive[[#This Row],[レアリティ]]</f>
        <v>ユニフォーム東峰旭ICONIC</v>
      </c>
    </row>
    <row r="109" spans="1:20" x14ac:dyDescent="0.3">
      <c r="A109">
        <f>VLOOKUP(Receive[[#This Row],[No用]],SetNo[[No.用]:[vlookup 用]],2,FALSE)</f>
        <v>19</v>
      </c>
      <c r="B109" t="s">
        <v>218</v>
      </c>
      <c r="C109" t="s">
        <v>146</v>
      </c>
      <c r="D109" t="s">
        <v>28</v>
      </c>
      <c r="E109" t="s">
        <v>25</v>
      </c>
      <c r="F109" t="s">
        <v>137</v>
      </c>
      <c r="G109" t="s">
        <v>71</v>
      </c>
      <c r="H109">
        <v>1</v>
      </c>
      <c r="I109" t="s">
        <v>242</v>
      </c>
      <c r="J109" t="s">
        <v>121</v>
      </c>
      <c r="K109" t="s">
        <v>174</v>
      </c>
      <c r="L109">
        <v>21</v>
      </c>
      <c r="T109" t="str">
        <f>Receive[[#This Row],[服装]]&amp;Receive[[#This Row],[名前]]&amp;Receive[[#This Row],[レアリティ]]</f>
        <v>ユニフォーム東峰旭ICONIC</v>
      </c>
    </row>
    <row r="110" spans="1:20" x14ac:dyDescent="0.3">
      <c r="A110">
        <f>VLOOKUP(Receive[[#This Row],[No用]],SetNo[[No.用]:[vlookup 用]],2,FALSE)</f>
        <v>19</v>
      </c>
      <c r="B110" t="s">
        <v>218</v>
      </c>
      <c r="C110" t="s">
        <v>146</v>
      </c>
      <c r="D110" t="s">
        <v>28</v>
      </c>
      <c r="E110" t="s">
        <v>25</v>
      </c>
      <c r="F110" t="s">
        <v>137</v>
      </c>
      <c r="G110" t="s">
        <v>71</v>
      </c>
      <c r="H110">
        <v>1</v>
      </c>
      <c r="I110" t="s">
        <v>242</v>
      </c>
      <c r="J110" t="s">
        <v>176</v>
      </c>
      <c r="K110" t="s">
        <v>174</v>
      </c>
      <c r="L110">
        <v>29</v>
      </c>
      <c r="T110" t="str">
        <f>Receive[[#This Row],[服装]]&amp;Receive[[#This Row],[名前]]&amp;Receive[[#This Row],[レアリティ]]</f>
        <v>ユニフォーム東峰旭ICONIC</v>
      </c>
    </row>
    <row r="111" spans="1:20" x14ac:dyDescent="0.3">
      <c r="A111">
        <f>VLOOKUP(Receive[[#This Row],[No用]],SetNo[[No.用]:[vlookup 用]],2,FALSE)</f>
        <v>19</v>
      </c>
      <c r="B111" t="s">
        <v>218</v>
      </c>
      <c r="C111" t="s">
        <v>146</v>
      </c>
      <c r="D111" t="s">
        <v>28</v>
      </c>
      <c r="E111" t="s">
        <v>25</v>
      </c>
      <c r="F111" t="s">
        <v>137</v>
      </c>
      <c r="G111" t="s">
        <v>71</v>
      </c>
      <c r="H111">
        <v>1</v>
      </c>
      <c r="I111" t="s">
        <v>242</v>
      </c>
      <c r="J111" t="s">
        <v>177</v>
      </c>
      <c r="K111" t="s">
        <v>174</v>
      </c>
      <c r="L111">
        <v>32</v>
      </c>
      <c r="T111" t="str">
        <f>Receive[[#This Row],[服装]]&amp;Receive[[#This Row],[名前]]&amp;Receive[[#This Row],[レアリティ]]</f>
        <v>ユニフォーム東峰旭ICONIC</v>
      </c>
    </row>
    <row r="112" spans="1:20" x14ac:dyDescent="0.3">
      <c r="A112">
        <f>VLOOKUP(Receive[[#This Row],[No用]],SetNo[[No.用]:[vlookup 用]],2,FALSE)</f>
        <v>20</v>
      </c>
      <c r="B112" t="s">
        <v>118</v>
      </c>
      <c r="C112" t="s">
        <v>146</v>
      </c>
      <c r="D112" t="s">
        <v>23</v>
      </c>
      <c r="E112" t="s">
        <v>25</v>
      </c>
      <c r="F112" t="s">
        <v>137</v>
      </c>
      <c r="G112" t="s">
        <v>71</v>
      </c>
      <c r="H112">
        <v>1</v>
      </c>
      <c r="I112" t="s">
        <v>242</v>
      </c>
      <c r="J112" t="s">
        <v>120</v>
      </c>
      <c r="K112" t="s">
        <v>174</v>
      </c>
      <c r="L112">
        <v>19</v>
      </c>
      <c r="T112" t="str">
        <f>Receive[[#This Row],[服装]]&amp;Receive[[#This Row],[名前]]&amp;Receive[[#This Row],[レアリティ]]</f>
        <v>プール掃除東峰旭ICONIC</v>
      </c>
    </row>
    <row r="113" spans="1:20" x14ac:dyDescent="0.3">
      <c r="A113">
        <f>VLOOKUP(Receive[[#This Row],[No用]],SetNo[[No.用]:[vlookup 用]],2,FALSE)</f>
        <v>20</v>
      </c>
      <c r="B113" t="s">
        <v>118</v>
      </c>
      <c r="C113" t="s">
        <v>146</v>
      </c>
      <c r="D113" t="s">
        <v>23</v>
      </c>
      <c r="E113" t="s">
        <v>25</v>
      </c>
      <c r="F113" t="s">
        <v>137</v>
      </c>
      <c r="G113" t="s">
        <v>71</v>
      </c>
      <c r="H113">
        <v>1</v>
      </c>
      <c r="I113" t="s">
        <v>242</v>
      </c>
      <c r="J113" t="s">
        <v>175</v>
      </c>
      <c r="K113" t="s">
        <v>174</v>
      </c>
      <c r="L113">
        <v>19</v>
      </c>
      <c r="T113" t="str">
        <f>Receive[[#This Row],[服装]]&amp;Receive[[#This Row],[名前]]&amp;Receive[[#This Row],[レアリティ]]</f>
        <v>プール掃除東峰旭ICONIC</v>
      </c>
    </row>
    <row r="114" spans="1:20" x14ac:dyDescent="0.3">
      <c r="A114">
        <f>VLOOKUP(Receive[[#This Row],[No用]],SetNo[[No.用]:[vlookup 用]],2,FALSE)</f>
        <v>20</v>
      </c>
      <c r="B114" t="s">
        <v>118</v>
      </c>
      <c r="C114" t="s">
        <v>146</v>
      </c>
      <c r="D114" t="s">
        <v>23</v>
      </c>
      <c r="E114" t="s">
        <v>25</v>
      </c>
      <c r="F114" t="s">
        <v>137</v>
      </c>
      <c r="G114" t="s">
        <v>71</v>
      </c>
      <c r="H114">
        <v>1</v>
      </c>
      <c r="I114" t="s">
        <v>242</v>
      </c>
      <c r="J114" t="s">
        <v>121</v>
      </c>
      <c r="K114" t="s">
        <v>174</v>
      </c>
      <c r="L114">
        <v>19</v>
      </c>
      <c r="T114" t="str">
        <f>Receive[[#This Row],[服装]]&amp;Receive[[#This Row],[名前]]&amp;Receive[[#This Row],[レアリティ]]</f>
        <v>プール掃除東峰旭ICONIC</v>
      </c>
    </row>
    <row r="115" spans="1:20" x14ac:dyDescent="0.3">
      <c r="A115">
        <f>VLOOKUP(Receive[[#This Row],[No用]],SetNo[[No.用]:[vlookup 用]],2,FALSE)</f>
        <v>20</v>
      </c>
      <c r="B115" t="s">
        <v>118</v>
      </c>
      <c r="C115" t="s">
        <v>146</v>
      </c>
      <c r="D115" t="s">
        <v>23</v>
      </c>
      <c r="E115" t="s">
        <v>25</v>
      </c>
      <c r="F115" t="s">
        <v>137</v>
      </c>
      <c r="G115" t="s">
        <v>71</v>
      </c>
      <c r="H115">
        <v>1</v>
      </c>
      <c r="I115" t="s">
        <v>242</v>
      </c>
      <c r="J115" t="s">
        <v>176</v>
      </c>
      <c r="K115" t="s">
        <v>174</v>
      </c>
      <c r="L115">
        <v>27</v>
      </c>
      <c r="T115" t="str">
        <f>Receive[[#This Row],[服装]]&amp;Receive[[#This Row],[名前]]&amp;Receive[[#This Row],[レアリティ]]</f>
        <v>プール掃除東峰旭ICONIC</v>
      </c>
    </row>
    <row r="116" spans="1:20" x14ac:dyDescent="0.3">
      <c r="A116">
        <f>VLOOKUP(Receive[[#This Row],[No用]],SetNo[[No.用]:[vlookup 用]],2,FALSE)</f>
        <v>20</v>
      </c>
      <c r="B116" t="s">
        <v>118</v>
      </c>
      <c r="C116" t="s">
        <v>146</v>
      </c>
      <c r="D116" t="s">
        <v>23</v>
      </c>
      <c r="E116" t="s">
        <v>25</v>
      </c>
      <c r="F116" t="s">
        <v>137</v>
      </c>
      <c r="G116" t="s">
        <v>71</v>
      </c>
      <c r="H116">
        <v>1</v>
      </c>
      <c r="I116" t="s">
        <v>242</v>
      </c>
      <c r="J116" t="s">
        <v>177</v>
      </c>
      <c r="K116" t="s">
        <v>174</v>
      </c>
      <c r="L116">
        <v>30</v>
      </c>
      <c r="T116" t="str">
        <f>Receive[[#This Row],[服装]]&amp;Receive[[#This Row],[名前]]&amp;Receive[[#This Row],[レアリティ]]</f>
        <v>プール掃除東峰旭ICONIC</v>
      </c>
    </row>
    <row r="117" spans="1:20" x14ac:dyDescent="0.3">
      <c r="A117">
        <f>VLOOKUP(Receive[[#This Row],[No用]],SetNo[[No.用]:[vlookup 用]],2,FALSE)</f>
        <v>21</v>
      </c>
      <c r="B117" t="s">
        <v>218</v>
      </c>
      <c r="C117" t="s">
        <v>146</v>
      </c>
      <c r="D117" t="s">
        <v>28</v>
      </c>
      <c r="E117" t="s">
        <v>25</v>
      </c>
      <c r="F117" t="s">
        <v>137</v>
      </c>
      <c r="G117" t="s">
        <v>231</v>
      </c>
      <c r="H117">
        <v>1</v>
      </c>
      <c r="I117" t="s">
        <v>242</v>
      </c>
      <c r="J117" t="s">
        <v>120</v>
      </c>
      <c r="K117" t="s">
        <v>174</v>
      </c>
      <c r="L117">
        <v>21</v>
      </c>
      <c r="T117" t="str">
        <f>Receive[[#This Row],[服装]]&amp;Receive[[#This Row],[名前]]&amp;Receive[[#This Row],[レアリティ]]</f>
        <v>ユニフォーム東峰旭YELL</v>
      </c>
    </row>
    <row r="118" spans="1:20" x14ac:dyDescent="0.3">
      <c r="A118">
        <f>VLOOKUP(Receive[[#This Row],[No用]],SetNo[[No.用]:[vlookup 用]],2,FALSE)</f>
        <v>21</v>
      </c>
      <c r="B118" t="s">
        <v>218</v>
      </c>
      <c r="C118" t="s">
        <v>146</v>
      </c>
      <c r="D118" t="s">
        <v>28</v>
      </c>
      <c r="E118" t="s">
        <v>25</v>
      </c>
      <c r="F118" t="s">
        <v>137</v>
      </c>
      <c r="G118" t="s">
        <v>231</v>
      </c>
      <c r="H118">
        <v>1</v>
      </c>
      <c r="I118" t="s">
        <v>242</v>
      </c>
      <c r="J118" t="s">
        <v>175</v>
      </c>
      <c r="K118" t="s">
        <v>174</v>
      </c>
      <c r="L118">
        <v>21</v>
      </c>
      <c r="T118" t="str">
        <f>Receive[[#This Row],[服装]]&amp;Receive[[#This Row],[名前]]&amp;Receive[[#This Row],[レアリティ]]</f>
        <v>ユニフォーム東峰旭YELL</v>
      </c>
    </row>
    <row r="119" spans="1:20" x14ac:dyDescent="0.3">
      <c r="A119">
        <f>VLOOKUP(Receive[[#This Row],[No用]],SetNo[[No.用]:[vlookup 用]],2,FALSE)</f>
        <v>21</v>
      </c>
      <c r="B119" t="s">
        <v>218</v>
      </c>
      <c r="C119" t="s">
        <v>146</v>
      </c>
      <c r="D119" t="s">
        <v>28</v>
      </c>
      <c r="E119" t="s">
        <v>25</v>
      </c>
      <c r="F119" t="s">
        <v>137</v>
      </c>
      <c r="G119" t="s">
        <v>231</v>
      </c>
      <c r="H119">
        <v>1</v>
      </c>
      <c r="I119" t="s">
        <v>242</v>
      </c>
      <c r="J119" t="s">
        <v>121</v>
      </c>
      <c r="K119" t="s">
        <v>174</v>
      </c>
      <c r="L119">
        <v>21</v>
      </c>
      <c r="T119" t="str">
        <f>Receive[[#This Row],[服装]]&amp;Receive[[#This Row],[名前]]&amp;Receive[[#This Row],[レアリティ]]</f>
        <v>ユニフォーム東峰旭YELL</v>
      </c>
    </row>
    <row r="120" spans="1:20" x14ac:dyDescent="0.3">
      <c r="A120">
        <f>VLOOKUP(Receive[[#This Row],[No用]],SetNo[[No.用]:[vlookup 用]],2,FALSE)</f>
        <v>21</v>
      </c>
      <c r="B120" t="s">
        <v>218</v>
      </c>
      <c r="C120" t="s">
        <v>146</v>
      </c>
      <c r="D120" t="s">
        <v>28</v>
      </c>
      <c r="E120" t="s">
        <v>25</v>
      </c>
      <c r="F120" t="s">
        <v>137</v>
      </c>
      <c r="G120" t="s">
        <v>231</v>
      </c>
      <c r="H120">
        <v>1</v>
      </c>
      <c r="I120" t="s">
        <v>242</v>
      </c>
      <c r="J120" t="s">
        <v>176</v>
      </c>
      <c r="K120" t="s">
        <v>174</v>
      </c>
      <c r="L120">
        <v>29</v>
      </c>
      <c r="T120" t="str">
        <f>Receive[[#This Row],[服装]]&amp;Receive[[#This Row],[名前]]&amp;Receive[[#This Row],[レアリティ]]</f>
        <v>ユニフォーム東峰旭YELL</v>
      </c>
    </row>
    <row r="121" spans="1:20" x14ac:dyDescent="0.3">
      <c r="A121">
        <f>VLOOKUP(Receive[[#This Row],[No用]],SetNo[[No.用]:[vlookup 用]],2,FALSE)</f>
        <v>21</v>
      </c>
      <c r="B121" t="s">
        <v>218</v>
      </c>
      <c r="C121" t="s">
        <v>146</v>
      </c>
      <c r="D121" t="s">
        <v>28</v>
      </c>
      <c r="E121" t="s">
        <v>25</v>
      </c>
      <c r="F121" t="s">
        <v>137</v>
      </c>
      <c r="G121" t="s">
        <v>231</v>
      </c>
      <c r="H121">
        <v>1</v>
      </c>
      <c r="I121" t="s">
        <v>242</v>
      </c>
      <c r="J121" t="s">
        <v>177</v>
      </c>
      <c r="K121" t="s">
        <v>174</v>
      </c>
      <c r="L121">
        <v>32</v>
      </c>
      <c r="T121" t="str">
        <f>Receive[[#This Row],[服装]]&amp;Receive[[#This Row],[名前]]&amp;Receive[[#This Row],[レアリティ]]</f>
        <v>ユニフォーム東峰旭YELL</v>
      </c>
    </row>
    <row r="122" spans="1:20" x14ac:dyDescent="0.3">
      <c r="A122">
        <f>VLOOKUP(Receive[[#This Row],[No用]],SetNo[[No.用]:[vlookup 用]],2,FALSE)</f>
        <v>22</v>
      </c>
      <c r="B122" t="s">
        <v>218</v>
      </c>
      <c r="C122" t="s">
        <v>147</v>
      </c>
      <c r="D122" t="s">
        <v>24</v>
      </c>
      <c r="E122" t="s">
        <v>25</v>
      </c>
      <c r="F122" t="s">
        <v>137</v>
      </c>
      <c r="G122" t="s">
        <v>71</v>
      </c>
      <c r="H122">
        <v>1</v>
      </c>
      <c r="I122" t="s">
        <v>242</v>
      </c>
      <c r="J122" t="s">
        <v>120</v>
      </c>
      <c r="K122" t="s">
        <v>185</v>
      </c>
      <c r="L122">
        <v>31</v>
      </c>
      <c r="T122" t="str">
        <f>Receive[[#This Row],[服装]]&amp;Receive[[#This Row],[名前]]&amp;Receive[[#This Row],[レアリティ]]</f>
        <v>ユニフォーム縁下力ICONIC</v>
      </c>
    </row>
    <row r="123" spans="1:20" x14ac:dyDescent="0.3">
      <c r="A123">
        <f>VLOOKUP(Receive[[#This Row],[No用]],SetNo[[No.用]:[vlookup 用]],2,FALSE)</f>
        <v>22</v>
      </c>
      <c r="B123" t="s">
        <v>218</v>
      </c>
      <c r="C123" t="s">
        <v>147</v>
      </c>
      <c r="D123" t="s">
        <v>24</v>
      </c>
      <c r="E123" t="s">
        <v>25</v>
      </c>
      <c r="F123" t="s">
        <v>137</v>
      </c>
      <c r="G123" t="s">
        <v>71</v>
      </c>
      <c r="H123">
        <v>1</v>
      </c>
      <c r="I123" t="s">
        <v>242</v>
      </c>
      <c r="J123" t="s">
        <v>207</v>
      </c>
      <c r="K123" t="s">
        <v>185</v>
      </c>
      <c r="L123">
        <v>33</v>
      </c>
      <c r="T123" t="str">
        <f>Receive[[#This Row],[服装]]&amp;Receive[[#This Row],[名前]]&amp;Receive[[#This Row],[レアリティ]]</f>
        <v>ユニフォーム縁下力ICONIC</v>
      </c>
    </row>
    <row r="124" spans="1:20" x14ac:dyDescent="0.3">
      <c r="A124">
        <f>VLOOKUP(Receive[[#This Row],[No用]],SetNo[[No.用]:[vlookup 用]],2,FALSE)</f>
        <v>22</v>
      </c>
      <c r="B124" t="s">
        <v>218</v>
      </c>
      <c r="C124" t="s">
        <v>147</v>
      </c>
      <c r="D124" t="s">
        <v>24</v>
      </c>
      <c r="E124" t="s">
        <v>25</v>
      </c>
      <c r="F124" t="s">
        <v>137</v>
      </c>
      <c r="G124" t="s">
        <v>71</v>
      </c>
      <c r="H124">
        <v>1</v>
      </c>
      <c r="I124" t="s">
        <v>242</v>
      </c>
      <c r="J124" t="s">
        <v>175</v>
      </c>
      <c r="K124" t="s">
        <v>174</v>
      </c>
      <c r="L124">
        <v>29</v>
      </c>
      <c r="T124" t="str">
        <f>Receive[[#This Row],[服装]]&amp;Receive[[#This Row],[名前]]&amp;Receive[[#This Row],[レアリティ]]</f>
        <v>ユニフォーム縁下力ICONIC</v>
      </c>
    </row>
    <row r="125" spans="1:20" x14ac:dyDescent="0.3">
      <c r="A125">
        <f>VLOOKUP(Receive[[#This Row],[No用]],SetNo[[No.用]:[vlookup 用]],2,FALSE)</f>
        <v>22</v>
      </c>
      <c r="B125" t="s">
        <v>218</v>
      </c>
      <c r="C125" t="s">
        <v>147</v>
      </c>
      <c r="D125" t="s">
        <v>24</v>
      </c>
      <c r="E125" t="s">
        <v>25</v>
      </c>
      <c r="F125" t="s">
        <v>137</v>
      </c>
      <c r="G125" t="s">
        <v>71</v>
      </c>
      <c r="H125">
        <v>1</v>
      </c>
      <c r="I125" t="s">
        <v>242</v>
      </c>
      <c r="J125" t="s">
        <v>121</v>
      </c>
      <c r="K125" t="s">
        <v>185</v>
      </c>
      <c r="L125">
        <v>31</v>
      </c>
      <c r="T125" t="str">
        <f>Receive[[#This Row],[服装]]&amp;Receive[[#This Row],[名前]]&amp;Receive[[#This Row],[レアリティ]]</f>
        <v>ユニフォーム縁下力ICONIC</v>
      </c>
    </row>
    <row r="126" spans="1:20" x14ac:dyDescent="0.3">
      <c r="A126">
        <f>VLOOKUP(Receive[[#This Row],[No用]],SetNo[[No.用]:[vlookup 用]],2,FALSE)</f>
        <v>22</v>
      </c>
      <c r="B126" t="s">
        <v>218</v>
      </c>
      <c r="C126" t="s">
        <v>147</v>
      </c>
      <c r="D126" t="s">
        <v>24</v>
      </c>
      <c r="E126" t="s">
        <v>25</v>
      </c>
      <c r="F126" t="s">
        <v>137</v>
      </c>
      <c r="G126" t="s">
        <v>71</v>
      </c>
      <c r="H126">
        <v>1</v>
      </c>
      <c r="I126" t="s">
        <v>242</v>
      </c>
      <c r="J126" t="s">
        <v>176</v>
      </c>
      <c r="K126" t="s">
        <v>174</v>
      </c>
      <c r="L126">
        <v>29</v>
      </c>
      <c r="T126" t="str">
        <f>Receive[[#This Row],[服装]]&amp;Receive[[#This Row],[名前]]&amp;Receive[[#This Row],[レアリティ]]</f>
        <v>ユニフォーム縁下力ICONIC</v>
      </c>
    </row>
    <row r="127" spans="1:20" x14ac:dyDescent="0.3">
      <c r="A127">
        <f>VLOOKUP(Receive[[#This Row],[No用]],SetNo[[No.用]:[vlookup 用]],2,FALSE)</f>
        <v>22</v>
      </c>
      <c r="B127" t="s">
        <v>218</v>
      </c>
      <c r="C127" t="s">
        <v>147</v>
      </c>
      <c r="D127" t="s">
        <v>24</v>
      </c>
      <c r="E127" t="s">
        <v>25</v>
      </c>
      <c r="F127" t="s">
        <v>137</v>
      </c>
      <c r="G127" t="s">
        <v>71</v>
      </c>
      <c r="H127">
        <v>1</v>
      </c>
      <c r="I127" t="s">
        <v>242</v>
      </c>
      <c r="J127" t="s">
        <v>177</v>
      </c>
      <c r="K127" t="s">
        <v>174</v>
      </c>
      <c r="L127">
        <v>29</v>
      </c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22</v>
      </c>
      <c r="B128" t="s">
        <v>218</v>
      </c>
      <c r="C128" t="s">
        <v>147</v>
      </c>
      <c r="D128" t="s">
        <v>24</v>
      </c>
      <c r="E128" t="s">
        <v>25</v>
      </c>
      <c r="F128" t="s">
        <v>137</v>
      </c>
      <c r="G128" t="s">
        <v>71</v>
      </c>
      <c r="H128">
        <v>1</v>
      </c>
      <c r="I128" t="s">
        <v>242</v>
      </c>
      <c r="J128" t="s">
        <v>195</v>
      </c>
      <c r="K128" t="s">
        <v>238</v>
      </c>
      <c r="L128">
        <v>42</v>
      </c>
      <c r="N128">
        <v>52</v>
      </c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 t="s">
        <v>403</v>
      </c>
      <c r="C129" t="s">
        <v>147</v>
      </c>
      <c r="D129" t="s">
        <v>28</v>
      </c>
      <c r="E129" t="s">
        <v>25</v>
      </c>
      <c r="F129" t="s">
        <v>137</v>
      </c>
      <c r="G129" t="s">
        <v>71</v>
      </c>
      <c r="H129">
        <v>1</v>
      </c>
      <c r="I129" t="s">
        <v>242</v>
      </c>
      <c r="J129" t="s">
        <v>120</v>
      </c>
      <c r="K129" t="s">
        <v>185</v>
      </c>
      <c r="L129">
        <v>31</v>
      </c>
      <c r="T129" t="str">
        <f>Receive[[#This Row],[服装]]&amp;Receive[[#This Row],[名前]]&amp;Receive[[#This Row],[レアリティ]]</f>
        <v>探偵縁下力ICONIC</v>
      </c>
    </row>
    <row r="130" spans="1:20" x14ac:dyDescent="0.3">
      <c r="A130">
        <f>VLOOKUP(Receive[[#This Row],[No用]],SetNo[[No.用]:[vlookup 用]],2,FALSE)</f>
        <v>23</v>
      </c>
      <c r="B130" t="s">
        <v>403</v>
      </c>
      <c r="C130" t="s">
        <v>147</v>
      </c>
      <c r="D130" t="s">
        <v>28</v>
      </c>
      <c r="E130" t="s">
        <v>25</v>
      </c>
      <c r="F130" t="s">
        <v>137</v>
      </c>
      <c r="G130" t="s">
        <v>71</v>
      </c>
      <c r="H130">
        <v>1</v>
      </c>
      <c r="I130" t="s">
        <v>242</v>
      </c>
      <c r="J130" t="s">
        <v>207</v>
      </c>
      <c r="K130" t="s">
        <v>185</v>
      </c>
      <c r="L130">
        <v>33</v>
      </c>
      <c r="T130" t="str">
        <f>Receive[[#This Row],[服装]]&amp;Receive[[#This Row],[名前]]&amp;Receive[[#This Row],[レアリティ]]</f>
        <v>探偵縁下力ICONIC</v>
      </c>
    </row>
    <row r="131" spans="1:20" x14ac:dyDescent="0.3">
      <c r="A131">
        <f>VLOOKUP(Receive[[#This Row],[No用]],SetNo[[No.用]:[vlookup 用]],2,FALSE)</f>
        <v>23</v>
      </c>
      <c r="B131" t="s">
        <v>403</v>
      </c>
      <c r="C131" t="s">
        <v>147</v>
      </c>
      <c r="D131" t="s">
        <v>28</v>
      </c>
      <c r="E131" t="s">
        <v>25</v>
      </c>
      <c r="F131" t="s">
        <v>137</v>
      </c>
      <c r="G131" t="s">
        <v>71</v>
      </c>
      <c r="H131">
        <v>1</v>
      </c>
      <c r="I131" t="s">
        <v>242</v>
      </c>
      <c r="J131" t="s">
        <v>175</v>
      </c>
      <c r="K131" t="s">
        <v>174</v>
      </c>
      <c r="L131">
        <v>29</v>
      </c>
      <c r="T131" t="str">
        <f>Receive[[#This Row],[服装]]&amp;Receive[[#This Row],[名前]]&amp;Receive[[#This Row],[レアリティ]]</f>
        <v>探偵縁下力ICONIC</v>
      </c>
    </row>
    <row r="132" spans="1:20" x14ac:dyDescent="0.3">
      <c r="A132">
        <f>VLOOKUP(Receive[[#This Row],[No用]],SetNo[[No.用]:[vlookup 用]],2,FALSE)</f>
        <v>23</v>
      </c>
      <c r="B132" t="s">
        <v>403</v>
      </c>
      <c r="C132" t="s">
        <v>147</v>
      </c>
      <c r="D132" t="s">
        <v>28</v>
      </c>
      <c r="E132" t="s">
        <v>25</v>
      </c>
      <c r="F132" t="s">
        <v>137</v>
      </c>
      <c r="G132" t="s">
        <v>71</v>
      </c>
      <c r="H132">
        <v>1</v>
      </c>
      <c r="I132" t="s">
        <v>242</v>
      </c>
      <c r="J132" t="s">
        <v>121</v>
      </c>
      <c r="K132" t="s">
        <v>185</v>
      </c>
      <c r="L132">
        <v>31</v>
      </c>
      <c r="T132" t="str">
        <f>Receive[[#This Row],[服装]]&amp;Receive[[#This Row],[名前]]&amp;Receive[[#This Row],[レアリティ]]</f>
        <v>探偵縁下力ICONIC</v>
      </c>
    </row>
    <row r="133" spans="1:20" x14ac:dyDescent="0.3">
      <c r="A133">
        <f>VLOOKUP(Receive[[#This Row],[No用]],SetNo[[No.用]:[vlookup 用]],2,FALSE)</f>
        <v>23</v>
      </c>
      <c r="B133" t="s">
        <v>403</v>
      </c>
      <c r="C133" t="s">
        <v>147</v>
      </c>
      <c r="D133" t="s">
        <v>28</v>
      </c>
      <c r="E133" t="s">
        <v>25</v>
      </c>
      <c r="F133" t="s">
        <v>137</v>
      </c>
      <c r="G133" t="s">
        <v>71</v>
      </c>
      <c r="H133">
        <v>1</v>
      </c>
      <c r="I133" t="s">
        <v>242</v>
      </c>
      <c r="J133" t="s">
        <v>176</v>
      </c>
      <c r="K133" t="s">
        <v>174</v>
      </c>
      <c r="L133">
        <v>29</v>
      </c>
      <c r="T133" t="str">
        <f>Receive[[#This Row],[服装]]&amp;Receive[[#This Row],[名前]]&amp;Receive[[#This Row],[レアリティ]]</f>
        <v>探偵縁下力ICONIC</v>
      </c>
    </row>
    <row r="134" spans="1:20" x14ac:dyDescent="0.3">
      <c r="A134">
        <f>VLOOKUP(Receive[[#This Row],[No用]],SetNo[[No.用]:[vlookup 用]],2,FALSE)</f>
        <v>23</v>
      </c>
      <c r="B134" t="s">
        <v>403</v>
      </c>
      <c r="C134" t="s">
        <v>147</v>
      </c>
      <c r="D134" t="s">
        <v>28</v>
      </c>
      <c r="E134" t="s">
        <v>25</v>
      </c>
      <c r="F134" t="s">
        <v>137</v>
      </c>
      <c r="G134" t="s">
        <v>71</v>
      </c>
      <c r="H134">
        <v>1</v>
      </c>
      <c r="I134" t="s">
        <v>242</v>
      </c>
      <c r="J134" t="s">
        <v>177</v>
      </c>
      <c r="K134" t="s">
        <v>174</v>
      </c>
      <c r="L134">
        <v>29</v>
      </c>
      <c r="T134" t="str">
        <f>Receive[[#This Row],[服装]]&amp;Receive[[#This Row],[名前]]&amp;Receive[[#This Row],[レアリティ]]</f>
        <v>探偵縁下力ICONIC</v>
      </c>
    </row>
    <row r="135" spans="1:20" x14ac:dyDescent="0.3">
      <c r="A135">
        <f>VLOOKUP(Receive[[#This Row],[No用]],SetNo[[No.用]:[vlookup 用]],2,FALSE)</f>
        <v>24</v>
      </c>
      <c r="B135" t="s">
        <v>218</v>
      </c>
      <c r="C135" t="s">
        <v>148</v>
      </c>
      <c r="D135" t="s">
        <v>24</v>
      </c>
      <c r="E135" t="s">
        <v>25</v>
      </c>
      <c r="F135" t="s">
        <v>137</v>
      </c>
      <c r="G135" t="s">
        <v>71</v>
      </c>
      <c r="H135">
        <v>1</v>
      </c>
      <c r="I135" t="s">
        <v>242</v>
      </c>
      <c r="J135" t="s">
        <v>120</v>
      </c>
      <c r="K135" t="s">
        <v>174</v>
      </c>
      <c r="L135">
        <v>24</v>
      </c>
      <c r="T135" t="str">
        <f>Receive[[#This Row],[服装]]&amp;Receive[[#This Row],[名前]]&amp;Receive[[#This Row],[レアリティ]]</f>
        <v>ユニフォーム木下久志ICONIC</v>
      </c>
    </row>
    <row r="136" spans="1:20" x14ac:dyDescent="0.3">
      <c r="A136">
        <f>VLOOKUP(Receive[[#This Row],[No用]],SetNo[[No.用]:[vlookup 用]],2,FALSE)</f>
        <v>24</v>
      </c>
      <c r="B136" t="s">
        <v>218</v>
      </c>
      <c r="C136" t="s">
        <v>148</v>
      </c>
      <c r="D136" t="s">
        <v>24</v>
      </c>
      <c r="E136" t="s">
        <v>25</v>
      </c>
      <c r="F136" t="s">
        <v>137</v>
      </c>
      <c r="G136" t="s">
        <v>71</v>
      </c>
      <c r="H136">
        <v>1</v>
      </c>
      <c r="I136" t="s">
        <v>242</v>
      </c>
      <c r="J136" t="s">
        <v>207</v>
      </c>
      <c r="K136" t="s">
        <v>174</v>
      </c>
      <c r="L136">
        <v>24</v>
      </c>
      <c r="T136" t="str">
        <f>Receive[[#This Row],[服装]]&amp;Receive[[#This Row],[名前]]&amp;Receive[[#This Row],[レアリティ]]</f>
        <v>ユニフォーム木下久志ICONIC</v>
      </c>
    </row>
    <row r="137" spans="1:20" x14ac:dyDescent="0.3">
      <c r="A137">
        <f>VLOOKUP(Receive[[#This Row],[No用]],SetNo[[No.用]:[vlookup 用]],2,FALSE)</f>
        <v>24</v>
      </c>
      <c r="B137" t="s">
        <v>218</v>
      </c>
      <c r="C137" t="s">
        <v>148</v>
      </c>
      <c r="D137" t="s">
        <v>24</v>
      </c>
      <c r="E137" t="s">
        <v>25</v>
      </c>
      <c r="F137" t="s">
        <v>137</v>
      </c>
      <c r="G137" t="s">
        <v>71</v>
      </c>
      <c r="H137">
        <v>1</v>
      </c>
      <c r="I137" t="s">
        <v>242</v>
      </c>
      <c r="J137" t="s">
        <v>175</v>
      </c>
      <c r="K137" t="s">
        <v>174</v>
      </c>
      <c r="L137">
        <v>21</v>
      </c>
      <c r="T137" t="str">
        <f>Receive[[#This Row],[服装]]&amp;Receive[[#This Row],[名前]]&amp;Receive[[#This Row],[レアリティ]]</f>
        <v>ユニフォーム木下久志ICONIC</v>
      </c>
    </row>
    <row r="138" spans="1:20" x14ac:dyDescent="0.3">
      <c r="A138">
        <f>VLOOKUP(Receive[[#This Row],[No用]],SetNo[[No.用]:[vlookup 用]],2,FALSE)</f>
        <v>24</v>
      </c>
      <c r="B138" t="s">
        <v>218</v>
      </c>
      <c r="C138" t="s">
        <v>148</v>
      </c>
      <c r="D138" t="s">
        <v>24</v>
      </c>
      <c r="E138" t="s">
        <v>25</v>
      </c>
      <c r="F138" t="s">
        <v>137</v>
      </c>
      <c r="G138" t="s">
        <v>71</v>
      </c>
      <c r="H138">
        <v>1</v>
      </c>
      <c r="I138" t="s">
        <v>242</v>
      </c>
      <c r="J138" t="s">
        <v>121</v>
      </c>
      <c r="K138" t="s">
        <v>174</v>
      </c>
      <c r="L138">
        <v>22</v>
      </c>
      <c r="T138" t="str">
        <f>Receive[[#This Row],[服装]]&amp;Receive[[#This Row],[名前]]&amp;Receive[[#This Row],[レアリティ]]</f>
        <v>ユニフォーム木下久志ICONIC</v>
      </c>
    </row>
    <row r="139" spans="1:20" x14ac:dyDescent="0.3">
      <c r="A139">
        <f>VLOOKUP(Receive[[#This Row],[No用]],SetNo[[No.用]:[vlookup 用]],2,FALSE)</f>
        <v>24</v>
      </c>
      <c r="B139" t="s">
        <v>218</v>
      </c>
      <c r="C139" t="s">
        <v>148</v>
      </c>
      <c r="D139" t="s">
        <v>24</v>
      </c>
      <c r="E139" t="s">
        <v>25</v>
      </c>
      <c r="F139" t="s">
        <v>137</v>
      </c>
      <c r="G139" t="s">
        <v>71</v>
      </c>
      <c r="H139">
        <v>1</v>
      </c>
      <c r="I139" t="s">
        <v>242</v>
      </c>
      <c r="J139" t="s">
        <v>176</v>
      </c>
      <c r="K139" t="s">
        <v>174</v>
      </c>
      <c r="L139">
        <v>24</v>
      </c>
      <c r="T139" t="str">
        <f>Receive[[#This Row],[服装]]&amp;Receive[[#This Row],[名前]]&amp;Receive[[#This Row],[レアリティ]]</f>
        <v>ユニフォーム木下久志ICONIC</v>
      </c>
    </row>
    <row r="140" spans="1:20" x14ac:dyDescent="0.3">
      <c r="A140">
        <f>VLOOKUP(Receive[[#This Row],[No用]],SetNo[[No.用]:[vlookup 用]],2,FALSE)</f>
        <v>24</v>
      </c>
      <c r="B140" t="s">
        <v>218</v>
      </c>
      <c r="C140" t="s">
        <v>148</v>
      </c>
      <c r="D140" t="s">
        <v>24</v>
      </c>
      <c r="E140" t="s">
        <v>25</v>
      </c>
      <c r="F140" t="s">
        <v>137</v>
      </c>
      <c r="G140" t="s">
        <v>71</v>
      </c>
      <c r="H140">
        <v>1</v>
      </c>
      <c r="I140" t="s">
        <v>242</v>
      </c>
      <c r="J140" t="s">
        <v>177</v>
      </c>
      <c r="K140" t="s">
        <v>174</v>
      </c>
      <c r="L140">
        <v>22</v>
      </c>
      <c r="T140" t="str">
        <f>Receive[[#This Row],[服装]]&amp;Receive[[#This Row],[名前]]&amp;Receive[[#This Row],[レアリティ]]</f>
        <v>ユニフォーム木下久志ICONIC</v>
      </c>
    </row>
    <row r="141" spans="1:20" x14ac:dyDescent="0.3">
      <c r="A141">
        <f>VLOOKUP(Receive[[#This Row],[No用]],SetNo[[No.用]:[vlookup 用]],2,FALSE)</f>
        <v>25</v>
      </c>
      <c r="B141" t="s">
        <v>218</v>
      </c>
      <c r="C141" t="s">
        <v>149</v>
      </c>
      <c r="D141" t="s">
        <v>24</v>
      </c>
      <c r="E141" t="s">
        <v>26</v>
      </c>
      <c r="F141" t="s">
        <v>137</v>
      </c>
      <c r="G141" t="s">
        <v>71</v>
      </c>
      <c r="H141">
        <v>1</v>
      </c>
      <c r="I141" t="s">
        <v>242</v>
      </c>
      <c r="J141" t="s">
        <v>120</v>
      </c>
      <c r="K141" t="s">
        <v>174</v>
      </c>
      <c r="L141">
        <v>22</v>
      </c>
      <c r="T141" t="str">
        <f>Receive[[#This Row],[服装]]&amp;Receive[[#This Row],[名前]]&amp;Receive[[#This Row],[レアリティ]]</f>
        <v>ユニフォーム成田一仁ICONIC</v>
      </c>
    </row>
    <row r="142" spans="1:20" x14ac:dyDescent="0.3">
      <c r="A142">
        <f>VLOOKUP(Receive[[#This Row],[No用]],SetNo[[No.用]:[vlookup 用]],2,FALSE)</f>
        <v>25</v>
      </c>
      <c r="B142" t="s">
        <v>218</v>
      </c>
      <c r="C142" t="s">
        <v>149</v>
      </c>
      <c r="D142" t="s">
        <v>24</v>
      </c>
      <c r="E142" t="s">
        <v>26</v>
      </c>
      <c r="F142" t="s">
        <v>137</v>
      </c>
      <c r="G142" t="s">
        <v>71</v>
      </c>
      <c r="H142">
        <v>1</v>
      </c>
      <c r="I142" t="s">
        <v>242</v>
      </c>
      <c r="J142" t="s">
        <v>175</v>
      </c>
      <c r="K142" t="s">
        <v>174</v>
      </c>
      <c r="L142">
        <v>22</v>
      </c>
      <c r="T142" t="str">
        <f>Receive[[#This Row],[服装]]&amp;Receive[[#This Row],[名前]]&amp;Receive[[#This Row],[レアリティ]]</f>
        <v>ユニフォーム成田一仁ICONIC</v>
      </c>
    </row>
    <row r="143" spans="1:20" x14ac:dyDescent="0.3">
      <c r="A143">
        <f>VLOOKUP(Receive[[#This Row],[No用]],SetNo[[No.用]:[vlookup 用]],2,FALSE)</f>
        <v>25</v>
      </c>
      <c r="B143" t="s">
        <v>218</v>
      </c>
      <c r="C143" t="s">
        <v>149</v>
      </c>
      <c r="D143" t="s">
        <v>24</v>
      </c>
      <c r="E143" t="s">
        <v>26</v>
      </c>
      <c r="F143" t="s">
        <v>137</v>
      </c>
      <c r="G143" t="s">
        <v>71</v>
      </c>
      <c r="H143">
        <v>1</v>
      </c>
      <c r="I143" t="s">
        <v>242</v>
      </c>
      <c r="J143" t="s">
        <v>121</v>
      </c>
      <c r="K143" t="s">
        <v>174</v>
      </c>
      <c r="L143">
        <v>22</v>
      </c>
      <c r="T143" t="str">
        <f>Receive[[#This Row],[服装]]&amp;Receive[[#This Row],[名前]]&amp;Receive[[#This Row],[レアリティ]]</f>
        <v>ユニフォーム成田一仁ICONIC</v>
      </c>
    </row>
    <row r="144" spans="1:20" x14ac:dyDescent="0.3">
      <c r="A144">
        <f>VLOOKUP(Receive[[#This Row],[No用]],SetNo[[No.用]:[vlookup 用]],2,FALSE)</f>
        <v>25</v>
      </c>
      <c r="B144" t="s">
        <v>218</v>
      </c>
      <c r="C144" t="s">
        <v>149</v>
      </c>
      <c r="D144" t="s">
        <v>24</v>
      </c>
      <c r="E144" t="s">
        <v>26</v>
      </c>
      <c r="F144" t="s">
        <v>137</v>
      </c>
      <c r="G144" t="s">
        <v>71</v>
      </c>
      <c r="H144">
        <v>1</v>
      </c>
      <c r="I144" t="s">
        <v>242</v>
      </c>
      <c r="J144" t="s">
        <v>176</v>
      </c>
      <c r="K144" t="s">
        <v>174</v>
      </c>
      <c r="L144">
        <v>22</v>
      </c>
      <c r="T144" t="str">
        <f>Receive[[#This Row],[服装]]&amp;Receive[[#This Row],[名前]]&amp;Receive[[#This Row],[レアリティ]]</f>
        <v>ユニフォーム成田一仁ICONIC</v>
      </c>
    </row>
    <row r="145" spans="1:20" x14ac:dyDescent="0.3">
      <c r="A145">
        <f>VLOOKUP(Receive[[#This Row],[No用]],SetNo[[No.用]:[vlookup 用]],2,FALSE)</f>
        <v>25</v>
      </c>
      <c r="B145" t="s">
        <v>218</v>
      </c>
      <c r="C145" t="s">
        <v>149</v>
      </c>
      <c r="D145" t="s">
        <v>24</v>
      </c>
      <c r="E145" t="s">
        <v>26</v>
      </c>
      <c r="F145" t="s">
        <v>137</v>
      </c>
      <c r="G145" t="s">
        <v>71</v>
      </c>
      <c r="H145">
        <v>1</v>
      </c>
      <c r="I145" t="s">
        <v>242</v>
      </c>
      <c r="J145" t="s">
        <v>177</v>
      </c>
      <c r="K145" t="s">
        <v>174</v>
      </c>
      <c r="L145">
        <v>29</v>
      </c>
      <c r="T145" t="str">
        <f>Receive[[#This Row],[服装]]&amp;Receive[[#This Row],[名前]]&amp;Receive[[#This Row],[レアリティ]]</f>
        <v>ユニフォーム成田一仁ICONIC</v>
      </c>
    </row>
    <row r="146" spans="1:20" x14ac:dyDescent="0.3">
      <c r="A146">
        <f>VLOOKUP(Receive[[#This Row],[No用]],SetNo[[No.用]:[vlookup 用]],2,FALSE)</f>
        <v>26</v>
      </c>
      <c r="B146" t="s">
        <v>108</v>
      </c>
      <c r="C146" t="s">
        <v>39</v>
      </c>
      <c r="D146" t="s">
        <v>24</v>
      </c>
      <c r="E146" t="s">
        <v>31</v>
      </c>
      <c r="F146" t="s">
        <v>27</v>
      </c>
      <c r="G146" t="s">
        <v>71</v>
      </c>
      <c r="H146">
        <v>1</v>
      </c>
      <c r="I146" t="s">
        <v>242</v>
      </c>
      <c r="J146" t="s">
        <v>120</v>
      </c>
      <c r="K146" t="s">
        <v>174</v>
      </c>
      <c r="L146">
        <v>26</v>
      </c>
      <c r="T146" t="str">
        <f>Receive[[#This Row],[服装]]&amp;Receive[[#This Row],[名前]]&amp;Receive[[#This Row],[レアリティ]]</f>
        <v>ユニフォーム孤爪研磨ICONIC</v>
      </c>
    </row>
    <row r="147" spans="1:20" x14ac:dyDescent="0.3">
      <c r="A147">
        <f>VLOOKUP(Receive[[#This Row],[No用]],SetNo[[No.用]:[vlookup 用]],2,FALSE)</f>
        <v>26</v>
      </c>
      <c r="B147" t="s">
        <v>108</v>
      </c>
      <c r="C147" t="s">
        <v>39</v>
      </c>
      <c r="D147" t="s">
        <v>24</v>
      </c>
      <c r="E147" t="s">
        <v>31</v>
      </c>
      <c r="F147" t="s">
        <v>27</v>
      </c>
      <c r="G147" t="s">
        <v>71</v>
      </c>
      <c r="H147">
        <v>1</v>
      </c>
      <c r="I147" t="s">
        <v>242</v>
      </c>
      <c r="J147" t="s">
        <v>175</v>
      </c>
      <c r="K147" t="s">
        <v>174</v>
      </c>
      <c r="L147">
        <v>24</v>
      </c>
      <c r="T147" t="str">
        <f>Receive[[#This Row],[服装]]&amp;Receive[[#This Row],[名前]]&amp;Receive[[#This Row],[レアリティ]]</f>
        <v>ユニフォーム孤爪研磨ICONIC</v>
      </c>
    </row>
    <row r="148" spans="1:20" x14ac:dyDescent="0.3">
      <c r="A148">
        <f>VLOOKUP(Receive[[#This Row],[No用]],SetNo[[No.用]:[vlookup 用]],2,FALSE)</f>
        <v>26</v>
      </c>
      <c r="B148" t="s">
        <v>108</v>
      </c>
      <c r="C148" t="s">
        <v>39</v>
      </c>
      <c r="D148" t="s">
        <v>24</v>
      </c>
      <c r="E148" t="s">
        <v>31</v>
      </c>
      <c r="F148" t="s">
        <v>27</v>
      </c>
      <c r="G148" t="s">
        <v>71</v>
      </c>
      <c r="H148">
        <v>1</v>
      </c>
      <c r="I148" t="s">
        <v>242</v>
      </c>
      <c r="J148" t="s">
        <v>244</v>
      </c>
      <c r="K148" t="s">
        <v>174</v>
      </c>
      <c r="L148">
        <v>24</v>
      </c>
      <c r="T148" t="str">
        <f>Receive[[#This Row],[服装]]&amp;Receive[[#This Row],[名前]]&amp;Receive[[#This Row],[レアリティ]]</f>
        <v>ユニフォーム孤爪研磨ICONIC</v>
      </c>
    </row>
    <row r="149" spans="1:20" x14ac:dyDescent="0.3">
      <c r="A149">
        <f>VLOOKUP(Receive[[#This Row],[No用]],SetNo[[No.用]:[vlookup 用]],2,FALSE)</f>
        <v>26</v>
      </c>
      <c r="B149" t="s">
        <v>108</v>
      </c>
      <c r="C149" t="s">
        <v>39</v>
      </c>
      <c r="D149" t="s">
        <v>24</v>
      </c>
      <c r="E149" t="s">
        <v>31</v>
      </c>
      <c r="F149" t="s">
        <v>27</v>
      </c>
      <c r="G149" t="s">
        <v>71</v>
      </c>
      <c r="H149">
        <v>1</v>
      </c>
      <c r="I149" t="s">
        <v>242</v>
      </c>
      <c r="J149" t="s">
        <v>121</v>
      </c>
      <c r="K149" t="s">
        <v>174</v>
      </c>
      <c r="L149">
        <v>26</v>
      </c>
      <c r="T149" t="str">
        <f>Receive[[#This Row],[服装]]&amp;Receive[[#This Row],[名前]]&amp;Receive[[#This Row],[レアリティ]]</f>
        <v>ユニフォーム孤爪研磨ICONIC</v>
      </c>
    </row>
    <row r="150" spans="1:20" x14ac:dyDescent="0.3">
      <c r="A150">
        <f>VLOOKUP(Receive[[#This Row],[No用]],SetNo[[No.用]:[vlookup 用]],2,FALSE)</f>
        <v>26</v>
      </c>
      <c r="B150" t="s">
        <v>108</v>
      </c>
      <c r="C150" t="s">
        <v>39</v>
      </c>
      <c r="D150" t="s">
        <v>24</v>
      </c>
      <c r="E150" t="s">
        <v>31</v>
      </c>
      <c r="F150" t="s">
        <v>27</v>
      </c>
      <c r="G150" t="s">
        <v>71</v>
      </c>
      <c r="H150">
        <v>1</v>
      </c>
      <c r="I150" t="s">
        <v>242</v>
      </c>
      <c r="J150" t="s">
        <v>176</v>
      </c>
      <c r="K150" t="s">
        <v>174</v>
      </c>
      <c r="L150">
        <v>24</v>
      </c>
      <c r="T150" t="str">
        <f>Receive[[#This Row],[服装]]&amp;Receive[[#This Row],[名前]]&amp;Receive[[#This Row],[レアリティ]]</f>
        <v>ユニフォーム孤爪研磨ICONIC</v>
      </c>
    </row>
    <row r="151" spans="1:20" x14ac:dyDescent="0.3">
      <c r="A151">
        <f>VLOOKUP(Receive[[#This Row],[No用]],SetNo[[No.用]:[vlookup 用]],2,FALSE)</f>
        <v>26</v>
      </c>
      <c r="B151" t="s">
        <v>108</v>
      </c>
      <c r="C151" t="s">
        <v>39</v>
      </c>
      <c r="D151" t="s">
        <v>24</v>
      </c>
      <c r="E151" t="s">
        <v>31</v>
      </c>
      <c r="F151" t="s">
        <v>27</v>
      </c>
      <c r="G151" t="s">
        <v>71</v>
      </c>
      <c r="H151">
        <v>1</v>
      </c>
      <c r="I151" t="s">
        <v>242</v>
      </c>
      <c r="J151" t="s">
        <v>177</v>
      </c>
      <c r="K151" t="s">
        <v>174</v>
      </c>
      <c r="L151">
        <v>29</v>
      </c>
      <c r="T151" t="str">
        <f>Receive[[#This Row],[服装]]&amp;Receive[[#This Row],[名前]]&amp;Receive[[#This Row],[レアリティ]]</f>
        <v>ユニフォーム孤爪研磨ICONIC</v>
      </c>
    </row>
    <row r="152" spans="1:20" x14ac:dyDescent="0.3">
      <c r="A152">
        <f>VLOOKUP(Receive[[#This Row],[No用]],SetNo[[No.用]:[vlookup 用]],2,FALSE)</f>
        <v>27</v>
      </c>
      <c r="B152" t="s">
        <v>150</v>
      </c>
      <c r="C152" t="s">
        <v>39</v>
      </c>
      <c r="D152" t="s">
        <v>90</v>
      </c>
      <c r="E152" t="s">
        <v>31</v>
      </c>
      <c r="F152" t="s">
        <v>27</v>
      </c>
      <c r="G152" t="s">
        <v>71</v>
      </c>
      <c r="H152">
        <v>1</v>
      </c>
      <c r="I152" t="s">
        <v>242</v>
      </c>
      <c r="J152" t="s">
        <v>120</v>
      </c>
      <c r="K152" t="s">
        <v>174</v>
      </c>
      <c r="L152">
        <v>26</v>
      </c>
      <c r="T152" t="str">
        <f>Receive[[#This Row],[服装]]&amp;Receive[[#This Row],[名前]]&amp;Receive[[#This Row],[レアリティ]]</f>
        <v>制服孤爪研磨ICONIC</v>
      </c>
    </row>
    <row r="153" spans="1:20" x14ac:dyDescent="0.3">
      <c r="A153">
        <f>VLOOKUP(Receive[[#This Row],[No用]],SetNo[[No.用]:[vlookup 用]],2,FALSE)</f>
        <v>27</v>
      </c>
      <c r="B153" t="s">
        <v>150</v>
      </c>
      <c r="C153" t="s">
        <v>39</v>
      </c>
      <c r="D153" t="s">
        <v>90</v>
      </c>
      <c r="E153" t="s">
        <v>31</v>
      </c>
      <c r="F153" t="s">
        <v>27</v>
      </c>
      <c r="G153" t="s">
        <v>71</v>
      </c>
      <c r="H153">
        <v>1</v>
      </c>
      <c r="I153" t="s">
        <v>242</v>
      </c>
      <c r="J153" t="s">
        <v>175</v>
      </c>
      <c r="K153" t="s">
        <v>174</v>
      </c>
      <c r="L153">
        <v>24</v>
      </c>
      <c r="T153" t="str">
        <f>Receive[[#This Row],[服装]]&amp;Receive[[#This Row],[名前]]&amp;Receive[[#This Row],[レアリティ]]</f>
        <v>制服孤爪研磨ICONIC</v>
      </c>
    </row>
    <row r="154" spans="1:20" x14ac:dyDescent="0.3">
      <c r="A154">
        <f>VLOOKUP(Receive[[#This Row],[No用]],SetNo[[No.用]:[vlookup 用]],2,FALSE)</f>
        <v>27</v>
      </c>
      <c r="B154" t="s">
        <v>150</v>
      </c>
      <c r="C154" t="s">
        <v>39</v>
      </c>
      <c r="D154" t="s">
        <v>90</v>
      </c>
      <c r="E154" t="s">
        <v>31</v>
      </c>
      <c r="F154" t="s">
        <v>27</v>
      </c>
      <c r="G154" t="s">
        <v>71</v>
      </c>
      <c r="H154">
        <v>1</v>
      </c>
      <c r="I154" t="s">
        <v>242</v>
      </c>
      <c r="J154" t="s">
        <v>244</v>
      </c>
      <c r="K154" t="s">
        <v>174</v>
      </c>
      <c r="L154">
        <v>24</v>
      </c>
      <c r="T154" t="str">
        <f>Receive[[#This Row],[服装]]&amp;Receive[[#This Row],[名前]]&amp;Receive[[#This Row],[レアリティ]]</f>
        <v>制服孤爪研磨ICONIC</v>
      </c>
    </row>
    <row r="155" spans="1:20" x14ac:dyDescent="0.3">
      <c r="A155">
        <f>VLOOKUP(Receive[[#This Row],[No用]],SetNo[[No.用]:[vlookup 用]],2,FALSE)</f>
        <v>27</v>
      </c>
      <c r="B155" t="s">
        <v>150</v>
      </c>
      <c r="C155" t="s">
        <v>39</v>
      </c>
      <c r="D155" t="s">
        <v>90</v>
      </c>
      <c r="E155" t="s">
        <v>31</v>
      </c>
      <c r="F155" t="s">
        <v>27</v>
      </c>
      <c r="G155" t="s">
        <v>71</v>
      </c>
      <c r="H155">
        <v>1</v>
      </c>
      <c r="I155" t="s">
        <v>242</v>
      </c>
      <c r="J155" t="s">
        <v>121</v>
      </c>
      <c r="K155" t="s">
        <v>174</v>
      </c>
      <c r="L155">
        <v>26</v>
      </c>
      <c r="T155" t="str">
        <f>Receive[[#This Row],[服装]]&amp;Receive[[#This Row],[名前]]&amp;Receive[[#This Row],[レアリティ]]</f>
        <v>制服孤爪研磨ICONIC</v>
      </c>
    </row>
    <row r="156" spans="1:20" x14ac:dyDescent="0.3">
      <c r="A156">
        <f>VLOOKUP(Receive[[#This Row],[No用]],SetNo[[No.用]:[vlookup 用]],2,FALSE)</f>
        <v>27</v>
      </c>
      <c r="B156" t="s">
        <v>150</v>
      </c>
      <c r="C156" t="s">
        <v>39</v>
      </c>
      <c r="D156" t="s">
        <v>90</v>
      </c>
      <c r="E156" t="s">
        <v>31</v>
      </c>
      <c r="F156" t="s">
        <v>27</v>
      </c>
      <c r="G156" t="s">
        <v>71</v>
      </c>
      <c r="H156">
        <v>1</v>
      </c>
      <c r="I156" t="s">
        <v>242</v>
      </c>
      <c r="J156" t="s">
        <v>176</v>
      </c>
      <c r="K156" t="s">
        <v>174</v>
      </c>
      <c r="L156">
        <v>24</v>
      </c>
      <c r="T156" t="str">
        <f>Receive[[#This Row],[服装]]&amp;Receive[[#This Row],[名前]]&amp;Receive[[#This Row],[レアリティ]]</f>
        <v>制服孤爪研磨ICONIC</v>
      </c>
    </row>
    <row r="157" spans="1:20" x14ac:dyDescent="0.3">
      <c r="A157">
        <f>VLOOKUP(Receive[[#This Row],[No用]],SetNo[[No.用]:[vlookup 用]],2,FALSE)</f>
        <v>27</v>
      </c>
      <c r="B157" t="s">
        <v>150</v>
      </c>
      <c r="C157" t="s">
        <v>39</v>
      </c>
      <c r="D157" t="s">
        <v>90</v>
      </c>
      <c r="E157" t="s">
        <v>31</v>
      </c>
      <c r="F157" t="s">
        <v>27</v>
      </c>
      <c r="G157" t="s">
        <v>71</v>
      </c>
      <c r="H157">
        <v>1</v>
      </c>
      <c r="I157" t="s">
        <v>242</v>
      </c>
      <c r="J157" t="s">
        <v>177</v>
      </c>
      <c r="K157" t="s">
        <v>174</v>
      </c>
      <c r="L157">
        <v>29</v>
      </c>
      <c r="T157" t="str">
        <f>Receive[[#This Row],[服装]]&amp;Receive[[#This Row],[名前]]&amp;Receive[[#This Row],[レアリティ]]</f>
        <v>制服孤爪研磨ICONIC</v>
      </c>
    </row>
    <row r="158" spans="1:20" x14ac:dyDescent="0.3">
      <c r="A158">
        <f>VLOOKUP(Receive[[#This Row],[No用]],SetNo[[No.用]:[vlookup 用]],2,FALSE)</f>
        <v>28</v>
      </c>
      <c r="B158" t="s">
        <v>151</v>
      </c>
      <c r="C158" t="s">
        <v>39</v>
      </c>
      <c r="D158" t="s">
        <v>77</v>
      </c>
      <c r="E158" t="s">
        <v>31</v>
      </c>
      <c r="F158" t="s">
        <v>27</v>
      </c>
      <c r="G158" t="s">
        <v>71</v>
      </c>
      <c r="H158">
        <v>1</v>
      </c>
      <c r="I158" t="s">
        <v>242</v>
      </c>
      <c r="J158" t="s">
        <v>120</v>
      </c>
      <c r="K158" t="s">
        <v>190</v>
      </c>
      <c r="L158">
        <v>29</v>
      </c>
      <c r="T158" t="str">
        <f>Receive[[#This Row],[服装]]&amp;Receive[[#This Row],[名前]]&amp;Receive[[#This Row],[レアリティ]]</f>
        <v>夏祭り孤爪研磨ICONIC</v>
      </c>
    </row>
    <row r="159" spans="1:20" x14ac:dyDescent="0.3">
      <c r="A159">
        <f>VLOOKUP(Receive[[#This Row],[No用]],SetNo[[No.用]:[vlookup 用]],2,FALSE)</f>
        <v>28</v>
      </c>
      <c r="B159" t="s">
        <v>151</v>
      </c>
      <c r="C159" t="s">
        <v>39</v>
      </c>
      <c r="D159" t="s">
        <v>77</v>
      </c>
      <c r="E159" t="s">
        <v>31</v>
      </c>
      <c r="F159" t="s">
        <v>27</v>
      </c>
      <c r="G159" t="s">
        <v>71</v>
      </c>
      <c r="H159">
        <v>1</v>
      </c>
      <c r="I159" t="s">
        <v>242</v>
      </c>
      <c r="J159" t="s">
        <v>175</v>
      </c>
      <c r="K159" t="s">
        <v>174</v>
      </c>
      <c r="L159">
        <v>24</v>
      </c>
      <c r="T159" t="str">
        <f>Receive[[#This Row],[服装]]&amp;Receive[[#This Row],[名前]]&amp;Receive[[#This Row],[レアリティ]]</f>
        <v>夏祭り孤爪研磨ICONIC</v>
      </c>
    </row>
    <row r="160" spans="1:20" x14ac:dyDescent="0.3">
      <c r="A160">
        <f>VLOOKUP(Receive[[#This Row],[No用]],SetNo[[No.用]:[vlookup 用]],2,FALSE)</f>
        <v>28</v>
      </c>
      <c r="B160" t="s">
        <v>151</v>
      </c>
      <c r="C160" t="s">
        <v>39</v>
      </c>
      <c r="D160" t="s">
        <v>77</v>
      </c>
      <c r="E160" t="s">
        <v>31</v>
      </c>
      <c r="F160" t="s">
        <v>27</v>
      </c>
      <c r="G160" t="s">
        <v>71</v>
      </c>
      <c r="H160">
        <v>1</v>
      </c>
      <c r="I160" t="s">
        <v>242</v>
      </c>
      <c r="J160" t="s">
        <v>244</v>
      </c>
      <c r="K160" t="s">
        <v>174</v>
      </c>
      <c r="L160">
        <v>24</v>
      </c>
      <c r="T160" t="str">
        <f>Receive[[#This Row],[服装]]&amp;Receive[[#This Row],[名前]]&amp;Receive[[#This Row],[レアリティ]]</f>
        <v>夏祭り孤爪研磨ICONIC</v>
      </c>
    </row>
    <row r="161" spans="1:20" x14ac:dyDescent="0.3">
      <c r="A161">
        <f>VLOOKUP(Receive[[#This Row],[No用]],SetNo[[No.用]:[vlookup 用]],2,FALSE)</f>
        <v>28</v>
      </c>
      <c r="B161" t="s">
        <v>151</v>
      </c>
      <c r="C161" t="s">
        <v>39</v>
      </c>
      <c r="D161" t="s">
        <v>77</v>
      </c>
      <c r="E161" t="s">
        <v>31</v>
      </c>
      <c r="F161" t="s">
        <v>27</v>
      </c>
      <c r="G161" t="s">
        <v>71</v>
      </c>
      <c r="H161">
        <v>1</v>
      </c>
      <c r="I161" t="s">
        <v>242</v>
      </c>
      <c r="J161" t="s">
        <v>121</v>
      </c>
      <c r="K161" t="s">
        <v>190</v>
      </c>
      <c r="L161">
        <v>29</v>
      </c>
      <c r="T161" t="str">
        <f>Receive[[#This Row],[服装]]&amp;Receive[[#This Row],[名前]]&amp;Receive[[#This Row],[レアリティ]]</f>
        <v>夏祭り孤爪研磨ICONIC</v>
      </c>
    </row>
    <row r="162" spans="1:20" x14ac:dyDescent="0.3">
      <c r="A162">
        <f>VLOOKUP(Receive[[#This Row],[No用]],SetNo[[No.用]:[vlookup 用]],2,FALSE)</f>
        <v>28</v>
      </c>
      <c r="B162" t="s">
        <v>151</v>
      </c>
      <c r="C162" t="s">
        <v>39</v>
      </c>
      <c r="D162" t="s">
        <v>77</v>
      </c>
      <c r="E162" t="s">
        <v>31</v>
      </c>
      <c r="F162" t="s">
        <v>27</v>
      </c>
      <c r="G162" t="s">
        <v>71</v>
      </c>
      <c r="H162">
        <v>1</v>
      </c>
      <c r="I162" t="s">
        <v>242</v>
      </c>
      <c r="J162" t="s">
        <v>176</v>
      </c>
      <c r="K162" t="s">
        <v>174</v>
      </c>
      <c r="L162">
        <v>24</v>
      </c>
      <c r="T162" t="str">
        <f>Receive[[#This Row],[服装]]&amp;Receive[[#This Row],[名前]]&amp;Receive[[#This Row],[レアリティ]]</f>
        <v>夏祭り孤爪研磨ICONIC</v>
      </c>
    </row>
    <row r="163" spans="1:20" x14ac:dyDescent="0.3">
      <c r="A163">
        <f>VLOOKUP(Receive[[#This Row],[No用]],SetNo[[No.用]:[vlookup 用]],2,FALSE)</f>
        <v>28</v>
      </c>
      <c r="B163" t="s">
        <v>151</v>
      </c>
      <c r="C163" t="s">
        <v>39</v>
      </c>
      <c r="D163" t="s">
        <v>77</v>
      </c>
      <c r="E163" t="s">
        <v>31</v>
      </c>
      <c r="F163" t="s">
        <v>27</v>
      </c>
      <c r="G163" t="s">
        <v>71</v>
      </c>
      <c r="H163">
        <v>1</v>
      </c>
      <c r="I163" t="s">
        <v>242</v>
      </c>
      <c r="J163" t="s">
        <v>177</v>
      </c>
      <c r="K163" t="s">
        <v>174</v>
      </c>
      <c r="L163">
        <v>29</v>
      </c>
      <c r="T163" t="str">
        <f>Receive[[#This Row],[服装]]&amp;Receive[[#This Row],[名前]]&amp;Receive[[#This Row],[レアリティ]]</f>
        <v>夏祭り孤爪研磨ICONIC</v>
      </c>
    </row>
    <row r="164" spans="1:20" x14ac:dyDescent="0.3">
      <c r="A164">
        <f>VLOOKUP(Receive[[#This Row],[No用]],SetNo[[No.用]:[vlookup 用]],2,FALSE)</f>
        <v>29</v>
      </c>
      <c r="B164" t="s">
        <v>108</v>
      </c>
      <c r="C164" t="s">
        <v>40</v>
      </c>
      <c r="D164" t="s">
        <v>23</v>
      </c>
      <c r="E164" t="s">
        <v>26</v>
      </c>
      <c r="F164" t="s">
        <v>27</v>
      </c>
      <c r="G164" t="s">
        <v>71</v>
      </c>
      <c r="H164">
        <v>1</v>
      </c>
      <c r="I164" t="s">
        <v>242</v>
      </c>
      <c r="J164" t="s">
        <v>120</v>
      </c>
      <c r="K164" t="s">
        <v>174</v>
      </c>
      <c r="L164">
        <v>25</v>
      </c>
      <c r="T164" t="str">
        <f>Receive[[#This Row],[服装]]&amp;Receive[[#This Row],[名前]]&amp;Receive[[#This Row],[レアリティ]]</f>
        <v>ユニフォーム黒尾鉄朗ICONIC</v>
      </c>
    </row>
    <row r="165" spans="1:20" x14ac:dyDescent="0.3">
      <c r="A165">
        <f>VLOOKUP(Receive[[#This Row],[No用]],SetNo[[No.用]:[vlookup 用]],2,FALSE)</f>
        <v>29</v>
      </c>
      <c r="B165" t="s">
        <v>108</v>
      </c>
      <c r="C165" t="s">
        <v>40</v>
      </c>
      <c r="D165" t="s">
        <v>23</v>
      </c>
      <c r="E165" t="s">
        <v>26</v>
      </c>
      <c r="F165" t="s">
        <v>27</v>
      </c>
      <c r="G165" t="s">
        <v>71</v>
      </c>
      <c r="H165">
        <v>1</v>
      </c>
      <c r="I165" t="s">
        <v>242</v>
      </c>
      <c r="J165" t="s">
        <v>175</v>
      </c>
      <c r="K165" t="s">
        <v>174</v>
      </c>
      <c r="L165">
        <v>25</v>
      </c>
      <c r="T165" t="str">
        <f>Receive[[#This Row],[服装]]&amp;Receive[[#This Row],[名前]]&amp;Receive[[#This Row],[レアリティ]]</f>
        <v>ユニフォーム黒尾鉄朗ICONIC</v>
      </c>
    </row>
    <row r="166" spans="1:20" x14ac:dyDescent="0.3">
      <c r="A166">
        <f>VLOOKUP(Receive[[#This Row],[No用]],SetNo[[No.用]:[vlookup 用]],2,FALSE)</f>
        <v>29</v>
      </c>
      <c r="B166" t="s">
        <v>108</v>
      </c>
      <c r="C166" t="s">
        <v>40</v>
      </c>
      <c r="D166" t="s">
        <v>23</v>
      </c>
      <c r="E166" t="s">
        <v>26</v>
      </c>
      <c r="F166" t="s">
        <v>27</v>
      </c>
      <c r="G166" t="s">
        <v>71</v>
      </c>
      <c r="H166">
        <v>1</v>
      </c>
      <c r="I166" t="s">
        <v>242</v>
      </c>
      <c r="J166" t="s">
        <v>244</v>
      </c>
      <c r="K166" t="s">
        <v>174</v>
      </c>
      <c r="L166">
        <v>25</v>
      </c>
      <c r="T166" t="str">
        <f>Receive[[#This Row],[服装]]&amp;Receive[[#This Row],[名前]]&amp;Receive[[#This Row],[レアリティ]]</f>
        <v>ユニフォーム黒尾鉄朗ICONIC</v>
      </c>
    </row>
    <row r="167" spans="1:20" x14ac:dyDescent="0.3">
      <c r="A167">
        <f>VLOOKUP(Receive[[#This Row],[No用]],SetNo[[No.用]:[vlookup 用]],2,FALSE)</f>
        <v>29</v>
      </c>
      <c r="B167" t="s">
        <v>108</v>
      </c>
      <c r="C167" t="s">
        <v>40</v>
      </c>
      <c r="D167" t="s">
        <v>23</v>
      </c>
      <c r="E167" t="s">
        <v>26</v>
      </c>
      <c r="F167" t="s">
        <v>27</v>
      </c>
      <c r="G167" t="s">
        <v>71</v>
      </c>
      <c r="H167">
        <v>1</v>
      </c>
      <c r="I167" t="s">
        <v>242</v>
      </c>
      <c r="J167" t="s">
        <v>121</v>
      </c>
      <c r="K167" t="s">
        <v>174</v>
      </c>
      <c r="L167">
        <v>25</v>
      </c>
      <c r="T167" t="str">
        <f>Receive[[#This Row],[服装]]&amp;Receive[[#This Row],[名前]]&amp;Receive[[#This Row],[レアリティ]]</f>
        <v>ユニフォーム黒尾鉄朗ICONIC</v>
      </c>
    </row>
    <row r="168" spans="1:20" x14ac:dyDescent="0.3">
      <c r="A168">
        <f>VLOOKUP(Receive[[#This Row],[No用]],SetNo[[No.用]:[vlookup 用]],2,FALSE)</f>
        <v>29</v>
      </c>
      <c r="B168" t="s">
        <v>108</v>
      </c>
      <c r="C168" t="s">
        <v>40</v>
      </c>
      <c r="D168" t="s">
        <v>23</v>
      </c>
      <c r="E168" t="s">
        <v>26</v>
      </c>
      <c r="F168" t="s">
        <v>27</v>
      </c>
      <c r="G168" t="s">
        <v>71</v>
      </c>
      <c r="H168">
        <v>1</v>
      </c>
      <c r="I168" t="s">
        <v>242</v>
      </c>
      <c r="J168" t="s">
        <v>176</v>
      </c>
      <c r="K168" t="s">
        <v>174</v>
      </c>
      <c r="L168">
        <v>25</v>
      </c>
      <c r="T168" t="str">
        <f>Receive[[#This Row],[服装]]&amp;Receive[[#This Row],[名前]]&amp;Receive[[#This Row],[レアリティ]]</f>
        <v>ユニフォーム黒尾鉄朗ICONIC</v>
      </c>
    </row>
    <row r="169" spans="1:20" x14ac:dyDescent="0.3">
      <c r="A169">
        <f>VLOOKUP(Receive[[#This Row],[No用]],SetNo[[No.用]:[vlookup 用]],2,FALSE)</f>
        <v>29</v>
      </c>
      <c r="B169" t="s">
        <v>108</v>
      </c>
      <c r="C169" t="s">
        <v>40</v>
      </c>
      <c r="D169" t="s">
        <v>23</v>
      </c>
      <c r="E169" t="s">
        <v>26</v>
      </c>
      <c r="F169" t="s">
        <v>27</v>
      </c>
      <c r="G169" t="s">
        <v>71</v>
      </c>
      <c r="H169">
        <v>1</v>
      </c>
      <c r="I169" t="s">
        <v>242</v>
      </c>
      <c r="J169" t="s">
        <v>177</v>
      </c>
      <c r="K169" t="s">
        <v>174</v>
      </c>
      <c r="L169">
        <v>9</v>
      </c>
      <c r="T169" t="str">
        <f>Receive[[#This Row],[服装]]&amp;Receive[[#This Row],[名前]]&amp;Receive[[#This Row],[レアリティ]]</f>
        <v>ユニフォーム黒尾鉄朗ICONIC</v>
      </c>
    </row>
    <row r="170" spans="1:20" x14ac:dyDescent="0.3">
      <c r="A170">
        <f>VLOOKUP(Receive[[#This Row],[No用]],SetNo[[No.用]:[vlookup 用]],2,FALSE)</f>
        <v>30</v>
      </c>
      <c r="B170" t="s">
        <v>150</v>
      </c>
      <c r="C170" t="s">
        <v>40</v>
      </c>
      <c r="D170" t="s">
        <v>73</v>
      </c>
      <c r="E170" t="s">
        <v>26</v>
      </c>
      <c r="F170" t="s">
        <v>27</v>
      </c>
      <c r="G170" t="s">
        <v>71</v>
      </c>
      <c r="H170">
        <v>1</v>
      </c>
      <c r="I170" t="s">
        <v>242</v>
      </c>
      <c r="J170" t="s">
        <v>120</v>
      </c>
      <c r="K170" t="s">
        <v>174</v>
      </c>
      <c r="L170">
        <v>25</v>
      </c>
      <c r="T170" t="str">
        <f>Receive[[#This Row],[服装]]&amp;Receive[[#This Row],[名前]]&amp;Receive[[#This Row],[レアリティ]]</f>
        <v>制服黒尾鉄朗ICONIC</v>
      </c>
    </row>
    <row r="171" spans="1:20" x14ac:dyDescent="0.3">
      <c r="A171">
        <f>VLOOKUP(Receive[[#This Row],[No用]],SetNo[[No.用]:[vlookup 用]],2,FALSE)</f>
        <v>30</v>
      </c>
      <c r="B171" t="s">
        <v>150</v>
      </c>
      <c r="C171" t="s">
        <v>40</v>
      </c>
      <c r="D171" t="s">
        <v>73</v>
      </c>
      <c r="E171" t="s">
        <v>26</v>
      </c>
      <c r="F171" t="s">
        <v>27</v>
      </c>
      <c r="G171" t="s">
        <v>71</v>
      </c>
      <c r="H171">
        <v>1</v>
      </c>
      <c r="I171" t="s">
        <v>242</v>
      </c>
      <c r="J171" t="s">
        <v>175</v>
      </c>
      <c r="K171" t="s">
        <v>174</v>
      </c>
      <c r="L171">
        <v>25</v>
      </c>
      <c r="T171" t="str">
        <f>Receive[[#This Row],[服装]]&amp;Receive[[#This Row],[名前]]&amp;Receive[[#This Row],[レアリティ]]</f>
        <v>制服黒尾鉄朗ICONIC</v>
      </c>
    </row>
    <row r="172" spans="1:20" x14ac:dyDescent="0.3">
      <c r="A172">
        <f>VLOOKUP(Receive[[#This Row],[No用]],SetNo[[No.用]:[vlookup 用]],2,FALSE)</f>
        <v>30</v>
      </c>
      <c r="B172" t="s">
        <v>150</v>
      </c>
      <c r="C172" t="s">
        <v>40</v>
      </c>
      <c r="D172" t="s">
        <v>73</v>
      </c>
      <c r="E172" t="s">
        <v>26</v>
      </c>
      <c r="F172" t="s">
        <v>27</v>
      </c>
      <c r="G172" t="s">
        <v>71</v>
      </c>
      <c r="H172">
        <v>1</v>
      </c>
      <c r="I172" t="s">
        <v>242</v>
      </c>
      <c r="J172" t="s">
        <v>244</v>
      </c>
      <c r="K172" t="s">
        <v>174</v>
      </c>
      <c r="L172">
        <v>25</v>
      </c>
      <c r="T172" t="str">
        <f>Receive[[#This Row],[服装]]&amp;Receive[[#This Row],[名前]]&amp;Receive[[#This Row],[レアリティ]]</f>
        <v>制服黒尾鉄朗ICONIC</v>
      </c>
    </row>
    <row r="173" spans="1:20" x14ac:dyDescent="0.3">
      <c r="A173">
        <f>VLOOKUP(Receive[[#This Row],[No用]],SetNo[[No.用]:[vlookup 用]],2,FALSE)</f>
        <v>30</v>
      </c>
      <c r="B173" t="s">
        <v>150</v>
      </c>
      <c r="C173" t="s">
        <v>40</v>
      </c>
      <c r="D173" t="s">
        <v>73</v>
      </c>
      <c r="E173" t="s">
        <v>26</v>
      </c>
      <c r="F173" t="s">
        <v>27</v>
      </c>
      <c r="G173" t="s">
        <v>71</v>
      </c>
      <c r="H173">
        <v>1</v>
      </c>
      <c r="I173" t="s">
        <v>242</v>
      </c>
      <c r="J173" t="s">
        <v>121</v>
      </c>
      <c r="K173" t="s">
        <v>174</v>
      </c>
      <c r="L173">
        <v>25</v>
      </c>
      <c r="T173" t="str">
        <f>Receive[[#This Row],[服装]]&amp;Receive[[#This Row],[名前]]&amp;Receive[[#This Row],[レアリティ]]</f>
        <v>制服黒尾鉄朗ICONIC</v>
      </c>
    </row>
    <row r="174" spans="1:20" x14ac:dyDescent="0.3">
      <c r="A174">
        <f>VLOOKUP(Receive[[#This Row],[No用]],SetNo[[No.用]:[vlookup 用]],2,FALSE)</f>
        <v>30</v>
      </c>
      <c r="B174" t="s">
        <v>150</v>
      </c>
      <c r="C174" t="s">
        <v>40</v>
      </c>
      <c r="D174" t="s">
        <v>73</v>
      </c>
      <c r="E174" t="s">
        <v>26</v>
      </c>
      <c r="F174" t="s">
        <v>27</v>
      </c>
      <c r="G174" t="s">
        <v>71</v>
      </c>
      <c r="H174">
        <v>1</v>
      </c>
      <c r="I174" t="s">
        <v>242</v>
      </c>
      <c r="J174" t="s">
        <v>176</v>
      </c>
      <c r="K174" t="s">
        <v>174</v>
      </c>
      <c r="L174">
        <v>25</v>
      </c>
      <c r="T174" t="str">
        <f>Receive[[#This Row],[服装]]&amp;Receive[[#This Row],[名前]]&amp;Receive[[#This Row],[レアリティ]]</f>
        <v>制服黒尾鉄朗ICONIC</v>
      </c>
    </row>
    <row r="175" spans="1:20" x14ac:dyDescent="0.3">
      <c r="A175">
        <f>VLOOKUP(Receive[[#This Row],[No用]],SetNo[[No.用]:[vlookup 用]],2,FALSE)</f>
        <v>30</v>
      </c>
      <c r="B175" t="s">
        <v>150</v>
      </c>
      <c r="C175" t="s">
        <v>40</v>
      </c>
      <c r="D175" t="s">
        <v>73</v>
      </c>
      <c r="E175" t="s">
        <v>26</v>
      </c>
      <c r="F175" t="s">
        <v>27</v>
      </c>
      <c r="G175" t="s">
        <v>71</v>
      </c>
      <c r="H175">
        <v>1</v>
      </c>
      <c r="I175" t="s">
        <v>242</v>
      </c>
      <c r="J175" t="s">
        <v>177</v>
      </c>
      <c r="K175" t="s">
        <v>174</v>
      </c>
      <c r="L175">
        <v>9</v>
      </c>
      <c r="T175" t="str">
        <f>Receive[[#This Row],[服装]]&amp;Receive[[#This Row],[名前]]&amp;Receive[[#This Row],[レアリティ]]</f>
        <v>制服黒尾鉄朗ICONIC</v>
      </c>
    </row>
    <row r="176" spans="1:20" x14ac:dyDescent="0.3">
      <c r="A176">
        <f>VLOOKUP(Receive[[#This Row],[No用]],SetNo[[No.用]:[vlookup 用]],2,FALSE)</f>
        <v>31</v>
      </c>
      <c r="B176" t="s">
        <v>151</v>
      </c>
      <c r="C176" t="s">
        <v>40</v>
      </c>
      <c r="D176" t="s">
        <v>90</v>
      </c>
      <c r="E176" t="s">
        <v>26</v>
      </c>
      <c r="F176" t="s">
        <v>27</v>
      </c>
      <c r="G176" t="s">
        <v>71</v>
      </c>
      <c r="H176">
        <v>1</v>
      </c>
      <c r="I176" t="s">
        <v>242</v>
      </c>
      <c r="J176" t="s">
        <v>120</v>
      </c>
      <c r="K176" t="s">
        <v>190</v>
      </c>
      <c r="L176">
        <v>28</v>
      </c>
      <c r="T176" t="str">
        <f>Receive[[#This Row],[服装]]&amp;Receive[[#This Row],[名前]]&amp;Receive[[#This Row],[レアリティ]]</f>
        <v>夏祭り黒尾鉄朗ICONIC</v>
      </c>
    </row>
    <row r="177" spans="1:20" x14ac:dyDescent="0.3">
      <c r="A177">
        <f>VLOOKUP(Receive[[#This Row],[No用]],SetNo[[No.用]:[vlookup 用]],2,FALSE)</f>
        <v>31</v>
      </c>
      <c r="B177" t="s">
        <v>151</v>
      </c>
      <c r="C177" t="s">
        <v>40</v>
      </c>
      <c r="D177" t="s">
        <v>90</v>
      </c>
      <c r="E177" t="s">
        <v>26</v>
      </c>
      <c r="F177" t="s">
        <v>27</v>
      </c>
      <c r="G177" t="s">
        <v>71</v>
      </c>
      <c r="H177">
        <v>1</v>
      </c>
      <c r="I177" t="s">
        <v>242</v>
      </c>
      <c r="J177" t="s">
        <v>175</v>
      </c>
      <c r="K177" t="s">
        <v>174</v>
      </c>
      <c r="L177">
        <v>25</v>
      </c>
      <c r="T177" t="str">
        <f>Receive[[#This Row],[服装]]&amp;Receive[[#This Row],[名前]]&amp;Receive[[#This Row],[レアリティ]]</f>
        <v>夏祭り黒尾鉄朗ICONIC</v>
      </c>
    </row>
    <row r="178" spans="1:20" x14ac:dyDescent="0.3">
      <c r="A178">
        <f>VLOOKUP(Receive[[#This Row],[No用]],SetNo[[No.用]:[vlookup 用]],2,FALSE)</f>
        <v>31</v>
      </c>
      <c r="B178" t="s">
        <v>151</v>
      </c>
      <c r="C178" t="s">
        <v>40</v>
      </c>
      <c r="D178" t="s">
        <v>90</v>
      </c>
      <c r="E178" t="s">
        <v>26</v>
      </c>
      <c r="F178" t="s">
        <v>27</v>
      </c>
      <c r="G178" t="s">
        <v>71</v>
      </c>
      <c r="H178">
        <v>1</v>
      </c>
      <c r="I178" t="s">
        <v>242</v>
      </c>
      <c r="J178" t="s">
        <v>244</v>
      </c>
      <c r="K178" t="s">
        <v>174</v>
      </c>
      <c r="L178">
        <v>25</v>
      </c>
      <c r="T178" t="str">
        <f>Receive[[#This Row],[服装]]&amp;Receive[[#This Row],[名前]]&amp;Receive[[#This Row],[レアリティ]]</f>
        <v>夏祭り黒尾鉄朗ICONIC</v>
      </c>
    </row>
    <row r="179" spans="1:20" x14ac:dyDescent="0.3">
      <c r="A179">
        <f>VLOOKUP(Receive[[#This Row],[No用]],SetNo[[No.用]:[vlookup 用]],2,FALSE)</f>
        <v>31</v>
      </c>
      <c r="B179" t="s">
        <v>151</v>
      </c>
      <c r="C179" t="s">
        <v>40</v>
      </c>
      <c r="D179" t="s">
        <v>90</v>
      </c>
      <c r="E179" t="s">
        <v>26</v>
      </c>
      <c r="F179" t="s">
        <v>27</v>
      </c>
      <c r="G179" t="s">
        <v>71</v>
      </c>
      <c r="H179">
        <v>1</v>
      </c>
      <c r="I179" t="s">
        <v>242</v>
      </c>
      <c r="J179" t="s">
        <v>121</v>
      </c>
      <c r="K179" t="s">
        <v>190</v>
      </c>
      <c r="L179">
        <v>28</v>
      </c>
      <c r="T179" t="str">
        <f>Receive[[#This Row],[服装]]&amp;Receive[[#This Row],[名前]]&amp;Receive[[#This Row],[レアリティ]]</f>
        <v>夏祭り黒尾鉄朗ICONIC</v>
      </c>
    </row>
    <row r="180" spans="1:20" x14ac:dyDescent="0.3">
      <c r="A180">
        <f>VLOOKUP(Receive[[#This Row],[No用]],SetNo[[No.用]:[vlookup 用]],2,FALSE)</f>
        <v>31</v>
      </c>
      <c r="B180" t="s">
        <v>151</v>
      </c>
      <c r="C180" t="s">
        <v>40</v>
      </c>
      <c r="D180" t="s">
        <v>90</v>
      </c>
      <c r="E180" t="s">
        <v>26</v>
      </c>
      <c r="F180" t="s">
        <v>27</v>
      </c>
      <c r="G180" t="s">
        <v>71</v>
      </c>
      <c r="H180">
        <v>1</v>
      </c>
      <c r="I180" t="s">
        <v>242</v>
      </c>
      <c r="J180" t="s">
        <v>176</v>
      </c>
      <c r="K180" t="s">
        <v>174</v>
      </c>
      <c r="L180">
        <v>25</v>
      </c>
      <c r="T180" t="str">
        <f>Receive[[#This Row],[服装]]&amp;Receive[[#This Row],[名前]]&amp;Receive[[#This Row],[レアリティ]]</f>
        <v>夏祭り黒尾鉄朗ICONIC</v>
      </c>
    </row>
    <row r="181" spans="1:20" x14ac:dyDescent="0.3">
      <c r="A181">
        <f>VLOOKUP(Receive[[#This Row],[No用]],SetNo[[No.用]:[vlookup 用]],2,FALSE)</f>
        <v>31</v>
      </c>
      <c r="B181" t="s">
        <v>151</v>
      </c>
      <c r="C181" t="s">
        <v>40</v>
      </c>
      <c r="D181" t="s">
        <v>90</v>
      </c>
      <c r="E181" t="s">
        <v>26</v>
      </c>
      <c r="F181" t="s">
        <v>27</v>
      </c>
      <c r="G181" t="s">
        <v>71</v>
      </c>
      <c r="H181">
        <v>1</v>
      </c>
      <c r="I181" t="s">
        <v>242</v>
      </c>
      <c r="J181" t="s">
        <v>177</v>
      </c>
      <c r="K181" t="s">
        <v>174</v>
      </c>
      <c r="L181">
        <v>9</v>
      </c>
      <c r="T181" t="str">
        <f>Receive[[#This Row],[服装]]&amp;Receive[[#This Row],[名前]]&amp;Receive[[#This Row],[レアリティ]]</f>
        <v>夏祭り黒尾鉄朗ICONIC</v>
      </c>
    </row>
    <row r="182" spans="1:20" x14ac:dyDescent="0.3">
      <c r="A182">
        <f>VLOOKUP(Receive[[#This Row],[No用]],SetNo[[No.用]:[vlookup 用]],2,FALSE)</f>
        <v>32</v>
      </c>
      <c r="B182" t="s">
        <v>108</v>
      </c>
      <c r="C182" t="s">
        <v>41</v>
      </c>
      <c r="D182" t="s">
        <v>23</v>
      </c>
      <c r="E182" t="s">
        <v>26</v>
      </c>
      <c r="F182" t="s">
        <v>27</v>
      </c>
      <c r="G182" t="s">
        <v>71</v>
      </c>
      <c r="H182">
        <v>1</v>
      </c>
      <c r="I182" t="s">
        <v>242</v>
      </c>
      <c r="J182" t="s">
        <v>175</v>
      </c>
      <c r="K182" t="s">
        <v>174</v>
      </c>
      <c r="L182">
        <v>25</v>
      </c>
      <c r="T182" t="str">
        <f>Receive[[#This Row],[服装]]&amp;Receive[[#This Row],[名前]]&amp;Receive[[#This Row],[レアリティ]]</f>
        <v>ユニフォーム灰羽リエーフICONIC</v>
      </c>
    </row>
    <row r="183" spans="1:20" x14ac:dyDescent="0.3">
      <c r="A183">
        <f>VLOOKUP(Receive[[#This Row],[No用]],SetNo[[No.用]:[vlookup 用]],2,FALSE)</f>
        <v>32</v>
      </c>
      <c r="B183" t="s">
        <v>108</v>
      </c>
      <c r="C183" t="s">
        <v>41</v>
      </c>
      <c r="D183" t="s">
        <v>23</v>
      </c>
      <c r="E183" t="s">
        <v>26</v>
      </c>
      <c r="F183" t="s">
        <v>27</v>
      </c>
      <c r="G183" t="s">
        <v>71</v>
      </c>
      <c r="H183">
        <v>1</v>
      </c>
      <c r="I183" t="s">
        <v>242</v>
      </c>
      <c r="J183" t="s">
        <v>244</v>
      </c>
      <c r="K183" t="s">
        <v>174</v>
      </c>
      <c r="L183">
        <v>25</v>
      </c>
      <c r="T183" t="str">
        <f>Receive[[#This Row],[服装]]&amp;Receive[[#This Row],[名前]]&amp;Receive[[#This Row],[レアリティ]]</f>
        <v>ユニフォーム灰羽リエーフICONIC</v>
      </c>
    </row>
    <row r="184" spans="1:20" x14ac:dyDescent="0.3">
      <c r="A184">
        <f>VLOOKUP(Receive[[#This Row],[No用]],SetNo[[No.用]:[vlookup 用]],2,FALSE)</f>
        <v>32</v>
      </c>
      <c r="B184" t="s">
        <v>108</v>
      </c>
      <c r="C184" t="s">
        <v>41</v>
      </c>
      <c r="D184" t="s">
        <v>23</v>
      </c>
      <c r="E184" t="s">
        <v>26</v>
      </c>
      <c r="F184" t="s">
        <v>27</v>
      </c>
      <c r="G184" t="s">
        <v>71</v>
      </c>
      <c r="H184">
        <v>1</v>
      </c>
      <c r="I184" t="s">
        <v>242</v>
      </c>
      <c r="J184" t="s">
        <v>121</v>
      </c>
      <c r="K184" t="s">
        <v>174</v>
      </c>
      <c r="L184">
        <v>25</v>
      </c>
      <c r="T184" t="str">
        <f>Receive[[#This Row],[服装]]&amp;Receive[[#This Row],[名前]]&amp;Receive[[#This Row],[レアリティ]]</f>
        <v>ユニフォーム灰羽リエーフICONIC</v>
      </c>
    </row>
    <row r="185" spans="1:20" x14ac:dyDescent="0.3">
      <c r="A185">
        <f>VLOOKUP(Receive[[#This Row],[No用]],SetNo[[No.用]:[vlookup 用]],2,FALSE)</f>
        <v>32</v>
      </c>
      <c r="B185" t="s">
        <v>108</v>
      </c>
      <c r="C185" t="s">
        <v>41</v>
      </c>
      <c r="D185" t="s">
        <v>23</v>
      </c>
      <c r="E185" t="s">
        <v>26</v>
      </c>
      <c r="F185" t="s">
        <v>27</v>
      </c>
      <c r="G185" t="s">
        <v>71</v>
      </c>
      <c r="H185">
        <v>1</v>
      </c>
      <c r="I185" t="s">
        <v>242</v>
      </c>
      <c r="J185" t="s">
        <v>176</v>
      </c>
      <c r="K185" t="s">
        <v>174</v>
      </c>
      <c r="L185">
        <v>25</v>
      </c>
      <c r="T185" t="str">
        <f>Receive[[#This Row],[服装]]&amp;Receive[[#This Row],[名前]]&amp;Receive[[#This Row],[レアリティ]]</f>
        <v>ユニフォーム灰羽リエーフICONIC</v>
      </c>
    </row>
    <row r="186" spans="1:20" x14ac:dyDescent="0.3">
      <c r="A186">
        <f>VLOOKUP(Receive[[#This Row],[No用]],SetNo[[No.用]:[vlookup 用]],2,FALSE)</f>
        <v>32</v>
      </c>
      <c r="B186" t="s">
        <v>108</v>
      </c>
      <c r="C186" t="s">
        <v>41</v>
      </c>
      <c r="D186" t="s">
        <v>23</v>
      </c>
      <c r="E186" t="s">
        <v>26</v>
      </c>
      <c r="F186" t="s">
        <v>27</v>
      </c>
      <c r="G186" t="s">
        <v>71</v>
      </c>
      <c r="H186">
        <v>1</v>
      </c>
      <c r="I186" t="s">
        <v>242</v>
      </c>
      <c r="J186" t="s">
        <v>177</v>
      </c>
      <c r="K186" t="s">
        <v>174</v>
      </c>
      <c r="L186">
        <v>32</v>
      </c>
      <c r="T186" t="str">
        <f>Receive[[#This Row],[服装]]&amp;Receive[[#This Row],[名前]]&amp;Receive[[#This Row],[レアリティ]]</f>
        <v>ユニフォーム灰羽リエーフICONIC</v>
      </c>
    </row>
    <row r="187" spans="1:20" x14ac:dyDescent="0.3">
      <c r="A187">
        <f>VLOOKUP(Receive[[#This Row],[No用]],SetNo[[No.用]:[vlookup 用]],2,FALSE)</f>
        <v>33</v>
      </c>
      <c r="B187" t="s">
        <v>403</v>
      </c>
      <c r="C187" t="s">
        <v>41</v>
      </c>
      <c r="D187" t="s">
        <v>24</v>
      </c>
      <c r="E187" t="s">
        <v>26</v>
      </c>
      <c r="F187" t="s">
        <v>27</v>
      </c>
      <c r="G187" t="s">
        <v>71</v>
      </c>
      <c r="H187">
        <v>1</v>
      </c>
      <c r="I187" t="s">
        <v>242</v>
      </c>
      <c r="J187" t="s">
        <v>175</v>
      </c>
      <c r="K187" t="s">
        <v>174</v>
      </c>
      <c r="L187">
        <v>25</v>
      </c>
      <c r="T187" t="str">
        <f>Receive[[#This Row],[服装]]&amp;Receive[[#This Row],[名前]]&amp;Receive[[#This Row],[レアリティ]]</f>
        <v>探偵灰羽リエーフICONIC</v>
      </c>
    </row>
    <row r="188" spans="1:20" x14ac:dyDescent="0.3">
      <c r="A188">
        <f>VLOOKUP(Receive[[#This Row],[No用]],SetNo[[No.用]:[vlookup 用]],2,FALSE)</f>
        <v>33</v>
      </c>
      <c r="B188" t="s">
        <v>403</v>
      </c>
      <c r="C188" t="s">
        <v>41</v>
      </c>
      <c r="D188" t="s">
        <v>24</v>
      </c>
      <c r="E188" t="s">
        <v>26</v>
      </c>
      <c r="F188" t="s">
        <v>27</v>
      </c>
      <c r="G188" t="s">
        <v>71</v>
      </c>
      <c r="H188">
        <v>1</v>
      </c>
      <c r="I188" t="s">
        <v>242</v>
      </c>
      <c r="J188" t="s">
        <v>244</v>
      </c>
      <c r="K188" t="s">
        <v>174</v>
      </c>
      <c r="L188">
        <v>25</v>
      </c>
      <c r="T188" t="str">
        <f>Receive[[#This Row],[服装]]&amp;Receive[[#This Row],[名前]]&amp;Receive[[#This Row],[レアリティ]]</f>
        <v>探偵灰羽リエーフICONIC</v>
      </c>
    </row>
    <row r="189" spans="1:20" x14ac:dyDescent="0.3">
      <c r="A189">
        <f>VLOOKUP(Receive[[#This Row],[No用]],SetNo[[No.用]:[vlookup 用]],2,FALSE)</f>
        <v>33</v>
      </c>
      <c r="B189" t="s">
        <v>403</v>
      </c>
      <c r="C189" t="s">
        <v>41</v>
      </c>
      <c r="D189" t="s">
        <v>24</v>
      </c>
      <c r="E189" t="s">
        <v>26</v>
      </c>
      <c r="F189" t="s">
        <v>27</v>
      </c>
      <c r="G189" t="s">
        <v>71</v>
      </c>
      <c r="H189">
        <v>1</v>
      </c>
      <c r="I189" t="s">
        <v>242</v>
      </c>
      <c r="J189" t="s">
        <v>121</v>
      </c>
      <c r="K189" t="s">
        <v>174</v>
      </c>
      <c r="L189">
        <v>25</v>
      </c>
      <c r="T189" t="str">
        <f>Receive[[#This Row],[服装]]&amp;Receive[[#This Row],[名前]]&amp;Receive[[#This Row],[レアリティ]]</f>
        <v>探偵灰羽リエーフICONIC</v>
      </c>
    </row>
    <row r="190" spans="1:20" x14ac:dyDescent="0.3">
      <c r="A190">
        <f>VLOOKUP(Receive[[#This Row],[No用]],SetNo[[No.用]:[vlookup 用]],2,FALSE)</f>
        <v>33</v>
      </c>
      <c r="B190" t="s">
        <v>403</v>
      </c>
      <c r="C190" t="s">
        <v>41</v>
      </c>
      <c r="D190" t="s">
        <v>24</v>
      </c>
      <c r="E190" t="s">
        <v>26</v>
      </c>
      <c r="F190" t="s">
        <v>27</v>
      </c>
      <c r="G190" t="s">
        <v>71</v>
      </c>
      <c r="H190">
        <v>1</v>
      </c>
      <c r="I190" t="s">
        <v>242</v>
      </c>
      <c r="J190" t="s">
        <v>176</v>
      </c>
      <c r="K190" t="s">
        <v>174</v>
      </c>
      <c r="L190">
        <v>25</v>
      </c>
      <c r="T190" t="str">
        <f>Receive[[#This Row],[服装]]&amp;Receive[[#This Row],[名前]]&amp;Receive[[#This Row],[レアリティ]]</f>
        <v>探偵灰羽リエーフICONIC</v>
      </c>
    </row>
    <row r="191" spans="1:20" x14ac:dyDescent="0.3">
      <c r="A191">
        <f>VLOOKUP(Receive[[#This Row],[No用]],SetNo[[No.用]:[vlookup 用]],2,FALSE)</f>
        <v>33</v>
      </c>
      <c r="B191" t="s">
        <v>403</v>
      </c>
      <c r="C191" t="s">
        <v>41</v>
      </c>
      <c r="D191" t="s">
        <v>24</v>
      </c>
      <c r="E191" t="s">
        <v>26</v>
      </c>
      <c r="F191" t="s">
        <v>27</v>
      </c>
      <c r="G191" t="s">
        <v>71</v>
      </c>
      <c r="H191">
        <v>1</v>
      </c>
      <c r="I191" t="s">
        <v>242</v>
      </c>
      <c r="J191" t="s">
        <v>177</v>
      </c>
      <c r="K191" t="s">
        <v>174</v>
      </c>
      <c r="L191">
        <v>32</v>
      </c>
      <c r="T191" t="str">
        <f>Receive[[#This Row],[服装]]&amp;Receive[[#This Row],[名前]]&amp;Receive[[#This Row],[レアリティ]]</f>
        <v>探偵灰羽リエーフICONIC</v>
      </c>
    </row>
    <row r="192" spans="1:20" x14ac:dyDescent="0.3">
      <c r="A192">
        <f>VLOOKUP(Receive[[#This Row],[No用]],SetNo[[No.用]:[vlookup 用]],2,FALSE)</f>
        <v>34</v>
      </c>
      <c r="B192" t="s">
        <v>108</v>
      </c>
      <c r="C192" t="s">
        <v>42</v>
      </c>
      <c r="D192" t="s">
        <v>24</v>
      </c>
      <c r="E192" t="s">
        <v>21</v>
      </c>
      <c r="F192" t="s">
        <v>27</v>
      </c>
      <c r="G192" t="s">
        <v>71</v>
      </c>
      <c r="H192">
        <v>1</v>
      </c>
      <c r="I192" t="s">
        <v>242</v>
      </c>
      <c r="J192" t="s">
        <v>120</v>
      </c>
      <c r="K192" t="s">
        <v>185</v>
      </c>
      <c r="L192">
        <v>34</v>
      </c>
      <c r="T192" t="str">
        <f>Receive[[#This Row],[服装]]&amp;Receive[[#This Row],[名前]]&amp;Receive[[#This Row],[レアリティ]]</f>
        <v>ユニフォーム夜久衛輔ICONIC</v>
      </c>
    </row>
    <row r="193" spans="1:20" x14ac:dyDescent="0.3">
      <c r="A193">
        <f>VLOOKUP(Receive[[#This Row],[No用]],SetNo[[No.用]:[vlookup 用]],2,FALSE)</f>
        <v>34</v>
      </c>
      <c r="B193" t="s">
        <v>108</v>
      </c>
      <c r="C193" t="s">
        <v>42</v>
      </c>
      <c r="D193" t="s">
        <v>24</v>
      </c>
      <c r="E193" t="s">
        <v>21</v>
      </c>
      <c r="F193" t="s">
        <v>27</v>
      </c>
      <c r="G193" t="s">
        <v>71</v>
      </c>
      <c r="H193">
        <v>1</v>
      </c>
      <c r="I193" t="s">
        <v>242</v>
      </c>
      <c r="J193" t="s">
        <v>207</v>
      </c>
      <c r="K193" t="s">
        <v>185</v>
      </c>
      <c r="L193">
        <v>41</v>
      </c>
      <c r="T193" t="str">
        <f>Receive[[#This Row],[服装]]&amp;Receive[[#This Row],[名前]]&amp;Receive[[#This Row],[レアリティ]]</f>
        <v>ユニフォーム夜久衛輔ICONIC</v>
      </c>
    </row>
    <row r="194" spans="1:20" x14ac:dyDescent="0.3">
      <c r="A194">
        <f>VLOOKUP(Receive[[#This Row],[No用]],SetNo[[No.用]:[vlookup 用]],2,FALSE)</f>
        <v>34</v>
      </c>
      <c r="B194" t="s">
        <v>108</v>
      </c>
      <c r="C194" t="s">
        <v>42</v>
      </c>
      <c r="D194" t="s">
        <v>24</v>
      </c>
      <c r="E194" t="s">
        <v>21</v>
      </c>
      <c r="F194" t="s">
        <v>27</v>
      </c>
      <c r="G194" t="s">
        <v>71</v>
      </c>
      <c r="H194">
        <v>1</v>
      </c>
      <c r="I194" t="s">
        <v>242</v>
      </c>
      <c r="J194" t="s">
        <v>175</v>
      </c>
      <c r="K194" t="s">
        <v>174</v>
      </c>
      <c r="L194">
        <v>34</v>
      </c>
      <c r="T194" t="str">
        <f>Receive[[#This Row],[服装]]&amp;Receive[[#This Row],[名前]]&amp;Receive[[#This Row],[レアリティ]]</f>
        <v>ユニフォーム夜久衛輔ICONIC</v>
      </c>
    </row>
    <row r="195" spans="1:20" x14ac:dyDescent="0.3">
      <c r="A195">
        <f>VLOOKUP(Receive[[#This Row],[No用]],SetNo[[No.用]:[vlookup 用]],2,FALSE)</f>
        <v>34</v>
      </c>
      <c r="B195" t="s">
        <v>108</v>
      </c>
      <c r="C195" t="s">
        <v>42</v>
      </c>
      <c r="D195" t="s">
        <v>24</v>
      </c>
      <c r="E195" t="s">
        <v>21</v>
      </c>
      <c r="F195" t="s">
        <v>27</v>
      </c>
      <c r="G195" t="s">
        <v>71</v>
      </c>
      <c r="H195">
        <v>1</v>
      </c>
      <c r="I195" t="s">
        <v>242</v>
      </c>
      <c r="J195" t="s">
        <v>244</v>
      </c>
      <c r="K195" t="s">
        <v>174</v>
      </c>
      <c r="L195">
        <v>34</v>
      </c>
      <c r="T195" t="str">
        <f>Receive[[#This Row],[服装]]&amp;Receive[[#This Row],[名前]]&amp;Receive[[#This Row],[レアリティ]]</f>
        <v>ユニフォーム夜久衛輔ICONIC</v>
      </c>
    </row>
    <row r="196" spans="1:20" x14ac:dyDescent="0.3">
      <c r="A196">
        <f>VLOOKUP(Receive[[#This Row],[No用]],SetNo[[No.用]:[vlookup 用]],2,FALSE)</f>
        <v>34</v>
      </c>
      <c r="B196" t="s">
        <v>108</v>
      </c>
      <c r="C196" t="s">
        <v>42</v>
      </c>
      <c r="D196" t="s">
        <v>24</v>
      </c>
      <c r="E196" t="s">
        <v>21</v>
      </c>
      <c r="F196" t="s">
        <v>27</v>
      </c>
      <c r="G196" t="s">
        <v>71</v>
      </c>
      <c r="H196">
        <v>1</v>
      </c>
      <c r="I196" t="s">
        <v>242</v>
      </c>
      <c r="J196" t="s">
        <v>121</v>
      </c>
      <c r="K196" t="s">
        <v>185</v>
      </c>
      <c r="L196">
        <v>34</v>
      </c>
      <c r="T196" t="str">
        <f>Receive[[#This Row],[服装]]&amp;Receive[[#This Row],[名前]]&amp;Receive[[#This Row],[レアリティ]]</f>
        <v>ユニフォーム夜久衛輔ICONIC</v>
      </c>
    </row>
    <row r="197" spans="1:20" x14ac:dyDescent="0.3">
      <c r="A197">
        <f>VLOOKUP(Receive[[#This Row],[No用]],SetNo[[No.用]:[vlookup 用]],2,FALSE)</f>
        <v>34</v>
      </c>
      <c r="B197" t="s">
        <v>108</v>
      </c>
      <c r="C197" t="s">
        <v>42</v>
      </c>
      <c r="D197" t="s">
        <v>24</v>
      </c>
      <c r="E197" t="s">
        <v>21</v>
      </c>
      <c r="F197" t="s">
        <v>27</v>
      </c>
      <c r="G197" t="s">
        <v>71</v>
      </c>
      <c r="H197">
        <v>1</v>
      </c>
      <c r="I197" t="s">
        <v>242</v>
      </c>
      <c r="J197" t="s">
        <v>176</v>
      </c>
      <c r="K197" t="s">
        <v>174</v>
      </c>
      <c r="L197">
        <v>34</v>
      </c>
      <c r="T197" t="str">
        <f>Receive[[#This Row],[服装]]&amp;Receive[[#This Row],[名前]]&amp;Receive[[#This Row],[レアリティ]]</f>
        <v>ユニフォーム夜久衛輔ICONIC</v>
      </c>
    </row>
    <row r="198" spans="1:20" x14ac:dyDescent="0.3">
      <c r="A198">
        <f>VLOOKUP(Receive[[#This Row],[No用]],SetNo[[No.用]:[vlookup 用]],2,FALSE)</f>
        <v>34</v>
      </c>
      <c r="B198" t="s">
        <v>108</v>
      </c>
      <c r="C198" t="s">
        <v>42</v>
      </c>
      <c r="D198" t="s">
        <v>24</v>
      </c>
      <c r="E198" t="s">
        <v>21</v>
      </c>
      <c r="F198" t="s">
        <v>27</v>
      </c>
      <c r="G198" t="s">
        <v>71</v>
      </c>
      <c r="H198">
        <v>1</v>
      </c>
      <c r="I198" t="s">
        <v>242</v>
      </c>
      <c r="J198" t="s">
        <v>177</v>
      </c>
      <c r="K198" t="s">
        <v>174</v>
      </c>
      <c r="L198">
        <v>32</v>
      </c>
      <c r="T198" t="str">
        <f>Receive[[#This Row],[服装]]&amp;Receive[[#This Row],[名前]]&amp;Receive[[#This Row],[レアリティ]]</f>
        <v>ユニフォーム夜久衛輔ICONIC</v>
      </c>
    </row>
    <row r="199" spans="1:20" x14ac:dyDescent="0.3">
      <c r="A199">
        <f>VLOOKUP(Receive[[#This Row],[No用]],SetNo[[No.用]:[vlookup 用]],2,FALSE)</f>
        <v>34</v>
      </c>
      <c r="B199" t="s">
        <v>108</v>
      </c>
      <c r="C199" t="s">
        <v>42</v>
      </c>
      <c r="D199" t="s">
        <v>24</v>
      </c>
      <c r="E199" t="s">
        <v>21</v>
      </c>
      <c r="F199" t="s">
        <v>27</v>
      </c>
      <c r="G199" t="s">
        <v>71</v>
      </c>
      <c r="H199">
        <v>1</v>
      </c>
      <c r="I199" t="s">
        <v>242</v>
      </c>
      <c r="J199" t="s">
        <v>195</v>
      </c>
      <c r="K199" t="s">
        <v>238</v>
      </c>
      <c r="L199">
        <v>47</v>
      </c>
      <c r="N199">
        <v>57</v>
      </c>
      <c r="T199" t="str">
        <f>Receive[[#This Row],[服装]]&amp;Receive[[#This Row],[名前]]&amp;Receive[[#This Row],[レアリティ]]</f>
        <v>ユニフォーム夜久衛輔ICONIC</v>
      </c>
    </row>
    <row r="200" spans="1:20" x14ac:dyDescent="0.3">
      <c r="A200">
        <f>VLOOKUP(Receive[[#This Row],[No用]],SetNo[[No.用]:[vlookup 用]],2,FALSE)</f>
        <v>35</v>
      </c>
      <c r="B200" t="s">
        <v>108</v>
      </c>
      <c r="C200" t="s">
        <v>43</v>
      </c>
      <c r="D200" t="s">
        <v>24</v>
      </c>
      <c r="E200" t="s">
        <v>25</v>
      </c>
      <c r="F200" t="s">
        <v>27</v>
      </c>
      <c r="G200" t="s">
        <v>71</v>
      </c>
      <c r="H200">
        <v>1</v>
      </c>
      <c r="I200" t="s">
        <v>242</v>
      </c>
      <c r="J200" t="s">
        <v>120</v>
      </c>
      <c r="K200" t="s">
        <v>174</v>
      </c>
      <c r="L200">
        <v>27</v>
      </c>
      <c r="T200" t="str">
        <f>Receive[[#This Row],[服装]]&amp;Receive[[#This Row],[名前]]&amp;Receive[[#This Row],[レアリティ]]</f>
        <v>ユニフォーム福永招平ICONIC</v>
      </c>
    </row>
    <row r="201" spans="1:20" x14ac:dyDescent="0.3">
      <c r="A201">
        <f>VLOOKUP(Receive[[#This Row],[No用]],SetNo[[No.用]:[vlookup 用]],2,FALSE)</f>
        <v>35</v>
      </c>
      <c r="B201" t="s">
        <v>108</v>
      </c>
      <c r="C201" t="s">
        <v>43</v>
      </c>
      <c r="D201" t="s">
        <v>24</v>
      </c>
      <c r="E201" t="s">
        <v>25</v>
      </c>
      <c r="F201" t="s">
        <v>27</v>
      </c>
      <c r="G201" t="s">
        <v>71</v>
      </c>
      <c r="H201">
        <v>1</v>
      </c>
      <c r="I201" t="s">
        <v>242</v>
      </c>
      <c r="J201" t="s">
        <v>175</v>
      </c>
      <c r="K201" t="s">
        <v>174</v>
      </c>
      <c r="L201">
        <v>27</v>
      </c>
      <c r="T201" t="str">
        <f>Receive[[#This Row],[服装]]&amp;Receive[[#This Row],[名前]]&amp;Receive[[#This Row],[レアリティ]]</f>
        <v>ユニフォーム福永招平ICONIC</v>
      </c>
    </row>
    <row r="202" spans="1:20" x14ac:dyDescent="0.3">
      <c r="A202">
        <f>VLOOKUP(Receive[[#This Row],[No用]],SetNo[[No.用]:[vlookup 用]],2,FALSE)</f>
        <v>35</v>
      </c>
      <c r="B202" t="s">
        <v>108</v>
      </c>
      <c r="C202" t="s">
        <v>43</v>
      </c>
      <c r="D202" t="s">
        <v>24</v>
      </c>
      <c r="E202" t="s">
        <v>25</v>
      </c>
      <c r="F202" t="s">
        <v>27</v>
      </c>
      <c r="G202" t="s">
        <v>71</v>
      </c>
      <c r="H202">
        <v>1</v>
      </c>
      <c r="I202" t="s">
        <v>242</v>
      </c>
      <c r="J202" t="s">
        <v>121</v>
      </c>
      <c r="K202" t="s">
        <v>174</v>
      </c>
      <c r="L202">
        <v>25</v>
      </c>
      <c r="T202" t="str">
        <f>Receive[[#This Row],[服装]]&amp;Receive[[#This Row],[名前]]&amp;Receive[[#This Row],[レアリティ]]</f>
        <v>ユニフォーム福永招平ICONIC</v>
      </c>
    </row>
    <row r="203" spans="1:20" x14ac:dyDescent="0.3">
      <c r="A203">
        <f>VLOOKUP(Receive[[#This Row],[No用]],SetNo[[No.用]:[vlookup 用]],2,FALSE)</f>
        <v>35</v>
      </c>
      <c r="B203" t="s">
        <v>108</v>
      </c>
      <c r="C203" t="s">
        <v>43</v>
      </c>
      <c r="D203" t="s">
        <v>24</v>
      </c>
      <c r="E203" t="s">
        <v>25</v>
      </c>
      <c r="F203" t="s">
        <v>27</v>
      </c>
      <c r="G203" t="s">
        <v>71</v>
      </c>
      <c r="H203">
        <v>1</v>
      </c>
      <c r="I203" t="s">
        <v>242</v>
      </c>
      <c r="J203" t="s">
        <v>176</v>
      </c>
      <c r="K203" t="s">
        <v>174</v>
      </c>
      <c r="L203">
        <v>27</v>
      </c>
      <c r="T203" t="str">
        <f>Receive[[#This Row],[服装]]&amp;Receive[[#This Row],[名前]]&amp;Receive[[#This Row],[レアリティ]]</f>
        <v>ユニフォーム福永招平ICONIC</v>
      </c>
    </row>
    <row r="204" spans="1:20" x14ac:dyDescent="0.3">
      <c r="A204">
        <f>VLOOKUP(Receive[[#This Row],[No用]],SetNo[[No.用]:[vlookup 用]],2,FALSE)</f>
        <v>35</v>
      </c>
      <c r="B204" t="s">
        <v>108</v>
      </c>
      <c r="C204" t="s">
        <v>43</v>
      </c>
      <c r="D204" t="s">
        <v>24</v>
      </c>
      <c r="E204" t="s">
        <v>25</v>
      </c>
      <c r="F204" t="s">
        <v>27</v>
      </c>
      <c r="G204" t="s">
        <v>71</v>
      </c>
      <c r="H204">
        <v>1</v>
      </c>
      <c r="I204" t="s">
        <v>242</v>
      </c>
      <c r="J204" t="s">
        <v>177</v>
      </c>
      <c r="K204" t="s">
        <v>174</v>
      </c>
      <c r="L204">
        <v>32</v>
      </c>
      <c r="T204" t="str">
        <f>Receive[[#This Row],[服装]]&amp;Receive[[#This Row],[名前]]&amp;Receive[[#This Row],[レアリティ]]</f>
        <v>ユニフォーム福永招平ICONIC</v>
      </c>
    </row>
    <row r="205" spans="1:20" x14ac:dyDescent="0.3">
      <c r="A205">
        <f>VLOOKUP(Receive[[#This Row],[No用]],SetNo[[No.用]:[vlookup 用]],2,FALSE)</f>
        <v>36</v>
      </c>
      <c r="B205" t="s">
        <v>108</v>
      </c>
      <c r="C205" t="s">
        <v>44</v>
      </c>
      <c r="D205" t="s">
        <v>24</v>
      </c>
      <c r="E205" t="s">
        <v>26</v>
      </c>
      <c r="F205" t="s">
        <v>27</v>
      </c>
      <c r="G205" t="s">
        <v>71</v>
      </c>
      <c r="H205">
        <v>1</v>
      </c>
      <c r="I205" t="s">
        <v>242</v>
      </c>
      <c r="J205" t="s">
        <v>120</v>
      </c>
      <c r="K205" t="s">
        <v>174</v>
      </c>
      <c r="L205">
        <v>27</v>
      </c>
      <c r="T205" t="str">
        <f>Receive[[#This Row],[服装]]&amp;Receive[[#This Row],[名前]]&amp;Receive[[#This Row],[レアリティ]]</f>
        <v>ユニフォーム犬岡走ICONIC</v>
      </c>
    </row>
    <row r="206" spans="1:20" x14ac:dyDescent="0.3">
      <c r="A206">
        <f>VLOOKUP(Receive[[#This Row],[No用]],SetNo[[No.用]:[vlookup 用]],2,FALSE)</f>
        <v>36</v>
      </c>
      <c r="B206" t="s">
        <v>108</v>
      </c>
      <c r="C206" t="s">
        <v>44</v>
      </c>
      <c r="D206" t="s">
        <v>24</v>
      </c>
      <c r="E206" t="s">
        <v>26</v>
      </c>
      <c r="F206" t="s">
        <v>27</v>
      </c>
      <c r="G206" t="s">
        <v>71</v>
      </c>
      <c r="H206">
        <v>1</v>
      </c>
      <c r="I206" t="s">
        <v>242</v>
      </c>
      <c r="J206" t="s">
        <v>175</v>
      </c>
      <c r="K206" t="s">
        <v>174</v>
      </c>
      <c r="L206">
        <v>27</v>
      </c>
      <c r="T206" t="str">
        <f>Receive[[#This Row],[服装]]&amp;Receive[[#This Row],[名前]]&amp;Receive[[#This Row],[レアリティ]]</f>
        <v>ユニフォーム犬岡走ICONIC</v>
      </c>
    </row>
    <row r="207" spans="1:20" x14ac:dyDescent="0.3">
      <c r="A207">
        <f>VLOOKUP(Receive[[#This Row],[No用]],SetNo[[No.用]:[vlookup 用]],2,FALSE)</f>
        <v>36</v>
      </c>
      <c r="B207" t="s">
        <v>108</v>
      </c>
      <c r="C207" t="s">
        <v>44</v>
      </c>
      <c r="D207" t="s">
        <v>24</v>
      </c>
      <c r="E207" t="s">
        <v>26</v>
      </c>
      <c r="F207" t="s">
        <v>27</v>
      </c>
      <c r="G207" t="s">
        <v>71</v>
      </c>
      <c r="H207">
        <v>1</v>
      </c>
      <c r="I207" t="s">
        <v>242</v>
      </c>
      <c r="J207" t="s">
        <v>244</v>
      </c>
      <c r="K207" t="s">
        <v>174</v>
      </c>
      <c r="L207">
        <v>27</v>
      </c>
      <c r="T207" t="str">
        <f>Receive[[#This Row],[服装]]&amp;Receive[[#This Row],[名前]]&amp;Receive[[#This Row],[レアリティ]]</f>
        <v>ユニフォーム犬岡走ICONIC</v>
      </c>
    </row>
    <row r="208" spans="1:20" x14ac:dyDescent="0.3">
      <c r="A208">
        <f>VLOOKUP(Receive[[#This Row],[No用]],SetNo[[No.用]:[vlookup 用]],2,FALSE)</f>
        <v>36</v>
      </c>
      <c r="B208" t="s">
        <v>108</v>
      </c>
      <c r="C208" t="s">
        <v>44</v>
      </c>
      <c r="D208" t="s">
        <v>24</v>
      </c>
      <c r="E208" t="s">
        <v>26</v>
      </c>
      <c r="F208" t="s">
        <v>27</v>
      </c>
      <c r="G208" t="s">
        <v>71</v>
      </c>
      <c r="H208">
        <v>1</v>
      </c>
      <c r="I208" t="s">
        <v>242</v>
      </c>
      <c r="J208" t="s">
        <v>121</v>
      </c>
      <c r="K208" t="s">
        <v>174</v>
      </c>
      <c r="L208">
        <v>27</v>
      </c>
      <c r="T208" t="str">
        <f>Receive[[#This Row],[服装]]&amp;Receive[[#This Row],[名前]]&amp;Receive[[#This Row],[レアリティ]]</f>
        <v>ユニフォーム犬岡走ICONIC</v>
      </c>
    </row>
    <row r="209" spans="1:20" x14ac:dyDescent="0.3">
      <c r="A209">
        <f>VLOOKUP(Receive[[#This Row],[No用]],SetNo[[No.用]:[vlookup 用]],2,FALSE)</f>
        <v>36</v>
      </c>
      <c r="B209" t="s">
        <v>108</v>
      </c>
      <c r="C209" t="s">
        <v>44</v>
      </c>
      <c r="D209" t="s">
        <v>24</v>
      </c>
      <c r="E209" t="s">
        <v>26</v>
      </c>
      <c r="F209" t="s">
        <v>27</v>
      </c>
      <c r="G209" t="s">
        <v>71</v>
      </c>
      <c r="H209">
        <v>1</v>
      </c>
      <c r="I209" t="s">
        <v>242</v>
      </c>
      <c r="J209" t="s">
        <v>176</v>
      </c>
      <c r="K209" t="s">
        <v>174</v>
      </c>
      <c r="L209">
        <v>27</v>
      </c>
      <c r="T209" t="str">
        <f>Receive[[#This Row],[服装]]&amp;Receive[[#This Row],[名前]]&amp;Receive[[#This Row],[レアリティ]]</f>
        <v>ユニフォーム犬岡走ICONIC</v>
      </c>
    </row>
    <row r="210" spans="1:20" x14ac:dyDescent="0.3">
      <c r="A210">
        <f>VLOOKUP(Receive[[#This Row],[No用]],SetNo[[No.用]:[vlookup 用]],2,FALSE)</f>
        <v>36</v>
      </c>
      <c r="B210" t="s">
        <v>108</v>
      </c>
      <c r="C210" t="s">
        <v>44</v>
      </c>
      <c r="D210" t="s">
        <v>24</v>
      </c>
      <c r="E210" t="s">
        <v>26</v>
      </c>
      <c r="F210" t="s">
        <v>27</v>
      </c>
      <c r="G210" t="s">
        <v>71</v>
      </c>
      <c r="H210">
        <v>1</v>
      </c>
      <c r="I210" t="s">
        <v>242</v>
      </c>
      <c r="J210" t="s">
        <v>177</v>
      </c>
      <c r="K210" t="s">
        <v>174</v>
      </c>
      <c r="L210">
        <v>27</v>
      </c>
      <c r="T210" t="str">
        <f>Receive[[#This Row],[服装]]&amp;Receive[[#This Row],[名前]]&amp;Receive[[#This Row],[レアリティ]]</f>
        <v>ユニフォーム犬岡走ICONIC</v>
      </c>
    </row>
    <row r="211" spans="1:20" x14ac:dyDescent="0.3">
      <c r="A211">
        <f>VLOOKUP(Receive[[#This Row],[No用]],SetNo[[No.用]:[vlookup 用]],2,FALSE)</f>
        <v>37</v>
      </c>
      <c r="B211" t="s">
        <v>108</v>
      </c>
      <c r="C211" t="s">
        <v>45</v>
      </c>
      <c r="D211" t="s">
        <v>24</v>
      </c>
      <c r="E211" t="s">
        <v>25</v>
      </c>
      <c r="F211" t="s">
        <v>27</v>
      </c>
      <c r="G211" t="s">
        <v>71</v>
      </c>
      <c r="H211">
        <v>1</v>
      </c>
      <c r="I211" t="s">
        <v>242</v>
      </c>
      <c r="J211" t="s">
        <v>120</v>
      </c>
      <c r="K211" t="s">
        <v>174</v>
      </c>
      <c r="L211">
        <v>27</v>
      </c>
      <c r="T211" t="str">
        <f>Receive[[#This Row],[服装]]&amp;Receive[[#This Row],[名前]]&amp;Receive[[#This Row],[レアリティ]]</f>
        <v>ユニフォーム山本猛虎ICONIC</v>
      </c>
    </row>
    <row r="212" spans="1:20" x14ac:dyDescent="0.3">
      <c r="A212">
        <f>VLOOKUP(Receive[[#This Row],[No用]],SetNo[[No.用]:[vlookup 用]],2,FALSE)</f>
        <v>37</v>
      </c>
      <c r="B212" t="s">
        <v>108</v>
      </c>
      <c r="C212" t="s">
        <v>45</v>
      </c>
      <c r="D212" t="s">
        <v>24</v>
      </c>
      <c r="E212" t="s">
        <v>25</v>
      </c>
      <c r="F212" t="s">
        <v>27</v>
      </c>
      <c r="G212" t="s">
        <v>71</v>
      </c>
      <c r="H212">
        <v>1</v>
      </c>
      <c r="I212" t="s">
        <v>242</v>
      </c>
      <c r="J212" t="s">
        <v>175</v>
      </c>
      <c r="K212" t="s">
        <v>174</v>
      </c>
      <c r="L212">
        <v>27</v>
      </c>
      <c r="T212" t="str">
        <f>Receive[[#This Row],[服装]]&amp;Receive[[#This Row],[名前]]&amp;Receive[[#This Row],[レアリティ]]</f>
        <v>ユニフォーム山本猛虎ICONIC</v>
      </c>
    </row>
    <row r="213" spans="1:20" x14ac:dyDescent="0.3">
      <c r="A213">
        <f>VLOOKUP(Receive[[#This Row],[No用]],SetNo[[No.用]:[vlookup 用]],2,FALSE)</f>
        <v>37</v>
      </c>
      <c r="B213" t="s">
        <v>108</v>
      </c>
      <c r="C213" t="s">
        <v>45</v>
      </c>
      <c r="D213" t="s">
        <v>24</v>
      </c>
      <c r="E213" t="s">
        <v>25</v>
      </c>
      <c r="F213" t="s">
        <v>27</v>
      </c>
      <c r="G213" t="s">
        <v>71</v>
      </c>
      <c r="H213">
        <v>1</v>
      </c>
      <c r="I213" t="s">
        <v>242</v>
      </c>
      <c r="J213" t="s">
        <v>121</v>
      </c>
      <c r="K213" t="s">
        <v>174</v>
      </c>
      <c r="L213">
        <v>27</v>
      </c>
      <c r="T213" t="str">
        <f>Receive[[#This Row],[服装]]&amp;Receive[[#This Row],[名前]]&amp;Receive[[#This Row],[レアリティ]]</f>
        <v>ユニフォーム山本猛虎ICONIC</v>
      </c>
    </row>
    <row r="214" spans="1:20" x14ac:dyDescent="0.3">
      <c r="A214">
        <f>VLOOKUP(Receive[[#This Row],[No用]],SetNo[[No.用]:[vlookup 用]],2,FALSE)</f>
        <v>37</v>
      </c>
      <c r="B214" t="s">
        <v>108</v>
      </c>
      <c r="C214" t="s">
        <v>45</v>
      </c>
      <c r="D214" t="s">
        <v>24</v>
      </c>
      <c r="E214" t="s">
        <v>25</v>
      </c>
      <c r="F214" t="s">
        <v>27</v>
      </c>
      <c r="G214" t="s">
        <v>71</v>
      </c>
      <c r="H214">
        <v>1</v>
      </c>
      <c r="I214" t="s">
        <v>242</v>
      </c>
      <c r="J214" t="s">
        <v>176</v>
      </c>
      <c r="K214" t="s">
        <v>174</v>
      </c>
      <c r="L214">
        <v>27</v>
      </c>
      <c r="T214" t="str">
        <f>Receive[[#This Row],[服装]]&amp;Receive[[#This Row],[名前]]&amp;Receive[[#This Row],[レアリティ]]</f>
        <v>ユニフォーム山本猛虎ICONIC</v>
      </c>
    </row>
    <row r="215" spans="1:20" x14ac:dyDescent="0.3">
      <c r="A215">
        <f>VLOOKUP(Receive[[#This Row],[No用]],SetNo[[No.用]:[vlookup 用]],2,FALSE)</f>
        <v>37</v>
      </c>
      <c r="B215" t="s">
        <v>108</v>
      </c>
      <c r="C215" t="s">
        <v>45</v>
      </c>
      <c r="D215" t="s">
        <v>24</v>
      </c>
      <c r="E215" t="s">
        <v>25</v>
      </c>
      <c r="F215" t="s">
        <v>27</v>
      </c>
      <c r="G215" t="s">
        <v>71</v>
      </c>
      <c r="H215">
        <v>1</v>
      </c>
      <c r="I215" t="s">
        <v>242</v>
      </c>
      <c r="J215" t="s">
        <v>177</v>
      </c>
      <c r="K215" t="s">
        <v>174</v>
      </c>
      <c r="L215">
        <v>27</v>
      </c>
      <c r="T215" t="str">
        <f>Receive[[#This Row],[服装]]&amp;Receive[[#This Row],[名前]]&amp;Receive[[#This Row],[レアリティ]]</f>
        <v>ユニフォーム山本猛虎ICONIC</v>
      </c>
    </row>
    <row r="216" spans="1:20" x14ac:dyDescent="0.3">
      <c r="A216">
        <f>VLOOKUP(Receive[[#This Row],[No用]],SetNo[[No.用]:[vlookup 用]],2,FALSE)</f>
        <v>38</v>
      </c>
      <c r="B216" t="s">
        <v>108</v>
      </c>
      <c r="C216" t="s">
        <v>46</v>
      </c>
      <c r="D216" t="s">
        <v>24</v>
      </c>
      <c r="E216" t="s">
        <v>21</v>
      </c>
      <c r="F216" t="s">
        <v>27</v>
      </c>
      <c r="G216" t="s">
        <v>71</v>
      </c>
      <c r="H216">
        <v>1</v>
      </c>
      <c r="I216" t="s">
        <v>242</v>
      </c>
      <c r="J216" t="s">
        <v>120</v>
      </c>
      <c r="K216" t="s">
        <v>185</v>
      </c>
      <c r="L216">
        <v>35</v>
      </c>
      <c r="T216" t="str">
        <f>Receive[[#This Row],[服装]]&amp;Receive[[#This Row],[名前]]&amp;Receive[[#This Row],[レアリティ]]</f>
        <v>ユニフォーム芝山優生ICONIC</v>
      </c>
    </row>
    <row r="217" spans="1:20" x14ac:dyDescent="0.3">
      <c r="A217">
        <f>VLOOKUP(Receive[[#This Row],[No用]],SetNo[[No.用]:[vlookup 用]],2,FALSE)</f>
        <v>38</v>
      </c>
      <c r="B217" t="s">
        <v>108</v>
      </c>
      <c r="C217" t="s">
        <v>46</v>
      </c>
      <c r="D217" t="s">
        <v>24</v>
      </c>
      <c r="E217" t="s">
        <v>21</v>
      </c>
      <c r="F217" t="s">
        <v>27</v>
      </c>
      <c r="G217" t="s">
        <v>71</v>
      </c>
      <c r="H217">
        <v>1</v>
      </c>
      <c r="I217" t="s">
        <v>242</v>
      </c>
      <c r="J217" t="s">
        <v>207</v>
      </c>
      <c r="K217" t="s">
        <v>185</v>
      </c>
      <c r="L217">
        <v>44</v>
      </c>
      <c r="T217" t="str">
        <f>Receive[[#This Row],[服装]]&amp;Receive[[#This Row],[名前]]&amp;Receive[[#This Row],[レアリティ]]</f>
        <v>ユニフォーム芝山優生ICONIC</v>
      </c>
    </row>
    <row r="218" spans="1:20" x14ac:dyDescent="0.3">
      <c r="A218">
        <f>VLOOKUP(Receive[[#This Row],[No用]],SetNo[[No.用]:[vlookup 用]],2,FALSE)</f>
        <v>38</v>
      </c>
      <c r="B218" t="s">
        <v>108</v>
      </c>
      <c r="C218" t="s">
        <v>46</v>
      </c>
      <c r="D218" t="s">
        <v>24</v>
      </c>
      <c r="E218" t="s">
        <v>21</v>
      </c>
      <c r="F218" t="s">
        <v>27</v>
      </c>
      <c r="G218" t="s">
        <v>71</v>
      </c>
      <c r="H218">
        <v>1</v>
      </c>
      <c r="I218" t="s">
        <v>242</v>
      </c>
      <c r="J218" t="s">
        <v>175</v>
      </c>
      <c r="K218" t="s">
        <v>174</v>
      </c>
      <c r="L218">
        <v>30</v>
      </c>
      <c r="T218" t="str">
        <f>Receive[[#This Row],[服装]]&amp;Receive[[#This Row],[名前]]&amp;Receive[[#This Row],[レアリティ]]</f>
        <v>ユニフォーム芝山優生ICONIC</v>
      </c>
    </row>
    <row r="219" spans="1:20" x14ac:dyDescent="0.3">
      <c r="A219">
        <f>VLOOKUP(Receive[[#This Row],[No用]],SetNo[[No.用]:[vlookup 用]],2,FALSE)</f>
        <v>38</v>
      </c>
      <c r="B219" t="s">
        <v>108</v>
      </c>
      <c r="C219" t="s">
        <v>46</v>
      </c>
      <c r="D219" t="s">
        <v>24</v>
      </c>
      <c r="E219" t="s">
        <v>21</v>
      </c>
      <c r="F219" t="s">
        <v>27</v>
      </c>
      <c r="G219" t="s">
        <v>71</v>
      </c>
      <c r="H219">
        <v>1</v>
      </c>
      <c r="I219" t="s">
        <v>242</v>
      </c>
      <c r="J219" t="s">
        <v>244</v>
      </c>
      <c r="K219" t="s">
        <v>174</v>
      </c>
      <c r="L219">
        <v>30</v>
      </c>
      <c r="T219" t="str">
        <f>Receive[[#This Row],[服装]]&amp;Receive[[#This Row],[名前]]&amp;Receive[[#This Row],[レアリティ]]</f>
        <v>ユニフォーム芝山優生ICONIC</v>
      </c>
    </row>
    <row r="220" spans="1:20" x14ac:dyDescent="0.3">
      <c r="A220">
        <f>VLOOKUP(Receive[[#This Row],[No用]],SetNo[[No.用]:[vlookup 用]],2,FALSE)</f>
        <v>38</v>
      </c>
      <c r="B220" t="s">
        <v>108</v>
      </c>
      <c r="C220" t="s">
        <v>46</v>
      </c>
      <c r="D220" t="s">
        <v>24</v>
      </c>
      <c r="E220" t="s">
        <v>21</v>
      </c>
      <c r="F220" t="s">
        <v>27</v>
      </c>
      <c r="G220" t="s">
        <v>71</v>
      </c>
      <c r="H220">
        <v>1</v>
      </c>
      <c r="I220" t="s">
        <v>242</v>
      </c>
      <c r="J220" t="s">
        <v>121</v>
      </c>
      <c r="K220" t="s">
        <v>185</v>
      </c>
      <c r="L220">
        <v>35</v>
      </c>
      <c r="T220" t="str">
        <f>Receive[[#This Row],[服装]]&amp;Receive[[#This Row],[名前]]&amp;Receive[[#This Row],[レアリティ]]</f>
        <v>ユニフォーム芝山優生ICONIC</v>
      </c>
    </row>
    <row r="221" spans="1:20" x14ac:dyDescent="0.3">
      <c r="A221">
        <f>VLOOKUP(Receive[[#This Row],[No用]],SetNo[[No.用]:[vlookup 用]],2,FALSE)</f>
        <v>38</v>
      </c>
      <c r="B221" t="s">
        <v>108</v>
      </c>
      <c r="C221" t="s">
        <v>46</v>
      </c>
      <c r="D221" t="s">
        <v>24</v>
      </c>
      <c r="E221" t="s">
        <v>21</v>
      </c>
      <c r="F221" t="s">
        <v>27</v>
      </c>
      <c r="G221" t="s">
        <v>71</v>
      </c>
      <c r="H221">
        <v>1</v>
      </c>
      <c r="I221" t="s">
        <v>242</v>
      </c>
      <c r="J221" t="s">
        <v>176</v>
      </c>
      <c r="K221" t="s">
        <v>174</v>
      </c>
      <c r="L221">
        <v>32</v>
      </c>
      <c r="T221" t="str">
        <f>Receive[[#This Row],[服装]]&amp;Receive[[#This Row],[名前]]&amp;Receive[[#This Row],[レアリティ]]</f>
        <v>ユニフォーム芝山優生ICONIC</v>
      </c>
    </row>
    <row r="222" spans="1:20" x14ac:dyDescent="0.3">
      <c r="A222">
        <f>VLOOKUP(Receive[[#This Row],[No用]],SetNo[[No.用]:[vlookup 用]],2,FALSE)</f>
        <v>38</v>
      </c>
      <c r="B222" t="s">
        <v>108</v>
      </c>
      <c r="C222" t="s">
        <v>46</v>
      </c>
      <c r="D222" t="s">
        <v>24</v>
      </c>
      <c r="E222" t="s">
        <v>21</v>
      </c>
      <c r="F222" t="s">
        <v>27</v>
      </c>
      <c r="G222" t="s">
        <v>71</v>
      </c>
      <c r="H222">
        <v>1</v>
      </c>
      <c r="I222" t="s">
        <v>242</v>
      </c>
      <c r="J222" t="s">
        <v>177</v>
      </c>
      <c r="K222" t="s">
        <v>174</v>
      </c>
      <c r="L222">
        <v>32</v>
      </c>
      <c r="T222" t="str">
        <f>Receive[[#This Row],[服装]]&amp;Receive[[#This Row],[名前]]&amp;Receive[[#This Row],[レアリティ]]</f>
        <v>ユニフォーム芝山優生ICONIC</v>
      </c>
    </row>
    <row r="223" spans="1:20" x14ac:dyDescent="0.3">
      <c r="A223">
        <f>VLOOKUP(Receive[[#This Row],[No用]],SetNo[[No.用]:[vlookup 用]],2,FALSE)</f>
        <v>38</v>
      </c>
      <c r="B223" t="s">
        <v>108</v>
      </c>
      <c r="C223" t="s">
        <v>46</v>
      </c>
      <c r="D223" t="s">
        <v>24</v>
      </c>
      <c r="E223" t="s">
        <v>21</v>
      </c>
      <c r="F223" t="s">
        <v>27</v>
      </c>
      <c r="G223" t="s">
        <v>71</v>
      </c>
      <c r="H223">
        <v>1</v>
      </c>
      <c r="I223" t="s">
        <v>242</v>
      </c>
      <c r="J223" t="s">
        <v>195</v>
      </c>
      <c r="K223" t="s">
        <v>238</v>
      </c>
      <c r="L223">
        <v>45</v>
      </c>
      <c r="N223">
        <v>55</v>
      </c>
      <c r="T223" t="str">
        <f>Receive[[#This Row],[服装]]&amp;Receive[[#This Row],[名前]]&amp;Receive[[#This Row],[レアリティ]]</f>
        <v>ユニフォーム芝山優生ICONIC</v>
      </c>
    </row>
    <row r="224" spans="1:20" x14ac:dyDescent="0.3">
      <c r="A224">
        <f>VLOOKUP(Receive[[#This Row],[No用]],SetNo[[No.用]:[vlookup 用]],2,FALSE)</f>
        <v>39</v>
      </c>
      <c r="B224" t="s">
        <v>108</v>
      </c>
      <c r="C224" t="s">
        <v>47</v>
      </c>
      <c r="D224" t="s">
        <v>24</v>
      </c>
      <c r="E224" t="s">
        <v>25</v>
      </c>
      <c r="F224" t="s">
        <v>27</v>
      </c>
      <c r="G224" t="s">
        <v>71</v>
      </c>
      <c r="H224">
        <v>1</v>
      </c>
      <c r="I224" t="s">
        <v>242</v>
      </c>
      <c r="J224" t="s">
        <v>120</v>
      </c>
      <c r="K224" t="s">
        <v>174</v>
      </c>
      <c r="L224">
        <v>27</v>
      </c>
      <c r="T224" t="str">
        <f>Receive[[#This Row],[服装]]&amp;Receive[[#This Row],[名前]]&amp;Receive[[#This Row],[レアリティ]]</f>
        <v>ユニフォーム海信之ICONIC</v>
      </c>
    </row>
    <row r="225" spans="1:20" x14ac:dyDescent="0.3">
      <c r="A225">
        <f>VLOOKUP(Receive[[#This Row],[No用]],SetNo[[No.用]:[vlookup 用]],2,FALSE)</f>
        <v>39</v>
      </c>
      <c r="B225" t="s">
        <v>108</v>
      </c>
      <c r="C225" t="s">
        <v>47</v>
      </c>
      <c r="D225" t="s">
        <v>24</v>
      </c>
      <c r="E225" t="s">
        <v>25</v>
      </c>
      <c r="F225" t="s">
        <v>27</v>
      </c>
      <c r="G225" t="s">
        <v>71</v>
      </c>
      <c r="H225">
        <v>1</v>
      </c>
      <c r="I225" t="s">
        <v>242</v>
      </c>
      <c r="J225" t="s">
        <v>175</v>
      </c>
      <c r="K225" t="s">
        <v>174</v>
      </c>
      <c r="L225">
        <v>27</v>
      </c>
      <c r="T225" t="str">
        <f>Receive[[#This Row],[服装]]&amp;Receive[[#This Row],[名前]]&amp;Receive[[#This Row],[レアリティ]]</f>
        <v>ユニフォーム海信之ICONIC</v>
      </c>
    </row>
    <row r="226" spans="1:20" x14ac:dyDescent="0.3">
      <c r="A226">
        <f>VLOOKUP(Receive[[#This Row],[No用]],SetNo[[No.用]:[vlookup 用]],2,FALSE)</f>
        <v>39</v>
      </c>
      <c r="B226" t="s">
        <v>108</v>
      </c>
      <c r="C226" t="s">
        <v>47</v>
      </c>
      <c r="D226" t="s">
        <v>24</v>
      </c>
      <c r="E226" t="s">
        <v>25</v>
      </c>
      <c r="F226" t="s">
        <v>27</v>
      </c>
      <c r="G226" t="s">
        <v>71</v>
      </c>
      <c r="H226">
        <v>1</v>
      </c>
      <c r="I226" t="s">
        <v>242</v>
      </c>
      <c r="J226" t="s">
        <v>244</v>
      </c>
      <c r="K226" t="s">
        <v>174</v>
      </c>
      <c r="L226">
        <v>27</v>
      </c>
      <c r="T226" t="str">
        <f>Receive[[#This Row],[服装]]&amp;Receive[[#This Row],[名前]]&amp;Receive[[#This Row],[レアリティ]]</f>
        <v>ユニフォーム海信之ICONIC</v>
      </c>
    </row>
    <row r="227" spans="1:20" x14ac:dyDescent="0.3">
      <c r="A227">
        <f>VLOOKUP(Receive[[#This Row],[No用]],SetNo[[No.用]:[vlookup 用]],2,FALSE)</f>
        <v>39</v>
      </c>
      <c r="B227" t="s">
        <v>108</v>
      </c>
      <c r="C227" t="s">
        <v>47</v>
      </c>
      <c r="D227" t="s">
        <v>24</v>
      </c>
      <c r="E227" t="s">
        <v>25</v>
      </c>
      <c r="F227" t="s">
        <v>27</v>
      </c>
      <c r="G227" t="s">
        <v>71</v>
      </c>
      <c r="H227">
        <v>1</v>
      </c>
      <c r="I227" t="s">
        <v>242</v>
      </c>
      <c r="J227" t="s">
        <v>121</v>
      </c>
      <c r="K227" t="s">
        <v>174</v>
      </c>
      <c r="L227">
        <v>27</v>
      </c>
      <c r="T227" t="str">
        <f>Receive[[#This Row],[服装]]&amp;Receive[[#This Row],[名前]]&amp;Receive[[#This Row],[レアリティ]]</f>
        <v>ユニフォーム海信之ICONIC</v>
      </c>
    </row>
    <row r="228" spans="1:20" x14ac:dyDescent="0.3">
      <c r="A228">
        <f>VLOOKUP(Receive[[#This Row],[No用]],SetNo[[No.用]:[vlookup 用]],2,FALSE)</f>
        <v>39</v>
      </c>
      <c r="B228" t="s">
        <v>108</v>
      </c>
      <c r="C228" t="s">
        <v>47</v>
      </c>
      <c r="D228" t="s">
        <v>24</v>
      </c>
      <c r="E228" t="s">
        <v>25</v>
      </c>
      <c r="F228" t="s">
        <v>27</v>
      </c>
      <c r="G228" t="s">
        <v>71</v>
      </c>
      <c r="H228">
        <v>1</v>
      </c>
      <c r="I228" t="s">
        <v>242</v>
      </c>
      <c r="J228" t="s">
        <v>176</v>
      </c>
      <c r="K228" t="s">
        <v>174</v>
      </c>
      <c r="L228">
        <v>27</v>
      </c>
      <c r="T228" t="str">
        <f>Receive[[#This Row],[服装]]&amp;Receive[[#This Row],[名前]]&amp;Receive[[#This Row],[レアリティ]]</f>
        <v>ユニフォーム海信之ICONIC</v>
      </c>
    </row>
    <row r="229" spans="1:20" x14ac:dyDescent="0.3">
      <c r="A229">
        <f>VLOOKUP(Receive[[#This Row],[No用]],SetNo[[No.用]:[vlookup 用]],2,FALSE)</f>
        <v>39</v>
      </c>
      <c r="B229" t="s">
        <v>108</v>
      </c>
      <c r="C229" t="s">
        <v>47</v>
      </c>
      <c r="D229" t="s">
        <v>24</v>
      </c>
      <c r="E229" t="s">
        <v>25</v>
      </c>
      <c r="F229" t="s">
        <v>27</v>
      </c>
      <c r="G229" t="s">
        <v>71</v>
      </c>
      <c r="H229">
        <v>1</v>
      </c>
      <c r="I229" t="s">
        <v>242</v>
      </c>
      <c r="J229" t="s">
        <v>177</v>
      </c>
      <c r="K229" t="s">
        <v>174</v>
      </c>
      <c r="L229">
        <v>27</v>
      </c>
      <c r="T229" t="str">
        <f>Receive[[#This Row],[服装]]&amp;Receive[[#This Row],[名前]]&amp;Receive[[#This Row],[レアリティ]]</f>
        <v>ユニフォーム海信之ICONIC</v>
      </c>
    </row>
    <row r="230" spans="1:20" x14ac:dyDescent="0.3">
      <c r="A230">
        <f>VLOOKUP(Receive[[#This Row],[No用]],SetNo[[No.用]:[vlookup 用]],2,FALSE)</f>
        <v>40</v>
      </c>
      <c r="B230" t="s">
        <v>108</v>
      </c>
      <c r="C230" t="s">
        <v>47</v>
      </c>
      <c r="D230" t="s">
        <v>90</v>
      </c>
      <c r="E230" t="s">
        <v>78</v>
      </c>
      <c r="F230" t="s">
        <v>27</v>
      </c>
      <c r="G230" t="s">
        <v>152</v>
      </c>
      <c r="H230">
        <v>1</v>
      </c>
      <c r="I230" t="s">
        <v>242</v>
      </c>
      <c r="J230" t="s">
        <v>120</v>
      </c>
      <c r="K230" t="s">
        <v>185</v>
      </c>
      <c r="L230">
        <v>33</v>
      </c>
      <c r="T230" t="str">
        <f>Receive[[#This Row],[服装]]&amp;Receive[[#This Row],[名前]]&amp;Receive[[#This Row],[レアリティ]]</f>
        <v>ユニフォーム海信之YELL</v>
      </c>
    </row>
    <row r="231" spans="1:20" x14ac:dyDescent="0.3">
      <c r="A231">
        <f>VLOOKUP(Receive[[#This Row],[No用]],SetNo[[No.用]:[vlookup 用]],2,FALSE)</f>
        <v>40</v>
      </c>
      <c r="B231" t="s">
        <v>108</v>
      </c>
      <c r="C231" t="s">
        <v>47</v>
      </c>
      <c r="D231" t="s">
        <v>90</v>
      </c>
      <c r="E231" t="s">
        <v>78</v>
      </c>
      <c r="F231" t="s">
        <v>27</v>
      </c>
      <c r="G231" t="s">
        <v>152</v>
      </c>
      <c r="H231">
        <v>1</v>
      </c>
      <c r="I231" t="s">
        <v>242</v>
      </c>
      <c r="J231" t="s">
        <v>175</v>
      </c>
      <c r="K231" t="s">
        <v>174</v>
      </c>
      <c r="L231">
        <v>27</v>
      </c>
      <c r="T231" t="str">
        <f>Receive[[#This Row],[服装]]&amp;Receive[[#This Row],[名前]]&amp;Receive[[#This Row],[レアリティ]]</f>
        <v>ユニフォーム海信之YELL</v>
      </c>
    </row>
    <row r="232" spans="1:20" x14ac:dyDescent="0.3">
      <c r="A232">
        <f>VLOOKUP(Receive[[#This Row],[No用]],SetNo[[No.用]:[vlookup 用]],2,FALSE)</f>
        <v>40</v>
      </c>
      <c r="B232" t="s">
        <v>108</v>
      </c>
      <c r="C232" t="s">
        <v>47</v>
      </c>
      <c r="D232" t="s">
        <v>90</v>
      </c>
      <c r="E232" t="s">
        <v>78</v>
      </c>
      <c r="F232" t="s">
        <v>27</v>
      </c>
      <c r="G232" t="s">
        <v>152</v>
      </c>
      <c r="H232">
        <v>1</v>
      </c>
      <c r="I232" t="s">
        <v>242</v>
      </c>
      <c r="J232" t="s">
        <v>244</v>
      </c>
      <c r="K232" t="s">
        <v>174</v>
      </c>
      <c r="L232">
        <v>27</v>
      </c>
      <c r="T232" t="str">
        <f>Receive[[#This Row],[服装]]&amp;Receive[[#This Row],[名前]]&amp;Receive[[#This Row],[レアリティ]]</f>
        <v>ユニフォーム海信之YELL</v>
      </c>
    </row>
    <row r="233" spans="1:20" x14ac:dyDescent="0.3">
      <c r="A233">
        <f>VLOOKUP(Receive[[#This Row],[No用]],SetNo[[No.用]:[vlookup 用]],2,FALSE)</f>
        <v>40</v>
      </c>
      <c r="B233" t="s">
        <v>108</v>
      </c>
      <c r="C233" t="s">
        <v>47</v>
      </c>
      <c r="D233" t="s">
        <v>90</v>
      </c>
      <c r="E233" t="s">
        <v>78</v>
      </c>
      <c r="F233" t="s">
        <v>27</v>
      </c>
      <c r="G233" t="s">
        <v>152</v>
      </c>
      <c r="H233">
        <v>1</v>
      </c>
      <c r="I233" t="s">
        <v>242</v>
      </c>
      <c r="J233" t="s">
        <v>121</v>
      </c>
      <c r="K233" t="s">
        <v>185</v>
      </c>
      <c r="L233">
        <v>33</v>
      </c>
      <c r="T233" t="str">
        <f>Receive[[#This Row],[服装]]&amp;Receive[[#This Row],[名前]]&amp;Receive[[#This Row],[レアリティ]]</f>
        <v>ユニフォーム海信之YELL</v>
      </c>
    </row>
    <row r="234" spans="1:20" x14ac:dyDescent="0.3">
      <c r="A234">
        <f>VLOOKUP(Receive[[#This Row],[No用]],SetNo[[No.用]:[vlookup 用]],2,FALSE)</f>
        <v>40</v>
      </c>
      <c r="B234" t="s">
        <v>108</v>
      </c>
      <c r="C234" t="s">
        <v>47</v>
      </c>
      <c r="D234" t="s">
        <v>90</v>
      </c>
      <c r="E234" t="s">
        <v>78</v>
      </c>
      <c r="F234" t="s">
        <v>27</v>
      </c>
      <c r="G234" t="s">
        <v>152</v>
      </c>
      <c r="H234">
        <v>1</v>
      </c>
      <c r="I234" t="s">
        <v>242</v>
      </c>
      <c r="J234" t="s">
        <v>176</v>
      </c>
      <c r="K234" t="s">
        <v>174</v>
      </c>
      <c r="L234">
        <v>27</v>
      </c>
      <c r="T234" t="str">
        <f>Receive[[#This Row],[服装]]&amp;Receive[[#This Row],[名前]]&amp;Receive[[#This Row],[レアリティ]]</f>
        <v>ユニフォーム海信之YELL</v>
      </c>
    </row>
    <row r="235" spans="1:20" x14ac:dyDescent="0.3">
      <c r="A235">
        <f>VLOOKUP(Receive[[#This Row],[No用]],SetNo[[No.用]:[vlookup 用]],2,FALSE)</f>
        <v>40</v>
      </c>
      <c r="B235" t="s">
        <v>108</v>
      </c>
      <c r="C235" t="s">
        <v>47</v>
      </c>
      <c r="D235" t="s">
        <v>90</v>
      </c>
      <c r="E235" t="s">
        <v>78</v>
      </c>
      <c r="F235" t="s">
        <v>27</v>
      </c>
      <c r="G235" t="s">
        <v>152</v>
      </c>
      <c r="H235">
        <v>1</v>
      </c>
      <c r="I235" t="s">
        <v>242</v>
      </c>
      <c r="J235" t="s">
        <v>177</v>
      </c>
      <c r="K235" t="s">
        <v>174</v>
      </c>
      <c r="L235">
        <v>27</v>
      </c>
      <c r="T235" t="str">
        <f>Receive[[#This Row],[服装]]&amp;Receive[[#This Row],[名前]]&amp;Receive[[#This Row],[レアリティ]]</f>
        <v>ユニフォーム海信之YELL</v>
      </c>
    </row>
    <row r="236" spans="1:20" x14ac:dyDescent="0.3">
      <c r="A236">
        <f>VLOOKUP(Receive[[#This Row],[No用]],SetNo[[No.用]:[vlookup 用]],2,FALSE)</f>
        <v>41</v>
      </c>
      <c r="B236" t="s">
        <v>218</v>
      </c>
      <c r="C236" t="s">
        <v>48</v>
      </c>
      <c r="D236" t="s">
        <v>23</v>
      </c>
      <c r="E236" t="s">
        <v>26</v>
      </c>
      <c r="F236" t="s">
        <v>49</v>
      </c>
      <c r="G236" t="s">
        <v>71</v>
      </c>
      <c r="H236">
        <v>1</v>
      </c>
      <c r="I236" t="s">
        <v>242</v>
      </c>
      <c r="J236" t="s">
        <v>120</v>
      </c>
      <c r="K236" t="s">
        <v>174</v>
      </c>
      <c r="L236">
        <v>26</v>
      </c>
      <c r="T236" t="str">
        <f>Receive[[#This Row],[服装]]&amp;Receive[[#This Row],[名前]]&amp;Receive[[#This Row],[レアリティ]]</f>
        <v>ユニフォーム青根高伸ICONIC</v>
      </c>
    </row>
    <row r="237" spans="1:20" x14ac:dyDescent="0.3">
      <c r="A237">
        <f>VLOOKUP(Receive[[#This Row],[No用]],SetNo[[No.用]:[vlookup 用]],2,FALSE)</f>
        <v>41</v>
      </c>
      <c r="B237" t="s">
        <v>218</v>
      </c>
      <c r="C237" t="s">
        <v>48</v>
      </c>
      <c r="D237" t="s">
        <v>23</v>
      </c>
      <c r="E237" t="s">
        <v>26</v>
      </c>
      <c r="F237" t="s">
        <v>49</v>
      </c>
      <c r="G237" t="s">
        <v>71</v>
      </c>
      <c r="H237">
        <v>1</v>
      </c>
      <c r="I237" t="s">
        <v>242</v>
      </c>
      <c r="J237" t="s">
        <v>207</v>
      </c>
      <c r="K237" t="s">
        <v>174</v>
      </c>
      <c r="L237">
        <v>26</v>
      </c>
      <c r="T237" t="str">
        <f>Receive[[#This Row],[服装]]&amp;Receive[[#This Row],[名前]]&amp;Receive[[#This Row],[レアリティ]]</f>
        <v>ユニフォーム青根高伸ICONIC</v>
      </c>
    </row>
    <row r="238" spans="1:20" x14ac:dyDescent="0.3">
      <c r="A238">
        <f>VLOOKUP(Receive[[#This Row],[No用]],SetNo[[No.用]:[vlookup 用]],2,FALSE)</f>
        <v>41</v>
      </c>
      <c r="B238" t="s">
        <v>218</v>
      </c>
      <c r="C238" t="s">
        <v>48</v>
      </c>
      <c r="D238" t="s">
        <v>23</v>
      </c>
      <c r="E238" t="s">
        <v>26</v>
      </c>
      <c r="F238" t="s">
        <v>49</v>
      </c>
      <c r="G238" t="s">
        <v>71</v>
      </c>
      <c r="H238">
        <v>1</v>
      </c>
      <c r="I238" t="s">
        <v>242</v>
      </c>
      <c r="J238" t="s">
        <v>175</v>
      </c>
      <c r="K238" t="s">
        <v>174</v>
      </c>
      <c r="L238">
        <v>26</v>
      </c>
      <c r="T238" t="str">
        <f>Receive[[#This Row],[服装]]&amp;Receive[[#This Row],[名前]]&amp;Receive[[#This Row],[レアリティ]]</f>
        <v>ユニフォーム青根高伸ICONIC</v>
      </c>
    </row>
    <row r="239" spans="1:20" x14ac:dyDescent="0.3">
      <c r="A239">
        <f>VLOOKUP(Receive[[#This Row],[No用]],SetNo[[No.用]:[vlookup 用]],2,FALSE)</f>
        <v>41</v>
      </c>
      <c r="B239" t="s">
        <v>218</v>
      </c>
      <c r="C239" t="s">
        <v>48</v>
      </c>
      <c r="D239" t="s">
        <v>23</v>
      </c>
      <c r="E239" t="s">
        <v>26</v>
      </c>
      <c r="F239" t="s">
        <v>49</v>
      </c>
      <c r="G239" t="s">
        <v>71</v>
      </c>
      <c r="H239">
        <v>1</v>
      </c>
      <c r="I239" t="s">
        <v>242</v>
      </c>
      <c r="J239" t="s">
        <v>121</v>
      </c>
      <c r="K239" t="s">
        <v>174</v>
      </c>
      <c r="L239">
        <v>26</v>
      </c>
      <c r="T239" t="str">
        <f>Receive[[#This Row],[服装]]&amp;Receive[[#This Row],[名前]]&amp;Receive[[#This Row],[レアリティ]]</f>
        <v>ユニフォーム青根高伸ICONIC</v>
      </c>
    </row>
    <row r="240" spans="1:20" x14ac:dyDescent="0.3">
      <c r="A240">
        <f>VLOOKUP(Receive[[#This Row],[No用]],SetNo[[No.用]:[vlookup 用]],2,FALSE)</f>
        <v>41</v>
      </c>
      <c r="B240" t="s">
        <v>218</v>
      </c>
      <c r="C240" t="s">
        <v>48</v>
      </c>
      <c r="D240" t="s">
        <v>23</v>
      </c>
      <c r="E240" t="s">
        <v>26</v>
      </c>
      <c r="F240" t="s">
        <v>49</v>
      </c>
      <c r="G240" t="s">
        <v>71</v>
      </c>
      <c r="H240">
        <v>1</v>
      </c>
      <c r="I240" t="s">
        <v>242</v>
      </c>
      <c r="J240" t="s">
        <v>176</v>
      </c>
      <c r="K240" t="s">
        <v>174</v>
      </c>
      <c r="L240">
        <v>26</v>
      </c>
      <c r="T240" t="str">
        <f>Receive[[#This Row],[服装]]&amp;Receive[[#This Row],[名前]]&amp;Receive[[#This Row],[レアリティ]]</f>
        <v>ユニフォーム青根高伸ICONIC</v>
      </c>
    </row>
    <row r="241" spans="1:20" x14ac:dyDescent="0.3">
      <c r="A241">
        <f>VLOOKUP(Receive[[#This Row],[No用]],SetNo[[No.用]:[vlookup 用]],2,FALSE)</f>
        <v>41</v>
      </c>
      <c r="B241" t="s">
        <v>218</v>
      </c>
      <c r="C241" t="s">
        <v>48</v>
      </c>
      <c r="D241" t="s">
        <v>23</v>
      </c>
      <c r="E241" t="s">
        <v>26</v>
      </c>
      <c r="F241" t="s">
        <v>49</v>
      </c>
      <c r="G241" t="s">
        <v>71</v>
      </c>
      <c r="H241">
        <v>1</v>
      </c>
      <c r="I241" t="s">
        <v>242</v>
      </c>
      <c r="J241" t="s">
        <v>177</v>
      </c>
      <c r="K241" t="s">
        <v>174</v>
      </c>
      <c r="L241">
        <v>32</v>
      </c>
      <c r="T241" t="str">
        <f>Receive[[#This Row],[服装]]&amp;Receive[[#This Row],[名前]]&amp;Receive[[#This Row],[レアリティ]]</f>
        <v>ユニフォーム青根高伸ICONIC</v>
      </c>
    </row>
    <row r="242" spans="1:20" x14ac:dyDescent="0.3">
      <c r="A242">
        <f>VLOOKUP(Receive[[#This Row],[No用]],SetNo[[No.用]:[vlookup 用]],2,FALSE)</f>
        <v>41</v>
      </c>
      <c r="B242" t="s">
        <v>218</v>
      </c>
      <c r="C242" t="s">
        <v>48</v>
      </c>
      <c r="D242" t="s">
        <v>23</v>
      </c>
      <c r="E242" t="s">
        <v>26</v>
      </c>
      <c r="F242" t="s">
        <v>49</v>
      </c>
      <c r="G242" t="s">
        <v>71</v>
      </c>
      <c r="H242">
        <v>1</v>
      </c>
      <c r="I242" t="s">
        <v>242</v>
      </c>
      <c r="J242" t="s">
        <v>120</v>
      </c>
      <c r="K242" t="s">
        <v>174</v>
      </c>
      <c r="L242">
        <v>26</v>
      </c>
      <c r="T242" t="str">
        <f>Receive[[#This Row],[服装]]&amp;Receive[[#This Row],[名前]]&amp;Receive[[#This Row],[レアリティ]]</f>
        <v>ユニフォーム青根高伸ICONIC</v>
      </c>
    </row>
    <row r="243" spans="1:20" x14ac:dyDescent="0.3">
      <c r="A243">
        <f>VLOOKUP(Receive[[#This Row],[No用]],SetNo[[No.用]:[vlookup 用]],2,FALSE)</f>
        <v>41</v>
      </c>
      <c r="B243" t="s">
        <v>218</v>
      </c>
      <c r="C243" t="s">
        <v>48</v>
      </c>
      <c r="D243" t="s">
        <v>23</v>
      </c>
      <c r="E243" t="s">
        <v>26</v>
      </c>
      <c r="F243" t="s">
        <v>49</v>
      </c>
      <c r="G243" t="s">
        <v>71</v>
      </c>
      <c r="H243">
        <v>1</v>
      </c>
      <c r="I243" t="s">
        <v>242</v>
      </c>
      <c r="J243" t="s">
        <v>207</v>
      </c>
      <c r="K243" t="s">
        <v>174</v>
      </c>
      <c r="L243">
        <v>26</v>
      </c>
      <c r="T243" t="str">
        <f>Receive[[#This Row],[服装]]&amp;Receive[[#This Row],[名前]]&amp;Receive[[#This Row],[レアリティ]]</f>
        <v>ユニフォーム青根高伸ICONIC</v>
      </c>
    </row>
    <row r="244" spans="1:20" x14ac:dyDescent="0.3">
      <c r="A244">
        <f>VLOOKUP(Receive[[#This Row],[No用]],SetNo[[No.用]:[vlookup 用]],2,FALSE)</f>
        <v>41</v>
      </c>
      <c r="B244" t="s">
        <v>218</v>
      </c>
      <c r="C244" t="s">
        <v>48</v>
      </c>
      <c r="D244" t="s">
        <v>23</v>
      </c>
      <c r="E244" t="s">
        <v>26</v>
      </c>
      <c r="F244" t="s">
        <v>49</v>
      </c>
      <c r="G244" t="s">
        <v>71</v>
      </c>
      <c r="H244">
        <v>1</v>
      </c>
      <c r="I244" t="s">
        <v>242</v>
      </c>
      <c r="J244" t="s">
        <v>175</v>
      </c>
      <c r="K244" t="s">
        <v>174</v>
      </c>
      <c r="L244">
        <v>26</v>
      </c>
      <c r="T244" t="str">
        <f>Receive[[#This Row],[服装]]&amp;Receive[[#This Row],[名前]]&amp;Receive[[#This Row],[レアリティ]]</f>
        <v>ユニフォーム青根高伸ICONIC</v>
      </c>
    </row>
    <row r="245" spans="1:20" x14ac:dyDescent="0.3">
      <c r="A245">
        <f>VLOOKUP(Receive[[#This Row],[No用]],SetNo[[No.用]:[vlookup 用]],2,FALSE)</f>
        <v>41</v>
      </c>
      <c r="B245" t="s">
        <v>218</v>
      </c>
      <c r="C245" t="s">
        <v>48</v>
      </c>
      <c r="D245" t="s">
        <v>23</v>
      </c>
      <c r="E245" t="s">
        <v>26</v>
      </c>
      <c r="F245" t="s">
        <v>49</v>
      </c>
      <c r="G245" t="s">
        <v>71</v>
      </c>
      <c r="H245">
        <v>1</v>
      </c>
      <c r="I245" t="s">
        <v>242</v>
      </c>
      <c r="J245" t="s">
        <v>121</v>
      </c>
      <c r="K245" t="s">
        <v>174</v>
      </c>
      <c r="L245">
        <v>26</v>
      </c>
      <c r="T245" t="str">
        <f>Receive[[#This Row],[服装]]&amp;Receive[[#This Row],[名前]]&amp;Receive[[#This Row],[レアリティ]]</f>
        <v>ユニフォーム青根高伸ICONIC</v>
      </c>
    </row>
    <row r="246" spans="1:20" x14ac:dyDescent="0.3">
      <c r="A246">
        <f>VLOOKUP(Receive[[#This Row],[No用]],SetNo[[No.用]:[vlookup 用]],2,FALSE)</f>
        <v>41</v>
      </c>
      <c r="B246" t="s">
        <v>218</v>
      </c>
      <c r="C246" t="s">
        <v>48</v>
      </c>
      <c r="D246" t="s">
        <v>23</v>
      </c>
      <c r="E246" t="s">
        <v>26</v>
      </c>
      <c r="F246" t="s">
        <v>49</v>
      </c>
      <c r="G246" t="s">
        <v>71</v>
      </c>
      <c r="H246">
        <v>1</v>
      </c>
      <c r="I246" t="s">
        <v>242</v>
      </c>
      <c r="J246" t="s">
        <v>176</v>
      </c>
      <c r="K246" t="s">
        <v>174</v>
      </c>
      <c r="L246">
        <v>26</v>
      </c>
      <c r="T246" t="str">
        <f>Receive[[#This Row],[服装]]&amp;Receive[[#This Row],[名前]]&amp;Receive[[#This Row],[レアリティ]]</f>
        <v>ユニフォーム青根高伸ICONIC</v>
      </c>
    </row>
    <row r="247" spans="1:20" x14ac:dyDescent="0.3">
      <c r="A247">
        <f>VLOOKUP(Receive[[#This Row],[No用]],SetNo[[No.用]:[vlookup 用]],2,FALSE)</f>
        <v>41</v>
      </c>
      <c r="B247" t="s">
        <v>218</v>
      </c>
      <c r="C247" t="s">
        <v>48</v>
      </c>
      <c r="D247" t="s">
        <v>23</v>
      </c>
      <c r="E247" t="s">
        <v>26</v>
      </c>
      <c r="F247" t="s">
        <v>49</v>
      </c>
      <c r="G247" t="s">
        <v>71</v>
      </c>
      <c r="H247">
        <v>1</v>
      </c>
      <c r="I247" t="s">
        <v>242</v>
      </c>
      <c r="J247" t="s">
        <v>177</v>
      </c>
      <c r="K247" t="s">
        <v>174</v>
      </c>
      <c r="L247">
        <v>32</v>
      </c>
      <c r="T247" t="str">
        <f>Receive[[#This Row],[服装]]&amp;Receive[[#This Row],[名前]]&amp;Receive[[#This Row],[レアリティ]]</f>
        <v>ユニフォーム青根高伸ICONIC</v>
      </c>
    </row>
    <row r="248" spans="1:20" x14ac:dyDescent="0.3">
      <c r="A248">
        <f>VLOOKUP(Receive[[#This Row],[No用]],SetNo[[No.用]:[vlookup 用]],2,FALSE)</f>
        <v>42</v>
      </c>
      <c r="B248" t="s">
        <v>150</v>
      </c>
      <c r="C248" t="s">
        <v>48</v>
      </c>
      <c r="D248" t="s">
        <v>23</v>
      </c>
      <c r="E248" t="s">
        <v>26</v>
      </c>
      <c r="F248" t="s">
        <v>49</v>
      </c>
      <c r="G248" t="s">
        <v>71</v>
      </c>
      <c r="H248">
        <v>1</v>
      </c>
      <c r="I248" t="s">
        <v>242</v>
      </c>
      <c r="J248" t="s">
        <v>120</v>
      </c>
      <c r="K248" t="s">
        <v>174</v>
      </c>
      <c r="L248">
        <v>26</v>
      </c>
      <c r="T248" t="str">
        <f>Receive[[#This Row],[服装]]&amp;Receive[[#This Row],[名前]]&amp;Receive[[#This Row],[レアリティ]]</f>
        <v>制服青根高伸ICONIC</v>
      </c>
    </row>
    <row r="249" spans="1:20" x14ac:dyDescent="0.3">
      <c r="A249">
        <f>VLOOKUP(Receive[[#This Row],[No用]],SetNo[[No.用]:[vlookup 用]],2,FALSE)</f>
        <v>42</v>
      </c>
      <c r="B249" t="s">
        <v>150</v>
      </c>
      <c r="C249" t="s">
        <v>48</v>
      </c>
      <c r="D249" t="s">
        <v>23</v>
      </c>
      <c r="E249" t="s">
        <v>26</v>
      </c>
      <c r="F249" t="s">
        <v>49</v>
      </c>
      <c r="G249" t="s">
        <v>71</v>
      </c>
      <c r="H249">
        <v>1</v>
      </c>
      <c r="I249" t="s">
        <v>242</v>
      </c>
      <c r="J249" t="s">
        <v>207</v>
      </c>
      <c r="K249" t="s">
        <v>174</v>
      </c>
      <c r="L249">
        <v>26</v>
      </c>
      <c r="T249" t="str">
        <f>Receive[[#This Row],[服装]]&amp;Receive[[#This Row],[名前]]&amp;Receive[[#This Row],[レアリティ]]</f>
        <v>制服青根高伸ICONIC</v>
      </c>
    </row>
    <row r="250" spans="1:20" x14ac:dyDescent="0.3">
      <c r="A250">
        <f>VLOOKUP(Receive[[#This Row],[No用]],SetNo[[No.用]:[vlookup 用]],2,FALSE)</f>
        <v>42</v>
      </c>
      <c r="B250" t="s">
        <v>150</v>
      </c>
      <c r="C250" t="s">
        <v>48</v>
      </c>
      <c r="D250" t="s">
        <v>23</v>
      </c>
      <c r="E250" t="s">
        <v>26</v>
      </c>
      <c r="F250" t="s">
        <v>49</v>
      </c>
      <c r="G250" t="s">
        <v>71</v>
      </c>
      <c r="H250">
        <v>1</v>
      </c>
      <c r="I250" t="s">
        <v>242</v>
      </c>
      <c r="J250" t="s">
        <v>175</v>
      </c>
      <c r="K250" t="s">
        <v>174</v>
      </c>
      <c r="L250">
        <v>26</v>
      </c>
      <c r="T250" t="str">
        <f>Receive[[#This Row],[服装]]&amp;Receive[[#This Row],[名前]]&amp;Receive[[#This Row],[レアリティ]]</f>
        <v>制服青根高伸ICONIC</v>
      </c>
    </row>
    <row r="251" spans="1:20" x14ac:dyDescent="0.3">
      <c r="A251">
        <f>VLOOKUP(Receive[[#This Row],[No用]],SetNo[[No.用]:[vlookup 用]],2,FALSE)</f>
        <v>42</v>
      </c>
      <c r="B251" t="s">
        <v>150</v>
      </c>
      <c r="C251" t="s">
        <v>48</v>
      </c>
      <c r="D251" t="s">
        <v>23</v>
      </c>
      <c r="E251" t="s">
        <v>26</v>
      </c>
      <c r="F251" t="s">
        <v>49</v>
      </c>
      <c r="G251" t="s">
        <v>71</v>
      </c>
      <c r="H251">
        <v>1</v>
      </c>
      <c r="I251" t="s">
        <v>242</v>
      </c>
      <c r="J251" t="s">
        <v>121</v>
      </c>
      <c r="K251" t="s">
        <v>174</v>
      </c>
      <c r="L251">
        <v>26</v>
      </c>
      <c r="T251" t="str">
        <f>Receive[[#This Row],[服装]]&amp;Receive[[#This Row],[名前]]&amp;Receive[[#This Row],[レアリティ]]</f>
        <v>制服青根高伸ICONIC</v>
      </c>
    </row>
    <row r="252" spans="1:20" x14ac:dyDescent="0.3">
      <c r="A252">
        <f>VLOOKUP(Receive[[#This Row],[No用]],SetNo[[No.用]:[vlookup 用]],2,FALSE)</f>
        <v>42</v>
      </c>
      <c r="B252" t="s">
        <v>150</v>
      </c>
      <c r="C252" t="s">
        <v>48</v>
      </c>
      <c r="D252" t="s">
        <v>23</v>
      </c>
      <c r="E252" t="s">
        <v>26</v>
      </c>
      <c r="F252" t="s">
        <v>49</v>
      </c>
      <c r="G252" t="s">
        <v>71</v>
      </c>
      <c r="H252">
        <v>1</v>
      </c>
      <c r="I252" t="s">
        <v>242</v>
      </c>
      <c r="J252" t="s">
        <v>176</v>
      </c>
      <c r="K252" t="s">
        <v>174</v>
      </c>
      <c r="L252">
        <v>26</v>
      </c>
      <c r="T252" t="str">
        <f>Receive[[#This Row],[服装]]&amp;Receive[[#This Row],[名前]]&amp;Receive[[#This Row],[レアリティ]]</f>
        <v>制服青根高伸ICONIC</v>
      </c>
    </row>
    <row r="253" spans="1:20" x14ac:dyDescent="0.3">
      <c r="A253">
        <f>VLOOKUP(Receive[[#This Row],[No用]],SetNo[[No.用]:[vlookup 用]],2,FALSE)</f>
        <v>42</v>
      </c>
      <c r="B253" t="s">
        <v>150</v>
      </c>
      <c r="C253" t="s">
        <v>48</v>
      </c>
      <c r="D253" t="s">
        <v>23</v>
      </c>
      <c r="E253" t="s">
        <v>26</v>
      </c>
      <c r="F253" t="s">
        <v>49</v>
      </c>
      <c r="G253" t="s">
        <v>71</v>
      </c>
      <c r="H253">
        <v>1</v>
      </c>
      <c r="I253" t="s">
        <v>242</v>
      </c>
      <c r="J253" t="s">
        <v>177</v>
      </c>
      <c r="K253" t="s">
        <v>174</v>
      </c>
      <c r="L253">
        <v>32</v>
      </c>
      <c r="T253" t="str">
        <f>Receive[[#This Row],[服装]]&amp;Receive[[#This Row],[名前]]&amp;Receive[[#This Row],[レアリティ]]</f>
        <v>制服青根高伸ICONIC</v>
      </c>
    </row>
    <row r="254" spans="1:20" x14ac:dyDescent="0.3">
      <c r="A254">
        <f>VLOOKUP(Receive[[#This Row],[No用]],SetNo[[No.用]:[vlookup 用]],2,FALSE)</f>
        <v>43</v>
      </c>
      <c r="B254" t="s">
        <v>118</v>
      </c>
      <c r="C254" t="s">
        <v>48</v>
      </c>
      <c r="D254" t="s">
        <v>24</v>
      </c>
      <c r="E254" t="s">
        <v>26</v>
      </c>
      <c r="F254" t="s">
        <v>49</v>
      </c>
      <c r="G254" t="s">
        <v>71</v>
      </c>
      <c r="H254">
        <v>1</v>
      </c>
      <c r="I254" t="s">
        <v>242</v>
      </c>
      <c r="J254" t="s">
        <v>120</v>
      </c>
      <c r="K254" t="s">
        <v>174</v>
      </c>
      <c r="L254">
        <v>26</v>
      </c>
      <c r="T254" t="str">
        <f>Receive[[#This Row],[服装]]&amp;Receive[[#This Row],[名前]]&amp;Receive[[#This Row],[レアリティ]]</f>
        <v>プール掃除青根高伸ICONIC</v>
      </c>
    </row>
    <row r="255" spans="1:20" x14ac:dyDescent="0.3">
      <c r="A255">
        <f>VLOOKUP(Receive[[#This Row],[No用]],SetNo[[No.用]:[vlookup 用]],2,FALSE)</f>
        <v>43</v>
      </c>
      <c r="B255" t="s">
        <v>118</v>
      </c>
      <c r="C255" t="s">
        <v>48</v>
      </c>
      <c r="D255" t="s">
        <v>24</v>
      </c>
      <c r="E255" t="s">
        <v>26</v>
      </c>
      <c r="F255" t="s">
        <v>49</v>
      </c>
      <c r="G255" t="s">
        <v>71</v>
      </c>
      <c r="H255">
        <v>1</v>
      </c>
      <c r="I255" t="s">
        <v>242</v>
      </c>
      <c r="J255" t="s">
        <v>207</v>
      </c>
      <c r="K255" t="s">
        <v>174</v>
      </c>
      <c r="L255">
        <v>26</v>
      </c>
      <c r="T255" t="str">
        <f>Receive[[#This Row],[服装]]&amp;Receive[[#This Row],[名前]]&amp;Receive[[#This Row],[レアリティ]]</f>
        <v>プール掃除青根高伸ICONIC</v>
      </c>
    </row>
    <row r="256" spans="1:20" x14ac:dyDescent="0.3">
      <c r="A256">
        <f>VLOOKUP(Receive[[#This Row],[No用]],SetNo[[No.用]:[vlookup 用]],2,FALSE)</f>
        <v>43</v>
      </c>
      <c r="B256" t="s">
        <v>118</v>
      </c>
      <c r="C256" t="s">
        <v>48</v>
      </c>
      <c r="D256" t="s">
        <v>24</v>
      </c>
      <c r="E256" t="s">
        <v>26</v>
      </c>
      <c r="F256" t="s">
        <v>49</v>
      </c>
      <c r="G256" t="s">
        <v>71</v>
      </c>
      <c r="H256">
        <v>1</v>
      </c>
      <c r="I256" t="s">
        <v>242</v>
      </c>
      <c r="J256" t="s">
        <v>175</v>
      </c>
      <c r="K256" t="s">
        <v>174</v>
      </c>
      <c r="L256">
        <v>26</v>
      </c>
      <c r="T256" t="str">
        <f>Receive[[#This Row],[服装]]&amp;Receive[[#This Row],[名前]]&amp;Receive[[#This Row],[レアリティ]]</f>
        <v>プール掃除青根高伸ICONIC</v>
      </c>
    </row>
    <row r="257" spans="1:20" x14ac:dyDescent="0.3">
      <c r="A257">
        <f>VLOOKUP(Receive[[#This Row],[No用]],SetNo[[No.用]:[vlookup 用]],2,FALSE)</f>
        <v>43</v>
      </c>
      <c r="B257" t="s">
        <v>118</v>
      </c>
      <c r="C257" t="s">
        <v>48</v>
      </c>
      <c r="D257" t="s">
        <v>24</v>
      </c>
      <c r="E257" t="s">
        <v>26</v>
      </c>
      <c r="F257" t="s">
        <v>49</v>
      </c>
      <c r="G257" t="s">
        <v>71</v>
      </c>
      <c r="H257">
        <v>1</v>
      </c>
      <c r="I257" t="s">
        <v>242</v>
      </c>
      <c r="J257" t="s">
        <v>121</v>
      </c>
      <c r="K257" t="s">
        <v>174</v>
      </c>
      <c r="L257">
        <v>26</v>
      </c>
      <c r="T257" t="str">
        <f>Receive[[#This Row],[服装]]&amp;Receive[[#This Row],[名前]]&amp;Receive[[#This Row],[レアリティ]]</f>
        <v>プール掃除青根高伸ICONIC</v>
      </c>
    </row>
    <row r="258" spans="1:20" x14ac:dyDescent="0.3">
      <c r="A258">
        <f>VLOOKUP(Receive[[#This Row],[No用]],SetNo[[No.用]:[vlookup 用]],2,FALSE)</f>
        <v>43</v>
      </c>
      <c r="B258" t="s">
        <v>118</v>
      </c>
      <c r="C258" t="s">
        <v>48</v>
      </c>
      <c r="D258" t="s">
        <v>24</v>
      </c>
      <c r="E258" t="s">
        <v>26</v>
      </c>
      <c r="F258" t="s">
        <v>49</v>
      </c>
      <c r="G258" t="s">
        <v>71</v>
      </c>
      <c r="H258">
        <v>1</v>
      </c>
      <c r="I258" t="s">
        <v>242</v>
      </c>
      <c r="J258" t="s">
        <v>176</v>
      </c>
      <c r="K258" t="s">
        <v>174</v>
      </c>
      <c r="L258">
        <v>26</v>
      </c>
      <c r="T258" t="str">
        <f>Receive[[#This Row],[服装]]&amp;Receive[[#This Row],[名前]]&amp;Receive[[#This Row],[レアリティ]]</f>
        <v>プール掃除青根高伸ICONIC</v>
      </c>
    </row>
    <row r="259" spans="1:20" x14ac:dyDescent="0.3">
      <c r="A259">
        <f>VLOOKUP(Receive[[#This Row],[No用]],SetNo[[No.用]:[vlookup 用]],2,FALSE)</f>
        <v>43</v>
      </c>
      <c r="B259" t="s">
        <v>118</v>
      </c>
      <c r="C259" t="s">
        <v>48</v>
      </c>
      <c r="D259" t="s">
        <v>24</v>
      </c>
      <c r="E259" t="s">
        <v>26</v>
      </c>
      <c r="F259" t="s">
        <v>49</v>
      </c>
      <c r="G259" t="s">
        <v>71</v>
      </c>
      <c r="H259">
        <v>1</v>
      </c>
      <c r="I259" t="s">
        <v>242</v>
      </c>
      <c r="J259" t="s">
        <v>177</v>
      </c>
      <c r="K259" t="s">
        <v>174</v>
      </c>
      <c r="L259">
        <v>32</v>
      </c>
      <c r="T259" t="str">
        <f>Receive[[#This Row],[服装]]&amp;Receive[[#This Row],[名前]]&amp;Receive[[#This Row],[レアリティ]]</f>
        <v>プール掃除青根高伸ICONIC</v>
      </c>
    </row>
    <row r="260" spans="1:20" x14ac:dyDescent="0.3">
      <c r="A260">
        <f>VLOOKUP(Receive[[#This Row],[No用]],SetNo[[No.用]:[vlookup 用]],2,FALSE)</f>
        <v>44</v>
      </c>
      <c r="B260" t="s">
        <v>218</v>
      </c>
      <c r="C260" t="s">
        <v>50</v>
      </c>
      <c r="D260" t="s">
        <v>28</v>
      </c>
      <c r="E260" t="s">
        <v>25</v>
      </c>
      <c r="F260" t="s">
        <v>49</v>
      </c>
      <c r="G260" t="s">
        <v>71</v>
      </c>
      <c r="H260">
        <v>1</v>
      </c>
      <c r="I260" t="s">
        <v>242</v>
      </c>
      <c r="J260" t="s">
        <v>120</v>
      </c>
      <c r="K260" t="s">
        <v>174</v>
      </c>
      <c r="L260">
        <v>26</v>
      </c>
      <c r="T260" t="str">
        <f>Receive[[#This Row],[服装]]&amp;Receive[[#This Row],[名前]]&amp;Receive[[#This Row],[レアリティ]]</f>
        <v>ユニフォーム二口堅治ICONIC</v>
      </c>
    </row>
    <row r="261" spans="1:20" x14ac:dyDescent="0.3">
      <c r="A261">
        <f>VLOOKUP(Receive[[#This Row],[No用]],SetNo[[No.用]:[vlookup 用]],2,FALSE)</f>
        <v>44</v>
      </c>
      <c r="B261" t="s">
        <v>218</v>
      </c>
      <c r="C261" t="s">
        <v>50</v>
      </c>
      <c r="D261" t="s">
        <v>28</v>
      </c>
      <c r="E261" t="s">
        <v>25</v>
      </c>
      <c r="F261" t="s">
        <v>49</v>
      </c>
      <c r="G261" t="s">
        <v>71</v>
      </c>
      <c r="H261">
        <v>1</v>
      </c>
      <c r="I261" t="s">
        <v>242</v>
      </c>
      <c r="J261" t="s">
        <v>207</v>
      </c>
      <c r="K261" t="s">
        <v>174</v>
      </c>
      <c r="L261">
        <v>26</v>
      </c>
      <c r="T261" t="str">
        <f>Receive[[#This Row],[服装]]&amp;Receive[[#This Row],[名前]]&amp;Receive[[#This Row],[レアリティ]]</f>
        <v>ユニフォーム二口堅治ICONIC</v>
      </c>
    </row>
    <row r="262" spans="1:20" x14ac:dyDescent="0.3">
      <c r="A262">
        <f>VLOOKUP(Receive[[#This Row],[No用]],SetNo[[No.用]:[vlookup 用]],2,FALSE)</f>
        <v>44</v>
      </c>
      <c r="B262" t="s">
        <v>218</v>
      </c>
      <c r="C262" t="s">
        <v>50</v>
      </c>
      <c r="D262" t="s">
        <v>28</v>
      </c>
      <c r="E262" t="s">
        <v>25</v>
      </c>
      <c r="F262" t="s">
        <v>49</v>
      </c>
      <c r="G262" t="s">
        <v>71</v>
      </c>
      <c r="H262">
        <v>1</v>
      </c>
      <c r="I262" t="s">
        <v>242</v>
      </c>
      <c r="J262" t="s">
        <v>244</v>
      </c>
      <c r="K262" t="s">
        <v>174</v>
      </c>
      <c r="L262">
        <v>26</v>
      </c>
      <c r="T262" t="str">
        <f>Receive[[#This Row],[服装]]&amp;Receive[[#This Row],[名前]]&amp;Receive[[#This Row],[レアリティ]]</f>
        <v>ユニフォーム二口堅治ICONIC</v>
      </c>
    </row>
    <row r="263" spans="1:20" x14ac:dyDescent="0.3">
      <c r="A263">
        <f>VLOOKUP(Receive[[#This Row],[No用]],SetNo[[No.用]:[vlookup 用]],2,FALSE)</f>
        <v>44</v>
      </c>
      <c r="B263" t="s">
        <v>218</v>
      </c>
      <c r="C263" t="s">
        <v>50</v>
      </c>
      <c r="D263" t="s">
        <v>28</v>
      </c>
      <c r="E263" t="s">
        <v>25</v>
      </c>
      <c r="F263" t="s">
        <v>49</v>
      </c>
      <c r="G263" t="s">
        <v>71</v>
      </c>
      <c r="H263">
        <v>1</v>
      </c>
      <c r="I263" t="s">
        <v>242</v>
      </c>
      <c r="J263" t="s">
        <v>121</v>
      </c>
      <c r="K263" t="s">
        <v>174</v>
      </c>
      <c r="L263">
        <v>26</v>
      </c>
      <c r="T263" t="str">
        <f>Receive[[#This Row],[服装]]&amp;Receive[[#This Row],[名前]]&amp;Receive[[#This Row],[レアリティ]]</f>
        <v>ユニフォーム二口堅治ICONIC</v>
      </c>
    </row>
    <row r="264" spans="1:20" x14ac:dyDescent="0.3">
      <c r="A264">
        <f>VLOOKUP(Receive[[#This Row],[No用]],SetNo[[No.用]:[vlookup 用]],2,FALSE)</f>
        <v>44</v>
      </c>
      <c r="B264" t="s">
        <v>218</v>
      </c>
      <c r="C264" t="s">
        <v>50</v>
      </c>
      <c r="D264" t="s">
        <v>28</v>
      </c>
      <c r="E264" t="s">
        <v>25</v>
      </c>
      <c r="F264" t="s">
        <v>49</v>
      </c>
      <c r="G264" t="s">
        <v>71</v>
      </c>
      <c r="H264">
        <v>1</v>
      </c>
      <c r="I264" t="s">
        <v>242</v>
      </c>
      <c r="J264" t="s">
        <v>176</v>
      </c>
      <c r="K264" t="s">
        <v>174</v>
      </c>
      <c r="L264">
        <v>26</v>
      </c>
      <c r="T264" t="str">
        <f>Receive[[#This Row],[服装]]&amp;Receive[[#This Row],[名前]]&amp;Receive[[#This Row],[レアリティ]]</f>
        <v>ユニフォーム二口堅治ICONIC</v>
      </c>
    </row>
    <row r="265" spans="1:20" x14ac:dyDescent="0.3">
      <c r="A265">
        <f>VLOOKUP(Receive[[#This Row],[No用]],SetNo[[No.用]:[vlookup 用]],2,FALSE)</f>
        <v>44</v>
      </c>
      <c r="B265" t="s">
        <v>218</v>
      </c>
      <c r="C265" t="s">
        <v>50</v>
      </c>
      <c r="D265" t="s">
        <v>28</v>
      </c>
      <c r="E265" t="s">
        <v>25</v>
      </c>
      <c r="F265" t="s">
        <v>49</v>
      </c>
      <c r="G265" t="s">
        <v>71</v>
      </c>
      <c r="H265">
        <v>1</v>
      </c>
      <c r="I265" t="s">
        <v>242</v>
      </c>
      <c r="J265" t="s">
        <v>177</v>
      </c>
      <c r="K265" t="s">
        <v>174</v>
      </c>
      <c r="L265">
        <v>26</v>
      </c>
      <c r="T265" t="str">
        <f>Receive[[#This Row],[服装]]&amp;Receive[[#This Row],[名前]]&amp;Receive[[#This Row],[レアリティ]]</f>
        <v>ユニフォーム二口堅治ICONIC</v>
      </c>
    </row>
    <row r="266" spans="1:20" x14ac:dyDescent="0.3">
      <c r="A266">
        <f>VLOOKUP(Receive[[#This Row],[No用]],SetNo[[No.用]:[vlookup 用]],2,FALSE)</f>
        <v>45</v>
      </c>
      <c r="B266" t="s">
        <v>150</v>
      </c>
      <c r="C266" t="s">
        <v>50</v>
      </c>
      <c r="D266" t="s">
        <v>28</v>
      </c>
      <c r="E266" t="s">
        <v>25</v>
      </c>
      <c r="F266" t="s">
        <v>49</v>
      </c>
      <c r="G266" t="s">
        <v>71</v>
      </c>
      <c r="H266">
        <v>1</v>
      </c>
      <c r="I266" t="s">
        <v>242</v>
      </c>
      <c r="J266" t="s">
        <v>120</v>
      </c>
      <c r="K266" t="s">
        <v>174</v>
      </c>
      <c r="L266">
        <v>26</v>
      </c>
      <c r="T266" t="str">
        <f>Receive[[#This Row],[服装]]&amp;Receive[[#This Row],[名前]]&amp;Receive[[#This Row],[レアリティ]]</f>
        <v>制服二口堅治ICONIC</v>
      </c>
    </row>
    <row r="267" spans="1:20" x14ac:dyDescent="0.3">
      <c r="A267">
        <f>VLOOKUP(Receive[[#This Row],[No用]],SetNo[[No.用]:[vlookup 用]],2,FALSE)</f>
        <v>45</v>
      </c>
      <c r="B267" t="s">
        <v>150</v>
      </c>
      <c r="C267" t="s">
        <v>50</v>
      </c>
      <c r="D267" t="s">
        <v>28</v>
      </c>
      <c r="E267" t="s">
        <v>25</v>
      </c>
      <c r="F267" t="s">
        <v>49</v>
      </c>
      <c r="G267" t="s">
        <v>71</v>
      </c>
      <c r="H267">
        <v>1</v>
      </c>
      <c r="I267" t="s">
        <v>242</v>
      </c>
      <c r="J267" t="s">
        <v>207</v>
      </c>
      <c r="K267" t="s">
        <v>174</v>
      </c>
      <c r="L267">
        <v>26</v>
      </c>
      <c r="T267" t="str">
        <f>Receive[[#This Row],[服装]]&amp;Receive[[#This Row],[名前]]&amp;Receive[[#This Row],[レアリティ]]</f>
        <v>制服二口堅治ICONIC</v>
      </c>
    </row>
    <row r="268" spans="1:20" x14ac:dyDescent="0.3">
      <c r="A268">
        <f>VLOOKUP(Receive[[#This Row],[No用]],SetNo[[No.用]:[vlookup 用]],2,FALSE)</f>
        <v>45</v>
      </c>
      <c r="B268" t="s">
        <v>150</v>
      </c>
      <c r="C268" t="s">
        <v>50</v>
      </c>
      <c r="D268" t="s">
        <v>28</v>
      </c>
      <c r="E268" t="s">
        <v>25</v>
      </c>
      <c r="F268" t="s">
        <v>49</v>
      </c>
      <c r="G268" t="s">
        <v>71</v>
      </c>
      <c r="H268">
        <v>1</v>
      </c>
      <c r="I268" t="s">
        <v>242</v>
      </c>
      <c r="J268" t="s">
        <v>244</v>
      </c>
      <c r="K268" t="s">
        <v>174</v>
      </c>
      <c r="L268">
        <v>26</v>
      </c>
      <c r="T268" t="str">
        <f>Receive[[#This Row],[服装]]&amp;Receive[[#This Row],[名前]]&amp;Receive[[#This Row],[レアリティ]]</f>
        <v>制服二口堅治ICONIC</v>
      </c>
    </row>
    <row r="269" spans="1:20" x14ac:dyDescent="0.3">
      <c r="A269">
        <f>VLOOKUP(Receive[[#This Row],[No用]],SetNo[[No.用]:[vlookup 用]],2,FALSE)</f>
        <v>45</v>
      </c>
      <c r="B269" t="s">
        <v>150</v>
      </c>
      <c r="C269" t="s">
        <v>50</v>
      </c>
      <c r="D269" t="s">
        <v>28</v>
      </c>
      <c r="E269" t="s">
        <v>25</v>
      </c>
      <c r="F269" t="s">
        <v>49</v>
      </c>
      <c r="G269" t="s">
        <v>71</v>
      </c>
      <c r="H269">
        <v>1</v>
      </c>
      <c r="I269" t="s">
        <v>242</v>
      </c>
      <c r="J269" t="s">
        <v>121</v>
      </c>
      <c r="K269" t="s">
        <v>174</v>
      </c>
      <c r="L269">
        <v>26</v>
      </c>
      <c r="T269" t="str">
        <f>Receive[[#This Row],[服装]]&amp;Receive[[#This Row],[名前]]&amp;Receive[[#This Row],[レアリティ]]</f>
        <v>制服二口堅治ICONIC</v>
      </c>
    </row>
    <row r="270" spans="1:20" x14ac:dyDescent="0.3">
      <c r="A270">
        <f>VLOOKUP(Receive[[#This Row],[No用]],SetNo[[No.用]:[vlookup 用]],2,FALSE)</f>
        <v>45</v>
      </c>
      <c r="B270" t="s">
        <v>150</v>
      </c>
      <c r="C270" t="s">
        <v>50</v>
      </c>
      <c r="D270" t="s">
        <v>28</v>
      </c>
      <c r="E270" t="s">
        <v>25</v>
      </c>
      <c r="F270" t="s">
        <v>49</v>
      </c>
      <c r="G270" t="s">
        <v>71</v>
      </c>
      <c r="H270">
        <v>1</v>
      </c>
      <c r="I270" t="s">
        <v>242</v>
      </c>
      <c r="J270" t="s">
        <v>176</v>
      </c>
      <c r="K270" t="s">
        <v>174</v>
      </c>
      <c r="L270">
        <v>26</v>
      </c>
      <c r="T270" t="str">
        <f>Receive[[#This Row],[服装]]&amp;Receive[[#This Row],[名前]]&amp;Receive[[#This Row],[レアリティ]]</f>
        <v>制服二口堅治ICONIC</v>
      </c>
    </row>
    <row r="271" spans="1:20" x14ac:dyDescent="0.3">
      <c r="A271">
        <f>VLOOKUP(Receive[[#This Row],[No用]],SetNo[[No.用]:[vlookup 用]],2,FALSE)</f>
        <v>45</v>
      </c>
      <c r="B271" t="s">
        <v>150</v>
      </c>
      <c r="C271" t="s">
        <v>50</v>
      </c>
      <c r="D271" t="s">
        <v>28</v>
      </c>
      <c r="E271" t="s">
        <v>25</v>
      </c>
      <c r="F271" t="s">
        <v>49</v>
      </c>
      <c r="G271" t="s">
        <v>71</v>
      </c>
      <c r="H271">
        <v>1</v>
      </c>
      <c r="I271" t="s">
        <v>242</v>
      </c>
      <c r="J271" t="s">
        <v>177</v>
      </c>
      <c r="K271" t="s">
        <v>174</v>
      </c>
      <c r="L271">
        <v>26</v>
      </c>
      <c r="T271" t="str">
        <f>Receive[[#This Row],[服装]]&amp;Receive[[#This Row],[名前]]&amp;Receive[[#This Row],[レアリティ]]</f>
        <v>制服二口堅治ICONIC</v>
      </c>
    </row>
    <row r="272" spans="1:20" x14ac:dyDescent="0.3">
      <c r="A272">
        <f>VLOOKUP(Receive[[#This Row],[No用]],SetNo[[No.用]:[vlookup 用]],2,FALSE)</f>
        <v>46</v>
      </c>
      <c r="B272" t="s">
        <v>118</v>
      </c>
      <c r="C272" t="s">
        <v>50</v>
      </c>
      <c r="D272" t="s">
        <v>23</v>
      </c>
      <c r="E272" t="s">
        <v>25</v>
      </c>
      <c r="F272" t="s">
        <v>49</v>
      </c>
      <c r="G272" t="s">
        <v>71</v>
      </c>
      <c r="H272">
        <v>1</v>
      </c>
      <c r="I272" t="s">
        <v>242</v>
      </c>
      <c r="J272" t="s">
        <v>120</v>
      </c>
      <c r="K272" t="s">
        <v>190</v>
      </c>
      <c r="L272">
        <v>30</v>
      </c>
      <c r="T272" t="str">
        <f>Receive[[#This Row],[服装]]&amp;Receive[[#This Row],[名前]]&amp;Receive[[#This Row],[レアリティ]]</f>
        <v>プール掃除二口堅治ICONIC</v>
      </c>
    </row>
    <row r="273" spans="1:20" x14ac:dyDescent="0.3">
      <c r="A273">
        <f>VLOOKUP(Receive[[#This Row],[No用]],SetNo[[No.用]:[vlookup 用]],2,FALSE)</f>
        <v>46</v>
      </c>
      <c r="B273" t="s">
        <v>118</v>
      </c>
      <c r="C273" t="s">
        <v>50</v>
      </c>
      <c r="D273" t="s">
        <v>23</v>
      </c>
      <c r="E273" t="s">
        <v>25</v>
      </c>
      <c r="F273" t="s">
        <v>49</v>
      </c>
      <c r="G273" t="s">
        <v>71</v>
      </c>
      <c r="H273">
        <v>1</v>
      </c>
      <c r="I273" t="s">
        <v>242</v>
      </c>
      <c r="J273" t="s">
        <v>207</v>
      </c>
      <c r="K273" t="s">
        <v>174</v>
      </c>
      <c r="L273">
        <v>27</v>
      </c>
      <c r="T273" t="str">
        <f>Receive[[#This Row],[服装]]&amp;Receive[[#This Row],[名前]]&amp;Receive[[#This Row],[レアリティ]]</f>
        <v>プール掃除二口堅治ICONIC</v>
      </c>
    </row>
    <row r="274" spans="1:20" x14ac:dyDescent="0.3">
      <c r="A274">
        <f>VLOOKUP(Receive[[#This Row],[No用]],SetNo[[No.用]:[vlookup 用]],2,FALSE)</f>
        <v>46</v>
      </c>
      <c r="B274" t="s">
        <v>118</v>
      </c>
      <c r="C274" t="s">
        <v>50</v>
      </c>
      <c r="D274" t="s">
        <v>23</v>
      </c>
      <c r="E274" t="s">
        <v>25</v>
      </c>
      <c r="F274" t="s">
        <v>49</v>
      </c>
      <c r="G274" t="s">
        <v>71</v>
      </c>
      <c r="H274">
        <v>1</v>
      </c>
      <c r="I274" t="s">
        <v>242</v>
      </c>
      <c r="J274" t="s">
        <v>175</v>
      </c>
      <c r="K274" t="s">
        <v>174</v>
      </c>
      <c r="L274">
        <v>26</v>
      </c>
      <c r="T274" t="str">
        <f>Receive[[#This Row],[服装]]&amp;Receive[[#This Row],[名前]]&amp;Receive[[#This Row],[レアリティ]]</f>
        <v>プール掃除二口堅治ICONIC</v>
      </c>
    </row>
    <row r="275" spans="1:20" x14ac:dyDescent="0.3">
      <c r="A275">
        <f>VLOOKUP(Receive[[#This Row],[No用]],SetNo[[No.用]:[vlookup 用]],2,FALSE)</f>
        <v>46</v>
      </c>
      <c r="B275" t="s">
        <v>118</v>
      </c>
      <c r="C275" t="s">
        <v>50</v>
      </c>
      <c r="D275" t="s">
        <v>23</v>
      </c>
      <c r="E275" t="s">
        <v>25</v>
      </c>
      <c r="F275" t="s">
        <v>49</v>
      </c>
      <c r="G275" t="s">
        <v>71</v>
      </c>
      <c r="H275">
        <v>1</v>
      </c>
      <c r="I275" t="s">
        <v>242</v>
      </c>
      <c r="J275" t="s">
        <v>244</v>
      </c>
      <c r="K275" t="s">
        <v>174</v>
      </c>
      <c r="L275">
        <v>26</v>
      </c>
      <c r="T275" t="str">
        <f>Receive[[#This Row],[服装]]&amp;Receive[[#This Row],[名前]]&amp;Receive[[#This Row],[レアリティ]]</f>
        <v>プール掃除二口堅治ICONIC</v>
      </c>
    </row>
    <row r="276" spans="1:20" x14ac:dyDescent="0.3">
      <c r="A276">
        <f>VLOOKUP(Receive[[#This Row],[No用]],SetNo[[No.用]:[vlookup 用]],2,FALSE)</f>
        <v>46</v>
      </c>
      <c r="B276" t="s">
        <v>118</v>
      </c>
      <c r="C276" t="s">
        <v>50</v>
      </c>
      <c r="D276" t="s">
        <v>23</v>
      </c>
      <c r="E276" t="s">
        <v>25</v>
      </c>
      <c r="F276" t="s">
        <v>49</v>
      </c>
      <c r="G276" t="s">
        <v>71</v>
      </c>
      <c r="H276">
        <v>1</v>
      </c>
      <c r="I276" t="s">
        <v>242</v>
      </c>
      <c r="J276" t="s">
        <v>121</v>
      </c>
      <c r="K276" t="s">
        <v>190</v>
      </c>
      <c r="L276">
        <v>30</v>
      </c>
      <c r="T276" t="str">
        <f>Receive[[#This Row],[服装]]&amp;Receive[[#This Row],[名前]]&amp;Receive[[#This Row],[レアリティ]]</f>
        <v>プール掃除二口堅治ICONIC</v>
      </c>
    </row>
    <row r="277" spans="1:20" x14ac:dyDescent="0.3">
      <c r="A277">
        <f>VLOOKUP(Receive[[#This Row],[No用]],SetNo[[No.用]:[vlookup 用]],2,FALSE)</f>
        <v>46</v>
      </c>
      <c r="B277" t="s">
        <v>118</v>
      </c>
      <c r="C277" t="s">
        <v>50</v>
      </c>
      <c r="D277" t="s">
        <v>23</v>
      </c>
      <c r="E277" t="s">
        <v>25</v>
      </c>
      <c r="F277" t="s">
        <v>49</v>
      </c>
      <c r="G277" t="s">
        <v>71</v>
      </c>
      <c r="H277">
        <v>1</v>
      </c>
      <c r="I277" t="s">
        <v>242</v>
      </c>
      <c r="J277" t="s">
        <v>176</v>
      </c>
      <c r="K277" t="s">
        <v>174</v>
      </c>
      <c r="L277">
        <v>26</v>
      </c>
      <c r="T277" t="str">
        <f>Receive[[#This Row],[服装]]&amp;Receive[[#This Row],[名前]]&amp;Receive[[#This Row],[レアリティ]]</f>
        <v>プール掃除二口堅治ICONIC</v>
      </c>
    </row>
    <row r="278" spans="1:20" x14ac:dyDescent="0.3">
      <c r="A278">
        <f>VLOOKUP(Receive[[#This Row],[No用]],SetNo[[No.用]:[vlookup 用]],2,FALSE)</f>
        <v>46</v>
      </c>
      <c r="B278" t="s">
        <v>118</v>
      </c>
      <c r="C278" t="s">
        <v>50</v>
      </c>
      <c r="D278" t="s">
        <v>23</v>
      </c>
      <c r="E278" t="s">
        <v>25</v>
      </c>
      <c r="F278" t="s">
        <v>49</v>
      </c>
      <c r="G278" t="s">
        <v>71</v>
      </c>
      <c r="H278">
        <v>1</v>
      </c>
      <c r="I278" t="s">
        <v>242</v>
      </c>
      <c r="J278" t="s">
        <v>177</v>
      </c>
      <c r="K278" t="s">
        <v>174</v>
      </c>
      <c r="L278">
        <v>26</v>
      </c>
      <c r="T278" t="str">
        <f>Receive[[#This Row],[服装]]&amp;Receive[[#This Row],[名前]]&amp;Receive[[#This Row],[レアリティ]]</f>
        <v>プール掃除二口堅治ICONIC</v>
      </c>
    </row>
    <row r="279" spans="1:20" x14ac:dyDescent="0.3">
      <c r="A279">
        <f>VLOOKUP(Receive[[#This Row],[No用]],SetNo[[No.用]:[vlookup 用]],2,FALSE)</f>
        <v>46</v>
      </c>
      <c r="B279" t="s">
        <v>118</v>
      </c>
      <c r="C279" t="s">
        <v>50</v>
      </c>
      <c r="D279" t="s">
        <v>23</v>
      </c>
      <c r="E279" t="s">
        <v>25</v>
      </c>
      <c r="F279" t="s">
        <v>49</v>
      </c>
      <c r="G279" t="s">
        <v>71</v>
      </c>
      <c r="H279">
        <v>1</v>
      </c>
      <c r="I279" t="s">
        <v>242</v>
      </c>
      <c r="J279" t="s">
        <v>195</v>
      </c>
      <c r="K279" t="s">
        <v>238</v>
      </c>
      <c r="L279">
        <v>43</v>
      </c>
      <c r="N279">
        <v>53</v>
      </c>
      <c r="T279" t="str">
        <f>Receive[[#This Row],[服装]]&amp;Receive[[#This Row],[名前]]&amp;Receive[[#This Row],[レアリティ]]</f>
        <v>プール掃除二口堅治ICONIC</v>
      </c>
    </row>
    <row r="280" spans="1:20" x14ac:dyDescent="0.3">
      <c r="A280">
        <f>VLOOKUP(Receive[[#This Row],[No用]],SetNo[[No.用]:[vlookup 用]],2,FALSE)</f>
        <v>47</v>
      </c>
      <c r="B280" t="s">
        <v>218</v>
      </c>
      <c r="C280" t="s">
        <v>401</v>
      </c>
      <c r="D280" t="s">
        <v>23</v>
      </c>
      <c r="E280" t="s">
        <v>31</v>
      </c>
      <c r="F280" t="s">
        <v>49</v>
      </c>
      <c r="G280" t="s">
        <v>71</v>
      </c>
      <c r="H280">
        <v>1</v>
      </c>
      <c r="I280" t="s">
        <v>242</v>
      </c>
      <c r="J280" s="3" t="s">
        <v>120</v>
      </c>
      <c r="K280" s="3" t="s">
        <v>174</v>
      </c>
      <c r="L280">
        <v>24</v>
      </c>
      <c r="T280" t="str">
        <f>Receive[[#This Row],[服装]]&amp;Receive[[#This Row],[名前]]&amp;Receive[[#This Row],[レアリティ]]</f>
        <v>ユニフォーム黄金川貫至ICONIC</v>
      </c>
    </row>
    <row r="281" spans="1:20" x14ac:dyDescent="0.3">
      <c r="A281">
        <f>VLOOKUP(Receive[[#This Row],[No用]],SetNo[[No.用]:[vlookup 用]],2,FALSE)</f>
        <v>47</v>
      </c>
      <c r="B281" t="s">
        <v>218</v>
      </c>
      <c r="C281" t="s">
        <v>401</v>
      </c>
      <c r="D281" t="s">
        <v>23</v>
      </c>
      <c r="E281" t="s">
        <v>31</v>
      </c>
      <c r="F281" t="s">
        <v>49</v>
      </c>
      <c r="G281" t="s">
        <v>71</v>
      </c>
      <c r="H281">
        <v>1</v>
      </c>
      <c r="I281" t="s">
        <v>242</v>
      </c>
      <c r="J281" s="3" t="s">
        <v>207</v>
      </c>
      <c r="K281" s="3" t="s">
        <v>174</v>
      </c>
      <c r="L281">
        <v>24</v>
      </c>
      <c r="T281" t="str">
        <f>Receive[[#This Row],[服装]]&amp;Receive[[#This Row],[名前]]&amp;Receive[[#This Row],[レアリティ]]</f>
        <v>ユニフォーム黄金川貫至ICONIC</v>
      </c>
    </row>
    <row r="282" spans="1:20" x14ac:dyDescent="0.3">
      <c r="A282">
        <f>VLOOKUP(Receive[[#This Row],[No用]],SetNo[[No.用]:[vlookup 用]],2,FALSE)</f>
        <v>47</v>
      </c>
      <c r="B282" t="s">
        <v>218</v>
      </c>
      <c r="C282" t="s">
        <v>401</v>
      </c>
      <c r="D282" t="s">
        <v>23</v>
      </c>
      <c r="E282" t="s">
        <v>31</v>
      </c>
      <c r="F282" t="s">
        <v>49</v>
      </c>
      <c r="G282" t="s">
        <v>71</v>
      </c>
      <c r="H282">
        <v>1</v>
      </c>
      <c r="I282" t="s">
        <v>242</v>
      </c>
      <c r="J282" s="3" t="s">
        <v>175</v>
      </c>
      <c r="K282" s="3" t="s">
        <v>174</v>
      </c>
      <c r="L282">
        <v>24</v>
      </c>
      <c r="T282" t="str">
        <f>Receive[[#This Row],[服装]]&amp;Receive[[#This Row],[名前]]&amp;Receive[[#This Row],[レアリティ]]</f>
        <v>ユニフォーム黄金川貫至ICONIC</v>
      </c>
    </row>
    <row r="283" spans="1:20" x14ac:dyDescent="0.3">
      <c r="A283">
        <f>VLOOKUP(Receive[[#This Row],[No用]],SetNo[[No.用]:[vlookup 用]],2,FALSE)</f>
        <v>47</v>
      </c>
      <c r="B283" t="s">
        <v>218</v>
      </c>
      <c r="C283" t="s">
        <v>401</v>
      </c>
      <c r="D283" t="s">
        <v>23</v>
      </c>
      <c r="E283" t="s">
        <v>31</v>
      </c>
      <c r="F283" t="s">
        <v>49</v>
      </c>
      <c r="G283" t="s">
        <v>71</v>
      </c>
      <c r="H283">
        <v>1</v>
      </c>
      <c r="I283" t="s">
        <v>242</v>
      </c>
      <c r="J283" s="3" t="s">
        <v>121</v>
      </c>
      <c r="K283" s="3" t="s">
        <v>174</v>
      </c>
      <c r="L283">
        <v>24</v>
      </c>
      <c r="T283" t="str">
        <f>Receive[[#This Row],[服装]]&amp;Receive[[#This Row],[名前]]&amp;Receive[[#This Row],[レアリティ]]</f>
        <v>ユニフォーム黄金川貫至ICONIC</v>
      </c>
    </row>
    <row r="284" spans="1:20" x14ac:dyDescent="0.3">
      <c r="A284">
        <f>VLOOKUP(Receive[[#This Row],[No用]],SetNo[[No.用]:[vlookup 用]],2,FALSE)</f>
        <v>47</v>
      </c>
      <c r="B284" t="s">
        <v>218</v>
      </c>
      <c r="C284" t="s">
        <v>401</v>
      </c>
      <c r="D284" t="s">
        <v>23</v>
      </c>
      <c r="E284" t="s">
        <v>31</v>
      </c>
      <c r="F284" t="s">
        <v>49</v>
      </c>
      <c r="G284" t="s">
        <v>71</v>
      </c>
      <c r="H284">
        <v>1</v>
      </c>
      <c r="I284" t="s">
        <v>242</v>
      </c>
      <c r="J284" s="3" t="s">
        <v>176</v>
      </c>
      <c r="K284" s="3" t="s">
        <v>174</v>
      </c>
      <c r="L284">
        <v>24</v>
      </c>
      <c r="T284" t="str">
        <f>Receive[[#This Row],[服装]]&amp;Receive[[#This Row],[名前]]&amp;Receive[[#This Row],[レアリティ]]</f>
        <v>ユニフォーム黄金川貫至ICONIC</v>
      </c>
    </row>
    <row r="285" spans="1:20" x14ac:dyDescent="0.3">
      <c r="A285">
        <f>VLOOKUP(Receive[[#This Row],[No用]],SetNo[[No.用]:[vlookup 用]],2,FALSE)</f>
        <v>47</v>
      </c>
      <c r="B285" t="s">
        <v>218</v>
      </c>
      <c r="C285" t="s">
        <v>401</v>
      </c>
      <c r="D285" t="s">
        <v>23</v>
      </c>
      <c r="E285" t="s">
        <v>31</v>
      </c>
      <c r="F285" t="s">
        <v>49</v>
      </c>
      <c r="G285" t="s">
        <v>71</v>
      </c>
      <c r="H285">
        <v>1</v>
      </c>
      <c r="I285" t="s">
        <v>242</v>
      </c>
      <c r="J285" s="3" t="s">
        <v>177</v>
      </c>
      <c r="K285" s="3" t="s">
        <v>174</v>
      </c>
      <c r="L285">
        <v>24</v>
      </c>
      <c r="T285" t="str">
        <f>Receive[[#This Row],[服装]]&amp;Receive[[#This Row],[名前]]&amp;Receive[[#This Row],[レアリティ]]</f>
        <v>ユニフォーム黄金川貫至ICONIC</v>
      </c>
    </row>
    <row r="286" spans="1:20" x14ac:dyDescent="0.3">
      <c r="A286">
        <f>VLOOKUP(Receive[[#This Row],[No用]],SetNo[[No.用]:[vlookup 用]],2,FALSE)</f>
        <v>48</v>
      </c>
      <c r="B286" t="s">
        <v>150</v>
      </c>
      <c r="C286" t="s">
        <v>401</v>
      </c>
      <c r="D286" t="s">
        <v>23</v>
      </c>
      <c r="E286" t="s">
        <v>31</v>
      </c>
      <c r="F286" t="s">
        <v>49</v>
      </c>
      <c r="G286" t="s">
        <v>71</v>
      </c>
      <c r="H286">
        <v>1</v>
      </c>
      <c r="I286" t="s">
        <v>242</v>
      </c>
      <c r="J286" s="3" t="s">
        <v>120</v>
      </c>
      <c r="K286" s="3" t="s">
        <v>174</v>
      </c>
      <c r="L286">
        <v>24</v>
      </c>
      <c r="T286" t="str">
        <f>Receive[[#This Row],[服装]]&amp;Receive[[#This Row],[名前]]&amp;Receive[[#This Row],[レアリティ]]</f>
        <v>制服黄金川貫至ICONIC</v>
      </c>
    </row>
    <row r="287" spans="1:20" x14ac:dyDescent="0.3">
      <c r="A287">
        <f>VLOOKUP(Receive[[#This Row],[No用]],SetNo[[No.用]:[vlookup 用]],2,FALSE)</f>
        <v>48</v>
      </c>
      <c r="B287" t="s">
        <v>150</v>
      </c>
      <c r="C287" t="s">
        <v>401</v>
      </c>
      <c r="D287" t="s">
        <v>23</v>
      </c>
      <c r="E287" t="s">
        <v>31</v>
      </c>
      <c r="F287" t="s">
        <v>49</v>
      </c>
      <c r="G287" t="s">
        <v>71</v>
      </c>
      <c r="H287">
        <v>1</v>
      </c>
      <c r="I287" t="s">
        <v>242</v>
      </c>
      <c r="J287" s="3" t="s">
        <v>207</v>
      </c>
      <c r="K287" s="3" t="s">
        <v>174</v>
      </c>
      <c r="L287">
        <v>24</v>
      </c>
      <c r="T287" t="str">
        <f>Receive[[#This Row],[服装]]&amp;Receive[[#This Row],[名前]]&amp;Receive[[#This Row],[レアリティ]]</f>
        <v>制服黄金川貫至ICONIC</v>
      </c>
    </row>
    <row r="288" spans="1:20" x14ac:dyDescent="0.3">
      <c r="A288">
        <f>VLOOKUP(Receive[[#This Row],[No用]],SetNo[[No.用]:[vlookup 用]],2,FALSE)</f>
        <v>48</v>
      </c>
      <c r="B288" t="s">
        <v>150</v>
      </c>
      <c r="C288" t="s">
        <v>401</v>
      </c>
      <c r="D288" t="s">
        <v>23</v>
      </c>
      <c r="E288" t="s">
        <v>31</v>
      </c>
      <c r="F288" t="s">
        <v>49</v>
      </c>
      <c r="G288" t="s">
        <v>71</v>
      </c>
      <c r="H288">
        <v>1</v>
      </c>
      <c r="I288" t="s">
        <v>242</v>
      </c>
      <c r="J288" s="3" t="s">
        <v>175</v>
      </c>
      <c r="K288" s="3" t="s">
        <v>174</v>
      </c>
      <c r="L288">
        <v>24</v>
      </c>
      <c r="T288" t="str">
        <f>Receive[[#This Row],[服装]]&amp;Receive[[#This Row],[名前]]&amp;Receive[[#This Row],[レアリティ]]</f>
        <v>制服黄金川貫至ICONIC</v>
      </c>
    </row>
    <row r="289" spans="1:20" x14ac:dyDescent="0.3">
      <c r="A289">
        <f>VLOOKUP(Receive[[#This Row],[No用]],SetNo[[No.用]:[vlookup 用]],2,FALSE)</f>
        <v>48</v>
      </c>
      <c r="B289" t="s">
        <v>150</v>
      </c>
      <c r="C289" t="s">
        <v>401</v>
      </c>
      <c r="D289" t="s">
        <v>23</v>
      </c>
      <c r="E289" t="s">
        <v>31</v>
      </c>
      <c r="F289" t="s">
        <v>49</v>
      </c>
      <c r="G289" t="s">
        <v>71</v>
      </c>
      <c r="H289">
        <v>1</v>
      </c>
      <c r="I289" t="s">
        <v>242</v>
      </c>
      <c r="J289" s="3" t="s">
        <v>121</v>
      </c>
      <c r="K289" s="3" t="s">
        <v>174</v>
      </c>
      <c r="L289">
        <v>24</v>
      </c>
      <c r="T289" t="str">
        <f>Receive[[#This Row],[服装]]&amp;Receive[[#This Row],[名前]]&amp;Receive[[#This Row],[レアリティ]]</f>
        <v>制服黄金川貫至ICONIC</v>
      </c>
    </row>
    <row r="290" spans="1:20" x14ac:dyDescent="0.3">
      <c r="A290">
        <f>VLOOKUP(Receive[[#This Row],[No用]],SetNo[[No.用]:[vlookup 用]],2,FALSE)</f>
        <v>48</v>
      </c>
      <c r="B290" t="s">
        <v>150</v>
      </c>
      <c r="C290" t="s">
        <v>401</v>
      </c>
      <c r="D290" t="s">
        <v>23</v>
      </c>
      <c r="E290" t="s">
        <v>31</v>
      </c>
      <c r="F290" t="s">
        <v>49</v>
      </c>
      <c r="G290" t="s">
        <v>71</v>
      </c>
      <c r="H290">
        <v>1</v>
      </c>
      <c r="I290" t="s">
        <v>242</v>
      </c>
      <c r="J290" s="3" t="s">
        <v>176</v>
      </c>
      <c r="K290" s="3" t="s">
        <v>174</v>
      </c>
      <c r="L290">
        <v>24</v>
      </c>
      <c r="T290" t="str">
        <f>Receive[[#This Row],[服装]]&amp;Receive[[#This Row],[名前]]&amp;Receive[[#This Row],[レアリティ]]</f>
        <v>制服黄金川貫至ICONIC</v>
      </c>
    </row>
    <row r="291" spans="1:20" x14ac:dyDescent="0.3">
      <c r="A291">
        <f>VLOOKUP(Receive[[#This Row],[No用]],SetNo[[No.用]:[vlookup 用]],2,FALSE)</f>
        <v>48</v>
      </c>
      <c r="B291" t="s">
        <v>150</v>
      </c>
      <c r="C291" t="s">
        <v>401</v>
      </c>
      <c r="D291" t="s">
        <v>23</v>
      </c>
      <c r="E291" t="s">
        <v>31</v>
      </c>
      <c r="F291" t="s">
        <v>49</v>
      </c>
      <c r="G291" t="s">
        <v>71</v>
      </c>
      <c r="H291">
        <v>1</v>
      </c>
      <c r="I291" t="s">
        <v>242</v>
      </c>
      <c r="J291" s="3" t="s">
        <v>177</v>
      </c>
      <c r="K291" s="3" t="s">
        <v>174</v>
      </c>
      <c r="L291">
        <v>24</v>
      </c>
      <c r="T291" t="str">
        <f>Receive[[#This Row],[服装]]&amp;Receive[[#This Row],[名前]]&amp;Receive[[#This Row],[レアリティ]]</f>
        <v>制服黄金川貫至ICONIC</v>
      </c>
    </row>
    <row r="292" spans="1:20" x14ac:dyDescent="0.3">
      <c r="A292">
        <f>VLOOKUP(Receive[[#This Row],[No用]],SetNo[[No.用]:[vlookup 用]],2,FALSE)</f>
        <v>49</v>
      </c>
      <c r="B292" t="s">
        <v>218</v>
      </c>
      <c r="C292" t="s">
        <v>51</v>
      </c>
      <c r="D292" t="s">
        <v>23</v>
      </c>
      <c r="E292" t="s">
        <v>25</v>
      </c>
      <c r="F292" t="s">
        <v>49</v>
      </c>
      <c r="G292" t="s">
        <v>71</v>
      </c>
      <c r="H292">
        <v>1</v>
      </c>
      <c r="I292" t="s">
        <v>242</v>
      </c>
      <c r="J292" s="3" t="s">
        <v>120</v>
      </c>
      <c r="K292" s="3" t="s">
        <v>174</v>
      </c>
      <c r="L292">
        <v>24</v>
      </c>
      <c r="T292" t="str">
        <f>Receive[[#This Row],[服装]]&amp;Receive[[#This Row],[名前]]&amp;Receive[[#This Row],[レアリティ]]</f>
        <v>ユニフォーム小原豊ICONIC</v>
      </c>
    </row>
    <row r="293" spans="1:20" x14ac:dyDescent="0.3">
      <c r="A293">
        <f>VLOOKUP(Receive[[#This Row],[No用]],SetNo[[No.用]:[vlookup 用]],2,FALSE)</f>
        <v>49</v>
      </c>
      <c r="B293" t="s">
        <v>218</v>
      </c>
      <c r="C293" t="s">
        <v>51</v>
      </c>
      <c r="D293" t="s">
        <v>23</v>
      </c>
      <c r="E293" t="s">
        <v>25</v>
      </c>
      <c r="F293" t="s">
        <v>49</v>
      </c>
      <c r="G293" t="s">
        <v>71</v>
      </c>
      <c r="H293">
        <v>1</v>
      </c>
      <c r="I293" t="s">
        <v>242</v>
      </c>
      <c r="J293" s="3" t="s">
        <v>244</v>
      </c>
      <c r="K293" s="3" t="s">
        <v>174</v>
      </c>
      <c r="L293">
        <v>24</v>
      </c>
      <c r="T293" t="str">
        <f>Receive[[#This Row],[服装]]&amp;Receive[[#This Row],[名前]]&amp;Receive[[#This Row],[レアリティ]]</f>
        <v>ユニフォーム小原豊ICONIC</v>
      </c>
    </row>
    <row r="294" spans="1:20" x14ac:dyDescent="0.3">
      <c r="A294">
        <f>VLOOKUP(Receive[[#This Row],[No用]],SetNo[[No.用]:[vlookup 用]],2,FALSE)</f>
        <v>49</v>
      </c>
      <c r="B294" t="s">
        <v>218</v>
      </c>
      <c r="C294" t="s">
        <v>51</v>
      </c>
      <c r="D294" t="s">
        <v>23</v>
      </c>
      <c r="E294" t="s">
        <v>25</v>
      </c>
      <c r="F294" t="s">
        <v>49</v>
      </c>
      <c r="G294" t="s">
        <v>71</v>
      </c>
      <c r="H294">
        <v>1</v>
      </c>
      <c r="I294" t="s">
        <v>242</v>
      </c>
      <c r="J294" s="3" t="s">
        <v>121</v>
      </c>
      <c r="K294" s="3" t="s">
        <v>174</v>
      </c>
      <c r="L294">
        <v>24</v>
      </c>
      <c r="T294" t="str">
        <f>Receive[[#This Row],[服装]]&amp;Receive[[#This Row],[名前]]&amp;Receive[[#This Row],[レアリティ]]</f>
        <v>ユニフォーム小原豊ICONIC</v>
      </c>
    </row>
    <row r="295" spans="1:20" x14ac:dyDescent="0.3">
      <c r="A295">
        <f>VLOOKUP(Receive[[#This Row],[No用]],SetNo[[No.用]:[vlookup 用]],2,FALSE)</f>
        <v>49</v>
      </c>
      <c r="B295" t="s">
        <v>218</v>
      </c>
      <c r="C295" t="s">
        <v>51</v>
      </c>
      <c r="D295" t="s">
        <v>23</v>
      </c>
      <c r="E295" t="s">
        <v>25</v>
      </c>
      <c r="F295" t="s">
        <v>49</v>
      </c>
      <c r="G295" t="s">
        <v>71</v>
      </c>
      <c r="H295">
        <v>1</v>
      </c>
      <c r="I295" t="s">
        <v>242</v>
      </c>
      <c r="J295" s="3" t="s">
        <v>176</v>
      </c>
      <c r="K295" s="3" t="s">
        <v>174</v>
      </c>
      <c r="L295">
        <v>24</v>
      </c>
      <c r="T295" t="str">
        <f>Receive[[#This Row],[服装]]&amp;Receive[[#This Row],[名前]]&amp;Receive[[#This Row],[レアリティ]]</f>
        <v>ユニフォーム小原豊ICONIC</v>
      </c>
    </row>
    <row r="296" spans="1:20" x14ac:dyDescent="0.3">
      <c r="A296">
        <f>VLOOKUP(Receive[[#This Row],[No用]],SetNo[[No.用]:[vlookup 用]],2,FALSE)</f>
        <v>49</v>
      </c>
      <c r="B296" t="s">
        <v>218</v>
      </c>
      <c r="C296" t="s">
        <v>51</v>
      </c>
      <c r="D296" t="s">
        <v>23</v>
      </c>
      <c r="E296" t="s">
        <v>25</v>
      </c>
      <c r="F296" t="s">
        <v>49</v>
      </c>
      <c r="G296" t="s">
        <v>71</v>
      </c>
      <c r="H296">
        <v>1</v>
      </c>
      <c r="I296" t="s">
        <v>242</v>
      </c>
      <c r="J296" s="3" t="s">
        <v>177</v>
      </c>
      <c r="K296" s="3" t="s">
        <v>174</v>
      </c>
      <c r="L296">
        <v>11</v>
      </c>
      <c r="T296" t="str">
        <f>Receive[[#This Row],[服装]]&amp;Receive[[#This Row],[名前]]&amp;Receive[[#This Row],[レアリティ]]</f>
        <v>ユニフォーム小原豊ICONIC</v>
      </c>
    </row>
    <row r="297" spans="1:20" x14ac:dyDescent="0.3">
      <c r="A297">
        <f>VLOOKUP(Receive[[#This Row],[No用]],SetNo[[No.用]:[vlookup 用]],2,FALSE)</f>
        <v>50</v>
      </c>
      <c r="B297" t="s">
        <v>218</v>
      </c>
      <c r="C297" t="s">
        <v>52</v>
      </c>
      <c r="D297" t="s">
        <v>23</v>
      </c>
      <c r="E297" t="s">
        <v>25</v>
      </c>
      <c r="F297" t="s">
        <v>49</v>
      </c>
      <c r="G297" t="s">
        <v>71</v>
      </c>
      <c r="H297">
        <v>1</v>
      </c>
      <c r="I297" t="s">
        <v>242</v>
      </c>
      <c r="J297" s="3" t="s">
        <v>120</v>
      </c>
      <c r="K297" s="3" t="s">
        <v>174</v>
      </c>
      <c r="L297">
        <v>26</v>
      </c>
      <c r="T297" t="str">
        <f>Receive[[#This Row],[服装]]&amp;Receive[[#This Row],[名前]]&amp;Receive[[#This Row],[レアリティ]]</f>
        <v>ユニフォーム女川太郎ICONIC</v>
      </c>
    </row>
    <row r="298" spans="1:20" x14ac:dyDescent="0.3">
      <c r="A298">
        <f>VLOOKUP(Receive[[#This Row],[No用]],SetNo[[No.用]:[vlookup 用]],2,FALSE)</f>
        <v>50</v>
      </c>
      <c r="B298" t="s">
        <v>218</v>
      </c>
      <c r="C298" t="s">
        <v>52</v>
      </c>
      <c r="D298" t="s">
        <v>23</v>
      </c>
      <c r="E298" t="s">
        <v>25</v>
      </c>
      <c r="F298" t="s">
        <v>49</v>
      </c>
      <c r="G298" t="s">
        <v>71</v>
      </c>
      <c r="H298">
        <v>1</v>
      </c>
      <c r="I298" t="s">
        <v>242</v>
      </c>
      <c r="J298" s="3" t="s">
        <v>175</v>
      </c>
      <c r="K298" s="3" t="s">
        <v>174</v>
      </c>
      <c r="L298">
        <v>26</v>
      </c>
      <c r="T298" t="str">
        <f>Receive[[#This Row],[服装]]&amp;Receive[[#This Row],[名前]]&amp;Receive[[#This Row],[レアリティ]]</f>
        <v>ユニフォーム女川太郎ICONIC</v>
      </c>
    </row>
    <row r="299" spans="1:20" x14ac:dyDescent="0.3">
      <c r="A299">
        <f>VLOOKUP(Receive[[#This Row],[No用]],SetNo[[No.用]:[vlookup 用]],2,FALSE)</f>
        <v>50</v>
      </c>
      <c r="B299" t="s">
        <v>218</v>
      </c>
      <c r="C299" t="s">
        <v>52</v>
      </c>
      <c r="D299" t="s">
        <v>23</v>
      </c>
      <c r="E299" t="s">
        <v>25</v>
      </c>
      <c r="F299" t="s">
        <v>49</v>
      </c>
      <c r="G299" t="s">
        <v>71</v>
      </c>
      <c r="H299">
        <v>1</v>
      </c>
      <c r="I299" t="s">
        <v>242</v>
      </c>
      <c r="J299" s="3" t="s">
        <v>244</v>
      </c>
      <c r="K299" s="3" t="s">
        <v>174</v>
      </c>
      <c r="L299">
        <v>26</v>
      </c>
      <c r="T299" t="str">
        <f>Receive[[#This Row],[服装]]&amp;Receive[[#This Row],[名前]]&amp;Receive[[#This Row],[レアリティ]]</f>
        <v>ユニフォーム女川太郎ICONIC</v>
      </c>
    </row>
    <row r="300" spans="1:20" x14ac:dyDescent="0.3">
      <c r="A300">
        <f>VLOOKUP(Receive[[#This Row],[No用]],SetNo[[No.用]:[vlookup 用]],2,FALSE)</f>
        <v>50</v>
      </c>
      <c r="B300" t="s">
        <v>218</v>
      </c>
      <c r="C300" t="s">
        <v>52</v>
      </c>
      <c r="D300" t="s">
        <v>23</v>
      </c>
      <c r="E300" t="s">
        <v>25</v>
      </c>
      <c r="F300" t="s">
        <v>49</v>
      </c>
      <c r="G300" t="s">
        <v>71</v>
      </c>
      <c r="H300">
        <v>1</v>
      </c>
      <c r="I300" t="s">
        <v>242</v>
      </c>
      <c r="J300" s="3" t="s">
        <v>121</v>
      </c>
      <c r="K300" s="3" t="s">
        <v>174</v>
      </c>
      <c r="L300">
        <v>26</v>
      </c>
      <c r="T300" t="str">
        <f>Receive[[#This Row],[服装]]&amp;Receive[[#This Row],[名前]]&amp;Receive[[#This Row],[レアリティ]]</f>
        <v>ユニフォーム女川太郎ICONIC</v>
      </c>
    </row>
    <row r="301" spans="1:20" x14ac:dyDescent="0.3">
      <c r="A301">
        <f>VLOOKUP(Receive[[#This Row],[No用]],SetNo[[No.用]:[vlookup 用]],2,FALSE)</f>
        <v>50</v>
      </c>
      <c r="B301" t="s">
        <v>218</v>
      </c>
      <c r="C301" t="s">
        <v>52</v>
      </c>
      <c r="D301" t="s">
        <v>23</v>
      </c>
      <c r="E301" t="s">
        <v>25</v>
      </c>
      <c r="F301" t="s">
        <v>49</v>
      </c>
      <c r="G301" t="s">
        <v>71</v>
      </c>
      <c r="H301">
        <v>1</v>
      </c>
      <c r="I301" t="s">
        <v>242</v>
      </c>
      <c r="J301" s="3" t="s">
        <v>176</v>
      </c>
      <c r="K301" s="3" t="s">
        <v>174</v>
      </c>
      <c r="L301">
        <v>26</v>
      </c>
      <c r="T301" t="str">
        <f>Receive[[#This Row],[服装]]&amp;Receive[[#This Row],[名前]]&amp;Receive[[#This Row],[レアリティ]]</f>
        <v>ユニフォーム女川太郎ICONIC</v>
      </c>
    </row>
    <row r="302" spans="1:20" x14ac:dyDescent="0.3">
      <c r="A302">
        <f>VLOOKUP(Receive[[#This Row],[No用]],SetNo[[No.用]:[vlookup 用]],2,FALSE)</f>
        <v>50</v>
      </c>
      <c r="B302" t="s">
        <v>218</v>
      </c>
      <c r="C302" t="s">
        <v>52</v>
      </c>
      <c r="D302" t="s">
        <v>23</v>
      </c>
      <c r="E302" t="s">
        <v>25</v>
      </c>
      <c r="F302" t="s">
        <v>49</v>
      </c>
      <c r="G302" t="s">
        <v>71</v>
      </c>
      <c r="H302">
        <v>1</v>
      </c>
      <c r="I302" t="s">
        <v>242</v>
      </c>
      <c r="J302" s="3" t="s">
        <v>177</v>
      </c>
      <c r="K302" s="3" t="s">
        <v>174</v>
      </c>
      <c r="L302">
        <v>26</v>
      </c>
      <c r="T302" t="str">
        <f>Receive[[#This Row],[服装]]&amp;Receive[[#This Row],[名前]]&amp;Receive[[#This Row],[レアリティ]]</f>
        <v>ユニフォーム女川太郎ICONIC</v>
      </c>
    </row>
    <row r="303" spans="1:20" x14ac:dyDescent="0.3">
      <c r="A303">
        <f>VLOOKUP(Receive[[#This Row],[No用]],SetNo[[No.用]:[vlookup 用]],2,FALSE)</f>
        <v>51</v>
      </c>
      <c r="B303" t="s">
        <v>218</v>
      </c>
      <c r="C303" t="s">
        <v>53</v>
      </c>
      <c r="D303" t="s">
        <v>23</v>
      </c>
      <c r="E303" t="s">
        <v>21</v>
      </c>
      <c r="F303" t="s">
        <v>49</v>
      </c>
      <c r="G303" t="s">
        <v>71</v>
      </c>
      <c r="H303">
        <v>1</v>
      </c>
      <c r="I303" t="s">
        <v>242</v>
      </c>
      <c r="J303" s="3" t="s">
        <v>120</v>
      </c>
      <c r="K303" s="3" t="s">
        <v>185</v>
      </c>
      <c r="L303">
        <v>33</v>
      </c>
      <c r="T303" t="str">
        <f>Receive[[#This Row],[服装]]&amp;Receive[[#This Row],[名前]]&amp;Receive[[#This Row],[レアリティ]]</f>
        <v>ユニフォーム作並浩輔ICONIC</v>
      </c>
    </row>
    <row r="304" spans="1:20" x14ac:dyDescent="0.3">
      <c r="A304">
        <f>VLOOKUP(Receive[[#This Row],[No用]],SetNo[[No.用]:[vlookup 用]],2,FALSE)</f>
        <v>51</v>
      </c>
      <c r="B304" t="s">
        <v>218</v>
      </c>
      <c r="C304" t="s">
        <v>53</v>
      </c>
      <c r="D304" t="s">
        <v>23</v>
      </c>
      <c r="E304" t="s">
        <v>21</v>
      </c>
      <c r="F304" t="s">
        <v>49</v>
      </c>
      <c r="G304" t="s">
        <v>71</v>
      </c>
      <c r="H304">
        <v>1</v>
      </c>
      <c r="I304" t="s">
        <v>242</v>
      </c>
      <c r="J304" s="3" t="s">
        <v>175</v>
      </c>
      <c r="K304" s="3" t="s">
        <v>174</v>
      </c>
      <c r="L304">
        <v>31</v>
      </c>
      <c r="T304" t="str">
        <f>Receive[[#This Row],[服装]]&amp;Receive[[#This Row],[名前]]&amp;Receive[[#This Row],[レアリティ]]</f>
        <v>ユニフォーム作並浩輔ICONIC</v>
      </c>
    </row>
    <row r="305" spans="1:20" x14ac:dyDescent="0.3">
      <c r="A305">
        <f>VLOOKUP(Receive[[#This Row],[No用]],SetNo[[No.用]:[vlookup 用]],2,FALSE)</f>
        <v>51</v>
      </c>
      <c r="B305" t="s">
        <v>218</v>
      </c>
      <c r="C305" t="s">
        <v>53</v>
      </c>
      <c r="D305" t="s">
        <v>23</v>
      </c>
      <c r="E305" t="s">
        <v>21</v>
      </c>
      <c r="F305" t="s">
        <v>49</v>
      </c>
      <c r="G305" t="s">
        <v>71</v>
      </c>
      <c r="H305">
        <v>1</v>
      </c>
      <c r="I305" t="s">
        <v>242</v>
      </c>
      <c r="J305" s="3" t="s">
        <v>244</v>
      </c>
      <c r="K305" s="3" t="s">
        <v>174</v>
      </c>
      <c r="L305">
        <v>31</v>
      </c>
      <c r="T305" t="str">
        <f>Receive[[#This Row],[服装]]&amp;Receive[[#This Row],[名前]]&amp;Receive[[#This Row],[レアリティ]]</f>
        <v>ユニフォーム作並浩輔ICONIC</v>
      </c>
    </row>
    <row r="306" spans="1:20" x14ac:dyDescent="0.3">
      <c r="A306">
        <f>VLOOKUP(Receive[[#This Row],[No用]],SetNo[[No.用]:[vlookup 用]],2,FALSE)</f>
        <v>51</v>
      </c>
      <c r="B306" t="s">
        <v>218</v>
      </c>
      <c r="C306" t="s">
        <v>53</v>
      </c>
      <c r="D306" t="s">
        <v>23</v>
      </c>
      <c r="E306" t="s">
        <v>21</v>
      </c>
      <c r="F306" t="s">
        <v>49</v>
      </c>
      <c r="G306" t="s">
        <v>71</v>
      </c>
      <c r="H306">
        <v>1</v>
      </c>
      <c r="I306" t="s">
        <v>242</v>
      </c>
      <c r="J306" s="3" t="s">
        <v>121</v>
      </c>
      <c r="K306" s="3" t="s">
        <v>185</v>
      </c>
      <c r="L306">
        <v>33</v>
      </c>
      <c r="T306" t="str">
        <f>Receive[[#This Row],[服装]]&amp;Receive[[#This Row],[名前]]&amp;Receive[[#This Row],[レアリティ]]</f>
        <v>ユニフォーム作並浩輔ICONIC</v>
      </c>
    </row>
    <row r="307" spans="1:20" x14ac:dyDescent="0.3">
      <c r="A307">
        <f>VLOOKUP(Receive[[#This Row],[No用]],SetNo[[No.用]:[vlookup 用]],2,FALSE)</f>
        <v>51</v>
      </c>
      <c r="B307" t="s">
        <v>218</v>
      </c>
      <c r="C307" t="s">
        <v>53</v>
      </c>
      <c r="D307" t="s">
        <v>23</v>
      </c>
      <c r="E307" t="s">
        <v>21</v>
      </c>
      <c r="F307" t="s">
        <v>49</v>
      </c>
      <c r="G307" t="s">
        <v>71</v>
      </c>
      <c r="H307">
        <v>1</v>
      </c>
      <c r="I307" t="s">
        <v>242</v>
      </c>
      <c r="J307" s="3" t="s">
        <v>176</v>
      </c>
      <c r="K307" s="3" t="s">
        <v>174</v>
      </c>
      <c r="L307">
        <v>31</v>
      </c>
      <c r="T307" t="str">
        <f>Receive[[#This Row],[服装]]&amp;Receive[[#This Row],[名前]]&amp;Receive[[#This Row],[レアリティ]]</f>
        <v>ユニフォーム作並浩輔ICONIC</v>
      </c>
    </row>
    <row r="308" spans="1:20" x14ac:dyDescent="0.3">
      <c r="A308">
        <f>VLOOKUP(Receive[[#This Row],[No用]],SetNo[[No.用]:[vlookup 用]],2,FALSE)</f>
        <v>51</v>
      </c>
      <c r="B308" t="s">
        <v>218</v>
      </c>
      <c r="C308" t="s">
        <v>53</v>
      </c>
      <c r="D308" t="s">
        <v>23</v>
      </c>
      <c r="E308" t="s">
        <v>21</v>
      </c>
      <c r="F308" t="s">
        <v>49</v>
      </c>
      <c r="G308" t="s">
        <v>71</v>
      </c>
      <c r="H308">
        <v>1</v>
      </c>
      <c r="I308" t="s">
        <v>242</v>
      </c>
      <c r="J308" s="3" t="s">
        <v>177</v>
      </c>
      <c r="K308" s="3" t="s">
        <v>174</v>
      </c>
      <c r="L308">
        <v>13</v>
      </c>
      <c r="T308" t="str">
        <f>Receive[[#This Row],[服装]]&amp;Receive[[#This Row],[名前]]&amp;Receive[[#This Row],[レアリティ]]</f>
        <v>ユニフォーム作並浩輔ICONIC</v>
      </c>
    </row>
    <row r="309" spans="1:20" x14ac:dyDescent="0.3">
      <c r="A309">
        <f>VLOOKUP(Receive[[#This Row],[No用]],SetNo[[No.用]:[vlookup 用]],2,FALSE)</f>
        <v>51</v>
      </c>
      <c r="B309" t="s">
        <v>218</v>
      </c>
      <c r="C309" t="s">
        <v>53</v>
      </c>
      <c r="D309" t="s">
        <v>23</v>
      </c>
      <c r="E309" t="s">
        <v>21</v>
      </c>
      <c r="F309" t="s">
        <v>49</v>
      </c>
      <c r="G309" t="s">
        <v>71</v>
      </c>
      <c r="H309">
        <v>1</v>
      </c>
      <c r="I309" t="s">
        <v>242</v>
      </c>
      <c r="J309" s="3" t="s">
        <v>195</v>
      </c>
      <c r="K309" s="3" t="s">
        <v>238</v>
      </c>
      <c r="L309">
        <v>46</v>
      </c>
      <c r="N309">
        <v>56</v>
      </c>
      <c r="T309" t="str">
        <f>Receive[[#This Row],[服装]]&amp;Receive[[#This Row],[名前]]&amp;Receive[[#This Row],[レアリティ]]</f>
        <v>ユニフォーム作並浩輔ICONIC</v>
      </c>
    </row>
    <row r="310" spans="1:20" x14ac:dyDescent="0.3">
      <c r="A310">
        <f>VLOOKUP(Receive[[#This Row],[No用]],SetNo[[No.用]:[vlookup 用]],2,FALSE)</f>
        <v>52</v>
      </c>
      <c r="B310" t="s">
        <v>218</v>
      </c>
      <c r="C310" t="s">
        <v>54</v>
      </c>
      <c r="D310" t="s">
        <v>23</v>
      </c>
      <c r="E310" t="s">
        <v>26</v>
      </c>
      <c r="F310" t="s">
        <v>49</v>
      </c>
      <c r="G310" t="s">
        <v>71</v>
      </c>
      <c r="H310">
        <v>1</v>
      </c>
      <c r="I310" t="s">
        <v>242</v>
      </c>
      <c r="J310" s="3" t="s">
        <v>120</v>
      </c>
      <c r="K310" s="3" t="s">
        <v>174</v>
      </c>
      <c r="L310">
        <v>27</v>
      </c>
      <c r="T310" t="str">
        <f>Receive[[#This Row],[服装]]&amp;Receive[[#This Row],[名前]]&amp;Receive[[#This Row],[レアリティ]]</f>
        <v>ユニフォーム吹上仁悟ICONIC</v>
      </c>
    </row>
    <row r="311" spans="1:20" x14ac:dyDescent="0.3">
      <c r="A311">
        <f>VLOOKUP(Receive[[#This Row],[No用]],SetNo[[No.用]:[vlookup 用]],2,FALSE)</f>
        <v>52</v>
      </c>
      <c r="B311" t="s">
        <v>218</v>
      </c>
      <c r="C311" t="s">
        <v>54</v>
      </c>
      <c r="D311" t="s">
        <v>23</v>
      </c>
      <c r="E311" t="s">
        <v>26</v>
      </c>
      <c r="F311" t="s">
        <v>49</v>
      </c>
      <c r="G311" t="s">
        <v>71</v>
      </c>
      <c r="H311">
        <v>1</v>
      </c>
      <c r="I311" t="s">
        <v>242</v>
      </c>
      <c r="J311" s="3" t="s">
        <v>175</v>
      </c>
      <c r="K311" s="3" t="s">
        <v>174</v>
      </c>
      <c r="L311">
        <v>27</v>
      </c>
      <c r="T311" t="str">
        <f>Receive[[#This Row],[服装]]&amp;Receive[[#This Row],[名前]]&amp;Receive[[#This Row],[レアリティ]]</f>
        <v>ユニフォーム吹上仁悟ICONIC</v>
      </c>
    </row>
    <row r="312" spans="1:20" x14ac:dyDescent="0.3">
      <c r="A312">
        <f>VLOOKUP(Receive[[#This Row],[No用]],SetNo[[No.用]:[vlookup 用]],2,FALSE)</f>
        <v>52</v>
      </c>
      <c r="B312" t="s">
        <v>218</v>
      </c>
      <c r="C312" t="s">
        <v>54</v>
      </c>
      <c r="D312" t="s">
        <v>23</v>
      </c>
      <c r="E312" t="s">
        <v>26</v>
      </c>
      <c r="F312" t="s">
        <v>49</v>
      </c>
      <c r="G312" t="s">
        <v>71</v>
      </c>
      <c r="H312">
        <v>1</v>
      </c>
      <c r="I312" t="s">
        <v>242</v>
      </c>
      <c r="J312" s="3" t="s">
        <v>121</v>
      </c>
      <c r="K312" s="3" t="s">
        <v>174</v>
      </c>
      <c r="L312">
        <v>27</v>
      </c>
      <c r="T312" t="str">
        <f>Receive[[#This Row],[服装]]&amp;Receive[[#This Row],[名前]]&amp;Receive[[#This Row],[レアリティ]]</f>
        <v>ユニフォーム吹上仁悟ICONIC</v>
      </c>
    </row>
    <row r="313" spans="1:20" x14ac:dyDescent="0.3">
      <c r="A313">
        <f>VLOOKUP(Receive[[#This Row],[No用]],SetNo[[No.用]:[vlookup 用]],2,FALSE)</f>
        <v>52</v>
      </c>
      <c r="B313" t="s">
        <v>218</v>
      </c>
      <c r="C313" t="s">
        <v>54</v>
      </c>
      <c r="D313" t="s">
        <v>23</v>
      </c>
      <c r="E313" t="s">
        <v>26</v>
      </c>
      <c r="F313" t="s">
        <v>49</v>
      </c>
      <c r="G313" t="s">
        <v>71</v>
      </c>
      <c r="H313">
        <v>1</v>
      </c>
      <c r="I313" t="s">
        <v>242</v>
      </c>
      <c r="J313" s="3" t="s">
        <v>176</v>
      </c>
      <c r="K313" s="3" t="s">
        <v>174</v>
      </c>
      <c r="L313">
        <v>27</v>
      </c>
      <c r="T313" t="str">
        <f>Receive[[#This Row],[服装]]&amp;Receive[[#This Row],[名前]]&amp;Receive[[#This Row],[レアリティ]]</f>
        <v>ユニフォーム吹上仁悟ICONIC</v>
      </c>
    </row>
    <row r="314" spans="1:20" x14ac:dyDescent="0.3">
      <c r="A314">
        <f>VLOOKUP(Receive[[#This Row],[No用]],SetNo[[No.用]:[vlookup 用]],2,FALSE)</f>
        <v>52</v>
      </c>
      <c r="B314" t="s">
        <v>218</v>
      </c>
      <c r="C314" t="s">
        <v>54</v>
      </c>
      <c r="D314" t="s">
        <v>23</v>
      </c>
      <c r="E314" t="s">
        <v>26</v>
      </c>
      <c r="F314" t="s">
        <v>49</v>
      </c>
      <c r="G314" t="s">
        <v>71</v>
      </c>
      <c r="H314">
        <v>1</v>
      </c>
      <c r="I314" t="s">
        <v>242</v>
      </c>
      <c r="J314" s="3" t="s">
        <v>177</v>
      </c>
      <c r="K314" s="3" t="s">
        <v>174</v>
      </c>
      <c r="L314">
        <v>14</v>
      </c>
      <c r="T314" t="str">
        <f>Receive[[#This Row],[服装]]&amp;Receive[[#This Row],[名前]]&amp;Receive[[#This Row],[レアリティ]]</f>
        <v>ユニフォーム吹上仁悟ICONIC</v>
      </c>
    </row>
    <row r="315" spans="1:20" x14ac:dyDescent="0.3">
      <c r="A315">
        <f>VLOOKUP(Receive[[#This Row],[No用]],SetNo[[No.用]:[vlookup 用]],2,FALSE)</f>
        <v>53</v>
      </c>
      <c r="B315" t="s">
        <v>218</v>
      </c>
      <c r="C315" t="s">
        <v>30</v>
      </c>
      <c r="D315" t="s">
        <v>23</v>
      </c>
      <c r="E315" t="s">
        <v>31</v>
      </c>
      <c r="F315" t="s">
        <v>20</v>
      </c>
      <c r="G315" t="s">
        <v>71</v>
      </c>
      <c r="H315">
        <v>1</v>
      </c>
      <c r="I315" t="s">
        <v>242</v>
      </c>
      <c r="J315" s="3" t="s">
        <v>120</v>
      </c>
      <c r="K315" s="3" t="s">
        <v>174</v>
      </c>
      <c r="L315">
        <v>29</v>
      </c>
      <c r="T315" t="str">
        <f>Receive[[#This Row],[服装]]&amp;Receive[[#This Row],[名前]]&amp;Receive[[#This Row],[レアリティ]]</f>
        <v>ユニフォーム及川徹ICONIC</v>
      </c>
    </row>
    <row r="316" spans="1:20" x14ac:dyDescent="0.3">
      <c r="A316">
        <f>VLOOKUP(Receive[[#This Row],[No用]],SetNo[[No.用]:[vlookup 用]],2,FALSE)</f>
        <v>53</v>
      </c>
      <c r="B316" t="s">
        <v>218</v>
      </c>
      <c r="C316" t="s">
        <v>30</v>
      </c>
      <c r="D316" t="s">
        <v>23</v>
      </c>
      <c r="E316" t="s">
        <v>31</v>
      </c>
      <c r="F316" t="s">
        <v>20</v>
      </c>
      <c r="G316" t="s">
        <v>71</v>
      </c>
      <c r="H316">
        <v>1</v>
      </c>
      <c r="I316" t="s">
        <v>242</v>
      </c>
      <c r="J316" s="3" t="s">
        <v>175</v>
      </c>
      <c r="K316" s="3" t="s">
        <v>174</v>
      </c>
      <c r="L316">
        <v>29</v>
      </c>
      <c r="T316" t="str">
        <f>Receive[[#This Row],[服装]]&amp;Receive[[#This Row],[名前]]&amp;Receive[[#This Row],[レアリティ]]</f>
        <v>ユニフォーム及川徹ICONIC</v>
      </c>
    </row>
    <row r="317" spans="1:20" x14ac:dyDescent="0.3">
      <c r="A317">
        <f>VLOOKUP(Receive[[#This Row],[No用]],SetNo[[No.用]:[vlookup 用]],2,FALSE)</f>
        <v>53</v>
      </c>
      <c r="B317" t="s">
        <v>218</v>
      </c>
      <c r="C317" t="s">
        <v>30</v>
      </c>
      <c r="D317" t="s">
        <v>23</v>
      </c>
      <c r="E317" t="s">
        <v>31</v>
      </c>
      <c r="F317" t="s">
        <v>20</v>
      </c>
      <c r="G317" t="s">
        <v>71</v>
      </c>
      <c r="H317">
        <v>1</v>
      </c>
      <c r="I317" t="s">
        <v>242</v>
      </c>
      <c r="J317" s="3" t="s">
        <v>244</v>
      </c>
      <c r="K317" s="3" t="s">
        <v>174</v>
      </c>
      <c r="L317">
        <v>29</v>
      </c>
      <c r="T317" t="str">
        <f>Receive[[#This Row],[服装]]&amp;Receive[[#This Row],[名前]]&amp;Receive[[#This Row],[レアリティ]]</f>
        <v>ユニフォーム及川徹ICONIC</v>
      </c>
    </row>
    <row r="318" spans="1:20" x14ac:dyDescent="0.3">
      <c r="A318">
        <f>VLOOKUP(Receive[[#This Row],[No用]],SetNo[[No.用]:[vlookup 用]],2,FALSE)</f>
        <v>53</v>
      </c>
      <c r="B318" t="s">
        <v>218</v>
      </c>
      <c r="C318" t="s">
        <v>30</v>
      </c>
      <c r="D318" t="s">
        <v>23</v>
      </c>
      <c r="E318" t="s">
        <v>31</v>
      </c>
      <c r="F318" t="s">
        <v>20</v>
      </c>
      <c r="G318" t="s">
        <v>71</v>
      </c>
      <c r="H318">
        <v>1</v>
      </c>
      <c r="I318" t="s">
        <v>242</v>
      </c>
      <c r="J318" s="3" t="s">
        <v>121</v>
      </c>
      <c r="K318" s="3" t="s">
        <v>174</v>
      </c>
      <c r="L318">
        <v>29</v>
      </c>
      <c r="T318" t="str">
        <f>Receive[[#This Row],[服装]]&amp;Receive[[#This Row],[名前]]&amp;Receive[[#This Row],[レアリティ]]</f>
        <v>ユニフォーム及川徹ICONIC</v>
      </c>
    </row>
    <row r="319" spans="1:20" x14ac:dyDescent="0.3">
      <c r="A319">
        <f>VLOOKUP(Receive[[#This Row],[No用]],SetNo[[No.用]:[vlookup 用]],2,FALSE)</f>
        <v>53</v>
      </c>
      <c r="B319" t="s">
        <v>218</v>
      </c>
      <c r="C319" t="s">
        <v>30</v>
      </c>
      <c r="D319" t="s">
        <v>23</v>
      </c>
      <c r="E319" t="s">
        <v>31</v>
      </c>
      <c r="F319" t="s">
        <v>20</v>
      </c>
      <c r="G319" t="s">
        <v>71</v>
      </c>
      <c r="H319">
        <v>1</v>
      </c>
      <c r="I319" t="s">
        <v>242</v>
      </c>
      <c r="J319" s="3" t="s">
        <v>176</v>
      </c>
      <c r="K319" s="3" t="s">
        <v>174</v>
      </c>
      <c r="L319">
        <v>29</v>
      </c>
      <c r="T319" t="str">
        <f>Receive[[#This Row],[服装]]&amp;Receive[[#This Row],[名前]]&amp;Receive[[#This Row],[レアリティ]]</f>
        <v>ユニフォーム及川徹ICONIC</v>
      </c>
    </row>
    <row r="320" spans="1:20" x14ac:dyDescent="0.3">
      <c r="A320">
        <f>VLOOKUP(Receive[[#This Row],[No用]],SetNo[[No.用]:[vlookup 用]],2,FALSE)</f>
        <v>53</v>
      </c>
      <c r="B320" t="s">
        <v>218</v>
      </c>
      <c r="C320" t="s">
        <v>30</v>
      </c>
      <c r="D320" t="s">
        <v>23</v>
      </c>
      <c r="E320" t="s">
        <v>31</v>
      </c>
      <c r="F320" t="s">
        <v>20</v>
      </c>
      <c r="G320" t="s">
        <v>71</v>
      </c>
      <c r="H320">
        <v>1</v>
      </c>
      <c r="I320" t="s">
        <v>242</v>
      </c>
      <c r="J320" s="3" t="s">
        <v>177</v>
      </c>
      <c r="K320" s="3" t="s">
        <v>174</v>
      </c>
      <c r="L320">
        <v>13</v>
      </c>
      <c r="T320" t="str">
        <f>Receive[[#This Row],[服装]]&amp;Receive[[#This Row],[名前]]&amp;Receive[[#This Row],[レアリティ]]</f>
        <v>ユニフォーム及川徹ICONIC</v>
      </c>
    </row>
    <row r="321" spans="1:20" x14ac:dyDescent="0.3">
      <c r="A321">
        <f>VLOOKUP(Receive[[#This Row],[No用]],SetNo[[No.用]:[vlookup 用]],2,FALSE)</f>
        <v>54</v>
      </c>
      <c r="B321" t="s">
        <v>118</v>
      </c>
      <c r="C321" t="s">
        <v>30</v>
      </c>
      <c r="D321" t="s">
        <v>24</v>
      </c>
      <c r="E321" t="s">
        <v>31</v>
      </c>
      <c r="F321" t="s">
        <v>20</v>
      </c>
      <c r="G321" t="s">
        <v>71</v>
      </c>
      <c r="H321">
        <v>1</v>
      </c>
      <c r="I321" t="s">
        <v>242</v>
      </c>
      <c r="J321" s="3" t="s">
        <v>120</v>
      </c>
      <c r="K321" s="3" t="s">
        <v>174</v>
      </c>
      <c r="L321">
        <v>29</v>
      </c>
      <c r="T321" t="str">
        <f>Receive[[#This Row],[服装]]&amp;Receive[[#This Row],[名前]]&amp;Receive[[#This Row],[レアリティ]]</f>
        <v>プール掃除及川徹ICONIC</v>
      </c>
    </row>
    <row r="322" spans="1:20" x14ac:dyDescent="0.3">
      <c r="A322">
        <f>VLOOKUP(Receive[[#This Row],[No用]],SetNo[[No.用]:[vlookup 用]],2,FALSE)</f>
        <v>54</v>
      </c>
      <c r="B322" t="s">
        <v>118</v>
      </c>
      <c r="C322" t="s">
        <v>30</v>
      </c>
      <c r="D322" t="s">
        <v>24</v>
      </c>
      <c r="E322" t="s">
        <v>31</v>
      </c>
      <c r="F322" t="s">
        <v>20</v>
      </c>
      <c r="G322" t="s">
        <v>71</v>
      </c>
      <c r="H322">
        <v>1</v>
      </c>
      <c r="I322" t="s">
        <v>242</v>
      </c>
      <c r="J322" s="3" t="s">
        <v>175</v>
      </c>
      <c r="K322" s="3" t="s">
        <v>174</v>
      </c>
      <c r="L322">
        <v>29</v>
      </c>
      <c r="T322" t="str">
        <f>Receive[[#This Row],[服装]]&amp;Receive[[#This Row],[名前]]&amp;Receive[[#This Row],[レアリティ]]</f>
        <v>プール掃除及川徹ICONIC</v>
      </c>
    </row>
    <row r="323" spans="1:20" x14ac:dyDescent="0.3">
      <c r="A323">
        <f>VLOOKUP(Receive[[#This Row],[No用]],SetNo[[No.用]:[vlookup 用]],2,FALSE)</f>
        <v>54</v>
      </c>
      <c r="B323" t="s">
        <v>118</v>
      </c>
      <c r="C323" t="s">
        <v>30</v>
      </c>
      <c r="D323" t="s">
        <v>24</v>
      </c>
      <c r="E323" t="s">
        <v>31</v>
      </c>
      <c r="F323" t="s">
        <v>20</v>
      </c>
      <c r="G323" t="s">
        <v>71</v>
      </c>
      <c r="H323">
        <v>1</v>
      </c>
      <c r="I323" t="s">
        <v>242</v>
      </c>
      <c r="J323" s="3" t="s">
        <v>244</v>
      </c>
      <c r="K323" s="3" t="s">
        <v>174</v>
      </c>
      <c r="L323">
        <v>29</v>
      </c>
      <c r="T323" t="str">
        <f>Receive[[#This Row],[服装]]&amp;Receive[[#This Row],[名前]]&amp;Receive[[#This Row],[レアリティ]]</f>
        <v>プール掃除及川徹ICONIC</v>
      </c>
    </row>
    <row r="324" spans="1:20" x14ac:dyDescent="0.3">
      <c r="A324">
        <f>VLOOKUP(Receive[[#This Row],[No用]],SetNo[[No.用]:[vlookup 用]],2,FALSE)</f>
        <v>54</v>
      </c>
      <c r="B324" t="s">
        <v>118</v>
      </c>
      <c r="C324" t="s">
        <v>30</v>
      </c>
      <c r="D324" t="s">
        <v>24</v>
      </c>
      <c r="E324" t="s">
        <v>31</v>
      </c>
      <c r="F324" t="s">
        <v>20</v>
      </c>
      <c r="G324" t="s">
        <v>71</v>
      </c>
      <c r="H324">
        <v>1</v>
      </c>
      <c r="I324" t="s">
        <v>242</v>
      </c>
      <c r="J324" s="3" t="s">
        <v>121</v>
      </c>
      <c r="K324" s="3" t="s">
        <v>174</v>
      </c>
      <c r="L324">
        <v>29</v>
      </c>
      <c r="T324" t="str">
        <f>Receive[[#This Row],[服装]]&amp;Receive[[#This Row],[名前]]&amp;Receive[[#This Row],[レアリティ]]</f>
        <v>プール掃除及川徹ICONIC</v>
      </c>
    </row>
    <row r="325" spans="1:20" x14ac:dyDescent="0.3">
      <c r="A325">
        <f>VLOOKUP(Receive[[#This Row],[No用]],SetNo[[No.用]:[vlookup 用]],2,FALSE)</f>
        <v>54</v>
      </c>
      <c r="B325" t="s">
        <v>118</v>
      </c>
      <c r="C325" t="s">
        <v>30</v>
      </c>
      <c r="D325" t="s">
        <v>24</v>
      </c>
      <c r="E325" t="s">
        <v>31</v>
      </c>
      <c r="F325" t="s">
        <v>20</v>
      </c>
      <c r="G325" t="s">
        <v>71</v>
      </c>
      <c r="H325">
        <v>1</v>
      </c>
      <c r="I325" t="s">
        <v>242</v>
      </c>
      <c r="J325" s="3" t="s">
        <v>176</v>
      </c>
      <c r="K325" s="3" t="s">
        <v>174</v>
      </c>
      <c r="L325">
        <v>29</v>
      </c>
      <c r="T325" t="str">
        <f>Receive[[#This Row],[服装]]&amp;Receive[[#This Row],[名前]]&amp;Receive[[#This Row],[レアリティ]]</f>
        <v>プール掃除及川徹ICONIC</v>
      </c>
    </row>
    <row r="326" spans="1:20" x14ac:dyDescent="0.3">
      <c r="A326">
        <f>VLOOKUP(Receive[[#This Row],[No用]],SetNo[[No.用]:[vlookup 用]],2,FALSE)</f>
        <v>54</v>
      </c>
      <c r="B326" t="s">
        <v>118</v>
      </c>
      <c r="C326" t="s">
        <v>30</v>
      </c>
      <c r="D326" t="s">
        <v>24</v>
      </c>
      <c r="E326" t="s">
        <v>31</v>
      </c>
      <c r="F326" t="s">
        <v>20</v>
      </c>
      <c r="G326" t="s">
        <v>71</v>
      </c>
      <c r="H326">
        <v>1</v>
      </c>
      <c r="I326" t="s">
        <v>242</v>
      </c>
      <c r="J326" s="3" t="s">
        <v>177</v>
      </c>
      <c r="K326" s="3" t="s">
        <v>174</v>
      </c>
      <c r="L326">
        <v>13</v>
      </c>
      <c r="T326" t="str">
        <f>Receive[[#This Row],[服装]]&amp;Receive[[#This Row],[名前]]&amp;Receive[[#This Row],[レアリティ]]</f>
        <v>プール掃除及川徹ICONIC</v>
      </c>
    </row>
    <row r="327" spans="1:20" x14ac:dyDescent="0.3">
      <c r="A327">
        <f>VLOOKUP(Receive[[#This Row],[No用]],SetNo[[No.用]:[vlookup 用]],2,FALSE)</f>
        <v>55</v>
      </c>
      <c r="B327" t="s">
        <v>218</v>
      </c>
      <c r="C327" t="s">
        <v>32</v>
      </c>
      <c r="D327" t="s">
        <v>28</v>
      </c>
      <c r="E327" t="s">
        <v>25</v>
      </c>
      <c r="F327" t="s">
        <v>20</v>
      </c>
      <c r="G327" t="s">
        <v>71</v>
      </c>
      <c r="H327">
        <v>1</v>
      </c>
      <c r="I327" t="s">
        <v>242</v>
      </c>
      <c r="J327" s="3" t="s">
        <v>120</v>
      </c>
      <c r="K327" s="3" t="s">
        <v>174</v>
      </c>
      <c r="L327">
        <v>27</v>
      </c>
      <c r="T327" t="str">
        <f>Receive[[#This Row],[服装]]&amp;Receive[[#This Row],[名前]]&amp;Receive[[#This Row],[レアリティ]]</f>
        <v>ユニフォーム岩泉一ICONIC</v>
      </c>
    </row>
    <row r="328" spans="1:20" x14ac:dyDescent="0.3">
      <c r="A328">
        <f>VLOOKUP(Receive[[#This Row],[No用]],SetNo[[No.用]:[vlookup 用]],2,FALSE)</f>
        <v>55</v>
      </c>
      <c r="B328" t="s">
        <v>218</v>
      </c>
      <c r="C328" t="s">
        <v>32</v>
      </c>
      <c r="D328" t="s">
        <v>28</v>
      </c>
      <c r="E328" t="s">
        <v>25</v>
      </c>
      <c r="F328" t="s">
        <v>20</v>
      </c>
      <c r="G328" t="s">
        <v>71</v>
      </c>
      <c r="H328">
        <v>1</v>
      </c>
      <c r="I328" t="s">
        <v>242</v>
      </c>
      <c r="J328" s="3" t="s">
        <v>175</v>
      </c>
      <c r="K328" s="3" t="s">
        <v>174</v>
      </c>
      <c r="L328">
        <v>27</v>
      </c>
      <c r="T328" t="str">
        <f>Receive[[#This Row],[服装]]&amp;Receive[[#This Row],[名前]]&amp;Receive[[#This Row],[レアリティ]]</f>
        <v>ユニフォーム岩泉一ICONIC</v>
      </c>
    </row>
    <row r="329" spans="1:20" x14ac:dyDescent="0.3">
      <c r="A329">
        <f>VLOOKUP(Receive[[#This Row],[No用]],SetNo[[No.用]:[vlookup 用]],2,FALSE)</f>
        <v>55</v>
      </c>
      <c r="B329" t="s">
        <v>218</v>
      </c>
      <c r="C329" t="s">
        <v>32</v>
      </c>
      <c r="D329" t="s">
        <v>28</v>
      </c>
      <c r="E329" t="s">
        <v>25</v>
      </c>
      <c r="F329" t="s">
        <v>20</v>
      </c>
      <c r="G329" t="s">
        <v>71</v>
      </c>
      <c r="H329">
        <v>1</v>
      </c>
      <c r="I329" t="s">
        <v>242</v>
      </c>
      <c r="J329" s="3" t="s">
        <v>121</v>
      </c>
      <c r="K329" s="3" t="s">
        <v>174</v>
      </c>
      <c r="L329">
        <v>27</v>
      </c>
      <c r="T329" t="str">
        <f>Receive[[#This Row],[服装]]&amp;Receive[[#This Row],[名前]]&amp;Receive[[#This Row],[レアリティ]]</f>
        <v>ユニフォーム岩泉一ICONIC</v>
      </c>
    </row>
    <row r="330" spans="1:20" x14ac:dyDescent="0.3">
      <c r="A330">
        <f>VLOOKUP(Receive[[#This Row],[No用]],SetNo[[No.用]:[vlookup 用]],2,FALSE)</f>
        <v>55</v>
      </c>
      <c r="B330" t="s">
        <v>218</v>
      </c>
      <c r="C330" t="s">
        <v>32</v>
      </c>
      <c r="D330" t="s">
        <v>28</v>
      </c>
      <c r="E330" t="s">
        <v>25</v>
      </c>
      <c r="F330" t="s">
        <v>20</v>
      </c>
      <c r="G330" t="s">
        <v>71</v>
      </c>
      <c r="H330">
        <v>1</v>
      </c>
      <c r="I330" t="s">
        <v>242</v>
      </c>
      <c r="J330" s="3" t="s">
        <v>176</v>
      </c>
      <c r="K330" s="3" t="s">
        <v>174</v>
      </c>
      <c r="L330">
        <v>27</v>
      </c>
      <c r="T330" t="str">
        <f>Receive[[#This Row],[服装]]&amp;Receive[[#This Row],[名前]]&amp;Receive[[#This Row],[レアリティ]]</f>
        <v>ユニフォーム岩泉一ICONIC</v>
      </c>
    </row>
    <row r="331" spans="1:20" x14ac:dyDescent="0.3">
      <c r="A331">
        <f>VLOOKUP(Receive[[#This Row],[No用]],SetNo[[No.用]:[vlookup 用]],2,FALSE)</f>
        <v>55</v>
      </c>
      <c r="B331" t="s">
        <v>218</v>
      </c>
      <c r="C331" t="s">
        <v>32</v>
      </c>
      <c r="D331" t="s">
        <v>28</v>
      </c>
      <c r="E331" t="s">
        <v>25</v>
      </c>
      <c r="F331" t="s">
        <v>20</v>
      </c>
      <c r="G331" t="s">
        <v>71</v>
      </c>
      <c r="H331">
        <v>1</v>
      </c>
      <c r="I331" t="s">
        <v>242</v>
      </c>
      <c r="J331" s="3" t="s">
        <v>177</v>
      </c>
      <c r="K331" s="3" t="s">
        <v>174</v>
      </c>
      <c r="L331">
        <v>13</v>
      </c>
      <c r="T331" t="str">
        <f>Receive[[#This Row],[服装]]&amp;Receive[[#This Row],[名前]]&amp;Receive[[#This Row],[レアリティ]]</f>
        <v>ユニフォーム岩泉一ICONIC</v>
      </c>
    </row>
    <row r="332" spans="1:20" x14ac:dyDescent="0.3">
      <c r="A332">
        <f>VLOOKUP(Receive[[#This Row],[No用]],SetNo[[No.用]:[vlookup 用]],2,FALSE)</f>
        <v>56</v>
      </c>
      <c r="B332" t="s">
        <v>118</v>
      </c>
      <c r="C332" t="s">
        <v>32</v>
      </c>
      <c r="D332" t="s">
        <v>23</v>
      </c>
      <c r="E332" t="s">
        <v>25</v>
      </c>
      <c r="F332" t="s">
        <v>20</v>
      </c>
      <c r="G332" t="s">
        <v>71</v>
      </c>
      <c r="H332">
        <v>1</v>
      </c>
      <c r="I332" t="s">
        <v>242</v>
      </c>
      <c r="J332" s="3" t="s">
        <v>120</v>
      </c>
      <c r="K332" s="3" t="s">
        <v>174</v>
      </c>
      <c r="L332">
        <v>27</v>
      </c>
      <c r="T332" t="str">
        <f>Receive[[#This Row],[服装]]&amp;Receive[[#This Row],[名前]]&amp;Receive[[#This Row],[レアリティ]]</f>
        <v>プール掃除岩泉一ICONIC</v>
      </c>
    </row>
    <row r="333" spans="1:20" x14ac:dyDescent="0.3">
      <c r="A333">
        <f>VLOOKUP(Receive[[#This Row],[No用]],SetNo[[No.用]:[vlookup 用]],2,FALSE)</f>
        <v>56</v>
      </c>
      <c r="B333" t="s">
        <v>118</v>
      </c>
      <c r="C333" t="s">
        <v>32</v>
      </c>
      <c r="D333" t="s">
        <v>23</v>
      </c>
      <c r="E333" t="s">
        <v>25</v>
      </c>
      <c r="F333" t="s">
        <v>20</v>
      </c>
      <c r="G333" t="s">
        <v>71</v>
      </c>
      <c r="H333">
        <v>1</v>
      </c>
      <c r="I333" t="s">
        <v>242</v>
      </c>
      <c r="J333" s="3" t="s">
        <v>175</v>
      </c>
      <c r="K333" s="3" t="s">
        <v>174</v>
      </c>
      <c r="L333">
        <v>27</v>
      </c>
      <c r="T333" t="str">
        <f>Receive[[#This Row],[服装]]&amp;Receive[[#This Row],[名前]]&amp;Receive[[#This Row],[レアリティ]]</f>
        <v>プール掃除岩泉一ICONIC</v>
      </c>
    </row>
    <row r="334" spans="1:20" x14ac:dyDescent="0.3">
      <c r="A334">
        <f>VLOOKUP(Receive[[#This Row],[No用]],SetNo[[No.用]:[vlookup 用]],2,FALSE)</f>
        <v>56</v>
      </c>
      <c r="B334" t="s">
        <v>118</v>
      </c>
      <c r="C334" t="s">
        <v>32</v>
      </c>
      <c r="D334" t="s">
        <v>23</v>
      </c>
      <c r="E334" t="s">
        <v>25</v>
      </c>
      <c r="F334" t="s">
        <v>20</v>
      </c>
      <c r="G334" t="s">
        <v>71</v>
      </c>
      <c r="H334">
        <v>1</v>
      </c>
      <c r="I334" t="s">
        <v>242</v>
      </c>
      <c r="J334" s="3" t="s">
        <v>121</v>
      </c>
      <c r="K334" s="3" t="s">
        <v>174</v>
      </c>
      <c r="L334">
        <v>27</v>
      </c>
      <c r="T334" t="str">
        <f>Receive[[#This Row],[服装]]&amp;Receive[[#This Row],[名前]]&amp;Receive[[#This Row],[レアリティ]]</f>
        <v>プール掃除岩泉一ICONIC</v>
      </c>
    </row>
    <row r="335" spans="1:20" x14ac:dyDescent="0.3">
      <c r="A335">
        <f>VLOOKUP(Receive[[#This Row],[No用]],SetNo[[No.用]:[vlookup 用]],2,FALSE)</f>
        <v>56</v>
      </c>
      <c r="B335" t="s">
        <v>118</v>
      </c>
      <c r="C335" t="s">
        <v>32</v>
      </c>
      <c r="D335" t="s">
        <v>23</v>
      </c>
      <c r="E335" t="s">
        <v>25</v>
      </c>
      <c r="F335" t="s">
        <v>20</v>
      </c>
      <c r="G335" t="s">
        <v>71</v>
      </c>
      <c r="H335">
        <v>1</v>
      </c>
      <c r="I335" t="s">
        <v>242</v>
      </c>
      <c r="J335" s="3" t="s">
        <v>176</v>
      </c>
      <c r="K335" s="3" t="s">
        <v>174</v>
      </c>
      <c r="L335">
        <v>27</v>
      </c>
      <c r="T335" t="str">
        <f>Receive[[#This Row],[服装]]&amp;Receive[[#This Row],[名前]]&amp;Receive[[#This Row],[レアリティ]]</f>
        <v>プール掃除岩泉一ICONIC</v>
      </c>
    </row>
    <row r="336" spans="1:20" x14ac:dyDescent="0.3">
      <c r="A336">
        <f>VLOOKUP(Receive[[#This Row],[No用]],SetNo[[No.用]:[vlookup 用]],2,FALSE)</f>
        <v>56</v>
      </c>
      <c r="B336" t="s">
        <v>118</v>
      </c>
      <c r="C336" t="s">
        <v>32</v>
      </c>
      <c r="D336" t="s">
        <v>23</v>
      </c>
      <c r="E336" t="s">
        <v>25</v>
      </c>
      <c r="F336" t="s">
        <v>20</v>
      </c>
      <c r="G336" t="s">
        <v>71</v>
      </c>
      <c r="H336">
        <v>1</v>
      </c>
      <c r="I336" t="s">
        <v>242</v>
      </c>
      <c r="J336" s="3" t="s">
        <v>177</v>
      </c>
      <c r="K336" s="3" t="s">
        <v>174</v>
      </c>
      <c r="L336">
        <v>13</v>
      </c>
      <c r="T336" t="str">
        <f>Receive[[#This Row],[服装]]&amp;Receive[[#This Row],[名前]]&amp;Receive[[#This Row],[レアリティ]]</f>
        <v>プール掃除岩泉一ICONIC</v>
      </c>
    </row>
    <row r="337" spans="1:20" x14ac:dyDescent="0.3">
      <c r="A337">
        <f>VLOOKUP(Receive[[#This Row],[No用]],SetNo[[No.用]:[vlookup 用]],2,FALSE)</f>
        <v>57</v>
      </c>
      <c r="B337" t="s">
        <v>218</v>
      </c>
      <c r="C337" t="s">
        <v>33</v>
      </c>
      <c r="D337" t="s">
        <v>24</v>
      </c>
      <c r="E337" t="s">
        <v>26</v>
      </c>
      <c r="F337" t="s">
        <v>20</v>
      </c>
      <c r="G337" t="s">
        <v>71</v>
      </c>
      <c r="H337">
        <v>1</v>
      </c>
      <c r="I337" t="s">
        <v>242</v>
      </c>
      <c r="J337" s="3" t="s">
        <v>120</v>
      </c>
      <c r="K337" s="3" t="s">
        <v>174</v>
      </c>
      <c r="L337" s="3">
        <v>26</v>
      </c>
      <c r="T337" t="str">
        <f>Receive[[#This Row],[服装]]&amp;Receive[[#This Row],[名前]]&amp;Receive[[#This Row],[レアリティ]]</f>
        <v>ユニフォーム金田一勇太郎ICONIC</v>
      </c>
    </row>
    <row r="338" spans="1:20" x14ac:dyDescent="0.3">
      <c r="A338">
        <f>VLOOKUP(Receive[[#This Row],[No用]],SetNo[[No.用]:[vlookup 用]],2,FALSE)</f>
        <v>57</v>
      </c>
      <c r="B338" t="s">
        <v>218</v>
      </c>
      <c r="C338" t="s">
        <v>33</v>
      </c>
      <c r="D338" t="s">
        <v>24</v>
      </c>
      <c r="E338" t="s">
        <v>26</v>
      </c>
      <c r="F338" t="s">
        <v>20</v>
      </c>
      <c r="G338" t="s">
        <v>71</v>
      </c>
      <c r="H338">
        <v>1</v>
      </c>
      <c r="I338" t="s">
        <v>242</v>
      </c>
      <c r="J338" s="3" t="s">
        <v>175</v>
      </c>
      <c r="K338" s="3" t="s">
        <v>174</v>
      </c>
      <c r="L338" s="3">
        <v>26</v>
      </c>
      <c r="T338" t="str">
        <f>Receive[[#This Row],[服装]]&amp;Receive[[#This Row],[名前]]&amp;Receive[[#This Row],[レアリティ]]</f>
        <v>ユニフォーム金田一勇太郎ICONIC</v>
      </c>
    </row>
    <row r="339" spans="1:20" x14ac:dyDescent="0.3">
      <c r="A339">
        <f>VLOOKUP(Receive[[#This Row],[No用]],SetNo[[No.用]:[vlookup 用]],2,FALSE)</f>
        <v>57</v>
      </c>
      <c r="B339" t="s">
        <v>218</v>
      </c>
      <c r="C339" t="s">
        <v>33</v>
      </c>
      <c r="D339" t="s">
        <v>24</v>
      </c>
      <c r="E339" t="s">
        <v>26</v>
      </c>
      <c r="F339" t="s">
        <v>20</v>
      </c>
      <c r="G339" t="s">
        <v>71</v>
      </c>
      <c r="H339">
        <v>1</v>
      </c>
      <c r="I339" t="s">
        <v>242</v>
      </c>
      <c r="J339" s="3" t="s">
        <v>121</v>
      </c>
      <c r="K339" s="3" t="s">
        <v>174</v>
      </c>
      <c r="L339" s="3">
        <v>26</v>
      </c>
      <c r="T339" t="str">
        <f>Receive[[#This Row],[服装]]&amp;Receive[[#This Row],[名前]]&amp;Receive[[#This Row],[レアリティ]]</f>
        <v>ユニフォーム金田一勇太郎ICONIC</v>
      </c>
    </row>
    <row r="340" spans="1:20" x14ac:dyDescent="0.3">
      <c r="A340">
        <f>VLOOKUP(Receive[[#This Row],[No用]],SetNo[[No.用]:[vlookup 用]],2,FALSE)</f>
        <v>57</v>
      </c>
      <c r="B340" t="s">
        <v>218</v>
      </c>
      <c r="C340" t="s">
        <v>33</v>
      </c>
      <c r="D340" t="s">
        <v>24</v>
      </c>
      <c r="E340" t="s">
        <v>26</v>
      </c>
      <c r="F340" t="s">
        <v>20</v>
      </c>
      <c r="G340" t="s">
        <v>71</v>
      </c>
      <c r="H340">
        <v>1</v>
      </c>
      <c r="I340" t="s">
        <v>242</v>
      </c>
      <c r="J340" s="3" t="s">
        <v>176</v>
      </c>
      <c r="K340" s="3" t="s">
        <v>174</v>
      </c>
      <c r="L340" s="3">
        <v>26</v>
      </c>
      <c r="T340" t="str">
        <f>Receive[[#This Row],[服装]]&amp;Receive[[#This Row],[名前]]&amp;Receive[[#This Row],[レアリティ]]</f>
        <v>ユニフォーム金田一勇太郎ICONIC</v>
      </c>
    </row>
    <row r="341" spans="1:20" x14ac:dyDescent="0.3">
      <c r="A341">
        <f>VLOOKUP(Receive[[#This Row],[No用]],SetNo[[No.用]:[vlookup 用]],2,FALSE)</f>
        <v>57</v>
      </c>
      <c r="B341" t="s">
        <v>218</v>
      </c>
      <c r="C341" t="s">
        <v>33</v>
      </c>
      <c r="D341" t="s">
        <v>24</v>
      </c>
      <c r="E341" t="s">
        <v>26</v>
      </c>
      <c r="F341" t="s">
        <v>20</v>
      </c>
      <c r="G341" t="s">
        <v>71</v>
      </c>
      <c r="H341">
        <v>1</v>
      </c>
      <c r="I341" t="s">
        <v>242</v>
      </c>
      <c r="J341" s="3" t="s">
        <v>177</v>
      </c>
      <c r="K341" s="3" t="s">
        <v>174</v>
      </c>
      <c r="L341">
        <v>13</v>
      </c>
      <c r="T341" t="str">
        <f>Receive[[#This Row],[服装]]&amp;Receive[[#This Row],[名前]]&amp;Receive[[#This Row],[レアリティ]]</f>
        <v>ユニフォーム金田一勇太郎ICONIC</v>
      </c>
    </row>
    <row r="342" spans="1:20" x14ac:dyDescent="0.3">
      <c r="A342">
        <f>VLOOKUP(Receive[[#This Row],[No用]],SetNo[[No.用]:[vlookup 用]],2,FALSE)</f>
        <v>58</v>
      </c>
      <c r="B342" t="s">
        <v>218</v>
      </c>
      <c r="C342" t="s">
        <v>34</v>
      </c>
      <c r="D342" t="s">
        <v>28</v>
      </c>
      <c r="E342" t="s">
        <v>25</v>
      </c>
      <c r="F342" t="s">
        <v>20</v>
      </c>
      <c r="G342" t="s">
        <v>71</v>
      </c>
      <c r="H342">
        <v>1</v>
      </c>
      <c r="I342" t="s">
        <v>242</v>
      </c>
      <c r="J342" s="3" t="s">
        <v>120</v>
      </c>
      <c r="K342" s="3" t="s">
        <v>174</v>
      </c>
      <c r="L342">
        <v>24</v>
      </c>
      <c r="T342" t="str">
        <f>Receive[[#This Row],[服装]]&amp;Receive[[#This Row],[名前]]&amp;Receive[[#This Row],[レアリティ]]</f>
        <v>ユニフォーム京谷賢太郎ICONIC</v>
      </c>
    </row>
    <row r="343" spans="1:20" x14ac:dyDescent="0.3">
      <c r="A343">
        <f>VLOOKUP(Receive[[#This Row],[No用]],SetNo[[No.用]:[vlookup 用]],2,FALSE)</f>
        <v>58</v>
      </c>
      <c r="B343" t="s">
        <v>218</v>
      </c>
      <c r="C343" t="s">
        <v>34</v>
      </c>
      <c r="D343" t="s">
        <v>28</v>
      </c>
      <c r="E343" t="s">
        <v>25</v>
      </c>
      <c r="F343" t="s">
        <v>20</v>
      </c>
      <c r="G343" t="s">
        <v>71</v>
      </c>
      <c r="H343">
        <v>1</v>
      </c>
      <c r="I343" t="s">
        <v>242</v>
      </c>
      <c r="J343" s="3" t="s">
        <v>175</v>
      </c>
      <c r="K343" s="3" t="s">
        <v>174</v>
      </c>
      <c r="L343">
        <v>24</v>
      </c>
      <c r="T343" t="str">
        <f>Receive[[#This Row],[服装]]&amp;Receive[[#This Row],[名前]]&amp;Receive[[#This Row],[レアリティ]]</f>
        <v>ユニフォーム京谷賢太郎ICONIC</v>
      </c>
    </row>
    <row r="344" spans="1:20" x14ac:dyDescent="0.3">
      <c r="A344">
        <f>VLOOKUP(Receive[[#This Row],[No用]],SetNo[[No.用]:[vlookup 用]],2,FALSE)</f>
        <v>58</v>
      </c>
      <c r="B344" t="s">
        <v>218</v>
      </c>
      <c r="C344" t="s">
        <v>34</v>
      </c>
      <c r="D344" t="s">
        <v>28</v>
      </c>
      <c r="E344" t="s">
        <v>25</v>
      </c>
      <c r="F344" t="s">
        <v>20</v>
      </c>
      <c r="G344" t="s">
        <v>71</v>
      </c>
      <c r="H344">
        <v>1</v>
      </c>
      <c r="I344" t="s">
        <v>242</v>
      </c>
      <c r="J344" s="3" t="s">
        <v>121</v>
      </c>
      <c r="K344" s="3" t="s">
        <v>174</v>
      </c>
      <c r="L344">
        <v>24</v>
      </c>
      <c r="T344" t="str">
        <f>Receive[[#This Row],[服装]]&amp;Receive[[#This Row],[名前]]&amp;Receive[[#This Row],[レアリティ]]</f>
        <v>ユニフォーム京谷賢太郎ICONIC</v>
      </c>
    </row>
    <row r="345" spans="1:20" x14ac:dyDescent="0.3">
      <c r="A345">
        <f>VLOOKUP(Receive[[#This Row],[No用]],SetNo[[No.用]:[vlookup 用]],2,FALSE)</f>
        <v>58</v>
      </c>
      <c r="B345" t="s">
        <v>218</v>
      </c>
      <c r="C345" t="s">
        <v>34</v>
      </c>
      <c r="D345" t="s">
        <v>28</v>
      </c>
      <c r="E345" t="s">
        <v>25</v>
      </c>
      <c r="F345" t="s">
        <v>20</v>
      </c>
      <c r="G345" t="s">
        <v>71</v>
      </c>
      <c r="H345">
        <v>1</v>
      </c>
      <c r="I345" t="s">
        <v>242</v>
      </c>
      <c r="J345" s="3" t="s">
        <v>176</v>
      </c>
      <c r="K345" s="3" t="s">
        <v>174</v>
      </c>
      <c r="L345">
        <v>24</v>
      </c>
      <c r="T345" t="str">
        <f>Receive[[#This Row],[服装]]&amp;Receive[[#This Row],[名前]]&amp;Receive[[#This Row],[レアリティ]]</f>
        <v>ユニフォーム京谷賢太郎ICONIC</v>
      </c>
    </row>
    <row r="346" spans="1:20" x14ac:dyDescent="0.3">
      <c r="A346">
        <f>VLOOKUP(Receive[[#This Row],[No用]],SetNo[[No.用]:[vlookup 用]],2,FALSE)</f>
        <v>58</v>
      </c>
      <c r="B346" t="s">
        <v>218</v>
      </c>
      <c r="C346" t="s">
        <v>34</v>
      </c>
      <c r="D346" t="s">
        <v>28</v>
      </c>
      <c r="E346" t="s">
        <v>25</v>
      </c>
      <c r="F346" t="s">
        <v>20</v>
      </c>
      <c r="G346" t="s">
        <v>71</v>
      </c>
      <c r="H346">
        <v>1</v>
      </c>
      <c r="I346" t="s">
        <v>242</v>
      </c>
      <c r="J346" s="3" t="s">
        <v>177</v>
      </c>
      <c r="K346" s="3" t="s">
        <v>174</v>
      </c>
      <c r="L346">
        <v>13</v>
      </c>
      <c r="T346" t="str">
        <f>Receive[[#This Row],[服装]]&amp;Receive[[#This Row],[名前]]&amp;Receive[[#This Row],[レアリティ]]</f>
        <v>ユニフォーム京谷賢太郎ICONIC</v>
      </c>
    </row>
    <row r="347" spans="1:20" x14ac:dyDescent="0.3">
      <c r="A347" t="str">
        <f>VLOOKUP(Receive[[#This Row],[No用]],SetNo[[No.用]:[vlookup 用]],2,FALSE)</f>
        <v/>
      </c>
      <c r="H347">
        <v>1</v>
      </c>
      <c r="I347" t="s">
        <v>242</v>
      </c>
      <c r="J347" s="3"/>
      <c r="K347" s="3"/>
      <c r="T347" t="str">
        <f>Receive[[#This Row],[服装]]&amp;Receive[[#This Row],[名前]]&amp;Receive[[#This Row],[レアリティ]]</f>
        <v/>
      </c>
    </row>
    <row r="348" spans="1:20" x14ac:dyDescent="0.3">
      <c r="A348" t="str">
        <f>VLOOKUP(Receive[[#This Row],[No用]],SetNo[[No.用]:[vlookup 用]],2,FALSE)</f>
        <v/>
      </c>
      <c r="H348">
        <v>1</v>
      </c>
      <c r="I348" t="s">
        <v>242</v>
      </c>
      <c r="J348" s="3"/>
      <c r="K348" s="3"/>
      <c r="T348" t="str">
        <f>Receive[[#This Row],[服装]]&amp;Receive[[#This Row],[名前]]&amp;Receive[[#This Row],[レアリティ]]</f>
        <v/>
      </c>
    </row>
    <row r="349" spans="1:20" x14ac:dyDescent="0.3">
      <c r="A349" t="str">
        <f>VLOOKUP(Receive[[#This Row],[No用]],SetNo[[No.用]:[vlookup 用]],2,FALSE)</f>
        <v/>
      </c>
      <c r="H349">
        <v>1</v>
      </c>
      <c r="I349" t="s">
        <v>242</v>
      </c>
      <c r="J349" s="3"/>
      <c r="K349" s="3"/>
      <c r="T349" t="str">
        <f>Receive[[#This Row],[服装]]&amp;Receive[[#This Row],[名前]]&amp;Receive[[#This Row],[レアリティ]]</f>
        <v/>
      </c>
    </row>
    <row r="350" spans="1:20" x14ac:dyDescent="0.3">
      <c r="A350" t="str">
        <f>VLOOKUP(Receive[[#This Row],[No用]],SetNo[[No.用]:[vlookup 用]],2,FALSE)</f>
        <v/>
      </c>
      <c r="H350">
        <v>1</v>
      </c>
      <c r="I350" t="s">
        <v>242</v>
      </c>
      <c r="J350" s="3"/>
      <c r="K350" s="3"/>
      <c r="T350" t="str">
        <f>Receive[[#This Row],[服装]]&amp;Receive[[#This Row],[名前]]&amp;Receive[[#This Row],[レアリティ]]</f>
        <v/>
      </c>
    </row>
    <row r="351" spans="1:20" x14ac:dyDescent="0.3">
      <c r="A351" t="str">
        <f>VLOOKUP(Receive[[#This Row],[No用]],SetNo[[No.用]:[vlookup 用]],2,FALSE)</f>
        <v/>
      </c>
      <c r="H351">
        <v>1</v>
      </c>
      <c r="I351" t="s">
        <v>242</v>
      </c>
      <c r="J351" s="3"/>
      <c r="K351" s="3"/>
      <c r="T351" t="str">
        <f>Receive[[#This Row],[服装]]&amp;Receive[[#This Row],[名前]]&amp;Receive[[#This Row],[レアリティ]]</f>
        <v/>
      </c>
    </row>
    <row r="352" spans="1:20" x14ac:dyDescent="0.3">
      <c r="A352" t="str">
        <f>VLOOKUP(Receive[[#This Row],[No用]],SetNo[[No.用]:[vlookup 用]],2,FALSE)</f>
        <v/>
      </c>
      <c r="H352">
        <v>1</v>
      </c>
      <c r="I352" t="s">
        <v>242</v>
      </c>
      <c r="J352" s="3"/>
      <c r="K352" s="3"/>
      <c r="T352" t="str">
        <f>Receive[[#This Row],[服装]]&amp;Receive[[#This Row],[名前]]&amp;Receive[[#This Row],[レアリティ]]</f>
        <v/>
      </c>
    </row>
    <row r="353" spans="1:20" x14ac:dyDescent="0.3">
      <c r="A353" t="str">
        <f>VLOOKUP(Receive[[#This Row],[No用]],SetNo[[No.用]:[vlookup 用]],2,FALSE)</f>
        <v/>
      </c>
      <c r="H353">
        <v>1</v>
      </c>
      <c r="I353" t="s">
        <v>242</v>
      </c>
      <c r="J353" s="3"/>
      <c r="K353" s="3"/>
      <c r="T353" t="str">
        <f>Receive[[#This Row],[服装]]&amp;Receive[[#This Row],[名前]]&amp;Receive[[#This Row],[レアリティ]]</f>
        <v/>
      </c>
    </row>
    <row r="354" spans="1:20" x14ac:dyDescent="0.3">
      <c r="A354" t="str">
        <f>VLOOKUP(Receive[[#This Row],[No用]],SetNo[[No.用]:[vlookup 用]],2,FALSE)</f>
        <v/>
      </c>
      <c r="H354">
        <v>1</v>
      </c>
      <c r="I354" t="s">
        <v>242</v>
      </c>
      <c r="J354" s="3"/>
      <c r="K354" s="3"/>
      <c r="T354" t="str">
        <f>Receive[[#This Row],[服装]]&amp;Receive[[#This Row],[名前]]&amp;Receive[[#This Row],[レアリティ]]</f>
        <v/>
      </c>
    </row>
    <row r="355" spans="1:20" x14ac:dyDescent="0.3">
      <c r="A355" t="str">
        <f>VLOOKUP(Receive[[#This Row],[No用]],SetNo[[No.用]:[vlookup 用]],2,FALSE)</f>
        <v/>
      </c>
      <c r="H355">
        <v>1</v>
      </c>
      <c r="I355" t="s">
        <v>242</v>
      </c>
      <c r="J355" s="3"/>
      <c r="K355" s="3"/>
      <c r="T355" t="str">
        <f>Receive[[#This Row],[服装]]&amp;Receive[[#This Row],[名前]]&amp;Receive[[#This Row],[レアリティ]]</f>
        <v/>
      </c>
    </row>
    <row r="356" spans="1:20" x14ac:dyDescent="0.3">
      <c r="A356" t="str">
        <f>VLOOKUP(Receive[[#This Row],[No用]],SetNo[[No.用]:[vlookup 用]],2,FALSE)</f>
        <v/>
      </c>
      <c r="H356">
        <v>1</v>
      </c>
      <c r="I356" t="s">
        <v>242</v>
      </c>
      <c r="J356" s="3"/>
      <c r="K356" s="3"/>
      <c r="T356" t="str">
        <f>Receive[[#This Row],[服装]]&amp;Receive[[#This Row],[名前]]&amp;Receive[[#This Row],[レアリティ]]</f>
        <v/>
      </c>
    </row>
    <row r="357" spans="1:20" x14ac:dyDescent="0.3">
      <c r="A357" t="str">
        <f>VLOOKUP(Receive[[#This Row],[No用]],SetNo[[No.用]:[vlookup 用]],2,FALSE)</f>
        <v/>
      </c>
      <c r="H357">
        <v>1</v>
      </c>
      <c r="I357" t="s">
        <v>242</v>
      </c>
      <c r="J357" s="3"/>
      <c r="K357" s="3"/>
      <c r="T357" t="str">
        <f>Receive[[#This Row],[服装]]&amp;Receive[[#This Row],[名前]]&amp;Receive[[#This Row],[レアリティ]]</f>
        <v/>
      </c>
    </row>
    <row r="358" spans="1:20" x14ac:dyDescent="0.3">
      <c r="A358" t="str">
        <f>VLOOKUP(Receive[[#This Row],[No用]],SetNo[[No.用]:[vlookup 用]],2,FALSE)</f>
        <v/>
      </c>
      <c r="H358">
        <v>1</v>
      </c>
      <c r="I358" t="s">
        <v>242</v>
      </c>
      <c r="J358" s="3"/>
      <c r="K358" s="3"/>
      <c r="T358" t="str">
        <f>Receive[[#This Row],[服装]]&amp;Receive[[#This Row],[名前]]&amp;Receive[[#This Row],[レアリティ]]</f>
        <v/>
      </c>
    </row>
    <row r="359" spans="1:20" x14ac:dyDescent="0.3">
      <c r="A359" t="str">
        <f>VLOOKUP(Receive[[#This Row],[No用]],SetNo[[No.用]:[vlookup 用]],2,FALSE)</f>
        <v/>
      </c>
      <c r="H359">
        <v>1</v>
      </c>
      <c r="I359" t="s">
        <v>242</v>
      </c>
      <c r="T359" t="str">
        <f>Receive[[#This Row],[服装]]&amp;Receive[[#This Row],[名前]]&amp;Receive[[#This Row],[レアリティ]]</f>
        <v/>
      </c>
    </row>
    <row r="360" spans="1:20" x14ac:dyDescent="0.3">
      <c r="A360">
        <f>VLOOKUP(Receive[[#This Row],[No用]],SetNo[[No.用]:[vlookup 用]],2,FALSE)</f>
        <v>59</v>
      </c>
      <c r="B360" t="s">
        <v>218</v>
      </c>
      <c r="C360" t="s">
        <v>35</v>
      </c>
      <c r="D360" t="s">
        <v>23</v>
      </c>
      <c r="E360" t="s">
        <v>25</v>
      </c>
      <c r="F360" t="s">
        <v>20</v>
      </c>
      <c r="G360" t="s">
        <v>71</v>
      </c>
      <c r="H360">
        <v>1</v>
      </c>
      <c r="I360" t="s">
        <v>242</v>
      </c>
      <c r="T360" t="str">
        <f>Receive[[#This Row],[服装]]&amp;Receive[[#This Row],[名前]]&amp;Receive[[#This Row],[レアリティ]]</f>
        <v>ユニフォーム国見英ICONIC</v>
      </c>
    </row>
    <row r="361" spans="1:20" x14ac:dyDescent="0.3">
      <c r="A361">
        <f>VLOOKUP(Receive[[#This Row],[No用]],SetNo[[No.用]:[vlookup 用]],2,FALSE)</f>
        <v>60</v>
      </c>
      <c r="B361" t="s">
        <v>218</v>
      </c>
      <c r="C361" t="s">
        <v>36</v>
      </c>
      <c r="D361" t="s">
        <v>23</v>
      </c>
      <c r="E361" t="s">
        <v>21</v>
      </c>
      <c r="F361" t="s">
        <v>20</v>
      </c>
      <c r="G361" t="s">
        <v>71</v>
      </c>
      <c r="H361">
        <v>1</v>
      </c>
      <c r="I361" t="s">
        <v>242</v>
      </c>
      <c r="T361" t="str">
        <f>Receive[[#This Row],[服装]]&amp;Receive[[#This Row],[名前]]&amp;Receive[[#This Row],[レアリティ]]</f>
        <v>ユニフォーム渡親治ICONIC</v>
      </c>
    </row>
    <row r="362" spans="1:20" x14ac:dyDescent="0.3">
      <c r="A362">
        <f>VLOOKUP(Receive[[#This Row],[No用]],SetNo[[No.用]:[vlookup 用]],2,FALSE)</f>
        <v>61</v>
      </c>
      <c r="B362" t="s">
        <v>218</v>
      </c>
      <c r="C362" t="s">
        <v>37</v>
      </c>
      <c r="D362" t="s">
        <v>23</v>
      </c>
      <c r="E362" t="s">
        <v>26</v>
      </c>
      <c r="F362" t="s">
        <v>20</v>
      </c>
      <c r="G362" t="s">
        <v>71</v>
      </c>
      <c r="H362">
        <v>1</v>
      </c>
      <c r="I362" t="s">
        <v>242</v>
      </c>
      <c r="T362" t="str">
        <f>Receive[[#This Row],[服装]]&amp;Receive[[#This Row],[名前]]&amp;Receive[[#This Row],[レアリティ]]</f>
        <v>ユニフォーム松川一静ICONIC</v>
      </c>
    </row>
    <row r="363" spans="1:20" x14ac:dyDescent="0.3">
      <c r="A363">
        <f>VLOOKUP(Receive[[#This Row],[No用]],SetNo[[No.用]:[vlookup 用]],2,FALSE)</f>
        <v>62</v>
      </c>
      <c r="B363" t="s">
        <v>218</v>
      </c>
      <c r="C363" t="s">
        <v>38</v>
      </c>
      <c r="D363" t="s">
        <v>23</v>
      </c>
      <c r="E363" t="s">
        <v>25</v>
      </c>
      <c r="F363" t="s">
        <v>20</v>
      </c>
      <c r="G363" t="s">
        <v>71</v>
      </c>
      <c r="H363">
        <v>1</v>
      </c>
      <c r="I363" t="s">
        <v>242</v>
      </c>
      <c r="T363" t="str">
        <f>Receive[[#This Row],[服装]]&amp;Receive[[#This Row],[名前]]&amp;Receive[[#This Row],[レアリティ]]</f>
        <v>ユニフォーム花巻貴大ICONIC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182"/>
  <sheetViews>
    <sheetView topLeftCell="A125" workbookViewId="0">
      <selection activeCell="B170" sqref="B170:G171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1.8867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3.21875" hidden="1" customWidth="1"/>
    <col min="21" max="21" width="3.33203125" customWidth="1"/>
  </cols>
  <sheetData>
    <row r="1" spans="1:20" x14ac:dyDescent="0.3">
      <c r="A1" t="s">
        <v>241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122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236</v>
      </c>
      <c r="P1" t="s">
        <v>294</v>
      </c>
      <c r="Q1" t="s">
        <v>237</v>
      </c>
      <c r="R1" t="s">
        <v>216</v>
      </c>
      <c r="S1" t="s">
        <v>215</v>
      </c>
      <c r="T1" t="s">
        <v>240</v>
      </c>
    </row>
    <row r="2" spans="1:20" x14ac:dyDescent="0.3">
      <c r="A2">
        <f>VLOOKUP(Toss[[#This Row],[No用]],SetNo[[No.用]:[vlookup 用]],2,FALSE)</f>
        <v>1</v>
      </c>
      <c r="B2" t="s">
        <v>218</v>
      </c>
      <c r="C2" t="s">
        <v>138</v>
      </c>
      <c r="D2" t="s">
        <v>28</v>
      </c>
      <c r="E2" t="s">
        <v>26</v>
      </c>
      <c r="F2" t="s">
        <v>137</v>
      </c>
      <c r="G2" t="s">
        <v>71</v>
      </c>
      <c r="H2">
        <v>1</v>
      </c>
      <c r="I2" t="s">
        <v>245</v>
      </c>
      <c r="J2" t="s">
        <v>178</v>
      </c>
      <c r="K2" t="s">
        <v>174</v>
      </c>
      <c r="L2">
        <v>20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 t="s">
        <v>218</v>
      </c>
      <c r="C3" t="s">
        <v>138</v>
      </c>
      <c r="D3" t="s">
        <v>28</v>
      </c>
      <c r="E3" t="s">
        <v>26</v>
      </c>
      <c r="F3" t="s">
        <v>137</v>
      </c>
      <c r="G3" t="s">
        <v>71</v>
      </c>
      <c r="H3">
        <v>1</v>
      </c>
      <c r="I3" t="s">
        <v>245</v>
      </c>
      <c r="J3" t="s">
        <v>179</v>
      </c>
      <c r="K3" t="s">
        <v>174</v>
      </c>
      <c r="L3">
        <v>24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 t="s">
        <v>150</v>
      </c>
      <c r="C4" t="s">
        <v>138</v>
      </c>
      <c r="D4" t="s">
        <v>28</v>
      </c>
      <c r="E4" t="s">
        <v>26</v>
      </c>
      <c r="F4" t="s">
        <v>137</v>
      </c>
      <c r="G4" t="s">
        <v>71</v>
      </c>
      <c r="H4">
        <v>1</v>
      </c>
      <c r="I4" t="s">
        <v>245</v>
      </c>
      <c r="J4" t="s">
        <v>178</v>
      </c>
      <c r="K4" t="s">
        <v>174</v>
      </c>
      <c r="L4">
        <v>20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 t="s">
        <v>150</v>
      </c>
      <c r="C5" t="s">
        <v>138</v>
      </c>
      <c r="D5" t="s">
        <v>28</v>
      </c>
      <c r="E5" t="s">
        <v>26</v>
      </c>
      <c r="F5" t="s">
        <v>137</v>
      </c>
      <c r="G5" t="s">
        <v>71</v>
      </c>
      <c r="H5">
        <v>1</v>
      </c>
      <c r="I5" t="s">
        <v>245</v>
      </c>
      <c r="J5" t="s">
        <v>179</v>
      </c>
      <c r="K5" t="s">
        <v>174</v>
      </c>
      <c r="L5">
        <v>24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 t="s">
        <v>151</v>
      </c>
      <c r="C6" t="s">
        <v>138</v>
      </c>
      <c r="D6" t="s">
        <v>23</v>
      </c>
      <c r="E6" t="s">
        <v>26</v>
      </c>
      <c r="F6" t="s">
        <v>137</v>
      </c>
      <c r="G6" t="s">
        <v>71</v>
      </c>
      <c r="H6">
        <v>1</v>
      </c>
      <c r="I6" t="s">
        <v>245</v>
      </c>
      <c r="J6" t="s">
        <v>178</v>
      </c>
      <c r="K6" t="s">
        <v>174</v>
      </c>
      <c r="L6">
        <v>20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 t="s">
        <v>151</v>
      </c>
      <c r="C7" t="s">
        <v>138</v>
      </c>
      <c r="D7" t="s">
        <v>23</v>
      </c>
      <c r="E7" t="s">
        <v>26</v>
      </c>
      <c r="F7" t="s">
        <v>137</v>
      </c>
      <c r="G7" t="s">
        <v>71</v>
      </c>
      <c r="H7">
        <v>1</v>
      </c>
      <c r="I7" t="s">
        <v>245</v>
      </c>
      <c r="J7" t="s">
        <v>179</v>
      </c>
      <c r="K7" t="s">
        <v>174</v>
      </c>
      <c r="L7">
        <v>24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 t="s">
        <v>218</v>
      </c>
      <c r="C8" t="s">
        <v>139</v>
      </c>
      <c r="D8" t="s">
        <v>28</v>
      </c>
      <c r="E8" t="s">
        <v>31</v>
      </c>
      <c r="F8" t="s">
        <v>137</v>
      </c>
      <c r="G8" t="s">
        <v>71</v>
      </c>
      <c r="H8">
        <v>1</v>
      </c>
      <c r="I8" t="s">
        <v>245</v>
      </c>
      <c r="J8" t="s">
        <v>178</v>
      </c>
      <c r="K8" t="s">
        <v>174</v>
      </c>
      <c r="L8">
        <v>31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 t="s">
        <v>218</v>
      </c>
      <c r="C9" t="s">
        <v>139</v>
      </c>
      <c r="D9" t="s">
        <v>28</v>
      </c>
      <c r="E9" t="s">
        <v>31</v>
      </c>
      <c r="F9" t="s">
        <v>137</v>
      </c>
      <c r="G9" t="s">
        <v>71</v>
      </c>
      <c r="H9">
        <v>1</v>
      </c>
      <c r="I9" t="s">
        <v>245</v>
      </c>
      <c r="J9" t="s">
        <v>181</v>
      </c>
      <c r="K9" t="s">
        <v>185</v>
      </c>
      <c r="L9">
        <v>33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 t="s">
        <v>218</v>
      </c>
      <c r="C10" t="s">
        <v>139</v>
      </c>
      <c r="D10" t="s">
        <v>28</v>
      </c>
      <c r="E10" t="s">
        <v>31</v>
      </c>
      <c r="F10" t="s">
        <v>137</v>
      </c>
      <c r="G10" t="s">
        <v>71</v>
      </c>
      <c r="H10">
        <v>1</v>
      </c>
      <c r="I10" t="s">
        <v>245</v>
      </c>
      <c r="J10" t="s">
        <v>193</v>
      </c>
      <c r="K10" t="s">
        <v>185</v>
      </c>
      <c r="L10">
        <v>35</v>
      </c>
      <c r="Q10">
        <v>5</v>
      </c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 t="s">
        <v>218</v>
      </c>
      <c r="C11" t="s">
        <v>139</v>
      </c>
      <c r="D11" t="s">
        <v>28</v>
      </c>
      <c r="E11" t="s">
        <v>31</v>
      </c>
      <c r="F11" t="s">
        <v>137</v>
      </c>
      <c r="G11" t="s">
        <v>71</v>
      </c>
      <c r="H11">
        <v>1</v>
      </c>
      <c r="I11" t="s">
        <v>245</v>
      </c>
      <c r="J11" t="s">
        <v>184</v>
      </c>
      <c r="K11" t="s">
        <v>174</v>
      </c>
      <c r="L11">
        <v>31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 t="s">
        <v>218</v>
      </c>
      <c r="C12" t="s">
        <v>139</v>
      </c>
      <c r="D12" t="s">
        <v>28</v>
      </c>
      <c r="E12" t="s">
        <v>31</v>
      </c>
      <c r="F12" t="s">
        <v>137</v>
      </c>
      <c r="G12" t="s">
        <v>71</v>
      </c>
      <c r="H12">
        <v>1</v>
      </c>
      <c r="I12" t="s">
        <v>245</v>
      </c>
      <c r="J12" t="s">
        <v>246</v>
      </c>
      <c r="K12" t="s">
        <v>174</v>
      </c>
      <c r="L12">
        <v>31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 t="s">
        <v>218</v>
      </c>
      <c r="C13" t="s">
        <v>139</v>
      </c>
      <c r="D13" t="s">
        <v>28</v>
      </c>
      <c r="E13" t="s">
        <v>31</v>
      </c>
      <c r="F13" t="s">
        <v>137</v>
      </c>
      <c r="G13" t="s">
        <v>71</v>
      </c>
      <c r="H13">
        <v>1</v>
      </c>
      <c r="I13" t="s">
        <v>245</v>
      </c>
      <c r="J13" t="s">
        <v>181</v>
      </c>
      <c r="K13" t="s">
        <v>238</v>
      </c>
      <c r="L13">
        <v>54</v>
      </c>
      <c r="M13">
        <v>5</v>
      </c>
      <c r="N13">
        <v>61</v>
      </c>
      <c r="O13">
        <v>7</v>
      </c>
      <c r="P13" t="s">
        <v>243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 t="s">
        <v>218</v>
      </c>
      <c r="C14" t="s">
        <v>139</v>
      </c>
      <c r="D14" t="s">
        <v>28</v>
      </c>
      <c r="E14" t="s">
        <v>31</v>
      </c>
      <c r="F14" t="s">
        <v>137</v>
      </c>
      <c r="G14" t="s">
        <v>71</v>
      </c>
      <c r="H14">
        <v>1</v>
      </c>
      <c r="I14" t="s">
        <v>245</v>
      </c>
      <c r="J14" t="s">
        <v>194</v>
      </c>
      <c r="K14" t="s">
        <v>238</v>
      </c>
      <c r="L14">
        <v>51</v>
      </c>
      <c r="M14">
        <v>5</v>
      </c>
      <c r="N14">
        <v>56</v>
      </c>
      <c r="O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 t="s">
        <v>150</v>
      </c>
      <c r="C15" t="s">
        <v>139</v>
      </c>
      <c r="D15" t="s">
        <v>28</v>
      </c>
      <c r="E15" t="s">
        <v>31</v>
      </c>
      <c r="F15" t="s">
        <v>137</v>
      </c>
      <c r="G15" t="s">
        <v>71</v>
      </c>
      <c r="H15">
        <v>1</v>
      </c>
      <c r="I15" t="s">
        <v>245</v>
      </c>
      <c r="J15" t="s">
        <v>178</v>
      </c>
      <c r="K15" t="s">
        <v>174</v>
      </c>
      <c r="L15">
        <v>31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 t="s">
        <v>150</v>
      </c>
      <c r="C16" t="s">
        <v>139</v>
      </c>
      <c r="D16" t="s">
        <v>28</v>
      </c>
      <c r="E16" t="s">
        <v>31</v>
      </c>
      <c r="F16" t="s">
        <v>137</v>
      </c>
      <c r="G16" t="s">
        <v>71</v>
      </c>
      <c r="H16">
        <v>1</v>
      </c>
      <c r="I16" t="s">
        <v>245</v>
      </c>
      <c r="J16" t="s">
        <v>181</v>
      </c>
      <c r="K16" t="s">
        <v>185</v>
      </c>
      <c r="L16">
        <v>33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 t="s">
        <v>150</v>
      </c>
      <c r="C17" t="s">
        <v>139</v>
      </c>
      <c r="D17" t="s">
        <v>28</v>
      </c>
      <c r="E17" t="s">
        <v>31</v>
      </c>
      <c r="F17" t="s">
        <v>137</v>
      </c>
      <c r="G17" t="s">
        <v>71</v>
      </c>
      <c r="H17">
        <v>1</v>
      </c>
      <c r="I17" t="s">
        <v>245</v>
      </c>
      <c r="J17" t="s">
        <v>193</v>
      </c>
      <c r="K17" t="s">
        <v>185</v>
      </c>
      <c r="L17">
        <v>35</v>
      </c>
      <c r="Q17">
        <v>5</v>
      </c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 t="s">
        <v>150</v>
      </c>
      <c r="C18" t="s">
        <v>139</v>
      </c>
      <c r="D18" t="s">
        <v>28</v>
      </c>
      <c r="E18" t="s">
        <v>31</v>
      </c>
      <c r="F18" t="s">
        <v>137</v>
      </c>
      <c r="G18" t="s">
        <v>71</v>
      </c>
      <c r="H18">
        <v>1</v>
      </c>
      <c r="I18" t="s">
        <v>245</v>
      </c>
      <c r="J18" t="s">
        <v>247</v>
      </c>
      <c r="K18" t="s">
        <v>190</v>
      </c>
      <c r="L18">
        <v>31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 t="s">
        <v>150</v>
      </c>
      <c r="C19" t="s">
        <v>139</v>
      </c>
      <c r="D19" t="s">
        <v>28</v>
      </c>
      <c r="E19" t="s">
        <v>31</v>
      </c>
      <c r="F19" t="s">
        <v>137</v>
      </c>
      <c r="G19" t="s">
        <v>71</v>
      </c>
      <c r="H19">
        <v>1</v>
      </c>
      <c r="I19" t="s">
        <v>245</v>
      </c>
      <c r="J19" t="s">
        <v>184</v>
      </c>
      <c r="K19" t="s">
        <v>174</v>
      </c>
      <c r="L19">
        <v>31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 t="s">
        <v>150</v>
      </c>
      <c r="C20" t="s">
        <v>139</v>
      </c>
      <c r="D20" t="s">
        <v>28</v>
      </c>
      <c r="E20" t="s">
        <v>31</v>
      </c>
      <c r="F20" t="s">
        <v>137</v>
      </c>
      <c r="G20" t="s">
        <v>71</v>
      </c>
      <c r="H20">
        <v>1</v>
      </c>
      <c r="I20" t="s">
        <v>245</v>
      </c>
      <c r="J20" t="s">
        <v>246</v>
      </c>
      <c r="K20" t="s">
        <v>190</v>
      </c>
      <c r="L20">
        <v>33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 t="s">
        <v>150</v>
      </c>
      <c r="C21" t="s">
        <v>139</v>
      </c>
      <c r="D21" t="s">
        <v>28</v>
      </c>
      <c r="E21" t="s">
        <v>31</v>
      </c>
      <c r="F21" t="s">
        <v>137</v>
      </c>
      <c r="G21" t="s">
        <v>71</v>
      </c>
      <c r="H21">
        <v>1</v>
      </c>
      <c r="I21" t="s">
        <v>245</v>
      </c>
      <c r="J21" t="s">
        <v>181</v>
      </c>
      <c r="K21" t="s">
        <v>238</v>
      </c>
      <c r="L21">
        <v>54</v>
      </c>
      <c r="M21">
        <v>5</v>
      </c>
      <c r="N21">
        <v>61</v>
      </c>
      <c r="O21">
        <v>7</v>
      </c>
      <c r="P21" t="s">
        <v>243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 t="s">
        <v>150</v>
      </c>
      <c r="C22" t="s">
        <v>139</v>
      </c>
      <c r="D22" t="s">
        <v>28</v>
      </c>
      <c r="E22" t="s">
        <v>31</v>
      </c>
      <c r="F22" t="s">
        <v>137</v>
      </c>
      <c r="G22" t="s">
        <v>71</v>
      </c>
      <c r="H22">
        <v>1</v>
      </c>
      <c r="I22" t="s">
        <v>245</v>
      </c>
      <c r="J22" t="s">
        <v>195</v>
      </c>
      <c r="K22" t="s">
        <v>238</v>
      </c>
      <c r="L22">
        <v>51</v>
      </c>
      <c r="M22">
        <v>5</v>
      </c>
      <c r="N22">
        <v>56</v>
      </c>
      <c r="O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 t="s">
        <v>151</v>
      </c>
      <c r="C23" t="s">
        <v>139</v>
      </c>
      <c r="D23" t="s">
        <v>23</v>
      </c>
      <c r="E23" t="s">
        <v>31</v>
      </c>
      <c r="F23" t="s">
        <v>137</v>
      </c>
      <c r="G23" t="s">
        <v>71</v>
      </c>
      <c r="H23">
        <v>1</v>
      </c>
      <c r="I23" t="s">
        <v>245</v>
      </c>
      <c r="J23" t="s">
        <v>178</v>
      </c>
      <c r="K23" t="s">
        <v>174</v>
      </c>
      <c r="L23">
        <v>31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 t="s">
        <v>151</v>
      </c>
      <c r="C24" t="s">
        <v>139</v>
      </c>
      <c r="D24" t="s">
        <v>23</v>
      </c>
      <c r="E24" t="s">
        <v>31</v>
      </c>
      <c r="F24" t="s">
        <v>137</v>
      </c>
      <c r="G24" t="s">
        <v>71</v>
      </c>
      <c r="H24">
        <v>1</v>
      </c>
      <c r="I24" t="s">
        <v>245</v>
      </c>
      <c r="J24" t="s">
        <v>181</v>
      </c>
      <c r="K24" t="s">
        <v>185</v>
      </c>
      <c r="L24">
        <v>33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 t="s">
        <v>151</v>
      </c>
      <c r="C25" t="s">
        <v>139</v>
      </c>
      <c r="D25" t="s">
        <v>23</v>
      </c>
      <c r="E25" t="s">
        <v>31</v>
      </c>
      <c r="F25" t="s">
        <v>137</v>
      </c>
      <c r="G25" t="s">
        <v>71</v>
      </c>
      <c r="H25">
        <v>1</v>
      </c>
      <c r="I25" t="s">
        <v>245</v>
      </c>
      <c r="J25" t="s">
        <v>193</v>
      </c>
      <c r="K25" t="s">
        <v>185</v>
      </c>
      <c r="L25">
        <v>35</v>
      </c>
      <c r="Q25">
        <v>5</v>
      </c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 t="s">
        <v>151</v>
      </c>
      <c r="C26" t="s">
        <v>139</v>
      </c>
      <c r="D26" t="s">
        <v>23</v>
      </c>
      <c r="E26" t="s">
        <v>31</v>
      </c>
      <c r="F26" t="s">
        <v>137</v>
      </c>
      <c r="G26" t="s">
        <v>71</v>
      </c>
      <c r="H26">
        <v>1</v>
      </c>
      <c r="I26" t="s">
        <v>245</v>
      </c>
      <c r="J26" t="s">
        <v>247</v>
      </c>
      <c r="K26" t="s">
        <v>174</v>
      </c>
      <c r="L26">
        <v>29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 t="s">
        <v>151</v>
      </c>
      <c r="C27" t="s">
        <v>139</v>
      </c>
      <c r="D27" t="s">
        <v>23</v>
      </c>
      <c r="E27" t="s">
        <v>31</v>
      </c>
      <c r="F27" t="s">
        <v>137</v>
      </c>
      <c r="G27" t="s">
        <v>71</v>
      </c>
      <c r="H27">
        <v>1</v>
      </c>
      <c r="I27" t="s">
        <v>245</v>
      </c>
      <c r="J27" t="s">
        <v>184</v>
      </c>
      <c r="K27" t="s">
        <v>174</v>
      </c>
      <c r="L27">
        <v>31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 t="s">
        <v>151</v>
      </c>
      <c r="C28" t="s">
        <v>139</v>
      </c>
      <c r="D28" t="s">
        <v>23</v>
      </c>
      <c r="E28" t="s">
        <v>31</v>
      </c>
      <c r="F28" t="s">
        <v>137</v>
      </c>
      <c r="G28" t="s">
        <v>71</v>
      </c>
      <c r="H28">
        <v>1</v>
      </c>
      <c r="I28" t="s">
        <v>245</v>
      </c>
      <c r="J28" t="s">
        <v>246</v>
      </c>
      <c r="K28" t="s">
        <v>174</v>
      </c>
      <c r="L28">
        <v>31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 t="s">
        <v>151</v>
      </c>
      <c r="C29" t="s">
        <v>139</v>
      </c>
      <c r="D29" t="s">
        <v>23</v>
      </c>
      <c r="E29" t="s">
        <v>31</v>
      </c>
      <c r="F29" t="s">
        <v>137</v>
      </c>
      <c r="G29" t="s">
        <v>71</v>
      </c>
      <c r="H29">
        <v>1</v>
      </c>
      <c r="I29" t="s">
        <v>245</v>
      </c>
      <c r="J29" t="s">
        <v>181</v>
      </c>
      <c r="K29" t="s">
        <v>238</v>
      </c>
      <c r="L29">
        <v>51</v>
      </c>
      <c r="M29">
        <v>5</v>
      </c>
      <c r="N29">
        <v>56</v>
      </c>
      <c r="O29">
        <v>7</v>
      </c>
      <c r="P29" t="s">
        <v>243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 t="s">
        <v>218</v>
      </c>
      <c r="C30" t="s">
        <v>140</v>
      </c>
      <c r="D30" t="s">
        <v>28</v>
      </c>
      <c r="E30" t="s">
        <v>26</v>
      </c>
      <c r="F30" t="s">
        <v>137</v>
      </c>
      <c r="G30" t="s">
        <v>71</v>
      </c>
      <c r="H30">
        <v>1</v>
      </c>
      <c r="I30" t="s">
        <v>245</v>
      </c>
      <c r="J30" t="s">
        <v>178</v>
      </c>
      <c r="K30" t="s">
        <v>174</v>
      </c>
      <c r="L30">
        <v>22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 t="s">
        <v>218</v>
      </c>
      <c r="C31" t="s">
        <v>140</v>
      </c>
      <c r="D31" t="s">
        <v>28</v>
      </c>
      <c r="E31" t="s">
        <v>26</v>
      </c>
      <c r="F31" t="s">
        <v>137</v>
      </c>
      <c r="G31" t="s">
        <v>71</v>
      </c>
      <c r="H31">
        <v>1</v>
      </c>
      <c r="I31" t="s">
        <v>245</v>
      </c>
      <c r="J31" t="s">
        <v>179</v>
      </c>
      <c r="K31" t="s">
        <v>174</v>
      </c>
      <c r="L31">
        <v>23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 t="s">
        <v>117</v>
      </c>
      <c r="C32" t="s">
        <v>140</v>
      </c>
      <c r="D32" t="s">
        <v>23</v>
      </c>
      <c r="E32" t="s">
        <v>26</v>
      </c>
      <c r="F32" t="s">
        <v>137</v>
      </c>
      <c r="G32" t="s">
        <v>71</v>
      </c>
      <c r="H32">
        <v>1</v>
      </c>
      <c r="I32" t="s">
        <v>245</v>
      </c>
      <c r="J32" t="s">
        <v>178</v>
      </c>
      <c r="K32" t="s">
        <v>174</v>
      </c>
      <c r="L32">
        <v>22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 t="s">
        <v>117</v>
      </c>
      <c r="C33" t="s">
        <v>140</v>
      </c>
      <c r="D33" t="s">
        <v>23</v>
      </c>
      <c r="E33" t="s">
        <v>26</v>
      </c>
      <c r="F33" t="s">
        <v>137</v>
      </c>
      <c r="G33" t="s">
        <v>71</v>
      </c>
      <c r="H33">
        <v>1</v>
      </c>
      <c r="I33" t="s">
        <v>245</v>
      </c>
      <c r="J33" t="s">
        <v>179</v>
      </c>
      <c r="K33" t="s">
        <v>174</v>
      </c>
      <c r="L33">
        <v>23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 t="s">
        <v>218</v>
      </c>
      <c r="C34" t="s">
        <v>141</v>
      </c>
      <c r="D34" t="s">
        <v>24</v>
      </c>
      <c r="E34" t="s">
        <v>26</v>
      </c>
      <c r="F34" t="s">
        <v>137</v>
      </c>
      <c r="G34" t="s">
        <v>71</v>
      </c>
      <c r="H34">
        <v>1</v>
      </c>
      <c r="I34" t="s">
        <v>245</v>
      </c>
      <c r="J34" t="s">
        <v>178</v>
      </c>
      <c r="K34" t="s">
        <v>174</v>
      </c>
      <c r="L34">
        <v>21</v>
      </c>
      <c r="T34" t="str">
        <f>Toss[[#This Row],[服装]]&amp;Toss[[#This Row],[名前]]&amp;Toss[[#This Row],[レアリティ]]</f>
        <v>ユニフォーム山口忠ICONIC</v>
      </c>
    </row>
    <row r="35" spans="1:20" x14ac:dyDescent="0.3">
      <c r="A35">
        <f>VLOOKUP(Toss[[#This Row],[No用]],SetNo[[No.用]:[vlookup 用]],2,FALSE)</f>
        <v>9</v>
      </c>
      <c r="B35" t="s">
        <v>218</v>
      </c>
      <c r="C35" t="s">
        <v>141</v>
      </c>
      <c r="D35" t="s">
        <v>24</v>
      </c>
      <c r="E35" t="s">
        <v>26</v>
      </c>
      <c r="F35" t="s">
        <v>137</v>
      </c>
      <c r="G35" t="s">
        <v>71</v>
      </c>
      <c r="H35">
        <v>1</v>
      </c>
      <c r="I35" t="s">
        <v>245</v>
      </c>
      <c r="J35" t="s">
        <v>181</v>
      </c>
      <c r="K35" t="s">
        <v>174</v>
      </c>
      <c r="L35">
        <v>22</v>
      </c>
      <c r="T35" t="str">
        <f>Toss[[#This Row],[服装]]&amp;Toss[[#This Row],[名前]]&amp;Toss[[#This Row],[レアリティ]]</f>
        <v>ユニフォーム山口忠ICONIC</v>
      </c>
    </row>
    <row r="36" spans="1:20" x14ac:dyDescent="0.3">
      <c r="A36">
        <f>VLOOKUP(Toss[[#This Row],[No用]],SetNo[[No.用]:[vlookup 用]],2,FALSE)</f>
        <v>9</v>
      </c>
      <c r="B36" t="s">
        <v>218</v>
      </c>
      <c r="C36" t="s">
        <v>141</v>
      </c>
      <c r="D36" t="s">
        <v>24</v>
      </c>
      <c r="E36" t="s">
        <v>26</v>
      </c>
      <c r="F36" t="s">
        <v>137</v>
      </c>
      <c r="G36" t="s">
        <v>71</v>
      </c>
      <c r="H36">
        <v>1</v>
      </c>
      <c r="I36" t="s">
        <v>245</v>
      </c>
      <c r="J36" t="s">
        <v>179</v>
      </c>
      <c r="K36" t="s">
        <v>174</v>
      </c>
      <c r="L36">
        <v>21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 t="s">
        <v>117</v>
      </c>
      <c r="C37" t="s">
        <v>141</v>
      </c>
      <c r="D37" t="s">
        <v>28</v>
      </c>
      <c r="E37" t="s">
        <v>26</v>
      </c>
      <c r="F37" t="s">
        <v>137</v>
      </c>
      <c r="G37" t="s">
        <v>71</v>
      </c>
      <c r="H37">
        <v>1</v>
      </c>
      <c r="I37" t="s">
        <v>245</v>
      </c>
      <c r="J37" t="s">
        <v>178</v>
      </c>
      <c r="K37" t="s">
        <v>174</v>
      </c>
      <c r="L37">
        <v>21</v>
      </c>
      <c r="T37" t="str">
        <f>Toss[[#This Row],[服装]]&amp;Toss[[#This Row],[名前]]&amp;Toss[[#This Row],[レアリティ]]</f>
        <v>水着山口忠ICONIC</v>
      </c>
    </row>
    <row r="38" spans="1:20" x14ac:dyDescent="0.3">
      <c r="A38">
        <f>VLOOKUP(Toss[[#This Row],[No用]],SetNo[[No.用]:[vlookup 用]],2,FALSE)</f>
        <v>10</v>
      </c>
      <c r="B38" t="s">
        <v>117</v>
      </c>
      <c r="C38" t="s">
        <v>141</v>
      </c>
      <c r="D38" t="s">
        <v>28</v>
      </c>
      <c r="E38" t="s">
        <v>26</v>
      </c>
      <c r="F38" t="s">
        <v>137</v>
      </c>
      <c r="G38" t="s">
        <v>71</v>
      </c>
      <c r="H38">
        <v>1</v>
      </c>
      <c r="I38" t="s">
        <v>245</v>
      </c>
      <c r="J38" t="s">
        <v>181</v>
      </c>
      <c r="K38" t="s">
        <v>174</v>
      </c>
      <c r="L38">
        <v>22</v>
      </c>
      <c r="T38" t="str">
        <f>Toss[[#This Row],[服装]]&amp;Toss[[#This Row],[名前]]&amp;Toss[[#This Row],[レアリティ]]</f>
        <v>水着山口忠ICONIC</v>
      </c>
    </row>
    <row r="39" spans="1:20" x14ac:dyDescent="0.3">
      <c r="A39">
        <f>VLOOKUP(Toss[[#This Row],[No用]],SetNo[[No.用]:[vlookup 用]],2,FALSE)</f>
        <v>10</v>
      </c>
      <c r="B39" t="s">
        <v>117</v>
      </c>
      <c r="C39" t="s">
        <v>141</v>
      </c>
      <c r="D39" t="s">
        <v>28</v>
      </c>
      <c r="E39" t="s">
        <v>26</v>
      </c>
      <c r="F39" t="s">
        <v>137</v>
      </c>
      <c r="G39" t="s">
        <v>71</v>
      </c>
      <c r="H39">
        <v>1</v>
      </c>
      <c r="I39" t="s">
        <v>245</v>
      </c>
      <c r="J39" t="s">
        <v>179</v>
      </c>
      <c r="K39" t="s">
        <v>174</v>
      </c>
      <c r="L39">
        <v>21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 t="s">
        <v>218</v>
      </c>
      <c r="C40" t="s">
        <v>142</v>
      </c>
      <c r="D40" t="s">
        <v>28</v>
      </c>
      <c r="E40" t="s">
        <v>21</v>
      </c>
      <c r="F40" t="s">
        <v>137</v>
      </c>
      <c r="G40" t="s">
        <v>71</v>
      </c>
      <c r="H40">
        <v>1</v>
      </c>
      <c r="I40" t="s">
        <v>245</v>
      </c>
      <c r="J40" t="s">
        <v>178</v>
      </c>
      <c r="K40" t="s">
        <v>174</v>
      </c>
      <c r="L40">
        <v>27</v>
      </c>
      <c r="T40" t="str">
        <f>Toss[[#This Row],[服装]]&amp;Toss[[#This Row],[名前]]&amp;Toss[[#This Row],[レアリティ]]</f>
        <v>ユニフォーム西谷夕ICONIC</v>
      </c>
    </row>
    <row r="41" spans="1:20" x14ac:dyDescent="0.3">
      <c r="A41">
        <f>VLOOKUP(Toss[[#This Row],[No用]],SetNo[[No.用]:[vlookup 用]],2,FALSE)</f>
        <v>12</v>
      </c>
      <c r="B41" t="s">
        <v>150</v>
      </c>
      <c r="C41" t="s">
        <v>142</v>
      </c>
      <c r="D41" t="s">
        <v>23</v>
      </c>
      <c r="E41" t="s">
        <v>21</v>
      </c>
      <c r="F41" t="s">
        <v>137</v>
      </c>
      <c r="G41" t="s">
        <v>71</v>
      </c>
      <c r="H41">
        <v>1</v>
      </c>
      <c r="I41" t="s">
        <v>245</v>
      </c>
      <c r="J41" t="s">
        <v>178</v>
      </c>
      <c r="K41" t="s">
        <v>174</v>
      </c>
      <c r="L41">
        <v>27</v>
      </c>
      <c r="T41" t="str">
        <f>Toss[[#This Row],[服装]]&amp;Toss[[#This Row],[名前]]&amp;Toss[[#This Row],[レアリティ]]</f>
        <v>制服西谷夕ICONIC</v>
      </c>
    </row>
    <row r="42" spans="1:20" x14ac:dyDescent="0.3">
      <c r="A42">
        <f>VLOOKUP(Toss[[#This Row],[No用]],SetNo[[No.用]:[vlookup 用]],2,FALSE)</f>
        <v>13</v>
      </c>
      <c r="B42" t="s">
        <v>218</v>
      </c>
      <c r="C42" t="s">
        <v>143</v>
      </c>
      <c r="D42" t="s">
        <v>24</v>
      </c>
      <c r="E42" t="s">
        <v>25</v>
      </c>
      <c r="F42" t="s">
        <v>137</v>
      </c>
      <c r="G42" t="s">
        <v>71</v>
      </c>
      <c r="H42">
        <v>1</v>
      </c>
      <c r="I42" t="s">
        <v>245</v>
      </c>
      <c r="J42" t="s">
        <v>178</v>
      </c>
      <c r="K42" t="s">
        <v>174</v>
      </c>
      <c r="L42">
        <v>21</v>
      </c>
      <c r="T42" t="str">
        <f>Toss[[#This Row],[服装]]&amp;Toss[[#This Row],[名前]]&amp;Toss[[#This Row],[レアリティ]]</f>
        <v>ユニフォーム田中龍之介ICONIC</v>
      </c>
    </row>
    <row r="43" spans="1:20" x14ac:dyDescent="0.3">
      <c r="A43">
        <f>VLOOKUP(Toss[[#This Row],[No用]],SetNo[[No.用]:[vlookup 用]],2,FALSE)</f>
        <v>13</v>
      </c>
      <c r="B43" t="s">
        <v>218</v>
      </c>
      <c r="C43" t="s">
        <v>143</v>
      </c>
      <c r="D43" t="s">
        <v>24</v>
      </c>
      <c r="E43" t="s">
        <v>25</v>
      </c>
      <c r="F43" t="s">
        <v>137</v>
      </c>
      <c r="G43" t="s">
        <v>71</v>
      </c>
      <c r="H43">
        <v>1</v>
      </c>
      <c r="I43" t="s">
        <v>245</v>
      </c>
      <c r="J43" t="s">
        <v>179</v>
      </c>
      <c r="K43" t="s">
        <v>174</v>
      </c>
      <c r="L43">
        <v>27</v>
      </c>
      <c r="T43" t="str">
        <f>Toss[[#This Row],[服装]]&amp;Toss[[#This Row],[名前]]&amp;Toss[[#This Row],[レアリティ]]</f>
        <v>ユニフォーム田中龍之介ICONIC</v>
      </c>
    </row>
    <row r="44" spans="1:20" x14ac:dyDescent="0.3">
      <c r="A44">
        <f>VLOOKUP(Toss[[#This Row],[No用]],SetNo[[No.用]:[vlookup 用]],2,FALSE)</f>
        <v>14</v>
      </c>
      <c r="B44" t="s">
        <v>150</v>
      </c>
      <c r="C44" t="s">
        <v>143</v>
      </c>
      <c r="D44" t="s">
        <v>28</v>
      </c>
      <c r="E44" t="s">
        <v>25</v>
      </c>
      <c r="F44" t="s">
        <v>137</v>
      </c>
      <c r="G44" t="s">
        <v>71</v>
      </c>
      <c r="H44">
        <v>1</v>
      </c>
      <c r="I44" t="s">
        <v>245</v>
      </c>
      <c r="J44" t="s">
        <v>178</v>
      </c>
      <c r="K44" t="s">
        <v>174</v>
      </c>
      <c r="L44">
        <v>21</v>
      </c>
      <c r="T44" t="str">
        <f>Toss[[#This Row],[服装]]&amp;Toss[[#This Row],[名前]]&amp;Toss[[#This Row],[レアリティ]]</f>
        <v>制服田中龍之介ICONIC</v>
      </c>
    </row>
    <row r="45" spans="1:20" x14ac:dyDescent="0.3">
      <c r="A45">
        <f>VLOOKUP(Toss[[#This Row],[No用]],SetNo[[No.用]:[vlookup 用]],2,FALSE)</f>
        <v>14</v>
      </c>
      <c r="B45" t="s">
        <v>150</v>
      </c>
      <c r="C45" t="s">
        <v>143</v>
      </c>
      <c r="D45" t="s">
        <v>28</v>
      </c>
      <c r="E45" t="s">
        <v>25</v>
      </c>
      <c r="F45" t="s">
        <v>137</v>
      </c>
      <c r="G45" t="s">
        <v>71</v>
      </c>
      <c r="H45">
        <v>1</v>
      </c>
      <c r="I45" t="s">
        <v>245</v>
      </c>
      <c r="J45" t="s">
        <v>179</v>
      </c>
      <c r="K45" t="s">
        <v>190</v>
      </c>
      <c r="L45">
        <v>30</v>
      </c>
      <c r="T45" t="str">
        <f>Toss[[#This Row],[服装]]&amp;Toss[[#This Row],[名前]]&amp;Toss[[#This Row],[レアリティ]]</f>
        <v>制服田中龍之介ICONIC</v>
      </c>
    </row>
    <row r="46" spans="1:20" x14ac:dyDescent="0.3">
      <c r="A46">
        <f>VLOOKUP(Toss[[#This Row],[No用]],SetNo[[No.用]:[vlookup 用]],2,FALSE)</f>
        <v>15</v>
      </c>
      <c r="B46" t="s">
        <v>218</v>
      </c>
      <c r="C46" t="s">
        <v>144</v>
      </c>
      <c r="D46" t="s">
        <v>28</v>
      </c>
      <c r="E46" t="s">
        <v>25</v>
      </c>
      <c r="F46" t="s">
        <v>137</v>
      </c>
      <c r="G46" t="s">
        <v>71</v>
      </c>
      <c r="H46">
        <v>1</v>
      </c>
      <c r="I46" t="s">
        <v>245</v>
      </c>
      <c r="J46" t="s">
        <v>178</v>
      </c>
      <c r="K46" t="s">
        <v>174</v>
      </c>
      <c r="L46">
        <v>22</v>
      </c>
      <c r="T46" t="str">
        <f>Toss[[#This Row],[服装]]&amp;Toss[[#This Row],[名前]]&amp;Toss[[#This Row],[レアリティ]]</f>
        <v>ユニフォーム澤村大地ICONIC</v>
      </c>
    </row>
    <row r="47" spans="1:20" x14ac:dyDescent="0.3">
      <c r="A47">
        <f>VLOOKUP(Toss[[#This Row],[No用]],SetNo[[No.用]:[vlookup 用]],2,FALSE)</f>
        <v>15</v>
      </c>
      <c r="B47" t="s">
        <v>218</v>
      </c>
      <c r="C47" t="s">
        <v>144</v>
      </c>
      <c r="D47" t="s">
        <v>28</v>
      </c>
      <c r="E47" t="s">
        <v>25</v>
      </c>
      <c r="F47" t="s">
        <v>137</v>
      </c>
      <c r="G47" t="s">
        <v>71</v>
      </c>
      <c r="H47">
        <v>1</v>
      </c>
      <c r="I47" t="s">
        <v>245</v>
      </c>
      <c r="J47" t="s">
        <v>179</v>
      </c>
      <c r="K47" t="s">
        <v>174</v>
      </c>
      <c r="L47">
        <v>23</v>
      </c>
      <c r="T47" t="str">
        <f>Toss[[#This Row],[服装]]&amp;Toss[[#This Row],[名前]]&amp;Toss[[#This Row],[レアリティ]]</f>
        <v>ユニフォーム澤村大地ICONIC</v>
      </c>
    </row>
    <row r="48" spans="1:20" x14ac:dyDescent="0.3">
      <c r="A48">
        <f>VLOOKUP(Toss[[#This Row],[No用]],SetNo[[No.用]:[vlookup 用]],2,FALSE)</f>
        <v>16</v>
      </c>
      <c r="B48" t="s">
        <v>118</v>
      </c>
      <c r="C48" t="s">
        <v>144</v>
      </c>
      <c r="D48" t="s">
        <v>23</v>
      </c>
      <c r="E48" t="s">
        <v>25</v>
      </c>
      <c r="F48" t="s">
        <v>137</v>
      </c>
      <c r="G48" t="s">
        <v>71</v>
      </c>
      <c r="H48">
        <v>1</v>
      </c>
      <c r="I48" t="s">
        <v>245</v>
      </c>
      <c r="J48" t="s">
        <v>178</v>
      </c>
      <c r="K48" t="s">
        <v>174</v>
      </c>
      <c r="L48">
        <v>22</v>
      </c>
      <c r="T48" t="str">
        <f>Toss[[#This Row],[服装]]&amp;Toss[[#This Row],[名前]]&amp;Toss[[#This Row],[レアリティ]]</f>
        <v>プール掃除澤村大地ICONIC</v>
      </c>
    </row>
    <row r="49" spans="1:20" x14ac:dyDescent="0.3">
      <c r="A49">
        <f>VLOOKUP(Toss[[#This Row],[No用]],SetNo[[No.用]:[vlookup 用]],2,FALSE)</f>
        <v>16</v>
      </c>
      <c r="B49" t="s">
        <v>118</v>
      </c>
      <c r="C49" t="s">
        <v>144</v>
      </c>
      <c r="D49" t="s">
        <v>23</v>
      </c>
      <c r="E49" t="s">
        <v>25</v>
      </c>
      <c r="F49" t="s">
        <v>137</v>
      </c>
      <c r="G49" t="s">
        <v>71</v>
      </c>
      <c r="H49">
        <v>1</v>
      </c>
      <c r="I49" t="s">
        <v>245</v>
      </c>
      <c r="J49" t="s">
        <v>179</v>
      </c>
      <c r="K49" t="s">
        <v>174</v>
      </c>
      <c r="L49">
        <v>23</v>
      </c>
      <c r="T49" t="str">
        <f>Toss[[#This Row],[服装]]&amp;Toss[[#This Row],[名前]]&amp;Toss[[#This Row],[レアリティ]]</f>
        <v>プール掃除澤村大地ICONIC</v>
      </c>
    </row>
    <row r="50" spans="1:20" x14ac:dyDescent="0.3">
      <c r="A50">
        <f>VLOOKUP(Toss[[#This Row],[No用]],SetNo[[No.用]:[vlookup 用]],2,FALSE)</f>
        <v>17</v>
      </c>
      <c r="B50" t="s">
        <v>218</v>
      </c>
      <c r="C50" t="s">
        <v>145</v>
      </c>
      <c r="D50" t="s">
        <v>24</v>
      </c>
      <c r="E50" t="s">
        <v>31</v>
      </c>
      <c r="F50" t="s">
        <v>137</v>
      </c>
      <c r="G50" t="s">
        <v>71</v>
      </c>
      <c r="H50">
        <v>1</v>
      </c>
      <c r="I50" t="s">
        <v>245</v>
      </c>
      <c r="J50" t="s">
        <v>178</v>
      </c>
      <c r="K50" t="s">
        <v>185</v>
      </c>
      <c r="L50">
        <v>32</v>
      </c>
      <c r="T50" t="str">
        <f>Toss[[#This Row],[服装]]&amp;Toss[[#This Row],[名前]]&amp;Toss[[#This Row],[レアリティ]]</f>
        <v>ユニフォーム菅原考支ICONIC</v>
      </c>
    </row>
    <row r="51" spans="1:20" x14ac:dyDescent="0.3">
      <c r="A51">
        <f>VLOOKUP(Toss[[#This Row],[No用]],SetNo[[No.用]:[vlookup 用]],2,FALSE)</f>
        <v>17</v>
      </c>
      <c r="B51" t="s">
        <v>218</v>
      </c>
      <c r="C51" t="s">
        <v>145</v>
      </c>
      <c r="D51" t="s">
        <v>24</v>
      </c>
      <c r="E51" t="s">
        <v>31</v>
      </c>
      <c r="F51" t="s">
        <v>137</v>
      </c>
      <c r="G51" t="s">
        <v>71</v>
      </c>
      <c r="H51">
        <v>1</v>
      </c>
      <c r="I51" t="s">
        <v>245</v>
      </c>
      <c r="J51" t="s">
        <v>181</v>
      </c>
      <c r="K51" t="s">
        <v>174</v>
      </c>
      <c r="L51">
        <v>29</v>
      </c>
      <c r="T51" t="str">
        <f>Toss[[#This Row],[服装]]&amp;Toss[[#This Row],[名前]]&amp;Toss[[#This Row],[レアリティ]]</f>
        <v>ユニフォーム菅原考支ICONIC</v>
      </c>
    </row>
    <row r="52" spans="1:20" x14ac:dyDescent="0.3">
      <c r="A52">
        <f>VLOOKUP(Toss[[#This Row],[No用]],SetNo[[No.用]:[vlookup 用]],2,FALSE)</f>
        <v>17</v>
      </c>
      <c r="B52" t="s">
        <v>218</v>
      </c>
      <c r="C52" t="s">
        <v>145</v>
      </c>
      <c r="D52" t="s">
        <v>24</v>
      </c>
      <c r="E52" t="s">
        <v>31</v>
      </c>
      <c r="F52" t="s">
        <v>137</v>
      </c>
      <c r="G52" t="s">
        <v>71</v>
      </c>
      <c r="H52">
        <v>1</v>
      </c>
      <c r="I52" t="s">
        <v>245</v>
      </c>
      <c r="J52" t="s">
        <v>247</v>
      </c>
      <c r="K52" t="s">
        <v>185</v>
      </c>
      <c r="L52">
        <v>35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17</v>
      </c>
      <c r="B53" t="s">
        <v>218</v>
      </c>
      <c r="C53" t="s">
        <v>145</v>
      </c>
      <c r="D53" t="s">
        <v>24</v>
      </c>
      <c r="E53" t="s">
        <v>31</v>
      </c>
      <c r="F53" t="s">
        <v>137</v>
      </c>
      <c r="G53" t="s">
        <v>71</v>
      </c>
      <c r="H53">
        <v>1</v>
      </c>
      <c r="I53" t="s">
        <v>245</v>
      </c>
      <c r="J53" t="s">
        <v>184</v>
      </c>
      <c r="K53" t="s">
        <v>174</v>
      </c>
      <c r="L53">
        <v>24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17</v>
      </c>
      <c r="B54" t="s">
        <v>218</v>
      </c>
      <c r="C54" t="s">
        <v>145</v>
      </c>
      <c r="D54" t="s">
        <v>24</v>
      </c>
      <c r="E54" t="s">
        <v>31</v>
      </c>
      <c r="F54" t="s">
        <v>137</v>
      </c>
      <c r="G54" t="s">
        <v>71</v>
      </c>
      <c r="H54">
        <v>1</v>
      </c>
      <c r="I54" t="s">
        <v>245</v>
      </c>
      <c r="J54" t="s">
        <v>246</v>
      </c>
      <c r="K54" t="s">
        <v>174</v>
      </c>
      <c r="L54">
        <v>24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17</v>
      </c>
      <c r="B55" t="s">
        <v>218</v>
      </c>
      <c r="C55" t="s">
        <v>145</v>
      </c>
      <c r="D55" t="s">
        <v>24</v>
      </c>
      <c r="E55" t="s">
        <v>31</v>
      </c>
      <c r="F55" t="s">
        <v>137</v>
      </c>
      <c r="G55" t="s">
        <v>71</v>
      </c>
      <c r="H55">
        <v>1</v>
      </c>
      <c r="I55" t="s">
        <v>245</v>
      </c>
      <c r="J55" t="s">
        <v>195</v>
      </c>
      <c r="K55" t="s">
        <v>238</v>
      </c>
      <c r="L55">
        <v>37</v>
      </c>
      <c r="N55">
        <v>47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 t="s">
        <v>118</v>
      </c>
      <c r="C56" t="s">
        <v>145</v>
      </c>
      <c r="D56" t="s">
        <v>28</v>
      </c>
      <c r="E56" t="s">
        <v>31</v>
      </c>
      <c r="F56" t="s">
        <v>137</v>
      </c>
      <c r="G56" t="s">
        <v>71</v>
      </c>
      <c r="H56">
        <v>1</v>
      </c>
      <c r="I56" t="s">
        <v>245</v>
      </c>
      <c r="J56" t="s">
        <v>178</v>
      </c>
      <c r="K56" t="s">
        <v>185</v>
      </c>
      <c r="L56">
        <v>32</v>
      </c>
      <c r="T56" t="str">
        <f>Toss[[#This Row],[服装]]&amp;Toss[[#This Row],[名前]]&amp;Toss[[#This Row],[レアリティ]]</f>
        <v>プール掃除菅原考支ICONIC</v>
      </c>
    </row>
    <row r="57" spans="1:20" x14ac:dyDescent="0.3">
      <c r="A57">
        <f>VLOOKUP(Toss[[#This Row],[No用]],SetNo[[No.用]:[vlookup 用]],2,FALSE)</f>
        <v>18</v>
      </c>
      <c r="B57" t="s">
        <v>118</v>
      </c>
      <c r="C57" t="s">
        <v>145</v>
      </c>
      <c r="D57" t="s">
        <v>28</v>
      </c>
      <c r="E57" t="s">
        <v>31</v>
      </c>
      <c r="F57" t="s">
        <v>137</v>
      </c>
      <c r="G57" t="s">
        <v>71</v>
      </c>
      <c r="H57">
        <v>1</v>
      </c>
      <c r="I57" t="s">
        <v>245</v>
      </c>
      <c r="J57" t="s">
        <v>181</v>
      </c>
      <c r="K57" t="s">
        <v>174</v>
      </c>
      <c r="L57">
        <v>29</v>
      </c>
      <c r="T57" t="str">
        <f>Toss[[#This Row],[服装]]&amp;Toss[[#This Row],[名前]]&amp;Toss[[#This Row],[レアリティ]]</f>
        <v>プール掃除菅原考支ICONIC</v>
      </c>
    </row>
    <row r="58" spans="1:20" x14ac:dyDescent="0.3">
      <c r="A58">
        <f>VLOOKUP(Toss[[#This Row],[No用]],SetNo[[No.用]:[vlookup 用]],2,FALSE)</f>
        <v>18</v>
      </c>
      <c r="B58" t="s">
        <v>118</v>
      </c>
      <c r="C58" t="s">
        <v>145</v>
      </c>
      <c r="D58" t="s">
        <v>28</v>
      </c>
      <c r="E58" t="s">
        <v>31</v>
      </c>
      <c r="F58" t="s">
        <v>137</v>
      </c>
      <c r="G58" t="s">
        <v>71</v>
      </c>
      <c r="H58">
        <v>1</v>
      </c>
      <c r="I58" t="s">
        <v>245</v>
      </c>
      <c r="J58" t="s">
        <v>247</v>
      </c>
      <c r="K58" t="s">
        <v>185</v>
      </c>
      <c r="L58">
        <v>35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18</v>
      </c>
      <c r="B59" t="s">
        <v>118</v>
      </c>
      <c r="C59" t="s">
        <v>145</v>
      </c>
      <c r="D59" t="s">
        <v>28</v>
      </c>
      <c r="E59" t="s">
        <v>31</v>
      </c>
      <c r="F59" t="s">
        <v>137</v>
      </c>
      <c r="G59" t="s">
        <v>71</v>
      </c>
      <c r="H59">
        <v>1</v>
      </c>
      <c r="I59" t="s">
        <v>245</v>
      </c>
      <c r="J59" t="s">
        <v>184</v>
      </c>
      <c r="K59" t="s">
        <v>190</v>
      </c>
      <c r="L59">
        <v>27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18</v>
      </c>
      <c r="B60" t="s">
        <v>118</v>
      </c>
      <c r="C60" t="s">
        <v>145</v>
      </c>
      <c r="D60" t="s">
        <v>28</v>
      </c>
      <c r="E60" t="s">
        <v>31</v>
      </c>
      <c r="F60" t="s">
        <v>137</v>
      </c>
      <c r="G60" t="s">
        <v>71</v>
      </c>
      <c r="H60">
        <v>1</v>
      </c>
      <c r="I60" t="s">
        <v>245</v>
      </c>
      <c r="J60" t="s">
        <v>246</v>
      </c>
      <c r="K60" t="s">
        <v>174</v>
      </c>
      <c r="L60">
        <v>24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18</v>
      </c>
      <c r="B61" t="s">
        <v>118</v>
      </c>
      <c r="C61" t="s">
        <v>145</v>
      </c>
      <c r="D61" t="s">
        <v>28</v>
      </c>
      <c r="E61" t="s">
        <v>31</v>
      </c>
      <c r="F61" t="s">
        <v>137</v>
      </c>
      <c r="G61" t="s">
        <v>71</v>
      </c>
      <c r="H61">
        <v>1</v>
      </c>
      <c r="I61" t="s">
        <v>245</v>
      </c>
      <c r="J61" t="s">
        <v>195</v>
      </c>
      <c r="K61" t="s">
        <v>238</v>
      </c>
      <c r="L61">
        <v>37</v>
      </c>
      <c r="N61">
        <v>47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 t="s">
        <v>218</v>
      </c>
      <c r="C62" t="s">
        <v>146</v>
      </c>
      <c r="D62" t="s">
        <v>28</v>
      </c>
      <c r="E62" t="s">
        <v>25</v>
      </c>
      <c r="F62" t="s">
        <v>137</v>
      </c>
      <c r="G62" t="s">
        <v>71</v>
      </c>
      <c r="H62">
        <v>1</v>
      </c>
      <c r="I62" t="s">
        <v>245</v>
      </c>
      <c r="J62" t="s">
        <v>178</v>
      </c>
      <c r="K62" t="s">
        <v>174</v>
      </c>
      <c r="L62">
        <v>21</v>
      </c>
      <c r="T62" t="str">
        <f>Toss[[#This Row],[服装]]&amp;Toss[[#This Row],[名前]]&amp;Toss[[#This Row],[レアリティ]]</f>
        <v>ユニフォーム東峰旭ICONIC</v>
      </c>
    </row>
    <row r="63" spans="1:20" x14ac:dyDescent="0.3">
      <c r="A63">
        <f>VLOOKUP(Toss[[#This Row],[No用]],SetNo[[No.用]:[vlookup 用]],2,FALSE)</f>
        <v>19</v>
      </c>
      <c r="B63" t="s">
        <v>218</v>
      </c>
      <c r="C63" t="s">
        <v>146</v>
      </c>
      <c r="D63" t="s">
        <v>28</v>
      </c>
      <c r="E63" t="s">
        <v>25</v>
      </c>
      <c r="F63" t="s">
        <v>137</v>
      </c>
      <c r="G63" t="s">
        <v>71</v>
      </c>
      <c r="H63">
        <v>1</v>
      </c>
      <c r="I63" t="s">
        <v>245</v>
      </c>
      <c r="J63" t="s">
        <v>179</v>
      </c>
      <c r="K63" t="s">
        <v>174</v>
      </c>
      <c r="L63">
        <v>21</v>
      </c>
      <c r="T63" t="str">
        <f>Toss[[#This Row],[服装]]&amp;Toss[[#This Row],[名前]]&amp;Toss[[#This Row],[レアリティ]]</f>
        <v>ユニフォーム東峰旭ICONIC</v>
      </c>
    </row>
    <row r="64" spans="1:20" x14ac:dyDescent="0.3">
      <c r="A64">
        <f>VLOOKUP(Toss[[#This Row],[No用]],SetNo[[No.用]:[vlookup 用]],2,FALSE)</f>
        <v>20</v>
      </c>
      <c r="B64" t="s">
        <v>118</v>
      </c>
      <c r="C64" t="s">
        <v>146</v>
      </c>
      <c r="D64" t="s">
        <v>23</v>
      </c>
      <c r="E64" t="s">
        <v>25</v>
      </c>
      <c r="F64" t="s">
        <v>137</v>
      </c>
      <c r="G64" t="s">
        <v>71</v>
      </c>
      <c r="H64">
        <v>1</v>
      </c>
      <c r="I64" t="s">
        <v>245</v>
      </c>
      <c r="J64" t="s">
        <v>178</v>
      </c>
      <c r="K64" t="s">
        <v>174</v>
      </c>
      <c r="L64">
        <v>19</v>
      </c>
      <c r="T64" t="str">
        <f>Toss[[#This Row],[服装]]&amp;Toss[[#This Row],[名前]]&amp;Toss[[#This Row],[レアリティ]]</f>
        <v>プール掃除東峰旭ICONIC</v>
      </c>
    </row>
    <row r="65" spans="1:20" x14ac:dyDescent="0.3">
      <c r="A65">
        <f>VLOOKUP(Toss[[#This Row],[No用]],SetNo[[No.用]:[vlookup 用]],2,FALSE)</f>
        <v>20</v>
      </c>
      <c r="B65" t="s">
        <v>118</v>
      </c>
      <c r="C65" t="s">
        <v>146</v>
      </c>
      <c r="D65" t="s">
        <v>23</v>
      </c>
      <c r="E65" t="s">
        <v>25</v>
      </c>
      <c r="F65" t="s">
        <v>137</v>
      </c>
      <c r="G65" t="s">
        <v>71</v>
      </c>
      <c r="H65">
        <v>1</v>
      </c>
      <c r="I65" t="s">
        <v>245</v>
      </c>
      <c r="J65" t="s">
        <v>179</v>
      </c>
      <c r="K65" t="s">
        <v>174</v>
      </c>
      <c r="L65">
        <v>19</v>
      </c>
      <c r="T65" t="str">
        <f>Toss[[#This Row],[服装]]&amp;Toss[[#This Row],[名前]]&amp;Toss[[#This Row],[レアリティ]]</f>
        <v>プール掃除東峰旭ICONIC</v>
      </c>
    </row>
    <row r="66" spans="1:20" x14ac:dyDescent="0.3">
      <c r="A66">
        <f>VLOOKUP(Toss[[#This Row],[No用]],SetNo[[No.用]:[vlookup 用]],2,FALSE)</f>
        <v>21</v>
      </c>
      <c r="B66" t="s">
        <v>218</v>
      </c>
      <c r="C66" t="s">
        <v>146</v>
      </c>
      <c r="D66" t="s">
        <v>28</v>
      </c>
      <c r="E66" t="s">
        <v>25</v>
      </c>
      <c r="F66" t="s">
        <v>137</v>
      </c>
      <c r="G66" t="s">
        <v>231</v>
      </c>
      <c r="H66">
        <v>1</v>
      </c>
      <c r="I66" t="s">
        <v>245</v>
      </c>
      <c r="J66" t="s">
        <v>178</v>
      </c>
      <c r="K66" t="s">
        <v>174</v>
      </c>
      <c r="L66">
        <v>21</v>
      </c>
      <c r="T66" t="str">
        <f>Toss[[#This Row],[服装]]&amp;Toss[[#This Row],[名前]]&amp;Toss[[#This Row],[レアリティ]]</f>
        <v>ユニフォーム東峰旭YELL</v>
      </c>
    </row>
    <row r="67" spans="1:20" x14ac:dyDescent="0.3">
      <c r="A67">
        <f>VLOOKUP(Toss[[#This Row],[No用]],SetNo[[No.用]:[vlookup 用]],2,FALSE)</f>
        <v>21</v>
      </c>
      <c r="B67" t="s">
        <v>218</v>
      </c>
      <c r="C67" t="s">
        <v>146</v>
      </c>
      <c r="D67" t="s">
        <v>28</v>
      </c>
      <c r="E67" t="s">
        <v>25</v>
      </c>
      <c r="F67" t="s">
        <v>137</v>
      </c>
      <c r="G67" t="s">
        <v>231</v>
      </c>
      <c r="H67">
        <v>1</v>
      </c>
      <c r="I67" t="s">
        <v>245</v>
      </c>
      <c r="J67" t="s">
        <v>179</v>
      </c>
      <c r="K67" t="s">
        <v>174</v>
      </c>
      <c r="L67">
        <v>21</v>
      </c>
      <c r="T67" t="str">
        <f>Toss[[#This Row],[服装]]&amp;Toss[[#This Row],[名前]]&amp;Toss[[#This Row],[レアリティ]]</f>
        <v>ユニフォーム東峰旭YELL</v>
      </c>
    </row>
    <row r="68" spans="1:20" x14ac:dyDescent="0.3">
      <c r="A68">
        <f>VLOOKUP(Toss[[#This Row],[No用]],SetNo[[No.用]:[vlookup 用]],2,FALSE)</f>
        <v>22</v>
      </c>
      <c r="B68" t="s">
        <v>218</v>
      </c>
      <c r="C68" t="s">
        <v>147</v>
      </c>
      <c r="D68" t="s">
        <v>24</v>
      </c>
      <c r="E68" t="s">
        <v>25</v>
      </c>
      <c r="F68" t="s">
        <v>137</v>
      </c>
      <c r="G68" t="s">
        <v>71</v>
      </c>
      <c r="H68">
        <v>1</v>
      </c>
      <c r="I68" t="s">
        <v>245</v>
      </c>
      <c r="J68" t="s">
        <v>178</v>
      </c>
      <c r="K68" t="s">
        <v>174</v>
      </c>
      <c r="L68">
        <v>22</v>
      </c>
      <c r="T68" t="str">
        <f>Toss[[#This Row],[服装]]&amp;Toss[[#This Row],[名前]]&amp;Toss[[#This Row],[レアリティ]]</f>
        <v>ユニフォーム縁下力ICONIC</v>
      </c>
    </row>
    <row r="69" spans="1:20" x14ac:dyDescent="0.3">
      <c r="A69">
        <f>VLOOKUP(Toss[[#This Row],[No用]],SetNo[[No.用]:[vlookup 用]],2,FALSE)</f>
        <v>23</v>
      </c>
      <c r="B69" t="s">
        <v>403</v>
      </c>
      <c r="C69" t="s">
        <v>147</v>
      </c>
      <c r="D69" t="s">
        <v>28</v>
      </c>
      <c r="E69" t="s">
        <v>25</v>
      </c>
      <c r="F69" t="s">
        <v>137</v>
      </c>
      <c r="G69" t="s">
        <v>71</v>
      </c>
      <c r="H69">
        <v>1</v>
      </c>
      <c r="I69" t="s">
        <v>245</v>
      </c>
      <c r="J69" t="s">
        <v>178</v>
      </c>
      <c r="K69" t="s">
        <v>174</v>
      </c>
      <c r="L69">
        <v>22</v>
      </c>
      <c r="T69" t="str">
        <f>Toss[[#This Row],[服装]]&amp;Toss[[#This Row],[名前]]&amp;Toss[[#This Row],[レアリティ]]</f>
        <v>探偵縁下力ICONIC</v>
      </c>
    </row>
    <row r="70" spans="1:20" x14ac:dyDescent="0.3">
      <c r="A70">
        <f>VLOOKUP(Toss[[#This Row],[No用]],SetNo[[No.用]:[vlookup 用]],2,FALSE)</f>
        <v>24</v>
      </c>
      <c r="B70" t="s">
        <v>218</v>
      </c>
      <c r="C70" t="s">
        <v>148</v>
      </c>
      <c r="D70" t="s">
        <v>24</v>
      </c>
      <c r="E70" t="s">
        <v>25</v>
      </c>
      <c r="F70" t="s">
        <v>137</v>
      </c>
      <c r="G70" t="s">
        <v>71</v>
      </c>
      <c r="H70">
        <v>1</v>
      </c>
      <c r="I70" t="s">
        <v>245</v>
      </c>
      <c r="J70" t="s">
        <v>178</v>
      </c>
      <c r="K70" t="s">
        <v>174</v>
      </c>
      <c r="L70">
        <v>20</v>
      </c>
      <c r="T70" t="str">
        <f>Toss[[#This Row],[服装]]&amp;Toss[[#This Row],[名前]]&amp;Toss[[#This Row],[レアリティ]]</f>
        <v>ユニフォーム木下久志ICONIC</v>
      </c>
    </row>
    <row r="71" spans="1:20" x14ac:dyDescent="0.3">
      <c r="A71">
        <f>VLOOKUP(Toss[[#This Row],[No用]],SetNo[[No.用]:[vlookup 用]],2,FALSE)</f>
        <v>24</v>
      </c>
      <c r="B71" t="s">
        <v>218</v>
      </c>
      <c r="C71" t="s">
        <v>148</v>
      </c>
      <c r="D71" t="s">
        <v>24</v>
      </c>
      <c r="E71" t="s">
        <v>25</v>
      </c>
      <c r="F71" t="s">
        <v>137</v>
      </c>
      <c r="G71" t="s">
        <v>71</v>
      </c>
      <c r="H71">
        <v>1</v>
      </c>
      <c r="I71" t="s">
        <v>245</v>
      </c>
      <c r="J71" t="s">
        <v>179</v>
      </c>
      <c r="K71" t="s">
        <v>174</v>
      </c>
      <c r="L71">
        <v>21</v>
      </c>
      <c r="T71" t="str">
        <f>Toss[[#This Row],[服装]]&amp;Toss[[#This Row],[名前]]&amp;Toss[[#This Row],[レアリティ]]</f>
        <v>ユニフォーム木下久志ICONIC</v>
      </c>
    </row>
    <row r="72" spans="1:20" x14ac:dyDescent="0.3">
      <c r="A72">
        <f>VLOOKUP(Toss[[#This Row],[No用]],SetNo[[No.用]:[vlookup 用]],2,FALSE)</f>
        <v>25</v>
      </c>
      <c r="B72" t="s">
        <v>218</v>
      </c>
      <c r="C72" t="s">
        <v>149</v>
      </c>
      <c r="D72" t="s">
        <v>24</v>
      </c>
      <c r="E72" t="s">
        <v>26</v>
      </c>
      <c r="F72" t="s">
        <v>137</v>
      </c>
      <c r="G72" t="s">
        <v>71</v>
      </c>
      <c r="H72">
        <v>1</v>
      </c>
      <c r="I72" t="s">
        <v>245</v>
      </c>
      <c r="J72" t="s">
        <v>178</v>
      </c>
      <c r="K72" t="s">
        <v>174</v>
      </c>
      <c r="L72">
        <v>21</v>
      </c>
      <c r="T72" t="str">
        <f>Toss[[#This Row],[服装]]&amp;Toss[[#This Row],[名前]]&amp;Toss[[#This Row],[レアリティ]]</f>
        <v>ユニフォーム成田一仁ICONIC</v>
      </c>
    </row>
    <row r="73" spans="1:20" x14ac:dyDescent="0.3">
      <c r="A73">
        <f>VLOOKUP(Toss[[#This Row],[No用]],SetNo[[No.用]:[vlookup 用]],2,FALSE)</f>
        <v>25</v>
      </c>
      <c r="B73" t="s">
        <v>218</v>
      </c>
      <c r="C73" t="s">
        <v>149</v>
      </c>
      <c r="D73" t="s">
        <v>24</v>
      </c>
      <c r="E73" t="s">
        <v>26</v>
      </c>
      <c r="F73" t="s">
        <v>137</v>
      </c>
      <c r="G73" t="s">
        <v>71</v>
      </c>
      <c r="H73">
        <v>1</v>
      </c>
      <c r="I73" t="s">
        <v>245</v>
      </c>
      <c r="J73" t="s">
        <v>179</v>
      </c>
      <c r="K73" t="s">
        <v>174</v>
      </c>
      <c r="L73">
        <v>24</v>
      </c>
      <c r="T73" t="str">
        <f>Toss[[#This Row],[服装]]&amp;Toss[[#This Row],[名前]]&amp;Toss[[#This Row],[レアリティ]]</f>
        <v>ユニフォーム成田一仁ICONIC</v>
      </c>
    </row>
    <row r="74" spans="1:20" x14ac:dyDescent="0.3">
      <c r="A74">
        <f>VLOOKUP(Toss[[#This Row],[No用]],SetNo[[No.用]:[vlookup 用]],2,FALSE)</f>
        <v>26</v>
      </c>
      <c r="B74" t="s">
        <v>108</v>
      </c>
      <c r="C74" t="s">
        <v>39</v>
      </c>
      <c r="D74" t="s">
        <v>24</v>
      </c>
      <c r="E74" t="s">
        <v>31</v>
      </c>
      <c r="F74" t="s">
        <v>27</v>
      </c>
      <c r="G74" t="s">
        <v>71</v>
      </c>
      <c r="H74">
        <v>1</v>
      </c>
      <c r="I74" t="s">
        <v>245</v>
      </c>
      <c r="J74" t="s">
        <v>178</v>
      </c>
      <c r="K74" t="s">
        <v>185</v>
      </c>
      <c r="L74">
        <v>30</v>
      </c>
      <c r="T74" t="str">
        <f>Toss[[#This Row],[服装]]&amp;Toss[[#This Row],[名前]]&amp;Toss[[#This Row],[レアリティ]]</f>
        <v>ユニフォーム孤爪研磨ICONIC</v>
      </c>
    </row>
    <row r="75" spans="1:20" x14ac:dyDescent="0.3">
      <c r="A75">
        <f>VLOOKUP(Toss[[#This Row],[No用]],SetNo[[No.用]:[vlookup 用]],2,FALSE)</f>
        <v>26</v>
      </c>
      <c r="B75" t="s">
        <v>108</v>
      </c>
      <c r="C75" t="s">
        <v>39</v>
      </c>
      <c r="D75" t="s">
        <v>24</v>
      </c>
      <c r="E75" t="s">
        <v>31</v>
      </c>
      <c r="F75" t="s">
        <v>27</v>
      </c>
      <c r="G75" t="s">
        <v>71</v>
      </c>
      <c r="H75">
        <v>1</v>
      </c>
      <c r="I75" t="s">
        <v>245</v>
      </c>
      <c r="J75" t="s">
        <v>181</v>
      </c>
      <c r="K75" t="s">
        <v>185</v>
      </c>
      <c r="L75">
        <v>31</v>
      </c>
      <c r="T75" t="str">
        <f>Toss[[#This Row],[服装]]&amp;Toss[[#This Row],[名前]]&amp;Toss[[#This Row],[レアリティ]]</f>
        <v>ユニフォーム孤爪研磨ICONIC</v>
      </c>
    </row>
    <row r="76" spans="1:20" x14ac:dyDescent="0.3">
      <c r="A76">
        <f>VLOOKUP(Toss[[#This Row],[No用]],SetNo[[No.用]:[vlookup 用]],2,FALSE)</f>
        <v>26</v>
      </c>
      <c r="B76" t="s">
        <v>108</v>
      </c>
      <c r="C76" t="s">
        <v>39</v>
      </c>
      <c r="D76" t="s">
        <v>24</v>
      </c>
      <c r="E76" t="s">
        <v>31</v>
      </c>
      <c r="F76" t="s">
        <v>27</v>
      </c>
      <c r="G76" t="s">
        <v>71</v>
      </c>
      <c r="H76">
        <v>1</v>
      </c>
      <c r="I76" t="s">
        <v>245</v>
      </c>
      <c r="J76" t="s">
        <v>184</v>
      </c>
      <c r="K76" t="s">
        <v>174</v>
      </c>
      <c r="L76">
        <v>31</v>
      </c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26</v>
      </c>
      <c r="B77" t="s">
        <v>108</v>
      </c>
      <c r="C77" t="s">
        <v>39</v>
      </c>
      <c r="D77" t="s">
        <v>24</v>
      </c>
      <c r="E77" t="s">
        <v>31</v>
      </c>
      <c r="F77" t="s">
        <v>27</v>
      </c>
      <c r="G77" t="s">
        <v>71</v>
      </c>
      <c r="H77">
        <v>1</v>
      </c>
      <c r="I77" t="s">
        <v>245</v>
      </c>
      <c r="J77" t="s">
        <v>246</v>
      </c>
      <c r="K77" t="s">
        <v>185</v>
      </c>
      <c r="L77">
        <v>33</v>
      </c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26</v>
      </c>
      <c r="B78" t="s">
        <v>108</v>
      </c>
      <c r="C78" t="s">
        <v>39</v>
      </c>
      <c r="D78" t="s">
        <v>24</v>
      </c>
      <c r="E78" t="s">
        <v>31</v>
      </c>
      <c r="F78" t="s">
        <v>27</v>
      </c>
      <c r="G78" t="s">
        <v>71</v>
      </c>
      <c r="H78">
        <v>1</v>
      </c>
      <c r="I78" t="s">
        <v>245</v>
      </c>
      <c r="J78" t="s">
        <v>179</v>
      </c>
      <c r="K78" t="s">
        <v>174</v>
      </c>
      <c r="L78">
        <v>24</v>
      </c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26</v>
      </c>
      <c r="B79" t="s">
        <v>108</v>
      </c>
      <c r="C79" t="s">
        <v>39</v>
      </c>
      <c r="D79" t="s">
        <v>24</v>
      </c>
      <c r="E79" t="s">
        <v>31</v>
      </c>
      <c r="F79" t="s">
        <v>27</v>
      </c>
      <c r="G79" t="s">
        <v>71</v>
      </c>
      <c r="H79">
        <v>1</v>
      </c>
      <c r="I79" t="s">
        <v>245</v>
      </c>
      <c r="J79" t="s">
        <v>195</v>
      </c>
      <c r="K79" t="s">
        <v>238</v>
      </c>
      <c r="L79">
        <v>42</v>
      </c>
      <c r="N79">
        <v>52</v>
      </c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26</v>
      </c>
      <c r="B80" t="s">
        <v>108</v>
      </c>
      <c r="C80" t="s">
        <v>39</v>
      </c>
      <c r="D80" t="s">
        <v>24</v>
      </c>
      <c r="E80" t="s">
        <v>31</v>
      </c>
      <c r="F80" t="s">
        <v>27</v>
      </c>
      <c r="G80" t="s">
        <v>71</v>
      </c>
      <c r="H80">
        <v>1</v>
      </c>
      <c r="I80" t="s">
        <v>245</v>
      </c>
      <c r="J80" t="s">
        <v>195</v>
      </c>
      <c r="K80" t="s">
        <v>238</v>
      </c>
      <c r="L80">
        <v>42</v>
      </c>
      <c r="N80">
        <v>52</v>
      </c>
      <c r="P80" s="3" t="s">
        <v>407</v>
      </c>
      <c r="T80" t="str">
        <f>Toss[[#This Row],[服装]]&amp;Toss[[#This Row],[名前]]&amp;Toss[[#This Row],[レアリティ]]</f>
        <v>ユニフォーム孤爪研磨ICONIC</v>
      </c>
    </row>
    <row r="81" spans="1:20" x14ac:dyDescent="0.3">
      <c r="A81">
        <f>VLOOKUP(Toss[[#This Row],[No用]],SetNo[[No.用]:[vlookup 用]],2,FALSE)</f>
        <v>27</v>
      </c>
      <c r="B81" t="s">
        <v>150</v>
      </c>
      <c r="C81" t="s">
        <v>39</v>
      </c>
      <c r="D81" t="s">
        <v>90</v>
      </c>
      <c r="E81" t="s">
        <v>31</v>
      </c>
      <c r="F81" t="s">
        <v>27</v>
      </c>
      <c r="G81" t="s">
        <v>71</v>
      </c>
      <c r="H81">
        <v>1</v>
      </c>
      <c r="I81" t="s">
        <v>245</v>
      </c>
      <c r="J81" t="s">
        <v>178</v>
      </c>
      <c r="K81" t="s">
        <v>291</v>
      </c>
      <c r="L81">
        <v>30</v>
      </c>
      <c r="T81" t="str">
        <f>Toss[[#This Row],[服装]]&amp;Toss[[#This Row],[名前]]&amp;Toss[[#This Row],[レアリティ]]</f>
        <v>制服孤爪研磨ICONIC</v>
      </c>
    </row>
    <row r="82" spans="1:20" x14ac:dyDescent="0.3">
      <c r="A82">
        <f>VLOOKUP(Toss[[#This Row],[No用]],SetNo[[No.用]:[vlookup 用]],2,FALSE)</f>
        <v>27</v>
      </c>
      <c r="B82" t="s">
        <v>150</v>
      </c>
      <c r="C82" t="s">
        <v>39</v>
      </c>
      <c r="D82" t="s">
        <v>90</v>
      </c>
      <c r="E82" t="s">
        <v>31</v>
      </c>
      <c r="F82" t="s">
        <v>27</v>
      </c>
      <c r="G82" t="s">
        <v>71</v>
      </c>
      <c r="H82">
        <v>1</v>
      </c>
      <c r="I82" t="s">
        <v>245</v>
      </c>
      <c r="J82" t="s">
        <v>181</v>
      </c>
      <c r="K82" t="s">
        <v>291</v>
      </c>
      <c r="L82">
        <v>31</v>
      </c>
      <c r="T82" t="str">
        <f>Toss[[#This Row],[服装]]&amp;Toss[[#This Row],[名前]]&amp;Toss[[#This Row],[レアリティ]]</f>
        <v>制服孤爪研磨ICONIC</v>
      </c>
    </row>
    <row r="83" spans="1:20" x14ac:dyDescent="0.3">
      <c r="A83">
        <f>VLOOKUP(Toss[[#This Row],[No用]],SetNo[[No.用]:[vlookup 用]],2,FALSE)</f>
        <v>27</v>
      </c>
      <c r="B83" t="s">
        <v>150</v>
      </c>
      <c r="C83" t="s">
        <v>39</v>
      </c>
      <c r="D83" t="s">
        <v>90</v>
      </c>
      <c r="E83" t="s">
        <v>31</v>
      </c>
      <c r="F83" t="s">
        <v>27</v>
      </c>
      <c r="G83" t="s">
        <v>71</v>
      </c>
      <c r="H83">
        <v>1</v>
      </c>
      <c r="I83" t="s">
        <v>245</v>
      </c>
      <c r="J83" t="s">
        <v>184</v>
      </c>
      <c r="K83" t="s">
        <v>190</v>
      </c>
      <c r="L83">
        <v>32</v>
      </c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27</v>
      </c>
      <c r="B84" t="s">
        <v>150</v>
      </c>
      <c r="C84" t="s">
        <v>39</v>
      </c>
      <c r="D84" t="s">
        <v>90</v>
      </c>
      <c r="E84" t="s">
        <v>31</v>
      </c>
      <c r="F84" t="s">
        <v>27</v>
      </c>
      <c r="G84" t="s">
        <v>71</v>
      </c>
      <c r="H84">
        <v>1</v>
      </c>
      <c r="I84" t="s">
        <v>245</v>
      </c>
      <c r="J84" t="s">
        <v>246</v>
      </c>
      <c r="K84" t="s">
        <v>185</v>
      </c>
      <c r="L84">
        <v>33</v>
      </c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27</v>
      </c>
      <c r="B85" t="s">
        <v>150</v>
      </c>
      <c r="C85" t="s">
        <v>39</v>
      </c>
      <c r="D85" t="s">
        <v>90</v>
      </c>
      <c r="E85" t="s">
        <v>31</v>
      </c>
      <c r="F85" t="s">
        <v>27</v>
      </c>
      <c r="G85" t="s">
        <v>71</v>
      </c>
      <c r="H85">
        <v>1</v>
      </c>
      <c r="I85" t="s">
        <v>245</v>
      </c>
      <c r="J85" t="s">
        <v>179</v>
      </c>
      <c r="K85" t="s">
        <v>174</v>
      </c>
      <c r="L85">
        <v>24</v>
      </c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27</v>
      </c>
      <c r="B86" t="s">
        <v>150</v>
      </c>
      <c r="C86" t="s">
        <v>39</v>
      </c>
      <c r="D86" t="s">
        <v>90</v>
      </c>
      <c r="E86" t="s">
        <v>31</v>
      </c>
      <c r="F86" t="s">
        <v>27</v>
      </c>
      <c r="G86" t="s">
        <v>71</v>
      </c>
      <c r="H86">
        <v>1</v>
      </c>
      <c r="I86" t="s">
        <v>245</v>
      </c>
      <c r="J86" t="s">
        <v>195</v>
      </c>
      <c r="K86" t="s">
        <v>238</v>
      </c>
      <c r="L86">
        <v>42</v>
      </c>
      <c r="N86">
        <v>52</v>
      </c>
      <c r="T86" t="str">
        <f>Toss[[#This Row],[服装]]&amp;Toss[[#This Row],[名前]]&amp;Toss[[#This Row],[レアリティ]]</f>
        <v>制服孤爪研磨ICONIC</v>
      </c>
    </row>
    <row r="87" spans="1:20" x14ac:dyDescent="0.3">
      <c r="A87">
        <f>VLOOKUP(Toss[[#This Row],[No用]],SetNo[[No.用]:[vlookup 用]],2,FALSE)</f>
        <v>28</v>
      </c>
      <c r="B87" t="s">
        <v>151</v>
      </c>
      <c r="C87" t="s">
        <v>39</v>
      </c>
      <c r="D87" t="s">
        <v>77</v>
      </c>
      <c r="E87" t="s">
        <v>31</v>
      </c>
      <c r="F87" t="s">
        <v>27</v>
      </c>
      <c r="G87" t="s">
        <v>71</v>
      </c>
      <c r="H87">
        <v>1</v>
      </c>
      <c r="I87" t="s">
        <v>245</v>
      </c>
      <c r="J87" t="s">
        <v>178</v>
      </c>
      <c r="K87" t="s">
        <v>185</v>
      </c>
      <c r="L87">
        <v>31</v>
      </c>
      <c r="T87" t="str">
        <f>Toss[[#This Row],[服装]]&amp;Toss[[#This Row],[名前]]&amp;Toss[[#This Row],[レアリティ]]</f>
        <v>夏祭り孤爪研磨ICONIC</v>
      </c>
    </row>
    <row r="88" spans="1:20" x14ac:dyDescent="0.3">
      <c r="A88">
        <f>VLOOKUP(Toss[[#This Row],[No用]],SetNo[[No.用]:[vlookup 用]],2,FALSE)</f>
        <v>28</v>
      </c>
      <c r="B88" t="s">
        <v>151</v>
      </c>
      <c r="C88" t="s">
        <v>39</v>
      </c>
      <c r="D88" t="s">
        <v>77</v>
      </c>
      <c r="E88" t="s">
        <v>31</v>
      </c>
      <c r="F88" t="s">
        <v>27</v>
      </c>
      <c r="G88" t="s">
        <v>71</v>
      </c>
      <c r="H88">
        <v>1</v>
      </c>
      <c r="I88" t="s">
        <v>245</v>
      </c>
      <c r="J88" t="s">
        <v>181</v>
      </c>
      <c r="K88" t="s">
        <v>185</v>
      </c>
      <c r="L88">
        <v>31</v>
      </c>
      <c r="T88" t="str">
        <f>Toss[[#This Row],[服装]]&amp;Toss[[#This Row],[名前]]&amp;Toss[[#This Row],[レアリティ]]</f>
        <v>夏祭り孤爪研磨ICONIC</v>
      </c>
    </row>
    <row r="89" spans="1:20" x14ac:dyDescent="0.3">
      <c r="A89">
        <f>VLOOKUP(Toss[[#This Row],[No用]],SetNo[[No.用]:[vlookup 用]],2,FALSE)</f>
        <v>28</v>
      </c>
      <c r="B89" t="s">
        <v>151</v>
      </c>
      <c r="C89" t="s">
        <v>39</v>
      </c>
      <c r="D89" t="s">
        <v>77</v>
      </c>
      <c r="E89" t="s">
        <v>31</v>
      </c>
      <c r="F89" t="s">
        <v>27</v>
      </c>
      <c r="G89" t="s">
        <v>71</v>
      </c>
      <c r="H89">
        <v>1</v>
      </c>
      <c r="I89" t="s">
        <v>245</v>
      </c>
      <c r="J89" t="s">
        <v>184</v>
      </c>
      <c r="K89" t="s">
        <v>174</v>
      </c>
      <c r="L89">
        <v>31</v>
      </c>
      <c r="T89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28</v>
      </c>
      <c r="B90" t="s">
        <v>151</v>
      </c>
      <c r="C90" t="s">
        <v>39</v>
      </c>
      <c r="D90" t="s">
        <v>77</v>
      </c>
      <c r="E90" t="s">
        <v>31</v>
      </c>
      <c r="F90" t="s">
        <v>27</v>
      </c>
      <c r="G90" t="s">
        <v>71</v>
      </c>
      <c r="H90">
        <v>1</v>
      </c>
      <c r="I90" t="s">
        <v>245</v>
      </c>
      <c r="J90" t="s">
        <v>246</v>
      </c>
      <c r="K90" t="s">
        <v>174</v>
      </c>
      <c r="L90">
        <v>30</v>
      </c>
      <c r="T90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28</v>
      </c>
      <c r="B91" t="s">
        <v>151</v>
      </c>
      <c r="C91" t="s">
        <v>39</v>
      </c>
      <c r="D91" t="s">
        <v>77</v>
      </c>
      <c r="E91" t="s">
        <v>31</v>
      </c>
      <c r="F91" t="s">
        <v>27</v>
      </c>
      <c r="G91" t="s">
        <v>71</v>
      </c>
      <c r="H91">
        <v>1</v>
      </c>
      <c r="I91" t="s">
        <v>245</v>
      </c>
      <c r="J91" t="s">
        <v>179</v>
      </c>
      <c r="K91" t="s">
        <v>174</v>
      </c>
      <c r="L91">
        <v>24</v>
      </c>
      <c r="T9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28</v>
      </c>
      <c r="B92" t="s">
        <v>151</v>
      </c>
      <c r="C92" t="s">
        <v>39</v>
      </c>
      <c r="D92" t="s">
        <v>77</v>
      </c>
      <c r="E92" t="s">
        <v>31</v>
      </c>
      <c r="F92" t="s">
        <v>27</v>
      </c>
      <c r="G92" t="s">
        <v>71</v>
      </c>
      <c r="H92">
        <v>1</v>
      </c>
      <c r="I92" t="s">
        <v>245</v>
      </c>
      <c r="J92" t="s">
        <v>246</v>
      </c>
      <c r="K92" t="s">
        <v>238</v>
      </c>
      <c r="L92">
        <v>42</v>
      </c>
      <c r="N92">
        <v>52</v>
      </c>
      <c r="T92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28</v>
      </c>
      <c r="B93" t="s">
        <v>151</v>
      </c>
      <c r="C93" t="s">
        <v>39</v>
      </c>
      <c r="D93" t="s">
        <v>77</v>
      </c>
      <c r="E93" t="s">
        <v>31</v>
      </c>
      <c r="F93" t="s">
        <v>27</v>
      </c>
      <c r="G93" t="s">
        <v>71</v>
      </c>
      <c r="H93">
        <v>1</v>
      </c>
      <c r="I93" t="s">
        <v>245</v>
      </c>
      <c r="J93" t="s">
        <v>195</v>
      </c>
      <c r="K93" t="s">
        <v>238</v>
      </c>
      <c r="L93">
        <v>42</v>
      </c>
      <c r="N93">
        <v>52</v>
      </c>
      <c r="P93" s="3" t="s">
        <v>407</v>
      </c>
      <c r="T93" t="str">
        <f>Toss[[#This Row],[服装]]&amp;Toss[[#This Row],[名前]]&amp;Toss[[#This Row],[レアリティ]]</f>
        <v>夏祭り孤爪研磨ICONIC</v>
      </c>
    </row>
    <row r="94" spans="1:20" x14ac:dyDescent="0.3">
      <c r="A94">
        <f>VLOOKUP(Toss[[#This Row],[No用]],SetNo[[No.用]:[vlookup 用]],2,FALSE)</f>
        <v>29</v>
      </c>
      <c r="B94" t="s">
        <v>108</v>
      </c>
      <c r="C94" t="s">
        <v>40</v>
      </c>
      <c r="D94" t="s">
        <v>23</v>
      </c>
      <c r="E94" t="s">
        <v>26</v>
      </c>
      <c r="F94" t="s">
        <v>27</v>
      </c>
      <c r="G94" t="s">
        <v>71</v>
      </c>
      <c r="H94">
        <v>1</v>
      </c>
      <c r="I94" t="s">
        <v>245</v>
      </c>
      <c r="J94" t="s">
        <v>178</v>
      </c>
      <c r="K94" t="s">
        <v>174</v>
      </c>
      <c r="L94">
        <v>21</v>
      </c>
      <c r="T94" t="str">
        <f>Toss[[#This Row],[服装]]&amp;Toss[[#This Row],[名前]]&amp;Toss[[#This Row],[レアリティ]]</f>
        <v>ユニフォーム黒尾鉄朗ICONIC</v>
      </c>
    </row>
    <row r="95" spans="1:20" x14ac:dyDescent="0.3">
      <c r="A95">
        <f>VLOOKUP(Toss[[#This Row],[No用]],SetNo[[No.用]:[vlookup 用]],2,FALSE)</f>
        <v>29</v>
      </c>
      <c r="B95" t="s">
        <v>108</v>
      </c>
      <c r="C95" t="s">
        <v>40</v>
      </c>
      <c r="D95" t="s">
        <v>23</v>
      </c>
      <c r="E95" t="s">
        <v>26</v>
      </c>
      <c r="F95" t="s">
        <v>27</v>
      </c>
      <c r="G95" t="s">
        <v>71</v>
      </c>
      <c r="H95">
        <v>1</v>
      </c>
      <c r="I95" t="s">
        <v>245</v>
      </c>
      <c r="J95" t="s">
        <v>179</v>
      </c>
      <c r="K95" t="s">
        <v>174</v>
      </c>
      <c r="L95">
        <v>29</v>
      </c>
      <c r="T95" t="str">
        <f>Toss[[#This Row],[服装]]&amp;Toss[[#This Row],[名前]]&amp;Toss[[#This Row],[レアリティ]]</f>
        <v>ユニフォーム黒尾鉄朗ICONIC</v>
      </c>
    </row>
    <row r="96" spans="1:20" x14ac:dyDescent="0.3">
      <c r="A96">
        <f>VLOOKUP(Toss[[#This Row],[No用]],SetNo[[No.用]:[vlookup 用]],2,FALSE)</f>
        <v>30</v>
      </c>
      <c r="B96" t="s">
        <v>150</v>
      </c>
      <c r="C96" t="s">
        <v>40</v>
      </c>
      <c r="D96" t="s">
        <v>73</v>
      </c>
      <c r="E96" t="s">
        <v>26</v>
      </c>
      <c r="F96" t="s">
        <v>27</v>
      </c>
      <c r="G96" t="s">
        <v>71</v>
      </c>
      <c r="H96">
        <v>1</v>
      </c>
      <c r="I96" t="s">
        <v>245</v>
      </c>
      <c r="J96" t="s">
        <v>178</v>
      </c>
      <c r="K96" t="s">
        <v>174</v>
      </c>
      <c r="L96">
        <v>21</v>
      </c>
      <c r="T96" t="str">
        <f>Toss[[#This Row],[服装]]&amp;Toss[[#This Row],[名前]]&amp;Toss[[#This Row],[レアリティ]]</f>
        <v>制服黒尾鉄朗ICONIC</v>
      </c>
    </row>
    <row r="97" spans="1:20" x14ac:dyDescent="0.3">
      <c r="A97">
        <f>VLOOKUP(Toss[[#This Row],[No用]],SetNo[[No.用]:[vlookup 用]],2,FALSE)</f>
        <v>30</v>
      </c>
      <c r="B97" t="s">
        <v>150</v>
      </c>
      <c r="C97" t="s">
        <v>40</v>
      </c>
      <c r="D97" t="s">
        <v>73</v>
      </c>
      <c r="E97" t="s">
        <v>26</v>
      </c>
      <c r="F97" t="s">
        <v>27</v>
      </c>
      <c r="G97" t="s">
        <v>71</v>
      </c>
      <c r="H97">
        <v>1</v>
      </c>
      <c r="I97" t="s">
        <v>245</v>
      </c>
      <c r="J97" t="s">
        <v>179</v>
      </c>
      <c r="K97" t="s">
        <v>174</v>
      </c>
      <c r="L97">
        <v>29</v>
      </c>
      <c r="T97" t="str">
        <f>Toss[[#This Row],[服装]]&amp;Toss[[#This Row],[名前]]&amp;Toss[[#This Row],[レアリティ]]</f>
        <v>制服黒尾鉄朗ICONIC</v>
      </c>
    </row>
    <row r="98" spans="1:20" x14ac:dyDescent="0.3">
      <c r="A98">
        <f>VLOOKUP(Toss[[#This Row],[No用]],SetNo[[No.用]:[vlookup 用]],2,FALSE)</f>
        <v>31</v>
      </c>
      <c r="B98" t="s">
        <v>151</v>
      </c>
      <c r="C98" t="s">
        <v>40</v>
      </c>
      <c r="D98" t="s">
        <v>90</v>
      </c>
      <c r="E98" t="s">
        <v>26</v>
      </c>
      <c r="F98" t="s">
        <v>27</v>
      </c>
      <c r="G98" t="s">
        <v>71</v>
      </c>
      <c r="H98">
        <v>1</v>
      </c>
      <c r="I98" t="s">
        <v>245</v>
      </c>
      <c r="J98" t="s">
        <v>178</v>
      </c>
      <c r="K98" t="s">
        <v>174</v>
      </c>
      <c r="L98">
        <v>21</v>
      </c>
      <c r="T98" t="str">
        <f>Toss[[#This Row],[服装]]&amp;Toss[[#This Row],[名前]]&amp;Toss[[#This Row],[レアリティ]]</f>
        <v>夏祭り黒尾鉄朗ICONIC</v>
      </c>
    </row>
    <row r="99" spans="1:20" x14ac:dyDescent="0.3">
      <c r="A99">
        <f>VLOOKUP(Toss[[#This Row],[No用]],SetNo[[No.用]:[vlookup 用]],2,FALSE)</f>
        <v>31</v>
      </c>
      <c r="B99" t="s">
        <v>151</v>
      </c>
      <c r="C99" t="s">
        <v>40</v>
      </c>
      <c r="D99" t="s">
        <v>90</v>
      </c>
      <c r="E99" t="s">
        <v>26</v>
      </c>
      <c r="F99" t="s">
        <v>27</v>
      </c>
      <c r="G99" t="s">
        <v>71</v>
      </c>
      <c r="H99">
        <v>1</v>
      </c>
      <c r="I99" t="s">
        <v>245</v>
      </c>
      <c r="J99" t="s">
        <v>179</v>
      </c>
      <c r="K99" t="s">
        <v>174</v>
      </c>
      <c r="L99">
        <v>29</v>
      </c>
      <c r="T99" t="str">
        <f>Toss[[#This Row],[服装]]&amp;Toss[[#This Row],[名前]]&amp;Toss[[#This Row],[レアリティ]]</f>
        <v>夏祭り黒尾鉄朗ICONIC</v>
      </c>
    </row>
    <row r="100" spans="1:20" x14ac:dyDescent="0.3">
      <c r="A100">
        <f>VLOOKUP(Toss[[#This Row],[No用]],SetNo[[No.用]:[vlookup 用]],2,FALSE)</f>
        <v>32</v>
      </c>
      <c r="B100" t="s">
        <v>108</v>
      </c>
      <c r="C100" t="s">
        <v>41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245</v>
      </c>
      <c r="J100" t="s">
        <v>178</v>
      </c>
      <c r="K100" t="s">
        <v>174</v>
      </c>
      <c r="L100">
        <v>30</v>
      </c>
      <c r="T100" t="str">
        <f>Toss[[#This Row],[服装]]&amp;Toss[[#This Row],[名前]]&amp;Toss[[#This Row],[レアリティ]]</f>
        <v>ユニフォーム灰羽リエーフICONIC</v>
      </c>
    </row>
    <row r="101" spans="1:20" x14ac:dyDescent="0.3">
      <c r="A101">
        <f>VLOOKUP(Toss[[#This Row],[No用]],SetNo[[No.用]:[vlookup 用]],2,FALSE)</f>
        <v>32</v>
      </c>
      <c r="B101" t="s">
        <v>108</v>
      </c>
      <c r="C101" t="s">
        <v>41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245</v>
      </c>
      <c r="J101" t="s">
        <v>179</v>
      </c>
      <c r="K101" t="s">
        <v>174</v>
      </c>
      <c r="L101">
        <v>30</v>
      </c>
      <c r="T101" t="str">
        <f>Toss[[#This Row],[服装]]&amp;Toss[[#This Row],[名前]]&amp;Toss[[#This Row],[レアリティ]]</f>
        <v>ユニフォーム灰羽リエーフICONIC</v>
      </c>
    </row>
    <row r="102" spans="1:20" x14ac:dyDescent="0.3">
      <c r="A102">
        <f>VLOOKUP(Toss[[#This Row],[No用]],SetNo[[No.用]:[vlookup 用]],2,FALSE)</f>
        <v>33</v>
      </c>
      <c r="B102" t="s">
        <v>403</v>
      </c>
      <c r="C102" t="s">
        <v>41</v>
      </c>
      <c r="D102" t="s">
        <v>24</v>
      </c>
      <c r="E102" t="s">
        <v>26</v>
      </c>
      <c r="F102" t="s">
        <v>27</v>
      </c>
      <c r="G102" t="s">
        <v>71</v>
      </c>
      <c r="H102">
        <v>1</v>
      </c>
      <c r="I102" t="s">
        <v>245</v>
      </c>
      <c r="J102" t="s">
        <v>178</v>
      </c>
      <c r="K102" t="s">
        <v>174</v>
      </c>
      <c r="L102">
        <v>30</v>
      </c>
      <c r="T102" t="str">
        <f>Toss[[#This Row],[服装]]&amp;Toss[[#This Row],[名前]]&amp;Toss[[#This Row],[レアリティ]]</f>
        <v>探偵灰羽リエーフICONIC</v>
      </c>
    </row>
    <row r="103" spans="1:20" x14ac:dyDescent="0.3">
      <c r="A103">
        <f>VLOOKUP(Toss[[#This Row],[No用]],SetNo[[No.用]:[vlookup 用]],2,FALSE)</f>
        <v>33</v>
      </c>
      <c r="B103" t="s">
        <v>403</v>
      </c>
      <c r="C103" t="s">
        <v>41</v>
      </c>
      <c r="D103" t="s">
        <v>24</v>
      </c>
      <c r="E103" t="s">
        <v>26</v>
      </c>
      <c r="F103" t="s">
        <v>27</v>
      </c>
      <c r="G103" t="s">
        <v>71</v>
      </c>
      <c r="H103">
        <v>1</v>
      </c>
      <c r="I103" t="s">
        <v>245</v>
      </c>
      <c r="J103" t="s">
        <v>179</v>
      </c>
      <c r="K103" t="s">
        <v>174</v>
      </c>
      <c r="L103">
        <v>30</v>
      </c>
      <c r="T103" t="str">
        <f>Toss[[#This Row],[服装]]&amp;Toss[[#This Row],[名前]]&amp;Toss[[#This Row],[レアリティ]]</f>
        <v>探偵灰羽リエーフICONIC</v>
      </c>
    </row>
    <row r="104" spans="1:20" x14ac:dyDescent="0.3">
      <c r="A104">
        <f>VLOOKUP(Toss[[#This Row],[No用]],SetNo[[No.用]:[vlookup 用]],2,FALSE)</f>
        <v>34</v>
      </c>
      <c r="B104" t="s">
        <v>108</v>
      </c>
      <c r="C104" t="s">
        <v>42</v>
      </c>
      <c r="D104" t="s">
        <v>24</v>
      </c>
      <c r="E104" t="s">
        <v>21</v>
      </c>
      <c r="F104" t="s">
        <v>27</v>
      </c>
      <c r="G104" t="s">
        <v>71</v>
      </c>
      <c r="H104">
        <v>1</v>
      </c>
      <c r="I104" t="s">
        <v>245</v>
      </c>
      <c r="J104" t="s">
        <v>178</v>
      </c>
      <c r="K104" t="s">
        <v>174</v>
      </c>
      <c r="L104">
        <v>28</v>
      </c>
      <c r="T104" t="str">
        <f>Toss[[#This Row],[服装]]&amp;Toss[[#This Row],[名前]]&amp;Toss[[#This Row],[レアリティ]]</f>
        <v>ユニフォーム夜久衛輔ICONIC</v>
      </c>
    </row>
    <row r="105" spans="1:20" x14ac:dyDescent="0.3">
      <c r="A105">
        <f>VLOOKUP(Toss[[#This Row],[No用]],SetNo[[No.用]:[vlookup 用]],2,FALSE)</f>
        <v>34</v>
      </c>
      <c r="B105" t="s">
        <v>108</v>
      </c>
      <c r="C105" t="s">
        <v>42</v>
      </c>
      <c r="D105" t="s">
        <v>24</v>
      </c>
      <c r="E105" t="s">
        <v>21</v>
      </c>
      <c r="F105" t="s">
        <v>27</v>
      </c>
      <c r="G105" t="s">
        <v>71</v>
      </c>
      <c r="H105">
        <v>1</v>
      </c>
      <c r="I105" t="s">
        <v>245</v>
      </c>
      <c r="J105" t="s">
        <v>181</v>
      </c>
      <c r="K105" t="s">
        <v>174</v>
      </c>
      <c r="L105">
        <v>28</v>
      </c>
      <c r="T105" t="str">
        <f>Toss[[#This Row],[服装]]&amp;Toss[[#This Row],[名前]]&amp;Toss[[#This Row],[レアリティ]]</f>
        <v>ユニフォーム夜久衛輔ICONIC</v>
      </c>
    </row>
    <row r="106" spans="1:20" x14ac:dyDescent="0.3">
      <c r="A106">
        <f>VLOOKUP(Toss[[#This Row],[No用]],SetNo[[No.用]:[vlookup 用]],2,FALSE)</f>
        <v>35</v>
      </c>
      <c r="B106" t="s">
        <v>108</v>
      </c>
      <c r="C106" t="s">
        <v>43</v>
      </c>
      <c r="D106" t="s">
        <v>24</v>
      </c>
      <c r="E106" t="s">
        <v>25</v>
      </c>
      <c r="F106" t="s">
        <v>27</v>
      </c>
      <c r="G106" t="s">
        <v>71</v>
      </c>
      <c r="H106">
        <v>1</v>
      </c>
      <c r="I106" t="s">
        <v>245</v>
      </c>
      <c r="J106" t="s">
        <v>178</v>
      </c>
      <c r="K106" t="s">
        <v>174</v>
      </c>
      <c r="L106">
        <v>24</v>
      </c>
      <c r="T106" t="str">
        <f>Toss[[#This Row],[服装]]&amp;Toss[[#This Row],[名前]]&amp;Toss[[#This Row],[レアリティ]]</f>
        <v>ユニフォーム福永招平ICONIC</v>
      </c>
    </row>
    <row r="107" spans="1:20" x14ac:dyDescent="0.3">
      <c r="A107">
        <f>VLOOKUP(Toss[[#This Row],[No用]],SetNo[[No.用]:[vlookup 用]],2,FALSE)</f>
        <v>35</v>
      </c>
      <c r="B107" t="s">
        <v>108</v>
      </c>
      <c r="C107" t="s">
        <v>43</v>
      </c>
      <c r="D107" t="s">
        <v>24</v>
      </c>
      <c r="E107" t="s">
        <v>25</v>
      </c>
      <c r="F107" t="s">
        <v>27</v>
      </c>
      <c r="G107" t="s">
        <v>71</v>
      </c>
      <c r="H107">
        <v>1</v>
      </c>
      <c r="I107" t="s">
        <v>245</v>
      </c>
      <c r="J107" t="s">
        <v>179</v>
      </c>
      <c r="K107" t="s">
        <v>174</v>
      </c>
      <c r="L107">
        <v>25</v>
      </c>
      <c r="T107" t="str">
        <f>Toss[[#This Row],[服装]]&amp;Toss[[#This Row],[名前]]&amp;Toss[[#This Row],[レアリティ]]</f>
        <v>ユニフォーム福永招平ICONIC</v>
      </c>
    </row>
    <row r="108" spans="1:20" x14ac:dyDescent="0.3">
      <c r="A108">
        <f>VLOOKUP(Toss[[#This Row],[No用]],SetNo[[No.用]:[vlookup 用]],2,FALSE)</f>
        <v>36</v>
      </c>
      <c r="B108" t="s">
        <v>108</v>
      </c>
      <c r="C108" t="s">
        <v>44</v>
      </c>
      <c r="D108" t="s">
        <v>24</v>
      </c>
      <c r="E108" t="s">
        <v>26</v>
      </c>
      <c r="F108" t="s">
        <v>27</v>
      </c>
      <c r="G108" t="s">
        <v>71</v>
      </c>
      <c r="H108">
        <v>1</v>
      </c>
      <c r="I108" t="s">
        <v>245</v>
      </c>
      <c r="J108" t="s">
        <v>178</v>
      </c>
      <c r="K108" t="s">
        <v>174</v>
      </c>
      <c r="L108">
        <v>24</v>
      </c>
      <c r="T108" t="str">
        <f>Toss[[#This Row],[服装]]&amp;Toss[[#This Row],[名前]]&amp;Toss[[#This Row],[レアリティ]]</f>
        <v>ユニフォーム犬岡走ICONIC</v>
      </c>
    </row>
    <row r="109" spans="1:20" x14ac:dyDescent="0.3">
      <c r="A109">
        <f>VLOOKUP(Toss[[#This Row],[No用]],SetNo[[No.用]:[vlookup 用]],2,FALSE)</f>
        <v>36</v>
      </c>
      <c r="B109" t="s">
        <v>108</v>
      </c>
      <c r="C109" t="s">
        <v>44</v>
      </c>
      <c r="D109" t="s">
        <v>24</v>
      </c>
      <c r="E109" t="s">
        <v>26</v>
      </c>
      <c r="F109" t="s">
        <v>27</v>
      </c>
      <c r="G109" t="s">
        <v>71</v>
      </c>
      <c r="H109">
        <v>1</v>
      </c>
      <c r="I109" t="s">
        <v>245</v>
      </c>
      <c r="J109" t="s">
        <v>179</v>
      </c>
      <c r="K109" t="s">
        <v>174</v>
      </c>
      <c r="L109">
        <v>25</v>
      </c>
      <c r="T109" t="str">
        <f>Toss[[#This Row],[服装]]&amp;Toss[[#This Row],[名前]]&amp;Toss[[#This Row],[レアリティ]]</f>
        <v>ユニフォーム犬岡走ICONIC</v>
      </c>
    </row>
    <row r="110" spans="1:20" x14ac:dyDescent="0.3">
      <c r="A110">
        <f>VLOOKUP(Toss[[#This Row],[No用]],SetNo[[No.用]:[vlookup 用]],2,FALSE)</f>
        <v>37</v>
      </c>
      <c r="B110" t="s">
        <v>108</v>
      </c>
      <c r="C110" t="s">
        <v>45</v>
      </c>
      <c r="D110" t="s">
        <v>24</v>
      </c>
      <c r="E110" t="s">
        <v>25</v>
      </c>
      <c r="F110" t="s">
        <v>27</v>
      </c>
      <c r="G110" t="s">
        <v>71</v>
      </c>
      <c r="H110">
        <v>1</v>
      </c>
      <c r="I110" t="s">
        <v>245</v>
      </c>
      <c r="J110" t="s">
        <v>178</v>
      </c>
      <c r="K110" t="s">
        <v>174</v>
      </c>
      <c r="L110">
        <v>24</v>
      </c>
      <c r="T110" t="str">
        <f>Toss[[#This Row],[服装]]&amp;Toss[[#This Row],[名前]]&amp;Toss[[#This Row],[レアリティ]]</f>
        <v>ユニフォーム山本猛虎ICONIC</v>
      </c>
    </row>
    <row r="111" spans="1:20" x14ac:dyDescent="0.3">
      <c r="A111">
        <f>VLOOKUP(Toss[[#This Row],[No用]],SetNo[[No.用]:[vlookup 用]],2,FALSE)</f>
        <v>38</v>
      </c>
      <c r="B111" t="s">
        <v>108</v>
      </c>
      <c r="C111" t="s">
        <v>46</v>
      </c>
      <c r="D111" t="s">
        <v>24</v>
      </c>
      <c r="E111" t="s">
        <v>21</v>
      </c>
      <c r="F111" t="s">
        <v>27</v>
      </c>
      <c r="G111" t="s">
        <v>71</v>
      </c>
      <c r="H111">
        <v>1</v>
      </c>
      <c r="I111" t="s">
        <v>245</v>
      </c>
      <c r="J111" t="s">
        <v>178</v>
      </c>
      <c r="K111" t="s">
        <v>174</v>
      </c>
      <c r="L111">
        <v>25</v>
      </c>
      <c r="T111" t="str">
        <f>Toss[[#This Row],[服装]]&amp;Toss[[#This Row],[名前]]&amp;Toss[[#This Row],[レアリティ]]</f>
        <v>ユニフォーム芝山優生ICONIC</v>
      </c>
    </row>
    <row r="112" spans="1:20" x14ac:dyDescent="0.3">
      <c r="A112">
        <f>VLOOKUP(Toss[[#This Row],[No用]],SetNo[[No.用]:[vlookup 用]],2,FALSE)</f>
        <v>39</v>
      </c>
      <c r="B112" t="s">
        <v>108</v>
      </c>
      <c r="C112" t="s">
        <v>47</v>
      </c>
      <c r="D112" t="s">
        <v>24</v>
      </c>
      <c r="E112" t="s">
        <v>25</v>
      </c>
      <c r="F112" t="s">
        <v>27</v>
      </c>
      <c r="G112" t="s">
        <v>71</v>
      </c>
      <c r="H112">
        <v>1</v>
      </c>
      <c r="I112" t="s">
        <v>245</v>
      </c>
      <c r="J112" t="s">
        <v>178</v>
      </c>
      <c r="K112" t="s">
        <v>174</v>
      </c>
      <c r="L112">
        <v>24</v>
      </c>
      <c r="T112" t="str">
        <f>Toss[[#This Row],[服装]]&amp;Toss[[#This Row],[名前]]&amp;Toss[[#This Row],[レアリティ]]</f>
        <v>ユニフォーム海信之ICONIC</v>
      </c>
    </row>
    <row r="113" spans="1:20" x14ac:dyDescent="0.3">
      <c r="A113">
        <f>VLOOKUP(Toss[[#This Row],[No用]],SetNo[[No.用]:[vlookup 用]],2,FALSE)</f>
        <v>39</v>
      </c>
      <c r="B113" t="s">
        <v>108</v>
      </c>
      <c r="C113" t="s">
        <v>47</v>
      </c>
      <c r="D113" t="s">
        <v>24</v>
      </c>
      <c r="E113" t="s">
        <v>25</v>
      </c>
      <c r="F113" t="s">
        <v>27</v>
      </c>
      <c r="G113" t="s">
        <v>71</v>
      </c>
      <c r="H113">
        <v>1</v>
      </c>
      <c r="I113" t="s">
        <v>245</v>
      </c>
      <c r="J113" t="s">
        <v>179</v>
      </c>
      <c r="K113" t="s">
        <v>174</v>
      </c>
      <c r="L113">
        <v>26</v>
      </c>
      <c r="T113" t="str">
        <f>Toss[[#This Row],[服装]]&amp;Toss[[#This Row],[名前]]&amp;Toss[[#This Row],[レアリティ]]</f>
        <v>ユニフォーム海信之ICONIC</v>
      </c>
    </row>
    <row r="114" spans="1:20" x14ac:dyDescent="0.3">
      <c r="A114">
        <f>VLOOKUP(Toss[[#This Row],[No用]],SetNo[[No.用]:[vlookup 用]],2,FALSE)</f>
        <v>40</v>
      </c>
      <c r="B114" t="s">
        <v>108</v>
      </c>
      <c r="C114" t="s">
        <v>47</v>
      </c>
      <c r="D114" t="s">
        <v>90</v>
      </c>
      <c r="E114" t="s">
        <v>78</v>
      </c>
      <c r="F114" t="s">
        <v>27</v>
      </c>
      <c r="G114" t="s">
        <v>152</v>
      </c>
      <c r="H114">
        <v>1</v>
      </c>
      <c r="I114" t="s">
        <v>245</v>
      </c>
      <c r="J114" t="s">
        <v>178</v>
      </c>
      <c r="K114" t="s">
        <v>174</v>
      </c>
      <c r="L114">
        <v>24</v>
      </c>
      <c r="T114" t="str">
        <f>Toss[[#This Row],[服装]]&amp;Toss[[#This Row],[名前]]&amp;Toss[[#This Row],[レアリティ]]</f>
        <v>ユニフォーム海信之YELL</v>
      </c>
    </row>
    <row r="115" spans="1:20" x14ac:dyDescent="0.3">
      <c r="A115">
        <f>VLOOKUP(Toss[[#This Row],[No用]],SetNo[[No.用]:[vlookup 用]],2,FALSE)</f>
        <v>40</v>
      </c>
      <c r="B115" t="s">
        <v>108</v>
      </c>
      <c r="C115" t="s">
        <v>47</v>
      </c>
      <c r="D115" t="s">
        <v>90</v>
      </c>
      <c r="E115" t="s">
        <v>78</v>
      </c>
      <c r="F115" t="s">
        <v>27</v>
      </c>
      <c r="G115" t="s">
        <v>152</v>
      </c>
      <c r="H115">
        <v>1</v>
      </c>
      <c r="I115" t="s">
        <v>245</v>
      </c>
      <c r="J115" t="s">
        <v>179</v>
      </c>
      <c r="K115" t="s">
        <v>174</v>
      </c>
      <c r="L115">
        <v>26</v>
      </c>
      <c r="T115" t="str">
        <f>Toss[[#This Row],[服装]]&amp;Toss[[#This Row],[名前]]&amp;Toss[[#This Row],[レアリティ]]</f>
        <v>ユニフォーム海信之YELL</v>
      </c>
    </row>
    <row r="116" spans="1:20" x14ac:dyDescent="0.3">
      <c r="A116">
        <f>VLOOKUP(Toss[[#This Row],[No用]],SetNo[[No.用]:[vlookup 用]],2,FALSE)</f>
        <v>41</v>
      </c>
      <c r="B116" t="s">
        <v>218</v>
      </c>
      <c r="C116" t="s">
        <v>48</v>
      </c>
      <c r="D116" t="s">
        <v>23</v>
      </c>
      <c r="E116" t="s">
        <v>26</v>
      </c>
      <c r="F116" t="s">
        <v>49</v>
      </c>
      <c r="G116" t="s">
        <v>71</v>
      </c>
      <c r="H116">
        <v>1</v>
      </c>
      <c r="I116" t="s">
        <v>245</v>
      </c>
      <c r="J116" t="s">
        <v>178</v>
      </c>
      <c r="K116" t="s">
        <v>174</v>
      </c>
      <c r="L116">
        <v>25</v>
      </c>
      <c r="T116" t="str">
        <f>Toss[[#This Row],[服装]]&amp;Toss[[#This Row],[名前]]&amp;Toss[[#This Row],[レアリティ]]</f>
        <v>ユニフォーム青根高伸ICONIC</v>
      </c>
    </row>
    <row r="117" spans="1:20" x14ac:dyDescent="0.3">
      <c r="A117">
        <f>VLOOKUP(Toss[[#This Row],[No用]],SetNo[[No.用]:[vlookup 用]],2,FALSE)</f>
        <v>41</v>
      </c>
      <c r="B117" t="s">
        <v>218</v>
      </c>
      <c r="C117" t="s">
        <v>48</v>
      </c>
      <c r="D117" t="s">
        <v>23</v>
      </c>
      <c r="E117" t="s">
        <v>26</v>
      </c>
      <c r="F117" t="s">
        <v>49</v>
      </c>
      <c r="G117" t="s">
        <v>71</v>
      </c>
      <c r="H117">
        <v>1</v>
      </c>
      <c r="I117" t="s">
        <v>245</v>
      </c>
      <c r="J117" t="s">
        <v>179</v>
      </c>
      <c r="K117" t="s">
        <v>174</v>
      </c>
      <c r="L117">
        <v>26</v>
      </c>
      <c r="T117" t="str">
        <f>Toss[[#This Row],[服装]]&amp;Toss[[#This Row],[名前]]&amp;Toss[[#This Row],[レアリティ]]</f>
        <v>ユニフォーム青根高伸ICONIC</v>
      </c>
    </row>
    <row r="118" spans="1:20" x14ac:dyDescent="0.3">
      <c r="A118">
        <f>VLOOKUP(Toss[[#This Row],[No用]],SetNo[[No.用]:[vlookup 用]],2,FALSE)</f>
        <v>42</v>
      </c>
      <c r="B118" t="s">
        <v>150</v>
      </c>
      <c r="C118" t="s">
        <v>48</v>
      </c>
      <c r="D118" t="s">
        <v>23</v>
      </c>
      <c r="E118" t="s">
        <v>26</v>
      </c>
      <c r="F118" t="s">
        <v>49</v>
      </c>
      <c r="G118" t="s">
        <v>71</v>
      </c>
      <c r="H118">
        <v>1</v>
      </c>
      <c r="I118" t="s">
        <v>245</v>
      </c>
      <c r="J118" t="s">
        <v>178</v>
      </c>
      <c r="K118" t="s">
        <v>174</v>
      </c>
      <c r="L118">
        <v>25</v>
      </c>
      <c r="T118" t="str">
        <f>Toss[[#This Row],[服装]]&amp;Toss[[#This Row],[名前]]&amp;Toss[[#This Row],[レアリティ]]</f>
        <v>制服青根高伸ICONIC</v>
      </c>
    </row>
    <row r="119" spans="1:20" x14ac:dyDescent="0.3">
      <c r="A119">
        <f>VLOOKUP(Toss[[#This Row],[No用]],SetNo[[No.用]:[vlookup 用]],2,FALSE)</f>
        <v>42</v>
      </c>
      <c r="B119" t="s">
        <v>150</v>
      </c>
      <c r="C119" t="s">
        <v>48</v>
      </c>
      <c r="D119" t="s">
        <v>23</v>
      </c>
      <c r="E119" t="s">
        <v>26</v>
      </c>
      <c r="F119" t="s">
        <v>49</v>
      </c>
      <c r="G119" t="s">
        <v>71</v>
      </c>
      <c r="H119">
        <v>1</v>
      </c>
      <c r="I119" t="s">
        <v>245</v>
      </c>
      <c r="J119" t="s">
        <v>179</v>
      </c>
      <c r="K119" t="s">
        <v>174</v>
      </c>
      <c r="L119">
        <v>26</v>
      </c>
      <c r="T119" t="str">
        <f>Toss[[#This Row],[服装]]&amp;Toss[[#This Row],[名前]]&amp;Toss[[#This Row],[レアリティ]]</f>
        <v>制服青根高伸ICONIC</v>
      </c>
    </row>
    <row r="120" spans="1:20" x14ac:dyDescent="0.3">
      <c r="A120">
        <f>VLOOKUP(Toss[[#This Row],[No用]],SetNo[[No.用]:[vlookup 用]],2,FALSE)</f>
        <v>43</v>
      </c>
      <c r="B120" t="s">
        <v>118</v>
      </c>
      <c r="C120" t="s">
        <v>48</v>
      </c>
      <c r="D120" t="s">
        <v>24</v>
      </c>
      <c r="E120" t="s">
        <v>26</v>
      </c>
      <c r="F120" t="s">
        <v>49</v>
      </c>
      <c r="G120" t="s">
        <v>71</v>
      </c>
      <c r="H120">
        <v>1</v>
      </c>
      <c r="I120" t="s">
        <v>245</v>
      </c>
      <c r="J120" t="s">
        <v>178</v>
      </c>
      <c r="K120" t="s">
        <v>174</v>
      </c>
      <c r="L120">
        <v>25</v>
      </c>
      <c r="T120" t="str">
        <f>Toss[[#This Row],[服装]]&amp;Toss[[#This Row],[名前]]&amp;Toss[[#This Row],[レアリティ]]</f>
        <v>プール掃除青根高伸ICONIC</v>
      </c>
    </row>
    <row r="121" spans="1:20" x14ac:dyDescent="0.3">
      <c r="A121">
        <f>VLOOKUP(Toss[[#This Row],[No用]],SetNo[[No.用]:[vlookup 用]],2,FALSE)</f>
        <v>43</v>
      </c>
      <c r="B121" t="s">
        <v>118</v>
      </c>
      <c r="C121" t="s">
        <v>48</v>
      </c>
      <c r="D121" t="s">
        <v>24</v>
      </c>
      <c r="E121" t="s">
        <v>26</v>
      </c>
      <c r="F121" t="s">
        <v>49</v>
      </c>
      <c r="G121" t="s">
        <v>71</v>
      </c>
      <c r="H121">
        <v>1</v>
      </c>
      <c r="I121" t="s">
        <v>245</v>
      </c>
      <c r="J121" t="s">
        <v>179</v>
      </c>
      <c r="K121" t="s">
        <v>174</v>
      </c>
      <c r="L121">
        <v>26</v>
      </c>
      <c r="T121" t="str">
        <f>Toss[[#This Row],[服装]]&amp;Toss[[#This Row],[名前]]&amp;Toss[[#This Row],[レアリティ]]</f>
        <v>プール掃除青根高伸ICONIC</v>
      </c>
    </row>
    <row r="122" spans="1:20" x14ac:dyDescent="0.3">
      <c r="A122">
        <f>VLOOKUP(Toss[[#This Row],[No用]],SetNo[[No.用]:[vlookup 用]],2,FALSE)</f>
        <v>44</v>
      </c>
      <c r="B122" t="s">
        <v>218</v>
      </c>
      <c r="C122" t="s">
        <v>50</v>
      </c>
      <c r="D122" t="s">
        <v>28</v>
      </c>
      <c r="E122" t="s">
        <v>25</v>
      </c>
      <c r="F122" t="s">
        <v>49</v>
      </c>
      <c r="G122" t="s">
        <v>71</v>
      </c>
      <c r="H122">
        <v>1</v>
      </c>
      <c r="I122" t="s">
        <v>245</v>
      </c>
      <c r="J122" t="s">
        <v>178</v>
      </c>
      <c r="K122" t="s">
        <v>174</v>
      </c>
      <c r="L122">
        <v>24</v>
      </c>
      <c r="T122" t="str">
        <f>Toss[[#This Row],[服装]]&amp;Toss[[#This Row],[名前]]&amp;Toss[[#This Row],[レアリティ]]</f>
        <v>ユニフォーム二口堅治ICONIC</v>
      </c>
    </row>
    <row r="123" spans="1:20" x14ac:dyDescent="0.3">
      <c r="A123">
        <f>VLOOKUP(Toss[[#This Row],[No用]],SetNo[[No.用]:[vlookup 用]],2,FALSE)</f>
        <v>44</v>
      </c>
      <c r="B123" t="s">
        <v>218</v>
      </c>
      <c r="C123" t="s">
        <v>50</v>
      </c>
      <c r="D123" t="s">
        <v>28</v>
      </c>
      <c r="E123" t="s">
        <v>25</v>
      </c>
      <c r="F123" t="s">
        <v>49</v>
      </c>
      <c r="G123" t="s">
        <v>71</v>
      </c>
      <c r="H123">
        <v>1</v>
      </c>
      <c r="I123" t="s">
        <v>245</v>
      </c>
      <c r="J123" t="s">
        <v>179</v>
      </c>
      <c r="K123" t="s">
        <v>174</v>
      </c>
      <c r="L123">
        <v>32</v>
      </c>
      <c r="T123" t="str">
        <f>Toss[[#This Row],[服装]]&amp;Toss[[#This Row],[名前]]&amp;Toss[[#This Row],[レアリティ]]</f>
        <v>ユニフォーム二口堅治ICONIC</v>
      </c>
    </row>
    <row r="124" spans="1:20" x14ac:dyDescent="0.3">
      <c r="A124">
        <f>VLOOKUP(Toss[[#This Row],[No用]],SetNo[[No.用]:[vlookup 用]],2,FALSE)</f>
        <v>45</v>
      </c>
      <c r="B124" t="s">
        <v>150</v>
      </c>
      <c r="C124" t="s">
        <v>50</v>
      </c>
      <c r="D124" t="s">
        <v>28</v>
      </c>
      <c r="E124" t="s">
        <v>25</v>
      </c>
      <c r="F124" t="s">
        <v>49</v>
      </c>
      <c r="G124" t="s">
        <v>71</v>
      </c>
      <c r="H124">
        <v>1</v>
      </c>
      <c r="I124" t="s">
        <v>245</v>
      </c>
      <c r="J124" t="s">
        <v>178</v>
      </c>
      <c r="K124" t="s">
        <v>174</v>
      </c>
      <c r="L124">
        <v>24</v>
      </c>
      <c r="T124" t="str">
        <f>Toss[[#This Row],[服装]]&amp;Toss[[#This Row],[名前]]&amp;Toss[[#This Row],[レアリティ]]</f>
        <v>制服二口堅治ICONIC</v>
      </c>
    </row>
    <row r="125" spans="1:20" x14ac:dyDescent="0.3">
      <c r="A125">
        <f>VLOOKUP(Toss[[#This Row],[No用]],SetNo[[No.用]:[vlookup 用]],2,FALSE)</f>
        <v>45</v>
      </c>
      <c r="B125" t="s">
        <v>150</v>
      </c>
      <c r="C125" t="s">
        <v>50</v>
      </c>
      <c r="D125" t="s">
        <v>28</v>
      </c>
      <c r="E125" t="s">
        <v>25</v>
      </c>
      <c r="F125" t="s">
        <v>49</v>
      </c>
      <c r="G125" t="s">
        <v>71</v>
      </c>
      <c r="H125">
        <v>1</v>
      </c>
      <c r="I125" t="s">
        <v>245</v>
      </c>
      <c r="J125" t="s">
        <v>179</v>
      </c>
      <c r="K125" t="s">
        <v>174</v>
      </c>
      <c r="L125">
        <v>32</v>
      </c>
      <c r="T125" t="str">
        <f>Toss[[#This Row],[服装]]&amp;Toss[[#This Row],[名前]]&amp;Toss[[#This Row],[レアリティ]]</f>
        <v>制服二口堅治ICONIC</v>
      </c>
    </row>
    <row r="126" spans="1:20" x14ac:dyDescent="0.3">
      <c r="A126">
        <f>VLOOKUP(Toss[[#This Row],[No用]],SetNo[[No.用]:[vlookup 用]],2,FALSE)</f>
        <v>46</v>
      </c>
      <c r="B126" t="s">
        <v>118</v>
      </c>
      <c r="C126" t="s">
        <v>50</v>
      </c>
      <c r="D126" t="s">
        <v>23</v>
      </c>
      <c r="E126" t="s">
        <v>25</v>
      </c>
      <c r="F126" t="s">
        <v>49</v>
      </c>
      <c r="G126" t="s">
        <v>71</v>
      </c>
      <c r="H126">
        <v>1</v>
      </c>
      <c r="I126" t="s">
        <v>245</v>
      </c>
      <c r="J126" t="s">
        <v>178</v>
      </c>
      <c r="K126" t="s">
        <v>174</v>
      </c>
      <c r="L126">
        <v>24</v>
      </c>
      <c r="T126" t="str">
        <f>Toss[[#This Row],[服装]]&amp;Toss[[#This Row],[名前]]&amp;Toss[[#This Row],[レアリティ]]</f>
        <v>プール掃除二口堅治ICONIC</v>
      </c>
    </row>
    <row r="127" spans="1:20" x14ac:dyDescent="0.3">
      <c r="A127">
        <f>VLOOKUP(Toss[[#This Row],[No用]],SetNo[[No.用]:[vlookup 用]],2,FALSE)</f>
        <v>46</v>
      </c>
      <c r="B127" t="s">
        <v>118</v>
      </c>
      <c r="C127" t="s">
        <v>50</v>
      </c>
      <c r="D127" t="s">
        <v>23</v>
      </c>
      <c r="E127" t="s">
        <v>25</v>
      </c>
      <c r="F127" t="s">
        <v>49</v>
      </c>
      <c r="G127" t="s">
        <v>71</v>
      </c>
      <c r="H127">
        <v>1</v>
      </c>
      <c r="I127" t="s">
        <v>245</v>
      </c>
      <c r="J127" t="s">
        <v>179</v>
      </c>
      <c r="K127" t="s">
        <v>174</v>
      </c>
      <c r="L127">
        <v>32</v>
      </c>
      <c r="T127" t="str">
        <f>Toss[[#This Row],[服装]]&amp;Toss[[#This Row],[名前]]&amp;Toss[[#This Row],[レアリティ]]</f>
        <v>プール掃除二口堅治ICONIC</v>
      </c>
    </row>
    <row r="128" spans="1:20" x14ac:dyDescent="0.3">
      <c r="A128">
        <f>VLOOKUP(Toss[[#This Row],[No用]],SetNo[[No.用]:[vlookup 用]],2,FALSE)</f>
        <v>47</v>
      </c>
      <c r="B128" t="s">
        <v>218</v>
      </c>
      <c r="C128" t="s">
        <v>401</v>
      </c>
      <c r="D128" t="s">
        <v>23</v>
      </c>
      <c r="E128" t="s">
        <v>31</v>
      </c>
      <c r="F128" t="s">
        <v>49</v>
      </c>
      <c r="G128" t="s">
        <v>71</v>
      </c>
      <c r="H128">
        <v>1</v>
      </c>
      <c r="I128" t="s">
        <v>245</v>
      </c>
      <c r="J128" s="3" t="s">
        <v>178</v>
      </c>
      <c r="K128" s="3" t="s">
        <v>185</v>
      </c>
      <c r="L128">
        <v>34</v>
      </c>
      <c r="T128" t="str">
        <f>Toss[[#This Row],[服装]]&amp;Toss[[#This Row],[名前]]&amp;Toss[[#This Row],[レアリティ]]</f>
        <v>ユニフォーム黄金川貫至ICONIC</v>
      </c>
    </row>
    <row r="129" spans="1:20" x14ac:dyDescent="0.3">
      <c r="A129">
        <f>VLOOKUP(Toss[[#This Row],[No用]],SetNo[[No.用]:[vlookup 用]],2,FALSE)</f>
        <v>47</v>
      </c>
      <c r="B129" t="s">
        <v>218</v>
      </c>
      <c r="C129" t="s">
        <v>401</v>
      </c>
      <c r="D129" t="s">
        <v>23</v>
      </c>
      <c r="E129" t="s">
        <v>31</v>
      </c>
      <c r="F129" t="s">
        <v>49</v>
      </c>
      <c r="G129" t="s">
        <v>71</v>
      </c>
      <c r="H129">
        <v>1</v>
      </c>
      <c r="I129" t="s">
        <v>245</v>
      </c>
      <c r="J129" s="3" t="s">
        <v>181</v>
      </c>
      <c r="K129" s="3" t="s">
        <v>185</v>
      </c>
      <c r="L129">
        <v>34</v>
      </c>
      <c r="T129" t="str">
        <f>Toss[[#This Row],[服装]]&amp;Toss[[#This Row],[名前]]&amp;Toss[[#This Row],[レアリティ]]</f>
        <v>ユニフォーム黄金川貫至ICONIC</v>
      </c>
    </row>
    <row r="130" spans="1:20" x14ac:dyDescent="0.3">
      <c r="A130">
        <f>VLOOKUP(Toss[[#This Row],[No用]],SetNo[[No.用]:[vlookup 用]],2,FALSE)</f>
        <v>47</v>
      </c>
      <c r="B130" t="s">
        <v>218</v>
      </c>
      <c r="C130" t="s">
        <v>401</v>
      </c>
      <c r="D130" t="s">
        <v>23</v>
      </c>
      <c r="E130" t="s">
        <v>31</v>
      </c>
      <c r="F130" t="s">
        <v>49</v>
      </c>
      <c r="G130" t="s">
        <v>71</v>
      </c>
      <c r="H130">
        <v>1</v>
      </c>
      <c r="I130" t="s">
        <v>245</v>
      </c>
      <c r="J130" s="3" t="s">
        <v>247</v>
      </c>
      <c r="K130" s="3" t="s">
        <v>185</v>
      </c>
      <c r="L130">
        <v>42</v>
      </c>
      <c r="T130" t="str">
        <f>Toss[[#This Row],[服装]]&amp;Toss[[#This Row],[名前]]&amp;Toss[[#This Row],[レアリティ]]</f>
        <v>ユニフォーム黄金川貫至ICONIC</v>
      </c>
    </row>
    <row r="131" spans="1:20" x14ac:dyDescent="0.3">
      <c r="A131">
        <f>VLOOKUP(Toss[[#This Row],[No用]],SetNo[[No.用]:[vlookup 用]],2,FALSE)</f>
        <v>47</v>
      </c>
      <c r="B131" t="s">
        <v>218</v>
      </c>
      <c r="C131" t="s">
        <v>401</v>
      </c>
      <c r="D131" t="s">
        <v>23</v>
      </c>
      <c r="E131" t="s">
        <v>31</v>
      </c>
      <c r="F131" t="s">
        <v>49</v>
      </c>
      <c r="G131" t="s">
        <v>71</v>
      </c>
      <c r="H131">
        <v>1</v>
      </c>
      <c r="I131" t="s">
        <v>245</v>
      </c>
      <c r="J131" s="3" t="s">
        <v>184</v>
      </c>
      <c r="K131" s="3" t="s">
        <v>174</v>
      </c>
      <c r="L131">
        <v>32</v>
      </c>
      <c r="T131" t="str">
        <f>Toss[[#This Row],[服装]]&amp;Toss[[#This Row],[名前]]&amp;Toss[[#This Row],[レアリティ]]</f>
        <v>ユニフォーム黄金川貫至ICONIC</v>
      </c>
    </row>
    <row r="132" spans="1:20" x14ac:dyDescent="0.3">
      <c r="A132">
        <f>VLOOKUP(Toss[[#This Row],[No用]],SetNo[[No.用]:[vlookup 用]],2,FALSE)</f>
        <v>47</v>
      </c>
      <c r="B132" t="s">
        <v>218</v>
      </c>
      <c r="C132" t="s">
        <v>401</v>
      </c>
      <c r="D132" t="s">
        <v>23</v>
      </c>
      <c r="E132" t="s">
        <v>31</v>
      </c>
      <c r="F132" t="s">
        <v>49</v>
      </c>
      <c r="G132" t="s">
        <v>71</v>
      </c>
      <c r="H132">
        <v>1</v>
      </c>
      <c r="I132" t="s">
        <v>245</v>
      </c>
      <c r="J132" s="3" t="s">
        <v>402</v>
      </c>
      <c r="K132" s="3" t="s">
        <v>185</v>
      </c>
      <c r="L132">
        <v>36</v>
      </c>
      <c r="T132" t="str">
        <f>Toss[[#This Row],[服装]]&amp;Toss[[#This Row],[名前]]&amp;Toss[[#This Row],[レアリティ]]</f>
        <v>ユニフォーム黄金川貫至ICONIC</v>
      </c>
    </row>
    <row r="133" spans="1:20" x14ac:dyDescent="0.3">
      <c r="A133">
        <f>VLOOKUP(Toss[[#This Row],[No用]],SetNo[[No.用]:[vlookup 用]],2,FALSE)</f>
        <v>47</v>
      </c>
      <c r="B133" t="s">
        <v>218</v>
      </c>
      <c r="C133" t="s">
        <v>401</v>
      </c>
      <c r="D133" t="s">
        <v>23</v>
      </c>
      <c r="E133" t="s">
        <v>31</v>
      </c>
      <c r="F133" t="s">
        <v>49</v>
      </c>
      <c r="G133" t="s">
        <v>71</v>
      </c>
      <c r="H133">
        <v>1</v>
      </c>
      <c r="I133" t="s">
        <v>245</v>
      </c>
      <c r="J133" s="3" t="s">
        <v>246</v>
      </c>
      <c r="K133" s="3" t="s">
        <v>174</v>
      </c>
      <c r="L133">
        <v>32</v>
      </c>
      <c r="T133" t="str">
        <f>Toss[[#This Row],[服装]]&amp;Toss[[#This Row],[名前]]&amp;Toss[[#This Row],[レアリティ]]</f>
        <v>ユニフォーム黄金川貫至ICONIC</v>
      </c>
    </row>
    <row r="134" spans="1:20" x14ac:dyDescent="0.3">
      <c r="A134">
        <f>VLOOKUP(Toss[[#This Row],[No用]],SetNo[[No.用]:[vlookup 用]],2,FALSE)</f>
        <v>47</v>
      </c>
      <c r="B134" t="s">
        <v>218</v>
      </c>
      <c r="C134" t="s">
        <v>401</v>
      </c>
      <c r="D134" t="s">
        <v>23</v>
      </c>
      <c r="E134" t="s">
        <v>31</v>
      </c>
      <c r="F134" t="s">
        <v>49</v>
      </c>
      <c r="G134" t="s">
        <v>71</v>
      </c>
      <c r="H134">
        <v>1</v>
      </c>
      <c r="I134" t="s">
        <v>245</v>
      </c>
      <c r="J134" s="3" t="s">
        <v>179</v>
      </c>
      <c r="K134" s="3" t="s">
        <v>174</v>
      </c>
      <c r="L134">
        <v>27</v>
      </c>
      <c r="T134" t="str">
        <f>Toss[[#This Row],[服装]]&amp;Toss[[#This Row],[名前]]&amp;Toss[[#This Row],[レアリティ]]</f>
        <v>ユニフォーム黄金川貫至ICONIC</v>
      </c>
    </row>
    <row r="135" spans="1:20" x14ac:dyDescent="0.3">
      <c r="A135">
        <f>VLOOKUP(Toss[[#This Row],[No用]],SetNo[[No.用]:[vlookup 用]],2,FALSE)</f>
        <v>48</v>
      </c>
      <c r="B135" t="s">
        <v>150</v>
      </c>
      <c r="C135" t="s">
        <v>401</v>
      </c>
      <c r="D135" t="s">
        <v>23</v>
      </c>
      <c r="E135" t="s">
        <v>31</v>
      </c>
      <c r="F135" t="s">
        <v>49</v>
      </c>
      <c r="G135" t="s">
        <v>71</v>
      </c>
      <c r="H135">
        <v>1</v>
      </c>
      <c r="I135" t="s">
        <v>245</v>
      </c>
      <c r="J135" s="3" t="s">
        <v>178</v>
      </c>
      <c r="K135" s="3" t="s">
        <v>185</v>
      </c>
      <c r="L135">
        <v>34</v>
      </c>
      <c r="T135" t="str">
        <f>Toss[[#This Row],[服装]]&amp;Toss[[#This Row],[名前]]&amp;Toss[[#This Row],[レアリティ]]</f>
        <v>制服黄金川貫至ICONIC</v>
      </c>
    </row>
    <row r="136" spans="1:20" x14ac:dyDescent="0.3">
      <c r="A136">
        <f>VLOOKUP(Toss[[#This Row],[No用]],SetNo[[No.用]:[vlookup 用]],2,FALSE)</f>
        <v>48</v>
      </c>
      <c r="B136" t="s">
        <v>150</v>
      </c>
      <c r="C136" t="s">
        <v>401</v>
      </c>
      <c r="D136" t="s">
        <v>23</v>
      </c>
      <c r="E136" t="s">
        <v>31</v>
      </c>
      <c r="F136" t="s">
        <v>49</v>
      </c>
      <c r="G136" t="s">
        <v>71</v>
      </c>
      <c r="H136">
        <v>1</v>
      </c>
      <c r="I136" t="s">
        <v>245</v>
      </c>
      <c r="J136" s="3" t="s">
        <v>181</v>
      </c>
      <c r="K136" s="3" t="s">
        <v>185</v>
      </c>
      <c r="L136">
        <v>34</v>
      </c>
      <c r="T136" t="str">
        <f>Toss[[#This Row],[服装]]&amp;Toss[[#This Row],[名前]]&amp;Toss[[#This Row],[レアリティ]]</f>
        <v>制服黄金川貫至ICONIC</v>
      </c>
    </row>
    <row r="137" spans="1:20" x14ac:dyDescent="0.3">
      <c r="A137">
        <f>VLOOKUP(Toss[[#This Row],[No用]],SetNo[[No.用]:[vlookup 用]],2,FALSE)</f>
        <v>48</v>
      </c>
      <c r="B137" t="s">
        <v>150</v>
      </c>
      <c r="C137" t="s">
        <v>401</v>
      </c>
      <c r="D137" t="s">
        <v>23</v>
      </c>
      <c r="E137" t="s">
        <v>31</v>
      </c>
      <c r="F137" t="s">
        <v>49</v>
      </c>
      <c r="G137" t="s">
        <v>71</v>
      </c>
      <c r="H137">
        <v>1</v>
      </c>
      <c r="I137" t="s">
        <v>245</v>
      </c>
      <c r="J137" s="3" t="s">
        <v>247</v>
      </c>
      <c r="K137" s="3" t="s">
        <v>185</v>
      </c>
      <c r="L137">
        <v>42</v>
      </c>
      <c r="T137" t="str">
        <f>Toss[[#This Row],[服装]]&amp;Toss[[#This Row],[名前]]&amp;Toss[[#This Row],[レアリティ]]</f>
        <v>制服黄金川貫至ICONIC</v>
      </c>
    </row>
    <row r="138" spans="1:20" x14ac:dyDescent="0.3">
      <c r="A138">
        <f>VLOOKUP(Toss[[#This Row],[No用]],SetNo[[No.用]:[vlookup 用]],2,FALSE)</f>
        <v>48</v>
      </c>
      <c r="B138" t="s">
        <v>150</v>
      </c>
      <c r="C138" t="s">
        <v>401</v>
      </c>
      <c r="D138" t="s">
        <v>23</v>
      </c>
      <c r="E138" t="s">
        <v>31</v>
      </c>
      <c r="F138" t="s">
        <v>49</v>
      </c>
      <c r="G138" t="s">
        <v>71</v>
      </c>
      <c r="H138">
        <v>1</v>
      </c>
      <c r="I138" t="s">
        <v>245</v>
      </c>
      <c r="J138" s="3" t="s">
        <v>184</v>
      </c>
      <c r="K138" s="3" t="s">
        <v>174</v>
      </c>
      <c r="L138">
        <v>32</v>
      </c>
      <c r="T138" t="str">
        <f>Toss[[#This Row],[服装]]&amp;Toss[[#This Row],[名前]]&amp;Toss[[#This Row],[レアリティ]]</f>
        <v>制服黄金川貫至ICONIC</v>
      </c>
    </row>
    <row r="139" spans="1:20" x14ac:dyDescent="0.3">
      <c r="A139">
        <f>VLOOKUP(Toss[[#This Row],[No用]],SetNo[[No.用]:[vlookup 用]],2,FALSE)</f>
        <v>48</v>
      </c>
      <c r="B139" t="s">
        <v>150</v>
      </c>
      <c r="C139" t="s">
        <v>401</v>
      </c>
      <c r="D139" t="s">
        <v>23</v>
      </c>
      <c r="E139" t="s">
        <v>31</v>
      </c>
      <c r="F139" t="s">
        <v>49</v>
      </c>
      <c r="G139" t="s">
        <v>71</v>
      </c>
      <c r="H139">
        <v>1</v>
      </c>
      <c r="I139" t="s">
        <v>245</v>
      </c>
      <c r="J139" s="3" t="s">
        <v>402</v>
      </c>
      <c r="K139" s="3" t="s">
        <v>185</v>
      </c>
      <c r="L139">
        <v>36</v>
      </c>
      <c r="T139" t="str">
        <f>Toss[[#This Row],[服装]]&amp;Toss[[#This Row],[名前]]&amp;Toss[[#This Row],[レアリティ]]</f>
        <v>制服黄金川貫至ICONIC</v>
      </c>
    </row>
    <row r="140" spans="1:20" x14ac:dyDescent="0.3">
      <c r="A140">
        <f>VLOOKUP(Toss[[#This Row],[No用]],SetNo[[No.用]:[vlookup 用]],2,FALSE)</f>
        <v>48</v>
      </c>
      <c r="B140" t="s">
        <v>150</v>
      </c>
      <c r="C140" t="s">
        <v>401</v>
      </c>
      <c r="D140" t="s">
        <v>23</v>
      </c>
      <c r="E140" t="s">
        <v>31</v>
      </c>
      <c r="F140" t="s">
        <v>49</v>
      </c>
      <c r="G140" t="s">
        <v>71</v>
      </c>
      <c r="H140">
        <v>1</v>
      </c>
      <c r="I140" t="s">
        <v>245</v>
      </c>
      <c r="J140" s="3" t="s">
        <v>246</v>
      </c>
      <c r="K140" s="3" t="s">
        <v>174</v>
      </c>
      <c r="L140">
        <v>32</v>
      </c>
      <c r="T140" t="str">
        <f>Toss[[#This Row],[服装]]&amp;Toss[[#This Row],[名前]]&amp;Toss[[#This Row],[レアリティ]]</f>
        <v>制服黄金川貫至ICONIC</v>
      </c>
    </row>
    <row r="141" spans="1:20" x14ac:dyDescent="0.3">
      <c r="A141">
        <f>VLOOKUP(Toss[[#This Row],[No用]],SetNo[[No.用]:[vlookup 用]],2,FALSE)</f>
        <v>48</v>
      </c>
      <c r="B141" t="s">
        <v>150</v>
      </c>
      <c r="C141" t="s">
        <v>401</v>
      </c>
      <c r="D141" t="s">
        <v>23</v>
      </c>
      <c r="E141" t="s">
        <v>31</v>
      </c>
      <c r="F141" t="s">
        <v>49</v>
      </c>
      <c r="G141" t="s">
        <v>71</v>
      </c>
      <c r="H141">
        <v>1</v>
      </c>
      <c r="I141" t="s">
        <v>245</v>
      </c>
      <c r="J141" s="3" t="s">
        <v>179</v>
      </c>
      <c r="K141" s="3" t="s">
        <v>174</v>
      </c>
      <c r="L141">
        <v>27</v>
      </c>
      <c r="T141" t="str">
        <f>Toss[[#This Row],[服装]]&amp;Toss[[#This Row],[名前]]&amp;Toss[[#This Row],[レアリティ]]</f>
        <v>制服黄金川貫至ICONIC</v>
      </c>
    </row>
    <row r="142" spans="1:20" x14ac:dyDescent="0.3">
      <c r="A142">
        <f>VLOOKUP(Toss[[#This Row],[No用]],SetNo[[No.用]:[vlookup 用]],2,FALSE)</f>
        <v>48</v>
      </c>
      <c r="B142" t="s">
        <v>150</v>
      </c>
      <c r="C142" t="s">
        <v>401</v>
      </c>
      <c r="D142" t="s">
        <v>23</v>
      </c>
      <c r="E142" t="s">
        <v>31</v>
      </c>
      <c r="F142" t="s">
        <v>49</v>
      </c>
      <c r="G142" t="s">
        <v>71</v>
      </c>
      <c r="H142">
        <v>1</v>
      </c>
      <c r="I142" t="s">
        <v>245</v>
      </c>
      <c r="J142" s="3" t="s">
        <v>195</v>
      </c>
      <c r="K142" s="3" t="s">
        <v>238</v>
      </c>
      <c r="L142">
        <v>42</v>
      </c>
      <c r="N142">
        <v>52</v>
      </c>
      <c r="T142" t="str">
        <f>Toss[[#This Row],[服装]]&amp;Toss[[#This Row],[名前]]&amp;Toss[[#This Row],[レアリティ]]</f>
        <v>制服黄金川貫至ICONIC</v>
      </c>
    </row>
    <row r="143" spans="1:20" x14ac:dyDescent="0.3">
      <c r="A143">
        <f>VLOOKUP(Toss[[#This Row],[No用]],SetNo[[No.用]:[vlookup 用]],2,FALSE)</f>
        <v>49</v>
      </c>
      <c r="B143" t="s">
        <v>218</v>
      </c>
      <c r="C143" t="s">
        <v>51</v>
      </c>
      <c r="D143" t="s">
        <v>23</v>
      </c>
      <c r="E143" t="s">
        <v>25</v>
      </c>
      <c r="F143" t="s">
        <v>49</v>
      </c>
      <c r="G143" t="s">
        <v>71</v>
      </c>
      <c r="H143">
        <v>1</v>
      </c>
      <c r="I143" t="s">
        <v>245</v>
      </c>
      <c r="J143" s="3" t="s">
        <v>178</v>
      </c>
      <c r="K143" s="3" t="s">
        <v>174</v>
      </c>
      <c r="L143">
        <v>26</v>
      </c>
      <c r="T143" t="str">
        <f>Toss[[#This Row],[服装]]&amp;Toss[[#This Row],[名前]]&amp;Toss[[#This Row],[レアリティ]]</f>
        <v>ユニフォーム小原豊ICONIC</v>
      </c>
    </row>
    <row r="144" spans="1:20" x14ac:dyDescent="0.3">
      <c r="A144">
        <f>VLOOKUP(Toss[[#This Row],[No用]],SetNo[[No.用]:[vlookup 用]],2,FALSE)</f>
        <v>49</v>
      </c>
      <c r="B144" t="s">
        <v>218</v>
      </c>
      <c r="C144" t="s">
        <v>51</v>
      </c>
      <c r="D144" t="s">
        <v>23</v>
      </c>
      <c r="E144" t="s">
        <v>25</v>
      </c>
      <c r="F144" t="s">
        <v>49</v>
      </c>
      <c r="G144" t="s">
        <v>71</v>
      </c>
      <c r="H144">
        <v>1</v>
      </c>
      <c r="I144" t="s">
        <v>245</v>
      </c>
      <c r="J144" s="3" t="s">
        <v>179</v>
      </c>
      <c r="K144" s="3" t="s">
        <v>174</v>
      </c>
      <c r="L144">
        <v>26</v>
      </c>
      <c r="T144" t="str">
        <f>Toss[[#This Row],[服装]]&amp;Toss[[#This Row],[名前]]&amp;Toss[[#This Row],[レアリティ]]</f>
        <v>ユニフォーム小原豊ICONIC</v>
      </c>
    </row>
    <row r="145" spans="1:20" x14ac:dyDescent="0.3">
      <c r="A145">
        <f>VLOOKUP(Toss[[#This Row],[No用]],SetNo[[No.用]:[vlookup 用]],2,FALSE)</f>
        <v>50</v>
      </c>
      <c r="B145" t="s">
        <v>218</v>
      </c>
      <c r="C145" t="s">
        <v>52</v>
      </c>
      <c r="D145" t="s">
        <v>23</v>
      </c>
      <c r="E145" t="s">
        <v>25</v>
      </c>
      <c r="F145" t="s">
        <v>49</v>
      </c>
      <c r="G145" t="s">
        <v>71</v>
      </c>
      <c r="H145">
        <v>1</v>
      </c>
      <c r="I145" t="s">
        <v>245</v>
      </c>
      <c r="J145" s="3" t="s">
        <v>178</v>
      </c>
      <c r="K145" s="3" t="s">
        <v>174</v>
      </c>
      <c r="L145">
        <v>27</v>
      </c>
      <c r="T145" t="str">
        <f>Toss[[#This Row],[服装]]&amp;Toss[[#This Row],[名前]]&amp;Toss[[#This Row],[レアリティ]]</f>
        <v>ユニフォーム女川太郎ICONIC</v>
      </c>
    </row>
    <row r="146" spans="1:20" x14ac:dyDescent="0.3">
      <c r="A146">
        <f>VLOOKUP(Toss[[#This Row],[No用]],SetNo[[No.用]:[vlookup 用]],2,FALSE)</f>
        <v>50</v>
      </c>
      <c r="B146" t="s">
        <v>218</v>
      </c>
      <c r="C146" t="s">
        <v>52</v>
      </c>
      <c r="D146" t="s">
        <v>23</v>
      </c>
      <c r="E146" t="s">
        <v>25</v>
      </c>
      <c r="F146" t="s">
        <v>49</v>
      </c>
      <c r="G146" t="s">
        <v>71</v>
      </c>
      <c r="H146">
        <v>1</v>
      </c>
      <c r="I146" t="s">
        <v>245</v>
      </c>
      <c r="J146" s="3" t="s">
        <v>179</v>
      </c>
      <c r="K146" s="3" t="s">
        <v>174</v>
      </c>
      <c r="L146">
        <v>27</v>
      </c>
      <c r="T146" t="str">
        <f>Toss[[#This Row],[服装]]&amp;Toss[[#This Row],[名前]]&amp;Toss[[#This Row],[レアリティ]]</f>
        <v>ユニフォーム女川太郎ICONIC</v>
      </c>
    </row>
    <row r="147" spans="1:20" x14ac:dyDescent="0.3">
      <c r="A147">
        <f>VLOOKUP(Toss[[#This Row],[No用]],SetNo[[No.用]:[vlookup 用]],2,FALSE)</f>
        <v>51</v>
      </c>
      <c r="B147" t="s">
        <v>218</v>
      </c>
      <c r="C147" t="s">
        <v>53</v>
      </c>
      <c r="D147" t="s">
        <v>23</v>
      </c>
      <c r="E147" t="s">
        <v>21</v>
      </c>
      <c r="F147" t="s">
        <v>49</v>
      </c>
      <c r="G147" t="s">
        <v>71</v>
      </c>
      <c r="H147">
        <v>1</v>
      </c>
      <c r="I147" t="s">
        <v>245</v>
      </c>
      <c r="J147" s="3" t="s">
        <v>178</v>
      </c>
      <c r="K147" s="3" t="s">
        <v>174</v>
      </c>
      <c r="L147">
        <v>31</v>
      </c>
      <c r="T147" t="str">
        <f>Toss[[#This Row],[服装]]&amp;Toss[[#This Row],[名前]]&amp;Toss[[#This Row],[レアリティ]]</f>
        <v>ユニフォーム作並浩輔ICONIC</v>
      </c>
    </row>
    <row r="148" spans="1:20" x14ac:dyDescent="0.3">
      <c r="A148">
        <f>VLOOKUP(Toss[[#This Row],[No用]],SetNo[[No.用]:[vlookup 用]],2,FALSE)</f>
        <v>52</v>
      </c>
      <c r="B148" t="s">
        <v>218</v>
      </c>
      <c r="C148" t="s">
        <v>54</v>
      </c>
      <c r="D148" t="s">
        <v>23</v>
      </c>
      <c r="E148" t="s">
        <v>26</v>
      </c>
      <c r="F148" t="s">
        <v>49</v>
      </c>
      <c r="G148" t="s">
        <v>71</v>
      </c>
      <c r="H148">
        <v>1</v>
      </c>
      <c r="I148" t="s">
        <v>245</v>
      </c>
      <c r="J148" s="3" t="s">
        <v>178</v>
      </c>
      <c r="K148" s="3" t="s">
        <v>174</v>
      </c>
      <c r="L148">
        <v>25</v>
      </c>
      <c r="T148" t="str">
        <f>Toss[[#This Row],[服装]]&amp;Toss[[#This Row],[名前]]&amp;Toss[[#This Row],[レアリティ]]</f>
        <v>ユニフォーム吹上仁悟ICONIC</v>
      </c>
    </row>
    <row r="149" spans="1:20" x14ac:dyDescent="0.3">
      <c r="A149">
        <f>VLOOKUP(Toss[[#This Row],[No用]],SetNo[[No.用]:[vlookup 用]],2,FALSE)</f>
        <v>52</v>
      </c>
      <c r="B149" t="s">
        <v>218</v>
      </c>
      <c r="C149" t="s">
        <v>54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245</v>
      </c>
      <c r="J149" s="3" t="s">
        <v>179</v>
      </c>
      <c r="K149" s="3" t="s">
        <v>174</v>
      </c>
      <c r="L149">
        <v>25</v>
      </c>
      <c r="T149" t="str">
        <f>Toss[[#This Row],[服装]]&amp;Toss[[#This Row],[名前]]&amp;Toss[[#This Row],[レアリティ]]</f>
        <v>ユニフォーム吹上仁悟ICONIC</v>
      </c>
    </row>
    <row r="150" spans="1:20" x14ac:dyDescent="0.3">
      <c r="A150">
        <f>VLOOKUP(Toss[[#This Row],[No用]],SetNo[[No.用]:[vlookup 用]],2,FALSE)</f>
        <v>53</v>
      </c>
      <c r="B150" t="s">
        <v>218</v>
      </c>
      <c r="C150" t="s">
        <v>30</v>
      </c>
      <c r="D150" t="s">
        <v>23</v>
      </c>
      <c r="E150" t="s">
        <v>31</v>
      </c>
      <c r="F150" t="s">
        <v>20</v>
      </c>
      <c r="G150" t="s">
        <v>71</v>
      </c>
      <c r="H150">
        <v>1</v>
      </c>
      <c r="I150" t="s">
        <v>245</v>
      </c>
      <c r="J150" s="3" t="s">
        <v>178</v>
      </c>
      <c r="K150" s="3" t="s">
        <v>185</v>
      </c>
      <c r="L150">
        <v>33</v>
      </c>
      <c r="T150" t="str">
        <f>Toss[[#This Row],[服装]]&amp;Toss[[#This Row],[名前]]&amp;Toss[[#This Row],[レアリティ]]</f>
        <v>ユニフォーム及川徹ICONIC</v>
      </c>
    </row>
    <row r="151" spans="1:20" x14ac:dyDescent="0.3">
      <c r="A151">
        <f>VLOOKUP(Toss[[#This Row],[No用]],SetNo[[No.用]:[vlookup 用]],2,FALSE)</f>
        <v>53</v>
      </c>
      <c r="B151" t="s">
        <v>218</v>
      </c>
      <c r="C151" t="s">
        <v>30</v>
      </c>
      <c r="D151" t="s">
        <v>23</v>
      </c>
      <c r="E151" t="s">
        <v>31</v>
      </c>
      <c r="F151" t="s">
        <v>20</v>
      </c>
      <c r="G151" t="s">
        <v>71</v>
      </c>
      <c r="H151">
        <v>1</v>
      </c>
      <c r="I151" t="s">
        <v>245</v>
      </c>
      <c r="J151" s="3" t="s">
        <v>181</v>
      </c>
      <c r="K151" s="3" t="s">
        <v>185</v>
      </c>
      <c r="L151">
        <v>33</v>
      </c>
      <c r="T151" t="str">
        <f>Toss[[#This Row],[服装]]&amp;Toss[[#This Row],[名前]]&amp;Toss[[#This Row],[レアリティ]]</f>
        <v>ユニフォーム及川徹ICONIC</v>
      </c>
    </row>
    <row r="152" spans="1:20" x14ac:dyDescent="0.3">
      <c r="A152">
        <f>VLOOKUP(Toss[[#This Row],[No用]],SetNo[[No.用]:[vlookup 用]],2,FALSE)</f>
        <v>53</v>
      </c>
      <c r="B152" t="s">
        <v>218</v>
      </c>
      <c r="C152" t="s">
        <v>30</v>
      </c>
      <c r="D152" t="s">
        <v>23</v>
      </c>
      <c r="E152" t="s">
        <v>31</v>
      </c>
      <c r="F152" t="s">
        <v>20</v>
      </c>
      <c r="G152" t="s">
        <v>71</v>
      </c>
      <c r="H152">
        <v>1</v>
      </c>
      <c r="I152" t="s">
        <v>245</v>
      </c>
      <c r="J152" s="3" t="s">
        <v>247</v>
      </c>
      <c r="K152" s="3" t="s">
        <v>174</v>
      </c>
      <c r="L152">
        <v>33</v>
      </c>
      <c r="T152" t="str">
        <f>Toss[[#This Row],[服装]]&amp;Toss[[#This Row],[名前]]&amp;Toss[[#This Row],[レアリティ]]</f>
        <v>ユニフォーム及川徹ICONIC</v>
      </c>
    </row>
    <row r="153" spans="1:20" x14ac:dyDescent="0.3">
      <c r="A153">
        <f>VLOOKUP(Toss[[#This Row],[No用]],SetNo[[No.用]:[vlookup 用]],2,FALSE)</f>
        <v>53</v>
      </c>
      <c r="B153" t="s">
        <v>218</v>
      </c>
      <c r="C153" t="s">
        <v>30</v>
      </c>
      <c r="D153" t="s">
        <v>23</v>
      </c>
      <c r="E153" t="s">
        <v>31</v>
      </c>
      <c r="F153" t="s">
        <v>20</v>
      </c>
      <c r="G153" t="s">
        <v>71</v>
      </c>
      <c r="H153">
        <v>1</v>
      </c>
      <c r="I153" t="s">
        <v>245</v>
      </c>
      <c r="J153" s="3" t="s">
        <v>184</v>
      </c>
      <c r="K153" s="3" t="s">
        <v>174</v>
      </c>
      <c r="L153">
        <v>33</v>
      </c>
      <c r="T153" t="str">
        <f>Toss[[#This Row],[服装]]&amp;Toss[[#This Row],[名前]]&amp;Toss[[#This Row],[レアリティ]]</f>
        <v>ユニフォーム及川徹ICONIC</v>
      </c>
    </row>
    <row r="154" spans="1:20" x14ac:dyDescent="0.3">
      <c r="A154">
        <f>VLOOKUP(Toss[[#This Row],[No用]],SetNo[[No.用]:[vlookup 用]],2,FALSE)</f>
        <v>53</v>
      </c>
      <c r="B154" t="s">
        <v>218</v>
      </c>
      <c r="C154" t="s">
        <v>30</v>
      </c>
      <c r="D154" t="s">
        <v>23</v>
      </c>
      <c r="E154" t="s">
        <v>31</v>
      </c>
      <c r="F154" t="s">
        <v>20</v>
      </c>
      <c r="G154" t="s">
        <v>71</v>
      </c>
      <c r="H154">
        <v>1</v>
      </c>
      <c r="I154" t="s">
        <v>245</v>
      </c>
      <c r="J154" s="3" t="s">
        <v>246</v>
      </c>
      <c r="K154" s="3" t="s">
        <v>174</v>
      </c>
      <c r="L154">
        <v>33</v>
      </c>
      <c r="T154" t="str">
        <f>Toss[[#This Row],[服装]]&amp;Toss[[#This Row],[名前]]&amp;Toss[[#This Row],[レアリティ]]</f>
        <v>ユニフォーム及川徹ICONIC</v>
      </c>
    </row>
    <row r="155" spans="1:20" x14ac:dyDescent="0.3">
      <c r="A155">
        <f>VLOOKUP(Toss[[#This Row],[No用]],SetNo[[No.用]:[vlookup 用]],2,FALSE)</f>
        <v>53</v>
      </c>
      <c r="B155" t="s">
        <v>218</v>
      </c>
      <c r="C155" t="s">
        <v>30</v>
      </c>
      <c r="D155" t="s">
        <v>23</v>
      </c>
      <c r="E155" t="s">
        <v>31</v>
      </c>
      <c r="F155" t="s">
        <v>20</v>
      </c>
      <c r="G155" t="s">
        <v>71</v>
      </c>
      <c r="H155">
        <v>1</v>
      </c>
      <c r="I155" t="s">
        <v>245</v>
      </c>
      <c r="J155" s="3" t="s">
        <v>179</v>
      </c>
      <c r="K155" s="3" t="s">
        <v>185</v>
      </c>
      <c r="L155">
        <v>42</v>
      </c>
      <c r="T155" t="str">
        <f>Toss[[#This Row],[服装]]&amp;Toss[[#This Row],[名前]]&amp;Toss[[#This Row],[レアリティ]]</f>
        <v>ユニフォーム及川徹ICONIC</v>
      </c>
    </row>
    <row r="156" spans="1:20" x14ac:dyDescent="0.3">
      <c r="A156">
        <f>VLOOKUP(Toss[[#This Row],[No用]],SetNo[[No.用]:[vlookup 用]],2,FALSE)</f>
        <v>54</v>
      </c>
      <c r="B156" t="s">
        <v>118</v>
      </c>
      <c r="C156" t="s">
        <v>30</v>
      </c>
      <c r="D156" t="s">
        <v>24</v>
      </c>
      <c r="E156" t="s">
        <v>31</v>
      </c>
      <c r="F156" t="s">
        <v>20</v>
      </c>
      <c r="G156" t="s">
        <v>71</v>
      </c>
      <c r="H156">
        <v>1</v>
      </c>
      <c r="I156" t="s">
        <v>245</v>
      </c>
      <c r="J156" s="3" t="s">
        <v>178</v>
      </c>
      <c r="K156" s="3" t="s">
        <v>185</v>
      </c>
      <c r="L156">
        <v>33</v>
      </c>
      <c r="T156" t="str">
        <f>Toss[[#This Row],[服装]]&amp;Toss[[#This Row],[名前]]&amp;Toss[[#This Row],[レアリティ]]</f>
        <v>プール掃除及川徹ICONIC</v>
      </c>
    </row>
    <row r="157" spans="1:20" x14ac:dyDescent="0.3">
      <c r="A157">
        <f>VLOOKUP(Toss[[#This Row],[No用]],SetNo[[No.用]:[vlookup 用]],2,FALSE)</f>
        <v>54</v>
      </c>
      <c r="B157" t="s">
        <v>118</v>
      </c>
      <c r="C157" t="s">
        <v>30</v>
      </c>
      <c r="D157" t="s">
        <v>24</v>
      </c>
      <c r="E157" t="s">
        <v>31</v>
      </c>
      <c r="F157" t="s">
        <v>20</v>
      </c>
      <c r="G157" t="s">
        <v>71</v>
      </c>
      <c r="H157">
        <v>1</v>
      </c>
      <c r="I157" t="s">
        <v>245</v>
      </c>
      <c r="J157" s="3" t="s">
        <v>181</v>
      </c>
      <c r="K157" s="3" t="s">
        <v>185</v>
      </c>
      <c r="L157">
        <v>33</v>
      </c>
      <c r="T157" t="str">
        <f>Toss[[#This Row],[服装]]&amp;Toss[[#This Row],[名前]]&amp;Toss[[#This Row],[レアリティ]]</f>
        <v>プール掃除及川徹ICONIC</v>
      </c>
    </row>
    <row r="158" spans="1:20" x14ac:dyDescent="0.3">
      <c r="A158">
        <f>VLOOKUP(Toss[[#This Row],[No用]],SetNo[[No.用]:[vlookup 用]],2,FALSE)</f>
        <v>54</v>
      </c>
      <c r="B158" t="s">
        <v>118</v>
      </c>
      <c r="C158" t="s">
        <v>30</v>
      </c>
      <c r="D158" t="s">
        <v>24</v>
      </c>
      <c r="E158" t="s">
        <v>31</v>
      </c>
      <c r="F158" t="s">
        <v>20</v>
      </c>
      <c r="G158" t="s">
        <v>71</v>
      </c>
      <c r="H158">
        <v>1</v>
      </c>
      <c r="I158" t="s">
        <v>245</v>
      </c>
      <c r="J158" s="3" t="s">
        <v>247</v>
      </c>
      <c r="K158" s="3" t="s">
        <v>174</v>
      </c>
      <c r="L158">
        <v>33</v>
      </c>
      <c r="T158" t="str">
        <f>Toss[[#This Row],[服装]]&amp;Toss[[#This Row],[名前]]&amp;Toss[[#This Row],[レアリティ]]</f>
        <v>プール掃除及川徹ICONIC</v>
      </c>
    </row>
    <row r="159" spans="1:20" x14ac:dyDescent="0.3">
      <c r="A159">
        <f>VLOOKUP(Toss[[#This Row],[No用]],SetNo[[No.用]:[vlookup 用]],2,FALSE)</f>
        <v>54</v>
      </c>
      <c r="B159" t="s">
        <v>118</v>
      </c>
      <c r="C159" t="s">
        <v>30</v>
      </c>
      <c r="D159" t="s">
        <v>24</v>
      </c>
      <c r="E159" t="s">
        <v>31</v>
      </c>
      <c r="F159" t="s">
        <v>20</v>
      </c>
      <c r="G159" t="s">
        <v>71</v>
      </c>
      <c r="H159">
        <v>1</v>
      </c>
      <c r="I159" t="s">
        <v>245</v>
      </c>
      <c r="J159" s="3" t="s">
        <v>184</v>
      </c>
      <c r="K159" s="3" t="s">
        <v>174</v>
      </c>
      <c r="L159">
        <v>33</v>
      </c>
      <c r="T159" t="str">
        <f>Toss[[#This Row],[服装]]&amp;Toss[[#This Row],[名前]]&amp;Toss[[#This Row],[レアリティ]]</f>
        <v>プール掃除及川徹ICONIC</v>
      </c>
    </row>
    <row r="160" spans="1:20" x14ac:dyDescent="0.3">
      <c r="A160">
        <f>VLOOKUP(Toss[[#This Row],[No用]],SetNo[[No.用]:[vlookup 用]],2,FALSE)</f>
        <v>54</v>
      </c>
      <c r="B160" t="s">
        <v>118</v>
      </c>
      <c r="C160" t="s">
        <v>30</v>
      </c>
      <c r="D160" t="s">
        <v>24</v>
      </c>
      <c r="E160" t="s">
        <v>31</v>
      </c>
      <c r="F160" t="s">
        <v>20</v>
      </c>
      <c r="G160" t="s">
        <v>71</v>
      </c>
      <c r="H160">
        <v>1</v>
      </c>
      <c r="I160" t="s">
        <v>245</v>
      </c>
      <c r="J160" s="3" t="s">
        <v>246</v>
      </c>
      <c r="K160" s="3" t="s">
        <v>185</v>
      </c>
      <c r="L160">
        <v>39</v>
      </c>
      <c r="T160" t="str">
        <f>Toss[[#This Row],[服装]]&amp;Toss[[#This Row],[名前]]&amp;Toss[[#This Row],[レアリティ]]</f>
        <v>プール掃除及川徹ICONIC</v>
      </c>
    </row>
    <row r="161" spans="1:20" x14ac:dyDescent="0.3">
      <c r="A161">
        <f>VLOOKUP(Toss[[#This Row],[No用]],SetNo[[No.用]:[vlookup 用]],2,FALSE)</f>
        <v>54</v>
      </c>
      <c r="B161" t="s">
        <v>118</v>
      </c>
      <c r="C161" t="s">
        <v>30</v>
      </c>
      <c r="D161" t="s">
        <v>24</v>
      </c>
      <c r="E161" t="s">
        <v>31</v>
      </c>
      <c r="F161" t="s">
        <v>20</v>
      </c>
      <c r="G161" t="s">
        <v>71</v>
      </c>
      <c r="H161">
        <v>1</v>
      </c>
      <c r="I161" t="s">
        <v>245</v>
      </c>
      <c r="J161" s="3" t="s">
        <v>179</v>
      </c>
      <c r="K161" s="3" t="s">
        <v>185</v>
      </c>
      <c r="L161">
        <v>42</v>
      </c>
      <c r="T161" t="str">
        <f>Toss[[#This Row],[服装]]&amp;Toss[[#This Row],[名前]]&amp;Toss[[#This Row],[レアリティ]]</f>
        <v>プール掃除及川徹ICONIC</v>
      </c>
    </row>
    <row r="162" spans="1:20" x14ac:dyDescent="0.3">
      <c r="A162">
        <f>VLOOKUP(Toss[[#This Row],[No用]],SetNo[[No.用]:[vlookup 用]],2,FALSE)</f>
        <v>54</v>
      </c>
      <c r="B162" t="s">
        <v>118</v>
      </c>
      <c r="C162" t="s">
        <v>30</v>
      </c>
      <c r="D162" t="s">
        <v>24</v>
      </c>
      <c r="E162" t="s">
        <v>31</v>
      </c>
      <c r="F162" t="s">
        <v>20</v>
      </c>
      <c r="G162" t="s">
        <v>71</v>
      </c>
      <c r="H162">
        <v>1</v>
      </c>
      <c r="I162" t="s">
        <v>245</v>
      </c>
      <c r="J162" s="3" t="s">
        <v>246</v>
      </c>
      <c r="K162" s="3" t="s">
        <v>238</v>
      </c>
      <c r="L162">
        <v>51</v>
      </c>
      <c r="N162">
        <v>61</v>
      </c>
      <c r="T162" t="str">
        <f>Toss[[#This Row],[服装]]&amp;Toss[[#This Row],[名前]]&amp;Toss[[#This Row],[レアリティ]]</f>
        <v>プール掃除及川徹ICONIC</v>
      </c>
    </row>
    <row r="163" spans="1:20" x14ac:dyDescent="0.3">
      <c r="A163">
        <f>VLOOKUP(Toss[[#This Row],[No用]],SetNo[[No.用]:[vlookup 用]],2,FALSE)</f>
        <v>54</v>
      </c>
      <c r="B163" t="s">
        <v>118</v>
      </c>
      <c r="C163" t="s">
        <v>30</v>
      </c>
      <c r="D163" t="s">
        <v>24</v>
      </c>
      <c r="E163" t="s">
        <v>31</v>
      </c>
      <c r="F163" t="s">
        <v>20</v>
      </c>
      <c r="G163" t="s">
        <v>71</v>
      </c>
      <c r="H163">
        <v>1</v>
      </c>
      <c r="I163" t="s">
        <v>245</v>
      </c>
      <c r="J163" s="3" t="s">
        <v>195</v>
      </c>
      <c r="K163" s="3" t="s">
        <v>238</v>
      </c>
      <c r="L163">
        <v>51</v>
      </c>
      <c r="N163">
        <v>61</v>
      </c>
      <c r="P163" s="3" t="s">
        <v>405</v>
      </c>
      <c r="T163" t="str">
        <f>Toss[[#This Row],[服装]]&amp;Toss[[#This Row],[名前]]&amp;Toss[[#This Row],[レアリティ]]</f>
        <v>プール掃除及川徹ICONIC</v>
      </c>
    </row>
    <row r="164" spans="1:20" x14ac:dyDescent="0.3">
      <c r="A164">
        <f>VLOOKUP(Toss[[#This Row],[No用]],SetNo[[No.用]:[vlookup 用]],2,FALSE)</f>
        <v>55</v>
      </c>
      <c r="B164" t="s">
        <v>218</v>
      </c>
      <c r="C164" t="s">
        <v>32</v>
      </c>
      <c r="D164" t="s">
        <v>28</v>
      </c>
      <c r="E164" t="s">
        <v>25</v>
      </c>
      <c r="F164" t="s">
        <v>20</v>
      </c>
      <c r="G164" t="s">
        <v>71</v>
      </c>
      <c r="H164">
        <v>1</v>
      </c>
      <c r="I164" t="s">
        <v>245</v>
      </c>
      <c r="J164" s="3" t="s">
        <v>178</v>
      </c>
      <c r="K164" s="3" t="s">
        <v>174</v>
      </c>
      <c r="L164">
        <v>24</v>
      </c>
      <c r="T164" t="str">
        <f>Toss[[#This Row],[服装]]&amp;Toss[[#This Row],[名前]]&amp;Toss[[#This Row],[レアリティ]]</f>
        <v>ユニフォーム岩泉一ICONIC</v>
      </c>
    </row>
    <row r="165" spans="1:20" x14ac:dyDescent="0.3">
      <c r="A165">
        <f>VLOOKUP(Toss[[#This Row],[No用]],SetNo[[No.用]:[vlookup 用]],2,FALSE)</f>
        <v>55</v>
      </c>
      <c r="B165" t="s">
        <v>218</v>
      </c>
      <c r="C165" t="s">
        <v>32</v>
      </c>
      <c r="D165" t="s">
        <v>28</v>
      </c>
      <c r="E165" t="s">
        <v>25</v>
      </c>
      <c r="F165" t="s">
        <v>20</v>
      </c>
      <c r="G165" t="s">
        <v>71</v>
      </c>
      <c r="H165">
        <v>1</v>
      </c>
      <c r="I165" t="s">
        <v>245</v>
      </c>
      <c r="J165" s="3" t="s">
        <v>179</v>
      </c>
      <c r="K165" s="3" t="s">
        <v>174</v>
      </c>
      <c r="L165">
        <v>25</v>
      </c>
      <c r="T165" t="str">
        <f>Toss[[#This Row],[服装]]&amp;Toss[[#This Row],[名前]]&amp;Toss[[#This Row],[レアリティ]]</f>
        <v>ユニフォーム岩泉一ICONIC</v>
      </c>
    </row>
    <row r="166" spans="1:20" x14ac:dyDescent="0.3">
      <c r="A166">
        <f>VLOOKUP(Toss[[#This Row],[No用]],SetNo[[No.用]:[vlookup 用]],2,FALSE)</f>
        <v>56</v>
      </c>
      <c r="B166" t="s">
        <v>118</v>
      </c>
      <c r="C166" t="s">
        <v>32</v>
      </c>
      <c r="D166" t="s">
        <v>23</v>
      </c>
      <c r="E166" t="s">
        <v>25</v>
      </c>
      <c r="F166" t="s">
        <v>20</v>
      </c>
      <c r="G166" t="s">
        <v>71</v>
      </c>
      <c r="H166">
        <v>1</v>
      </c>
      <c r="I166" t="s">
        <v>245</v>
      </c>
      <c r="J166" s="3" t="s">
        <v>178</v>
      </c>
      <c r="K166" s="3" t="s">
        <v>174</v>
      </c>
      <c r="L166">
        <v>24</v>
      </c>
      <c r="T166" t="str">
        <f>Toss[[#This Row],[服装]]&amp;Toss[[#This Row],[名前]]&amp;Toss[[#This Row],[レアリティ]]</f>
        <v>プール掃除岩泉一ICONIC</v>
      </c>
    </row>
    <row r="167" spans="1:20" x14ac:dyDescent="0.3">
      <c r="A167">
        <f>VLOOKUP(Toss[[#This Row],[No用]],SetNo[[No.用]:[vlookup 用]],2,FALSE)</f>
        <v>56</v>
      </c>
      <c r="B167" t="s">
        <v>118</v>
      </c>
      <c r="C167" t="s">
        <v>32</v>
      </c>
      <c r="D167" t="s">
        <v>23</v>
      </c>
      <c r="E167" t="s">
        <v>25</v>
      </c>
      <c r="F167" t="s">
        <v>20</v>
      </c>
      <c r="G167" t="s">
        <v>71</v>
      </c>
      <c r="H167">
        <v>1</v>
      </c>
      <c r="I167" t="s">
        <v>245</v>
      </c>
      <c r="J167" s="3" t="s">
        <v>179</v>
      </c>
      <c r="K167" s="3" t="s">
        <v>190</v>
      </c>
      <c r="L167">
        <v>28</v>
      </c>
      <c r="T167" t="str">
        <f>Toss[[#This Row],[服装]]&amp;Toss[[#This Row],[名前]]&amp;Toss[[#This Row],[レアリティ]]</f>
        <v>プール掃除岩泉一ICONIC</v>
      </c>
    </row>
    <row r="168" spans="1:20" x14ac:dyDescent="0.3">
      <c r="A168">
        <f>VLOOKUP(Toss[[#This Row],[No用]],SetNo[[No.用]:[vlookup 用]],2,FALSE)</f>
        <v>57</v>
      </c>
      <c r="B168" t="s">
        <v>218</v>
      </c>
      <c r="C168" t="s">
        <v>33</v>
      </c>
      <c r="D168" t="s">
        <v>24</v>
      </c>
      <c r="E168" t="s">
        <v>26</v>
      </c>
      <c r="F168" t="s">
        <v>20</v>
      </c>
      <c r="G168" t="s">
        <v>71</v>
      </c>
      <c r="H168">
        <v>1</v>
      </c>
      <c r="I168" t="s">
        <v>245</v>
      </c>
      <c r="J168" s="3" t="s">
        <v>178</v>
      </c>
      <c r="K168" s="3" t="s">
        <v>174</v>
      </c>
      <c r="L168">
        <v>26</v>
      </c>
      <c r="T168" t="str">
        <f>Toss[[#This Row],[服装]]&amp;Toss[[#This Row],[名前]]&amp;Toss[[#This Row],[レアリティ]]</f>
        <v>ユニフォーム金田一勇太郎ICONIC</v>
      </c>
    </row>
    <row r="169" spans="1:20" x14ac:dyDescent="0.3">
      <c r="A169">
        <f>VLOOKUP(Toss[[#This Row],[No用]],SetNo[[No.用]:[vlookup 用]],2,FALSE)</f>
        <v>57</v>
      </c>
      <c r="B169" t="s">
        <v>218</v>
      </c>
      <c r="C169" t="s">
        <v>33</v>
      </c>
      <c r="D169" t="s">
        <v>24</v>
      </c>
      <c r="E169" t="s">
        <v>26</v>
      </c>
      <c r="F169" t="s">
        <v>20</v>
      </c>
      <c r="G169" t="s">
        <v>71</v>
      </c>
      <c r="H169">
        <v>1</v>
      </c>
      <c r="I169" t="s">
        <v>245</v>
      </c>
      <c r="J169" s="3" t="s">
        <v>179</v>
      </c>
      <c r="K169" s="3" t="s">
        <v>190</v>
      </c>
      <c r="L169">
        <v>25</v>
      </c>
      <c r="T169" t="str">
        <f>Toss[[#This Row],[服装]]&amp;Toss[[#This Row],[名前]]&amp;Toss[[#This Row],[レアリティ]]</f>
        <v>ユニフォーム金田一勇太郎ICONIC</v>
      </c>
    </row>
    <row r="170" spans="1:20" x14ac:dyDescent="0.3">
      <c r="A170">
        <f>VLOOKUP(Toss[[#This Row],[No用]],SetNo[[No.用]:[vlookup 用]],2,FALSE)</f>
        <v>58</v>
      </c>
      <c r="B170" t="s">
        <v>218</v>
      </c>
      <c r="C170" t="s">
        <v>34</v>
      </c>
      <c r="D170" t="s">
        <v>28</v>
      </c>
      <c r="E170" t="s">
        <v>25</v>
      </c>
      <c r="F170" t="s">
        <v>20</v>
      </c>
      <c r="G170" t="s">
        <v>71</v>
      </c>
      <c r="H170">
        <v>1</v>
      </c>
      <c r="I170" t="s">
        <v>245</v>
      </c>
      <c r="J170" s="3" t="s">
        <v>178</v>
      </c>
      <c r="K170" s="3" t="s">
        <v>174</v>
      </c>
      <c r="L170">
        <v>24</v>
      </c>
      <c r="T170" t="str">
        <f>Toss[[#This Row],[服装]]&amp;Toss[[#This Row],[名前]]&amp;Toss[[#This Row],[レアリティ]]</f>
        <v>ユニフォーム京谷賢太郎ICONIC</v>
      </c>
    </row>
    <row r="171" spans="1:20" x14ac:dyDescent="0.3">
      <c r="A171">
        <f>VLOOKUP(Toss[[#This Row],[No用]],SetNo[[No.用]:[vlookup 用]],2,FALSE)</f>
        <v>58</v>
      </c>
      <c r="B171" t="s">
        <v>218</v>
      </c>
      <c r="C171" t="s">
        <v>34</v>
      </c>
      <c r="D171" t="s">
        <v>28</v>
      </c>
      <c r="E171" t="s">
        <v>25</v>
      </c>
      <c r="F171" t="s">
        <v>20</v>
      </c>
      <c r="G171" t="s">
        <v>71</v>
      </c>
      <c r="H171">
        <v>1</v>
      </c>
      <c r="I171" t="s">
        <v>245</v>
      </c>
      <c r="J171" s="3" t="s">
        <v>179</v>
      </c>
      <c r="K171" s="3" t="s">
        <v>174</v>
      </c>
      <c r="L171">
        <v>28</v>
      </c>
      <c r="T171" t="str">
        <f>Toss[[#This Row],[服装]]&amp;Toss[[#This Row],[名前]]&amp;Toss[[#This Row],[レアリティ]]</f>
        <v>ユニフォーム京谷賢太郎ICONIC</v>
      </c>
    </row>
    <row r="172" spans="1:20" x14ac:dyDescent="0.3">
      <c r="A172" t="str">
        <f>VLOOKUP(Toss[[#This Row],[No用]],SetNo[[No.用]:[vlookup 用]],2,FALSE)</f>
        <v/>
      </c>
      <c r="H172">
        <v>1</v>
      </c>
      <c r="I172" t="s">
        <v>245</v>
      </c>
      <c r="T172" t="str">
        <f>Toss[[#This Row],[服装]]&amp;Toss[[#This Row],[名前]]&amp;Toss[[#This Row],[レアリティ]]</f>
        <v/>
      </c>
    </row>
    <row r="173" spans="1:20" x14ac:dyDescent="0.3">
      <c r="A173" t="str">
        <f>VLOOKUP(Toss[[#This Row],[No用]],SetNo[[No.用]:[vlookup 用]],2,FALSE)</f>
        <v/>
      </c>
      <c r="H173">
        <v>1</v>
      </c>
      <c r="I173" t="s">
        <v>245</v>
      </c>
      <c r="T173" t="str">
        <f>Toss[[#This Row],[服装]]&amp;Toss[[#This Row],[名前]]&amp;Toss[[#This Row],[レアリティ]]</f>
        <v/>
      </c>
    </row>
    <row r="174" spans="1:20" x14ac:dyDescent="0.3">
      <c r="A174" t="str">
        <f>VLOOKUP(Toss[[#This Row],[No用]],SetNo[[No.用]:[vlookup 用]],2,FALSE)</f>
        <v/>
      </c>
      <c r="H174">
        <v>1</v>
      </c>
      <c r="I174" t="s">
        <v>245</v>
      </c>
      <c r="T174" t="str">
        <f>Toss[[#This Row],[服装]]&amp;Toss[[#This Row],[名前]]&amp;Toss[[#This Row],[レアリティ]]</f>
        <v/>
      </c>
    </row>
    <row r="175" spans="1:20" x14ac:dyDescent="0.3">
      <c r="A175" t="str">
        <f>VLOOKUP(Toss[[#This Row],[No用]],SetNo[[No.用]:[vlookup 用]],2,FALSE)</f>
        <v/>
      </c>
      <c r="H175">
        <v>1</v>
      </c>
      <c r="I175" t="s">
        <v>245</v>
      </c>
      <c r="T175" t="str">
        <f>Toss[[#This Row],[服装]]&amp;Toss[[#This Row],[名前]]&amp;Toss[[#This Row],[レアリティ]]</f>
        <v/>
      </c>
    </row>
    <row r="176" spans="1:20" x14ac:dyDescent="0.3">
      <c r="A176" t="str">
        <f>VLOOKUP(Toss[[#This Row],[No用]],SetNo[[No.用]:[vlookup 用]],2,FALSE)</f>
        <v/>
      </c>
      <c r="H176">
        <v>1</v>
      </c>
      <c r="I176" t="s">
        <v>245</v>
      </c>
      <c r="T176" t="str">
        <f>Toss[[#This Row],[服装]]&amp;Toss[[#This Row],[名前]]&amp;Toss[[#This Row],[レアリティ]]</f>
        <v/>
      </c>
    </row>
    <row r="177" spans="1:20" x14ac:dyDescent="0.3">
      <c r="A177" t="str">
        <f>VLOOKUP(Toss[[#This Row],[No用]],SetNo[[No.用]:[vlookup 用]],2,FALSE)</f>
        <v/>
      </c>
      <c r="H177">
        <v>1</v>
      </c>
      <c r="I177" t="s">
        <v>245</v>
      </c>
      <c r="T177" t="str">
        <f>Toss[[#This Row],[服装]]&amp;Toss[[#This Row],[名前]]&amp;Toss[[#This Row],[レアリティ]]</f>
        <v/>
      </c>
    </row>
    <row r="178" spans="1:20" x14ac:dyDescent="0.3">
      <c r="A178" t="str">
        <f>VLOOKUP(Toss[[#This Row],[No用]],SetNo[[No.用]:[vlookup 用]],2,FALSE)</f>
        <v/>
      </c>
      <c r="H178">
        <v>1</v>
      </c>
      <c r="I178" t="s">
        <v>245</v>
      </c>
      <c r="T178" t="str">
        <f>Toss[[#This Row],[服装]]&amp;Toss[[#This Row],[名前]]&amp;Toss[[#This Row],[レアリティ]]</f>
        <v/>
      </c>
    </row>
    <row r="179" spans="1:20" x14ac:dyDescent="0.3">
      <c r="A179">
        <f>VLOOKUP(Toss[[#This Row],[No用]],SetNo[[No.用]:[vlookup 用]],2,FALSE)</f>
        <v>59</v>
      </c>
      <c r="B179" t="s">
        <v>218</v>
      </c>
      <c r="C179" t="s">
        <v>35</v>
      </c>
      <c r="D179" t="s">
        <v>23</v>
      </c>
      <c r="E179" t="s">
        <v>25</v>
      </c>
      <c r="F179" t="s">
        <v>20</v>
      </c>
      <c r="G179" t="s">
        <v>71</v>
      </c>
      <c r="H179">
        <v>1</v>
      </c>
      <c r="I179" t="s">
        <v>245</v>
      </c>
      <c r="T179" t="str">
        <f>Toss[[#This Row],[服装]]&amp;Toss[[#This Row],[名前]]&amp;Toss[[#This Row],[レアリティ]]</f>
        <v>ユニフォーム国見英ICONIC</v>
      </c>
    </row>
    <row r="180" spans="1:20" x14ac:dyDescent="0.3">
      <c r="A180">
        <f>VLOOKUP(Toss[[#This Row],[No用]],SetNo[[No.用]:[vlookup 用]],2,FALSE)</f>
        <v>60</v>
      </c>
      <c r="B180" t="s">
        <v>218</v>
      </c>
      <c r="C180" t="s">
        <v>36</v>
      </c>
      <c r="D180" t="s">
        <v>23</v>
      </c>
      <c r="E180" t="s">
        <v>21</v>
      </c>
      <c r="F180" t="s">
        <v>20</v>
      </c>
      <c r="G180" t="s">
        <v>71</v>
      </c>
      <c r="H180">
        <v>1</v>
      </c>
      <c r="I180" t="s">
        <v>245</v>
      </c>
      <c r="T180" t="str">
        <f>Toss[[#This Row],[服装]]&amp;Toss[[#This Row],[名前]]&amp;Toss[[#This Row],[レアリティ]]</f>
        <v>ユニフォーム渡親治ICONIC</v>
      </c>
    </row>
    <row r="181" spans="1:20" x14ac:dyDescent="0.3">
      <c r="A181">
        <f>VLOOKUP(Toss[[#This Row],[No用]],SetNo[[No.用]:[vlookup 用]],2,FALSE)</f>
        <v>61</v>
      </c>
      <c r="B181" t="s">
        <v>218</v>
      </c>
      <c r="C181" t="s">
        <v>37</v>
      </c>
      <c r="D181" t="s">
        <v>23</v>
      </c>
      <c r="E181" t="s">
        <v>26</v>
      </c>
      <c r="F181" t="s">
        <v>20</v>
      </c>
      <c r="G181" t="s">
        <v>71</v>
      </c>
      <c r="H181">
        <v>1</v>
      </c>
      <c r="I181" t="s">
        <v>245</v>
      </c>
      <c r="T181" t="str">
        <f>Toss[[#This Row],[服装]]&amp;Toss[[#This Row],[名前]]&amp;Toss[[#This Row],[レアリティ]]</f>
        <v>ユニフォーム松川一静ICONIC</v>
      </c>
    </row>
    <row r="182" spans="1:20" x14ac:dyDescent="0.3">
      <c r="A182">
        <f>VLOOKUP(Toss[[#This Row],[No用]],SetNo[[No.用]:[vlookup 用]],2,FALSE)</f>
        <v>62</v>
      </c>
      <c r="B182" t="s">
        <v>218</v>
      </c>
      <c r="C182" t="s">
        <v>38</v>
      </c>
      <c r="D182" t="s">
        <v>23</v>
      </c>
      <c r="E182" t="s">
        <v>25</v>
      </c>
      <c r="F182" t="s">
        <v>20</v>
      </c>
      <c r="G182" t="s">
        <v>71</v>
      </c>
      <c r="H182">
        <v>1</v>
      </c>
      <c r="I182" t="s">
        <v>245</v>
      </c>
      <c r="T182" t="str">
        <f>Toss[[#This Row],[服装]]&amp;Toss[[#This Row],[名前]]&amp;Toss[[#This Row],[レアリティ]]</f>
        <v>ユニフォーム花巻貴大ICONIC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249"/>
  <sheetViews>
    <sheetView topLeftCell="A203" workbookViewId="0">
      <selection activeCell="B238" sqref="B238:G242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66406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5.6640625" bestFit="1" customWidth="1"/>
    <col min="18" max="18" width="14.44140625" customWidth="1"/>
    <col min="19" max="19" width="23.21875" customWidth="1"/>
    <col min="20" max="20" width="25.21875" hidden="1" customWidth="1"/>
  </cols>
  <sheetData>
    <row r="1" spans="1:20" x14ac:dyDescent="0.3">
      <c r="A1" t="s">
        <v>241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122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236</v>
      </c>
      <c r="P1" t="s">
        <v>294</v>
      </c>
      <c r="Q1" t="s">
        <v>237</v>
      </c>
      <c r="R1" t="s">
        <v>216</v>
      </c>
      <c r="S1" t="s">
        <v>215</v>
      </c>
      <c r="T1" t="s">
        <v>240</v>
      </c>
    </row>
    <row r="2" spans="1:20" x14ac:dyDescent="0.3">
      <c r="A2">
        <f>VLOOKUP(Attack[[#This Row],[No用]],SetNo[[No.用]:[vlookup 用]],2,FALSE)</f>
        <v>1</v>
      </c>
      <c r="B2" t="s">
        <v>108</v>
      </c>
      <c r="C2" t="s">
        <v>138</v>
      </c>
      <c r="D2" t="s">
        <v>77</v>
      </c>
      <c r="E2" t="s">
        <v>82</v>
      </c>
      <c r="F2" t="s">
        <v>137</v>
      </c>
      <c r="G2" t="s">
        <v>71</v>
      </c>
      <c r="H2">
        <v>1</v>
      </c>
      <c r="I2" t="s">
        <v>248</v>
      </c>
      <c r="J2" t="s">
        <v>180</v>
      </c>
      <c r="K2" t="s">
        <v>185</v>
      </c>
      <c r="L2">
        <v>27</v>
      </c>
      <c r="M2">
        <v>6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 t="s">
        <v>108</v>
      </c>
      <c r="C3" t="s">
        <v>138</v>
      </c>
      <c r="D3" t="s">
        <v>77</v>
      </c>
      <c r="E3" t="s">
        <v>82</v>
      </c>
      <c r="F3" t="s">
        <v>137</v>
      </c>
      <c r="G3" t="s">
        <v>71</v>
      </c>
      <c r="H3">
        <v>1</v>
      </c>
      <c r="I3" t="s">
        <v>248</v>
      </c>
      <c r="J3" t="s">
        <v>181</v>
      </c>
      <c r="K3" t="s">
        <v>174</v>
      </c>
      <c r="L3">
        <v>29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 t="s">
        <v>108</v>
      </c>
      <c r="C4" t="s">
        <v>138</v>
      </c>
      <c r="D4" t="s">
        <v>77</v>
      </c>
      <c r="E4" t="s">
        <v>82</v>
      </c>
      <c r="F4" t="s">
        <v>137</v>
      </c>
      <c r="G4" t="s">
        <v>71</v>
      </c>
      <c r="H4">
        <v>1</v>
      </c>
      <c r="I4" t="s">
        <v>248</v>
      </c>
      <c r="J4" t="s">
        <v>182</v>
      </c>
      <c r="K4" t="s">
        <v>174</v>
      </c>
      <c r="L4">
        <v>28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 t="s">
        <v>108</v>
      </c>
      <c r="C5" t="s">
        <v>138</v>
      </c>
      <c r="D5" t="s">
        <v>77</v>
      </c>
      <c r="E5" t="s">
        <v>82</v>
      </c>
      <c r="F5" t="s">
        <v>137</v>
      </c>
      <c r="G5" t="s">
        <v>71</v>
      </c>
      <c r="H5">
        <v>1</v>
      </c>
      <c r="I5" t="s">
        <v>248</v>
      </c>
      <c r="J5" t="s">
        <v>183</v>
      </c>
      <c r="K5" t="s">
        <v>185</v>
      </c>
      <c r="L5">
        <v>30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 t="s">
        <v>108</v>
      </c>
      <c r="C6" t="s">
        <v>138</v>
      </c>
      <c r="D6" t="s">
        <v>77</v>
      </c>
      <c r="E6" t="s">
        <v>82</v>
      </c>
      <c r="F6" t="s">
        <v>137</v>
      </c>
      <c r="G6" t="s">
        <v>71</v>
      </c>
      <c r="H6">
        <v>1</v>
      </c>
      <c r="I6" t="s">
        <v>248</v>
      </c>
      <c r="J6" t="s">
        <v>184</v>
      </c>
      <c r="K6" t="s">
        <v>174</v>
      </c>
      <c r="L6">
        <v>29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 t="s">
        <v>108</v>
      </c>
      <c r="C7" t="s">
        <v>138</v>
      </c>
      <c r="D7" t="s">
        <v>77</v>
      </c>
      <c r="E7" t="s">
        <v>82</v>
      </c>
      <c r="F7" t="s">
        <v>137</v>
      </c>
      <c r="G7" t="s">
        <v>71</v>
      </c>
      <c r="H7">
        <v>1</v>
      </c>
      <c r="I7" t="s">
        <v>248</v>
      </c>
      <c r="J7" t="s">
        <v>181</v>
      </c>
      <c r="K7" t="s">
        <v>238</v>
      </c>
      <c r="L7">
        <v>39</v>
      </c>
      <c r="M7">
        <v>5</v>
      </c>
      <c r="N7">
        <v>49</v>
      </c>
      <c r="O7">
        <v>7</v>
      </c>
      <c r="P7" t="s">
        <v>295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 t="s">
        <v>150</v>
      </c>
      <c r="C8" t="s">
        <v>138</v>
      </c>
      <c r="D8" t="s">
        <v>77</v>
      </c>
      <c r="E8" t="s">
        <v>82</v>
      </c>
      <c r="F8" t="s">
        <v>137</v>
      </c>
      <c r="G8" t="s">
        <v>71</v>
      </c>
      <c r="H8">
        <v>1</v>
      </c>
      <c r="I8" t="s">
        <v>248</v>
      </c>
      <c r="J8" t="s">
        <v>180</v>
      </c>
      <c r="K8" t="s">
        <v>185</v>
      </c>
      <c r="L8">
        <v>27</v>
      </c>
      <c r="M8">
        <v>6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 t="s">
        <v>150</v>
      </c>
      <c r="C9" t="s">
        <v>138</v>
      </c>
      <c r="D9" t="s">
        <v>77</v>
      </c>
      <c r="E9" t="s">
        <v>82</v>
      </c>
      <c r="F9" t="s">
        <v>137</v>
      </c>
      <c r="G9" t="s">
        <v>71</v>
      </c>
      <c r="H9">
        <v>1</v>
      </c>
      <c r="I9" t="s">
        <v>248</v>
      </c>
      <c r="J9" t="s">
        <v>181</v>
      </c>
      <c r="K9" t="s">
        <v>174</v>
      </c>
      <c r="L9">
        <v>29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 t="s">
        <v>150</v>
      </c>
      <c r="C10" t="s">
        <v>138</v>
      </c>
      <c r="D10" t="s">
        <v>77</v>
      </c>
      <c r="E10" t="s">
        <v>82</v>
      </c>
      <c r="F10" t="s">
        <v>137</v>
      </c>
      <c r="G10" t="s">
        <v>71</v>
      </c>
      <c r="H10">
        <v>1</v>
      </c>
      <c r="I10" t="s">
        <v>248</v>
      </c>
      <c r="J10" t="s">
        <v>182</v>
      </c>
      <c r="K10" t="s">
        <v>174</v>
      </c>
      <c r="L10">
        <v>28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 t="s">
        <v>150</v>
      </c>
      <c r="C11" t="s">
        <v>138</v>
      </c>
      <c r="D11" t="s">
        <v>77</v>
      </c>
      <c r="E11" t="s">
        <v>82</v>
      </c>
      <c r="F11" t="s">
        <v>137</v>
      </c>
      <c r="G11" t="s">
        <v>71</v>
      </c>
      <c r="H11">
        <v>1</v>
      </c>
      <c r="I11" t="s">
        <v>248</v>
      </c>
      <c r="J11" t="s">
        <v>183</v>
      </c>
      <c r="K11" t="s">
        <v>185</v>
      </c>
      <c r="L11">
        <v>30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 t="s">
        <v>150</v>
      </c>
      <c r="C12" t="s">
        <v>138</v>
      </c>
      <c r="D12" t="s">
        <v>77</v>
      </c>
      <c r="E12" t="s">
        <v>82</v>
      </c>
      <c r="F12" t="s">
        <v>137</v>
      </c>
      <c r="G12" t="s">
        <v>71</v>
      </c>
      <c r="H12">
        <v>1</v>
      </c>
      <c r="I12" t="s">
        <v>248</v>
      </c>
      <c r="J12" t="s">
        <v>184</v>
      </c>
      <c r="K12" t="s">
        <v>190</v>
      </c>
      <c r="L12">
        <v>31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 t="s">
        <v>150</v>
      </c>
      <c r="C13" t="s">
        <v>138</v>
      </c>
      <c r="D13" t="s">
        <v>77</v>
      </c>
      <c r="E13" t="s">
        <v>82</v>
      </c>
      <c r="F13" t="s">
        <v>137</v>
      </c>
      <c r="G13" t="s">
        <v>71</v>
      </c>
      <c r="H13">
        <v>1</v>
      </c>
      <c r="I13" t="s">
        <v>248</v>
      </c>
      <c r="J13" t="s">
        <v>181</v>
      </c>
      <c r="K13" t="s">
        <v>238</v>
      </c>
      <c r="L13">
        <v>39</v>
      </c>
      <c r="M13">
        <v>5</v>
      </c>
      <c r="N13">
        <v>49</v>
      </c>
      <c r="O13">
        <v>7</v>
      </c>
      <c r="P13" t="s">
        <v>295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 t="s">
        <v>151</v>
      </c>
      <c r="C14" t="s">
        <v>138</v>
      </c>
      <c r="D14" t="s">
        <v>73</v>
      </c>
      <c r="E14" t="s">
        <v>82</v>
      </c>
      <c r="F14" t="s">
        <v>137</v>
      </c>
      <c r="G14" t="s">
        <v>71</v>
      </c>
      <c r="H14">
        <v>1</v>
      </c>
      <c r="I14" t="s">
        <v>248</v>
      </c>
      <c r="J14" t="s">
        <v>180</v>
      </c>
      <c r="K14" t="s">
        <v>185</v>
      </c>
      <c r="L14">
        <v>27</v>
      </c>
      <c r="M14">
        <v>6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 t="s">
        <v>151</v>
      </c>
      <c r="C15" t="s">
        <v>138</v>
      </c>
      <c r="D15" t="s">
        <v>73</v>
      </c>
      <c r="E15" t="s">
        <v>82</v>
      </c>
      <c r="F15" t="s">
        <v>137</v>
      </c>
      <c r="G15" t="s">
        <v>71</v>
      </c>
      <c r="H15">
        <v>1</v>
      </c>
      <c r="I15" t="s">
        <v>248</v>
      </c>
      <c r="J15" t="s">
        <v>181</v>
      </c>
      <c r="K15" t="s">
        <v>174</v>
      </c>
      <c r="L15">
        <v>29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 t="s">
        <v>151</v>
      </c>
      <c r="C16" t="s">
        <v>138</v>
      </c>
      <c r="D16" t="s">
        <v>73</v>
      </c>
      <c r="E16" t="s">
        <v>82</v>
      </c>
      <c r="F16" t="s">
        <v>137</v>
      </c>
      <c r="G16" t="s">
        <v>71</v>
      </c>
      <c r="H16">
        <v>1</v>
      </c>
      <c r="I16" t="s">
        <v>248</v>
      </c>
      <c r="J16" t="s">
        <v>182</v>
      </c>
      <c r="K16" t="s">
        <v>174</v>
      </c>
      <c r="L16">
        <v>28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 t="s">
        <v>151</v>
      </c>
      <c r="C17" t="s">
        <v>138</v>
      </c>
      <c r="D17" t="s">
        <v>73</v>
      </c>
      <c r="E17" t="s">
        <v>82</v>
      </c>
      <c r="F17" t="s">
        <v>137</v>
      </c>
      <c r="G17" t="s">
        <v>71</v>
      </c>
      <c r="H17">
        <v>1</v>
      </c>
      <c r="I17" t="s">
        <v>248</v>
      </c>
      <c r="J17" t="s">
        <v>183</v>
      </c>
      <c r="K17" t="s">
        <v>190</v>
      </c>
      <c r="L17">
        <v>28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 t="s">
        <v>151</v>
      </c>
      <c r="C18" t="s">
        <v>138</v>
      </c>
      <c r="D18" t="s">
        <v>73</v>
      </c>
      <c r="E18" t="s">
        <v>82</v>
      </c>
      <c r="F18" t="s">
        <v>137</v>
      </c>
      <c r="G18" t="s">
        <v>71</v>
      </c>
      <c r="H18">
        <v>1</v>
      </c>
      <c r="I18" t="s">
        <v>248</v>
      </c>
      <c r="J18" t="s">
        <v>184</v>
      </c>
      <c r="K18" t="s">
        <v>174</v>
      </c>
      <c r="L18">
        <v>29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 t="s">
        <v>151</v>
      </c>
      <c r="C19" t="s">
        <v>138</v>
      </c>
      <c r="D19" t="s">
        <v>73</v>
      </c>
      <c r="E19" t="s">
        <v>82</v>
      </c>
      <c r="F19" t="s">
        <v>137</v>
      </c>
      <c r="G19" t="s">
        <v>71</v>
      </c>
      <c r="H19">
        <v>1</v>
      </c>
      <c r="I19" t="s">
        <v>248</v>
      </c>
      <c r="J19" t="s">
        <v>181</v>
      </c>
      <c r="K19" t="s">
        <v>238</v>
      </c>
      <c r="L19">
        <v>39</v>
      </c>
      <c r="M19">
        <v>5</v>
      </c>
      <c r="N19">
        <v>49</v>
      </c>
      <c r="O19">
        <v>7</v>
      </c>
      <c r="P19" t="s">
        <v>295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 t="s">
        <v>108</v>
      </c>
      <c r="C20" t="s">
        <v>139</v>
      </c>
      <c r="D20" t="s">
        <v>77</v>
      </c>
      <c r="E20" t="s">
        <v>74</v>
      </c>
      <c r="F20" t="s">
        <v>137</v>
      </c>
      <c r="G20" t="s">
        <v>71</v>
      </c>
      <c r="H20">
        <v>1</v>
      </c>
      <c r="I20" t="s">
        <v>248</v>
      </c>
      <c r="J20" t="s">
        <v>180</v>
      </c>
      <c r="K20" t="s">
        <v>174</v>
      </c>
      <c r="L20">
        <v>31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 t="s">
        <v>108</v>
      </c>
      <c r="C21" t="s">
        <v>139</v>
      </c>
      <c r="D21" t="s">
        <v>77</v>
      </c>
      <c r="E21" t="s">
        <v>74</v>
      </c>
      <c r="F21" t="s">
        <v>137</v>
      </c>
      <c r="G21" t="s">
        <v>71</v>
      </c>
      <c r="H21">
        <v>1</v>
      </c>
      <c r="I21" t="s">
        <v>248</v>
      </c>
      <c r="J21" t="s">
        <v>181</v>
      </c>
      <c r="K21" t="s">
        <v>174</v>
      </c>
      <c r="L21">
        <v>27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 t="s">
        <v>108</v>
      </c>
      <c r="C22" t="s">
        <v>139</v>
      </c>
      <c r="D22" t="s">
        <v>77</v>
      </c>
      <c r="E22" t="s">
        <v>74</v>
      </c>
      <c r="F22" t="s">
        <v>137</v>
      </c>
      <c r="G22" t="s">
        <v>71</v>
      </c>
      <c r="H22">
        <v>1</v>
      </c>
      <c r="I22" t="s">
        <v>248</v>
      </c>
      <c r="J22" t="s">
        <v>183</v>
      </c>
      <c r="K22" t="s">
        <v>174</v>
      </c>
      <c r="L22">
        <v>30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 t="s">
        <v>108</v>
      </c>
      <c r="C23" t="s">
        <v>139</v>
      </c>
      <c r="D23" t="s">
        <v>77</v>
      </c>
      <c r="E23" t="s">
        <v>74</v>
      </c>
      <c r="F23" t="s">
        <v>137</v>
      </c>
      <c r="G23" t="s">
        <v>71</v>
      </c>
      <c r="H23">
        <v>1</v>
      </c>
      <c r="I23" t="s">
        <v>248</v>
      </c>
      <c r="J23" t="s">
        <v>184</v>
      </c>
      <c r="K23" t="s">
        <v>174</v>
      </c>
      <c r="L23">
        <v>28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 t="s">
        <v>150</v>
      </c>
      <c r="C24" t="s">
        <v>139</v>
      </c>
      <c r="D24" t="s">
        <v>77</v>
      </c>
      <c r="E24" t="s">
        <v>74</v>
      </c>
      <c r="F24" t="s">
        <v>137</v>
      </c>
      <c r="G24" t="s">
        <v>71</v>
      </c>
      <c r="H24">
        <v>1</v>
      </c>
      <c r="I24" t="s">
        <v>248</v>
      </c>
      <c r="J24" t="s">
        <v>180</v>
      </c>
      <c r="K24" t="s">
        <v>174</v>
      </c>
      <c r="L24">
        <v>31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 t="s">
        <v>150</v>
      </c>
      <c r="C25" t="s">
        <v>139</v>
      </c>
      <c r="D25" t="s">
        <v>77</v>
      </c>
      <c r="E25" t="s">
        <v>74</v>
      </c>
      <c r="F25" t="s">
        <v>137</v>
      </c>
      <c r="G25" t="s">
        <v>71</v>
      </c>
      <c r="H25">
        <v>1</v>
      </c>
      <c r="I25" t="s">
        <v>248</v>
      </c>
      <c r="J25" t="s">
        <v>181</v>
      </c>
      <c r="K25" t="s">
        <v>174</v>
      </c>
      <c r="L25">
        <v>27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 t="s">
        <v>150</v>
      </c>
      <c r="C26" t="s">
        <v>139</v>
      </c>
      <c r="D26" t="s">
        <v>77</v>
      </c>
      <c r="E26" t="s">
        <v>74</v>
      </c>
      <c r="F26" t="s">
        <v>137</v>
      </c>
      <c r="G26" t="s">
        <v>71</v>
      </c>
      <c r="H26">
        <v>1</v>
      </c>
      <c r="I26" t="s">
        <v>248</v>
      </c>
      <c r="J26" t="s">
        <v>183</v>
      </c>
      <c r="K26" t="s">
        <v>174</v>
      </c>
      <c r="L26">
        <v>30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 t="s">
        <v>150</v>
      </c>
      <c r="C27" t="s">
        <v>139</v>
      </c>
      <c r="D27" t="s">
        <v>77</v>
      </c>
      <c r="E27" t="s">
        <v>74</v>
      </c>
      <c r="F27" t="s">
        <v>137</v>
      </c>
      <c r="G27" t="s">
        <v>71</v>
      </c>
      <c r="H27">
        <v>1</v>
      </c>
      <c r="I27" t="s">
        <v>248</v>
      </c>
      <c r="J27" t="s">
        <v>184</v>
      </c>
      <c r="K27" t="s">
        <v>174</v>
      </c>
      <c r="L27">
        <v>28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 t="s">
        <v>151</v>
      </c>
      <c r="C28" t="s">
        <v>139</v>
      </c>
      <c r="D28" t="s">
        <v>73</v>
      </c>
      <c r="E28" t="s">
        <v>74</v>
      </c>
      <c r="F28" t="s">
        <v>137</v>
      </c>
      <c r="G28" t="s">
        <v>71</v>
      </c>
      <c r="H28">
        <v>1</v>
      </c>
      <c r="I28" t="s">
        <v>248</v>
      </c>
      <c r="J28" t="s">
        <v>180</v>
      </c>
      <c r="K28" t="s">
        <v>174</v>
      </c>
      <c r="L28">
        <v>31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 t="s">
        <v>151</v>
      </c>
      <c r="C29" t="s">
        <v>139</v>
      </c>
      <c r="D29" t="s">
        <v>73</v>
      </c>
      <c r="E29" t="s">
        <v>74</v>
      </c>
      <c r="F29" t="s">
        <v>137</v>
      </c>
      <c r="G29" t="s">
        <v>71</v>
      </c>
      <c r="H29">
        <v>1</v>
      </c>
      <c r="I29" t="s">
        <v>248</v>
      </c>
      <c r="J29" t="s">
        <v>181</v>
      </c>
      <c r="K29" t="s">
        <v>174</v>
      </c>
      <c r="L29">
        <v>27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 t="s">
        <v>151</v>
      </c>
      <c r="C30" t="s">
        <v>139</v>
      </c>
      <c r="D30" t="s">
        <v>73</v>
      </c>
      <c r="E30" t="s">
        <v>74</v>
      </c>
      <c r="F30" t="s">
        <v>137</v>
      </c>
      <c r="G30" t="s">
        <v>71</v>
      </c>
      <c r="H30">
        <v>1</v>
      </c>
      <c r="I30" t="s">
        <v>248</v>
      </c>
      <c r="J30" t="s">
        <v>183</v>
      </c>
      <c r="K30" t="s">
        <v>174</v>
      </c>
      <c r="L30">
        <v>30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 t="s">
        <v>151</v>
      </c>
      <c r="C31" t="s">
        <v>139</v>
      </c>
      <c r="D31" t="s">
        <v>73</v>
      </c>
      <c r="E31" t="s">
        <v>74</v>
      </c>
      <c r="F31" t="s">
        <v>137</v>
      </c>
      <c r="G31" t="s">
        <v>71</v>
      </c>
      <c r="H31">
        <v>1</v>
      </c>
      <c r="I31" t="s">
        <v>248</v>
      </c>
      <c r="J31" t="s">
        <v>184</v>
      </c>
      <c r="K31" t="s">
        <v>174</v>
      </c>
      <c r="L31">
        <v>28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 t="s">
        <v>108</v>
      </c>
      <c r="C32" t="s">
        <v>140</v>
      </c>
      <c r="D32" t="s">
        <v>77</v>
      </c>
      <c r="E32" t="s">
        <v>82</v>
      </c>
      <c r="F32" t="s">
        <v>137</v>
      </c>
      <c r="G32" t="s">
        <v>71</v>
      </c>
      <c r="H32">
        <v>1</v>
      </c>
      <c r="I32" t="s">
        <v>248</v>
      </c>
      <c r="J32" t="s">
        <v>180</v>
      </c>
      <c r="K32" t="s">
        <v>174</v>
      </c>
      <c r="L32">
        <v>25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 t="s">
        <v>108</v>
      </c>
      <c r="C33" t="s">
        <v>140</v>
      </c>
      <c r="D33" t="s">
        <v>77</v>
      </c>
      <c r="E33" t="s">
        <v>82</v>
      </c>
      <c r="F33" t="s">
        <v>137</v>
      </c>
      <c r="G33" t="s">
        <v>71</v>
      </c>
      <c r="H33">
        <v>1</v>
      </c>
      <c r="I33" t="s">
        <v>248</v>
      </c>
      <c r="J33" t="s">
        <v>181</v>
      </c>
      <c r="K33" t="s">
        <v>174</v>
      </c>
      <c r="L33">
        <v>23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 t="s">
        <v>108</v>
      </c>
      <c r="C34" t="s">
        <v>140</v>
      </c>
      <c r="D34" t="s">
        <v>77</v>
      </c>
      <c r="E34" t="s">
        <v>82</v>
      </c>
      <c r="F34" t="s">
        <v>137</v>
      </c>
      <c r="G34" t="s">
        <v>71</v>
      </c>
      <c r="H34">
        <v>1</v>
      </c>
      <c r="I34" t="s">
        <v>248</v>
      </c>
      <c r="J34" t="s">
        <v>183</v>
      </c>
      <c r="K34" t="s">
        <v>185</v>
      </c>
      <c r="L34">
        <v>27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 t="s">
        <v>117</v>
      </c>
      <c r="C35" t="s">
        <v>140</v>
      </c>
      <c r="D35" t="s">
        <v>73</v>
      </c>
      <c r="E35" t="s">
        <v>82</v>
      </c>
      <c r="F35" t="s">
        <v>137</v>
      </c>
      <c r="G35" t="s">
        <v>71</v>
      </c>
      <c r="H35">
        <v>1</v>
      </c>
      <c r="I35" t="s">
        <v>248</v>
      </c>
      <c r="J35" t="s">
        <v>180</v>
      </c>
      <c r="K35" t="s">
        <v>174</v>
      </c>
      <c r="L35">
        <v>25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 t="s">
        <v>117</v>
      </c>
      <c r="C36" t="s">
        <v>140</v>
      </c>
      <c r="D36" t="s">
        <v>73</v>
      </c>
      <c r="E36" t="s">
        <v>82</v>
      </c>
      <c r="F36" t="s">
        <v>137</v>
      </c>
      <c r="G36" t="s">
        <v>71</v>
      </c>
      <c r="H36">
        <v>1</v>
      </c>
      <c r="I36" t="s">
        <v>248</v>
      </c>
      <c r="J36" t="s">
        <v>181</v>
      </c>
      <c r="K36" t="s">
        <v>174</v>
      </c>
      <c r="L36">
        <v>23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 t="s">
        <v>117</v>
      </c>
      <c r="C37" t="s">
        <v>140</v>
      </c>
      <c r="D37" t="s">
        <v>73</v>
      </c>
      <c r="E37" t="s">
        <v>82</v>
      </c>
      <c r="F37" t="s">
        <v>137</v>
      </c>
      <c r="G37" t="s">
        <v>71</v>
      </c>
      <c r="H37">
        <v>1</v>
      </c>
      <c r="I37" t="s">
        <v>248</v>
      </c>
      <c r="J37" t="s">
        <v>183</v>
      </c>
      <c r="K37" t="s">
        <v>185</v>
      </c>
      <c r="L37">
        <v>27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 t="s">
        <v>108</v>
      </c>
      <c r="C38" t="s">
        <v>141</v>
      </c>
      <c r="D38" t="s">
        <v>90</v>
      </c>
      <c r="E38" t="s">
        <v>82</v>
      </c>
      <c r="F38" t="s">
        <v>137</v>
      </c>
      <c r="G38" t="s">
        <v>71</v>
      </c>
      <c r="H38">
        <v>1</v>
      </c>
      <c r="I38" t="s">
        <v>248</v>
      </c>
      <c r="J38" t="s">
        <v>180</v>
      </c>
      <c r="K38" t="s">
        <v>174</v>
      </c>
      <c r="L38">
        <v>22</v>
      </c>
      <c r="T38" t="str">
        <f>Attack[[#This Row],[服装]]&amp;Attack[[#This Row],[名前]]&amp;Attack[[#This Row],[レアリティ]]</f>
        <v>ユニフォーム山口忠ICONIC</v>
      </c>
    </row>
    <row r="39" spans="1:20" x14ac:dyDescent="0.3">
      <c r="A39">
        <f>VLOOKUP(Attack[[#This Row],[No用]],SetNo[[No.用]:[vlookup 用]],2,FALSE)</f>
        <v>9</v>
      </c>
      <c r="B39" t="s">
        <v>108</v>
      </c>
      <c r="C39" t="s">
        <v>141</v>
      </c>
      <c r="D39" t="s">
        <v>90</v>
      </c>
      <c r="E39" t="s">
        <v>82</v>
      </c>
      <c r="F39" t="s">
        <v>137</v>
      </c>
      <c r="G39" t="s">
        <v>71</v>
      </c>
      <c r="H39">
        <v>1</v>
      </c>
      <c r="I39" t="s">
        <v>248</v>
      </c>
      <c r="J39" t="s">
        <v>181</v>
      </c>
      <c r="K39" t="s">
        <v>174</v>
      </c>
      <c r="L39">
        <v>21</v>
      </c>
      <c r="T39" t="str">
        <f>Attack[[#This Row],[服装]]&amp;Attack[[#This Row],[名前]]&amp;Attack[[#This Row],[レアリティ]]</f>
        <v>ユニフォーム山口忠ICONIC</v>
      </c>
    </row>
    <row r="40" spans="1:20" x14ac:dyDescent="0.3">
      <c r="A40">
        <f>VLOOKUP(Attack[[#This Row],[No用]],SetNo[[No.用]:[vlookup 用]],2,FALSE)</f>
        <v>9</v>
      </c>
      <c r="B40" t="s">
        <v>108</v>
      </c>
      <c r="C40" t="s">
        <v>141</v>
      </c>
      <c r="D40" t="s">
        <v>90</v>
      </c>
      <c r="E40" t="s">
        <v>82</v>
      </c>
      <c r="F40" t="s">
        <v>137</v>
      </c>
      <c r="G40" t="s">
        <v>71</v>
      </c>
      <c r="H40">
        <v>1</v>
      </c>
      <c r="I40" t="s">
        <v>248</v>
      </c>
      <c r="J40" t="s">
        <v>183</v>
      </c>
      <c r="K40" t="s">
        <v>190</v>
      </c>
      <c r="L40">
        <v>21</v>
      </c>
      <c r="T40" t="str">
        <f>Attack[[#This Row],[服装]]&amp;Attack[[#This Row],[名前]]&amp;Attack[[#This Row],[レアリティ]]</f>
        <v>ユニフォーム山口忠ICONIC</v>
      </c>
    </row>
    <row r="41" spans="1:20" x14ac:dyDescent="0.3">
      <c r="A41">
        <f>VLOOKUP(Attack[[#This Row],[No用]],SetNo[[No.用]:[vlookup 用]],2,FALSE)</f>
        <v>9</v>
      </c>
      <c r="B41" t="s">
        <v>108</v>
      </c>
      <c r="C41" t="s">
        <v>141</v>
      </c>
      <c r="D41" t="s">
        <v>90</v>
      </c>
      <c r="E41" t="s">
        <v>82</v>
      </c>
      <c r="F41" t="s">
        <v>137</v>
      </c>
      <c r="G41" t="s">
        <v>71</v>
      </c>
      <c r="H41">
        <v>1</v>
      </c>
      <c r="I41" t="s">
        <v>248</v>
      </c>
      <c r="J41" t="s">
        <v>184</v>
      </c>
      <c r="K41" t="s">
        <v>174</v>
      </c>
      <c r="L41">
        <v>21</v>
      </c>
      <c r="T41" t="str">
        <f>Attack[[#This Row],[服装]]&amp;Attack[[#This Row],[名前]]&amp;Attack[[#This Row],[レアリティ]]</f>
        <v>ユニフォーム山口忠ICONIC</v>
      </c>
    </row>
    <row r="42" spans="1:20" x14ac:dyDescent="0.3">
      <c r="A42">
        <f>VLOOKUP(Attack[[#This Row],[No用]],SetNo[[No.用]:[vlookup 用]],2,FALSE)</f>
        <v>10</v>
      </c>
      <c r="B42" t="s">
        <v>117</v>
      </c>
      <c r="C42" t="s">
        <v>141</v>
      </c>
      <c r="D42" t="s">
        <v>77</v>
      </c>
      <c r="E42" t="s">
        <v>82</v>
      </c>
      <c r="F42" t="s">
        <v>137</v>
      </c>
      <c r="G42" t="s">
        <v>71</v>
      </c>
      <c r="H42">
        <v>1</v>
      </c>
      <c r="I42" t="s">
        <v>248</v>
      </c>
      <c r="J42" t="s">
        <v>180</v>
      </c>
      <c r="K42" t="s">
        <v>174</v>
      </c>
      <c r="L42">
        <v>22</v>
      </c>
      <c r="T42" t="str">
        <f>Attack[[#This Row],[服装]]&amp;Attack[[#This Row],[名前]]&amp;Attack[[#This Row],[レアリティ]]</f>
        <v>水着山口忠ICONIC</v>
      </c>
    </row>
    <row r="43" spans="1:20" x14ac:dyDescent="0.3">
      <c r="A43">
        <f>VLOOKUP(Attack[[#This Row],[No用]],SetNo[[No.用]:[vlookup 用]],2,FALSE)</f>
        <v>10</v>
      </c>
      <c r="B43" t="s">
        <v>117</v>
      </c>
      <c r="C43" t="s">
        <v>141</v>
      </c>
      <c r="D43" t="s">
        <v>77</v>
      </c>
      <c r="E43" t="s">
        <v>82</v>
      </c>
      <c r="F43" t="s">
        <v>137</v>
      </c>
      <c r="G43" t="s">
        <v>71</v>
      </c>
      <c r="H43">
        <v>1</v>
      </c>
      <c r="I43" t="s">
        <v>248</v>
      </c>
      <c r="J43" t="s">
        <v>181</v>
      </c>
      <c r="K43" t="s">
        <v>174</v>
      </c>
      <c r="L43">
        <v>21</v>
      </c>
      <c r="T43" t="str">
        <f>Attack[[#This Row],[服装]]&amp;Attack[[#This Row],[名前]]&amp;Attack[[#This Row],[レアリティ]]</f>
        <v>水着山口忠ICONIC</v>
      </c>
    </row>
    <row r="44" spans="1:20" x14ac:dyDescent="0.3">
      <c r="A44">
        <f>VLOOKUP(Attack[[#This Row],[No用]],SetNo[[No.用]:[vlookup 用]],2,FALSE)</f>
        <v>10</v>
      </c>
      <c r="B44" t="s">
        <v>117</v>
      </c>
      <c r="C44" t="s">
        <v>141</v>
      </c>
      <c r="D44" t="s">
        <v>77</v>
      </c>
      <c r="E44" t="s">
        <v>82</v>
      </c>
      <c r="F44" t="s">
        <v>137</v>
      </c>
      <c r="G44" t="s">
        <v>71</v>
      </c>
      <c r="H44">
        <v>1</v>
      </c>
      <c r="I44" t="s">
        <v>248</v>
      </c>
      <c r="J44" t="s">
        <v>183</v>
      </c>
      <c r="K44" t="s">
        <v>190</v>
      </c>
      <c r="L44">
        <v>21</v>
      </c>
      <c r="T44" t="str">
        <f>Attack[[#This Row],[服装]]&amp;Attack[[#This Row],[名前]]&amp;Attack[[#This Row],[レアリティ]]</f>
        <v>水着山口忠ICONIC</v>
      </c>
    </row>
    <row r="45" spans="1:20" x14ac:dyDescent="0.3">
      <c r="A45">
        <f>VLOOKUP(Attack[[#This Row],[No用]],SetNo[[No.用]:[vlookup 用]],2,FALSE)</f>
        <v>10</v>
      </c>
      <c r="B45" t="s">
        <v>117</v>
      </c>
      <c r="C45" t="s">
        <v>141</v>
      </c>
      <c r="D45" t="s">
        <v>77</v>
      </c>
      <c r="E45" t="s">
        <v>82</v>
      </c>
      <c r="F45" t="s">
        <v>137</v>
      </c>
      <c r="G45" t="s">
        <v>71</v>
      </c>
      <c r="H45">
        <v>1</v>
      </c>
      <c r="I45" t="s">
        <v>248</v>
      </c>
      <c r="J45" t="s">
        <v>184</v>
      </c>
      <c r="K45" t="s">
        <v>174</v>
      </c>
      <c r="L45">
        <v>21</v>
      </c>
      <c r="T45" t="str">
        <f>Attack[[#This Row],[服装]]&amp;Attack[[#This Row],[名前]]&amp;Attack[[#This Row],[レアリティ]]</f>
        <v>水着山口忠ICONIC</v>
      </c>
    </row>
    <row r="46" spans="1:20" x14ac:dyDescent="0.3">
      <c r="A46">
        <f>VLOOKUP(Attack[[#This Row],[No用]],SetNo[[No.用]:[vlookup 用]],2,FALSE)</f>
        <v>11</v>
      </c>
      <c r="B46" t="s">
        <v>108</v>
      </c>
      <c r="C46" t="s">
        <v>142</v>
      </c>
      <c r="D46" t="s">
        <v>77</v>
      </c>
      <c r="E46" t="s">
        <v>80</v>
      </c>
      <c r="F46" t="s">
        <v>137</v>
      </c>
      <c r="G46" t="s">
        <v>71</v>
      </c>
      <c r="H46">
        <v>1</v>
      </c>
      <c r="I46" t="s">
        <v>248</v>
      </c>
      <c r="T46" t="str">
        <f>Attack[[#This Row],[服装]]&amp;Attack[[#This Row],[名前]]&amp;Attack[[#This Row],[レアリティ]]</f>
        <v>ユニフォーム西谷夕ICONIC</v>
      </c>
    </row>
    <row r="47" spans="1:20" x14ac:dyDescent="0.3">
      <c r="A47">
        <f>VLOOKUP(Attack[[#This Row],[No用]],SetNo[[No.用]:[vlookup 用]],2,FALSE)</f>
        <v>12</v>
      </c>
      <c r="B47" t="s">
        <v>150</v>
      </c>
      <c r="C47" t="s">
        <v>142</v>
      </c>
      <c r="D47" t="s">
        <v>73</v>
      </c>
      <c r="E47" t="s">
        <v>80</v>
      </c>
      <c r="F47" t="s">
        <v>137</v>
      </c>
      <c r="G47" t="s">
        <v>71</v>
      </c>
      <c r="H47">
        <v>1</v>
      </c>
      <c r="I47" t="s">
        <v>248</v>
      </c>
      <c r="T47" t="str">
        <f>Attack[[#This Row],[服装]]&amp;Attack[[#This Row],[名前]]&amp;Attack[[#This Row],[レアリティ]]</f>
        <v>制服西谷夕ICONIC</v>
      </c>
    </row>
    <row r="48" spans="1:20" x14ac:dyDescent="0.3">
      <c r="A48">
        <f>VLOOKUP(Attack[[#This Row],[No用]],SetNo[[No.用]:[vlookup 用]],2,FALSE)</f>
        <v>13</v>
      </c>
      <c r="B48" t="s">
        <v>218</v>
      </c>
      <c r="C48" t="s">
        <v>143</v>
      </c>
      <c r="D48" t="s">
        <v>24</v>
      </c>
      <c r="E48" t="s">
        <v>25</v>
      </c>
      <c r="F48" t="s">
        <v>137</v>
      </c>
      <c r="G48" t="s">
        <v>71</v>
      </c>
      <c r="H48">
        <v>1</v>
      </c>
      <c r="I48" t="s">
        <v>248</v>
      </c>
      <c r="J48" t="s">
        <v>180</v>
      </c>
      <c r="K48" t="s">
        <v>185</v>
      </c>
      <c r="L48">
        <v>30</v>
      </c>
      <c r="T48" t="str">
        <f>Attack[[#This Row],[服装]]&amp;Attack[[#This Row],[名前]]&amp;Attack[[#This Row],[レアリティ]]</f>
        <v>ユニフォーム田中龍之介ICONIC</v>
      </c>
    </row>
    <row r="49" spans="1:20" x14ac:dyDescent="0.3">
      <c r="A49">
        <f>VLOOKUP(Attack[[#This Row],[No用]],SetNo[[No.用]:[vlookup 用]],2,FALSE)</f>
        <v>13</v>
      </c>
      <c r="B49" t="s">
        <v>218</v>
      </c>
      <c r="C49" t="s">
        <v>143</v>
      </c>
      <c r="D49" t="s">
        <v>24</v>
      </c>
      <c r="E49" t="s">
        <v>25</v>
      </c>
      <c r="F49" t="s">
        <v>137</v>
      </c>
      <c r="G49" t="s">
        <v>71</v>
      </c>
      <c r="H49">
        <v>1</v>
      </c>
      <c r="I49" t="s">
        <v>248</v>
      </c>
      <c r="J49" t="s">
        <v>181</v>
      </c>
      <c r="K49" t="s">
        <v>174</v>
      </c>
      <c r="L49">
        <v>27</v>
      </c>
      <c r="T49" t="str">
        <f>Attack[[#This Row],[服装]]&amp;Attack[[#This Row],[名前]]&amp;Attack[[#This Row],[レアリティ]]</f>
        <v>ユニフォーム田中龍之介ICONIC</v>
      </c>
    </row>
    <row r="50" spans="1:20" x14ac:dyDescent="0.3">
      <c r="A50">
        <f>VLOOKUP(Attack[[#This Row],[No用]],SetNo[[No.用]:[vlookup 用]],2,FALSE)</f>
        <v>13</v>
      </c>
      <c r="B50" t="s">
        <v>218</v>
      </c>
      <c r="C50" t="s">
        <v>143</v>
      </c>
      <c r="D50" t="s">
        <v>24</v>
      </c>
      <c r="E50" t="s">
        <v>25</v>
      </c>
      <c r="F50" t="s">
        <v>137</v>
      </c>
      <c r="G50" t="s">
        <v>71</v>
      </c>
      <c r="H50">
        <v>1</v>
      </c>
      <c r="I50" t="s">
        <v>248</v>
      </c>
      <c r="J50" t="s">
        <v>285</v>
      </c>
      <c r="K50" t="s">
        <v>185</v>
      </c>
      <c r="L50">
        <v>33</v>
      </c>
      <c r="T50" t="str">
        <f>Attack[[#This Row],[服装]]&amp;Attack[[#This Row],[名前]]&amp;Attack[[#This Row],[レアリティ]]</f>
        <v>ユニフォーム田中龍之介ICONIC</v>
      </c>
    </row>
    <row r="51" spans="1:20" x14ac:dyDescent="0.3">
      <c r="A51">
        <f>VLOOKUP(Attack[[#This Row],[No用]],SetNo[[No.用]:[vlookup 用]],2,FALSE)</f>
        <v>13</v>
      </c>
      <c r="B51" t="s">
        <v>218</v>
      </c>
      <c r="C51" t="s">
        <v>143</v>
      </c>
      <c r="D51" t="s">
        <v>24</v>
      </c>
      <c r="E51" t="s">
        <v>25</v>
      </c>
      <c r="F51" t="s">
        <v>137</v>
      </c>
      <c r="G51" t="s">
        <v>71</v>
      </c>
      <c r="H51">
        <v>1</v>
      </c>
      <c r="I51" t="s">
        <v>248</v>
      </c>
      <c r="J51" t="s">
        <v>195</v>
      </c>
      <c r="K51" t="s">
        <v>238</v>
      </c>
      <c r="L51">
        <v>37</v>
      </c>
      <c r="M51">
        <v>5</v>
      </c>
      <c r="N51">
        <v>45</v>
      </c>
      <c r="O51">
        <v>7</v>
      </c>
      <c r="T51" t="str">
        <f>Attack[[#This Row],[服装]]&amp;Attack[[#This Row],[名前]]&amp;Attack[[#This Row],[レアリティ]]</f>
        <v>ユニフォーム田中龍之介ICONIC</v>
      </c>
    </row>
    <row r="52" spans="1:20" x14ac:dyDescent="0.3">
      <c r="A52">
        <f>VLOOKUP(Attack[[#This Row],[No用]],SetNo[[No.用]:[vlookup 用]],2,FALSE)</f>
        <v>14</v>
      </c>
      <c r="B52" t="s">
        <v>150</v>
      </c>
      <c r="C52" t="s">
        <v>143</v>
      </c>
      <c r="D52" t="s">
        <v>28</v>
      </c>
      <c r="E52" t="s">
        <v>25</v>
      </c>
      <c r="F52" t="s">
        <v>137</v>
      </c>
      <c r="G52" t="s">
        <v>71</v>
      </c>
      <c r="H52">
        <v>1</v>
      </c>
      <c r="I52" t="s">
        <v>248</v>
      </c>
      <c r="J52" t="s">
        <v>180</v>
      </c>
      <c r="K52" t="s">
        <v>185</v>
      </c>
      <c r="L52">
        <v>30</v>
      </c>
      <c r="T52" t="str">
        <f>Attack[[#This Row],[服装]]&amp;Attack[[#This Row],[名前]]&amp;Attack[[#This Row],[レアリティ]]</f>
        <v>制服田中龍之介ICONIC</v>
      </c>
    </row>
    <row r="53" spans="1:20" x14ac:dyDescent="0.3">
      <c r="A53">
        <f>VLOOKUP(Attack[[#This Row],[No用]],SetNo[[No.用]:[vlookup 用]],2,FALSE)</f>
        <v>14</v>
      </c>
      <c r="B53" t="s">
        <v>150</v>
      </c>
      <c r="C53" t="s">
        <v>143</v>
      </c>
      <c r="D53" t="s">
        <v>28</v>
      </c>
      <c r="E53" t="s">
        <v>25</v>
      </c>
      <c r="F53" t="s">
        <v>137</v>
      </c>
      <c r="G53" t="s">
        <v>71</v>
      </c>
      <c r="H53">
        <v>1</v>
      </c>
      <c r="I53" t="s">
        <v>248</v>
      </c>
      <c r="J53" t="s">
        <v>181</v>
      </c>
      <c r="K53" t="s">
        <v>190</v>
      </c>
      <c r="L53">
        <v>29</v>
      </c>
      <c r="T53" t="str">
        <f>Attack[[#This Row],[服装]]&amp;Attack[[#This Row],[名前]]&amp;Attack[[#This Row],[レアリティ]]</f>
        <v>制服田中龍之介ICONIC</v>
      </c>
    </row>
    <row r="54" spans="1:20" x14ac:dyDescent="0.3">
      <c r="A54">
        <f>VLOOKUP(Attack[[#This Row],[No用]],SetNo[[No.用]:[vlookup 用]],2,FALSE)</f>
        <v>14</v>
      </c>
      <c r="B54" t="s">
        <v>150</v>
      </c>
      <c r="C54" t="s">
        <v>143</v>
      </c>
      <c r="D54" t="s">
        <v>28</v>
      </c>
      <c r="E54" t="s">
        <v>25</v>
      </c>
      <c r="F54" t="s">
        <v>137</v>
      </c>
      <c r="G54" t="s">
        <v>71</v>
      </c>
      <c r="H54">
        <v>1</v>
      </c>
      <c r="I54" t="s">
        <v>248</v>
      </c>
      <c r="J54" t="s">
        <v>285</v>
      </c>
      <c r="K54" t="s">
        <v>185</v>
      </c>
      <c r="L54">
        <v>33</v>
      </c>
      <c r="T54" t="str">
        <f>Attack[[#This Row],[服装]]&amp;Attack[[#This Row],[名前]]&amp;Attack[[#This Row],[レアリティ]]</f>
        <v>制服田中龍之介ICONIC</v>
      </c>
    </row>
    <row r="55" spans="1:20" x14ac:dyDescent="0.3">
      <c r="A55">
        <f>VLOOKUP(Attack[[#This Row],[No用]],SetNo[[No.用]:[vlookup 用]],2,FALSE)</f>
        <v>14</v>
      </c>
      <c r="B55" t="s">
        <v>150</v>
      </c>
      <c r="C55" t="s">
        <v>143</v>
      </c>
      <c r="D55" t="s">
        <v>28</v>
      </c>
      <c r="E55" t="s">
        <v>25</v>
      </c>
      <c r="F55" t="s">
        <v>137</v>
      </c>
      <c r="G55" t="s">
        <v>71</v>
      </c>
      <c r="H55">
        <v>1</v>
      </c>
      <c r="I55" t="s">
        <v>248</v>
      </c>
      <c r="J55" t="s">
        <v>195</v>
      </c>
      <c r="K55" t="s">
        <v>238</v>
      </c>
      <c r="L55">
        <v>37</v>
      </c>
      <c r="M55">
        <v>5</v>
      </c>
      <c r="N55">
        <v>45</v>
      </c>
      <c r="O55">
        <v>7</v>
      </c>
      <c r="T55" t="str">
        <f>Attack[[#This Row],[服装]]&amp;Attack[[#This Row],[名前]]&amp;Attack[[#This Row],[レアリティ]]</f>
        <v>制服田中龍之介ICONIC</v>
      </c>
    </row>
    <row r="56" spans="1:20" x14ac:dyDescent="0.3">
      <c r="A56">
        <f>VLOOKUP(Attack[[#This Row],[No用]],SetNo[[No.用]:[vlookup 用]],2,FALSE)</f>
        <v>15</v>
      </c>
      <c r="B56" t="s">
        <v>218</v>
      </c>
      <c r="C56" t="s">
        <v>144</v>
      </c>
      <c r="D56" t="s">
        <v>28</v>
      </c>
      <c r="E56" t="s">
        <v>25</v>
      </c>
      <c r="F56" t="s">
        <v>137</v>
      </c>
      <c r="G56" t="s">
        <v>71</v>
      </c>
      <c r="H56">
        <v>1</v>
      </c>
      <c r="I56" t="s">
        <v>248</v>
      </c>
      <c r="J56" t="s">
        <v>180</v>
      </c>
      <c r="K56" t="s">
        <v>174</v>
      </c>
      <c r="L56">
        <v>25</v>
      </c>
      <c r="T56" t="str">
        <f>Attack[[#This Row],[服装]]&amp;Attack[[#This Row],[名前]]&amp;Attack[[#This Row],[レアリティ]]</f>
        <v>ユニフォーム澤村大地ICONIC</v>
      </c>
    </row>
    <row r="57" spans="1:20" x14ac:dyDescent="0.3">
      <c r="A57">
        <f>VLOOKUP(Attack[[#This Row],[No用]],SetNo[[No.用]:[vlookup 用]],2,FALSE)</f>
        <v>15</v>
      </c>
      <c r="B57" t="s">
        <v>218</v>
      </c>
      <c r="C57" t="s">
        <v>144</v>
      </c>
      <c r="D57" t="s">
        <v>28</v>
      </c>
      <c r="E57" t="s">
        <v>25</v>
      </c>
      <c r="F57" t="s">
        <v>137</v>
      </c>
      <c r="G57" t="s">
        <v>71</v>
      </c>
      <c r="H57">
        <v>1</v>
      </c>
      <c r="I57" t="s">
        <v>248</v>
      </c>
      <c r="J57" t="s">
        <v>181</v>
      </c>
      <c r="K57" t="s">
        <v>174</v>
      </c>
      <c r="L57">
        <v>25</v>
      </c>
      <c r="T57" t="str">
        <f>Attack[[#This Row],[服装]]&amp;Attack[[#This Row],[名前]]&amp;Attack[[#This Row],[レアリティ]]</f>
        <v>ユニフォーム澤村大地ICONIC</v>
      </c>
    </row>
    <row r="58" spans="1:20" x14ac:dyDescent="0.3">
      <c r="A58">
        <f>VLOOKUP(Attack[[#This Row],[No用]],SetNo[[No.用]:[vlookup 用]],2,FALSE)</f>
        <v>15</v>
      </c>
      <c r="B58" t="s">
        <v>218</v>
      </c>
      <c r="C58" t="s">
        <v>144</v>
      </c>
      <c r="D58" t="s">
        <v>28</v>
      </c>
      <c r="E58" t="s">
        <v>25</v>
      </c>
      <c r="F58" t="s">
        <v>137</v>
      </c>
      <c r="G58" t="s">
        <v>71</v>
      </c>
      <c r="H58">
        <v>1</v>
      </c>
      <c r="I58" t="s">
        <v>248</v>
      </c>
      <c r="J58" t="s">
        <v>184</v>
      </c>
      <c r="K58" t="s">
        <v>174</v>
      </c>
      <c r="L58">
        <v>24</v>
      </c>
      <c r="T58" t="str">
        <f>Attack[[#This Row],[服装]]&amp;Attack[[#This Row],[名前]]&amp;Attack[[#This Row],[レアリティ]]</f>
        <v>ユニフォーム澤村大地ICONIC</v>
      </c>
    </row>
    <row r="59" spans="1:20" x14ac:dyDescent="0.3">
      <c r="A59">
        <f>VLOOKUP(Attack[[#This Row],[No用]],SetNo[[No.用]:[vlookup 用]],2,FALSE)</f>
        <v>16</v>
      </c>
      <c r="B59" t="s">
        <v>118</v>
      </c>
      <c r="C59" t="s">
        <v>144</v>
      </c>
      <c r="D59" t="s">
        <v>23</v>
      </c>
      <c r="E59" t="s">
        <v>25</v>
      </c>
      <c r="F59" t="s">
        <v>137</v>
      </c>
      <c r="G59" t="s">
        <v>71</v>
      </c>
      <c r="H59">
        <v>1</v>
      </c>
      <c r="I59" t="s">
        <v>248</v>
      </c>
      <c r="J59" t="s">
        <v>180</v>
      </c>
      <c r="K59" t="s">
        <v>174</v>
      </c>
      <c r="L59">
        <v>25</v>
      </c>
      <c r="T59" t="str">
        <f>Attack[[#This Row],[服装]]&amp;Attack[[#This Row],[名前]]&amp;Attack[[#This Row],[レアリティ]]</f>
        <v>プール掃除澤村大地ICONIC</v>
      </c>
    </row>
    <row r="60" spans="1:20" x14ac:dyDescent="0.3">
      <c r="A60">
        <f>VLOOKUP(Attack[[#This Row],[No用]],SetNo[[No.用]:[vlookup 用]],2,FALSE)</f>
        <v>16</v>
      </c>
      <c r="B60" t="s">
        <v>118</v>
      </c>
      <c r="C60" t="s">
        <v>144</v>
      </c>
      <c r="D60" t="s">
        <v>23</v>
      </c>
      <c r="E60" t="s">
        <v>25</v>
      </c>
      <c r="F60" t="s">
        <v>137</v>
      </c>
      <c r="G60" t="s">
        <v>71</v>
      </c>
      <c r="H60">
        <v>1</v>
      </c>
      <c r="I60" t="s">
        <v>248</v>
      </c>
      <c r="J60" t="s">
        <v>181</v>
      </c>
      <c r="K60" t="s">
        <v>174</v>
      </c>
      <c r="L60">
        <v>25</v>
      </c>
      <c r="T60" t="str">
        <f>Attack[[#This Row],[服装]]&amp;Attack[[#This Row],[名前]]&amp;Attack[[#This Row],[レアリティ]]</f>
        <v>プール掃除澤村大地ICONIC</v>
      </c>
    </row>
    <row r="61" spans="1:20" x14ac:dyDescent="0.3">
      <c r="A61">
        <f>VLOOKUP(Attack[[#This Row],[No用]],SetNo[[No.用]:[vlookup 用]],2,FALSE)</f>
        <v>16</v>
      </c>
      <c r="B61" t="s">
        <v>118</v>
      </c>
      <c r="C61" t="s">
        <v>144</v>
      </c>
      <c r="D61" t="s">
        <v>23</v>
      </c>
      <c r="E61" t="s">
        <v>25</v>
      </c>
      <c r="F61" t="s">
        <v>137</v>
      </c>
      <c r="G61" t="s">
        <v>71</v>
      </c>
      <c r="H61">
        <v>1</v>
      </c>
      <c r="I61" t="s">
        <v>248</v>
      </c>
      <c r="J61" t="s">
        <v>184</v>
      </c>
      <c r="K61" t="s">
        <v>174</v>
      </c>
      <c r="L61">
        <v>24</v>
      </c>
      <c r="T61" t="str">
        <f>Attack[[#This Row],[服装]]&amp;Attack[[#This Row],[名前]]&amp;Attack[[#This Row],[レアリティ]]</f>
        <v>プール掃除澤村大地ICONIC</v>
      </c>
    </row>
    <row r="62" spans="1:20" x14ac:dyDescent="0.3">
      <c r="A62">
        <f>VLOOKUP(Attack[[#This Row],[No用]],SetNo[[No.用]:[vlookup 用]],2,FALSE)</f>
        <v>17</v>
      </c>
      <c r="B62" t="s">
        <v>218</v>
      </c>
      <c r="C62" t="s">
        <v>145</v>
      </c>
      <c r="D62" t="s">
        <v>24</v>
      </c>
      <c r="E62" t="s">
        <v>31</v>
      </c>
      <c r="F62" t="s">
        <v>137</v>
      </c>
      <c r="G62" t="s">
        <v>71</v>
      </c>
      <c r="H62">
        <v>1</v>
      </c>
      <c r="I62" t="s">
        <v>248</v>
      </c>
      <c r="J62" t="s">
        <v>180</v>
      </c>
      <c r="K62" t="s">
        <v>174</v>
      </c>
      <c r="L62">
        <v>21</v>
      </c>
      <c r="T62" t="str">
        <f>Attack[[#This Row],[服装]]&amp;Attack[[#This Row],[名前]]&amp;Attack[[#This Row],[レアリティ]]</f>
        <v>ユニフォーム菅原考支ICONIC</v>
      </c>
    </row>
    <row r="63" spans="1:20" x14ac:dyDescent="0.3">
      <c r="A63">
        <f>VLOOKUP(Attack[[#This Row],[No用]],SetNo[[No.用]:[vlookup 用]],2,FALSE)</f>
        <v>17</v>
      </c>
      <c r="B63" t="s">
        <v>218</v>
      </c>
      <c r="C63" t="s">
        <v>145</v>
      </c>
      <c r="D63" t="s">
        <v>24</v>
      </c>
      <c r="E63" t="s">
        <v>31</v>
      </c>
      <c r="F63" t="s">
        <v>137</v>
      </c>
      <c r="G63" t="s">
        <v>71</v>
      </c>
      <c r="H63">
        <v>1</v>
      </c>
      <c r="I63" t="s">
        <v>248</v>
      </c>
      <c r="J63" t="s">
        <v>181</v>
      </c>
      <c r="K63" t="s">
        <v>174</v>
      </c>
      <c r="L63">
        <v>21</v>
      </c>
      <c r="T63" t="str">
        <f>Attack[[#This Row],[服装]]&amp;Attack[[#This Row],[名前]]&amp;Attack[[#This Row],[レアリティ]]</f>
        <v>ユニフォーム菅原考支ICONIC</v>
      </c>
    </row>
    <row r="64" spans="1:20" x14ac:dyDescent="0.3">
      <c r="A64">
        <f>VLOOKUP(Attack[[#This Row],[No用]],SetNo[[No.用]:[vlookup 用]],2,FALSE)</f>
        <v>17</v>
      </c>
      <c r="B64" t="s">
        <v>218</v>
      </c>
      <c r="C64" t="s">
        <v>145</v>
      </c>
      <c r="D64" t="s">
        <v>24</v>
      </c>
      <c r="E64" t="s">
        <v>31</v>
      </c>
      <c r="F64" t="s">
        <v>137</v>
      </c>
      <c r="G64" t="s">
        <v>71</v>
      </c>
      <c r="H64">
        <v>1</v>
      </c>
      <c r="I64" t="s">
        <v>248</v>
      </c>
      <c r="J64" t="s">
        <v>183</v>
      </c>
      <c r="K64" t="s">
        <v>174</v>
      </c>
      <c r="L64">
        <v>24</v>
      </c>
      <c r="T64" t="str">
        <f>Attack[[#This Row],[服装]]&amp;Attack[[#This Row],[名前]]&amp;Attack[[#This Row],[レアリティ]]</f>
        <v>ユニフォーム菅原考支ICONIC</v>
      </c>
    </row>
    <row r="65" spans="1:20" x14ac:dyDescent="0.3">
      <c r="A65">
        <f>VLOOKUP(Attack[[#This Row],[No用]],SetNo[[No.用]:[vlookup 用]],2,FALSE)</f>
        <v>17</v>
      </c>
      <c r="B65" t="s">
        <v>218</v>
      </c>
      <c r="C65" t="s">
        <v>145</v>
      </c>
      <c r="D65" t="s">
        <v>24</v>
      </c>
      <c r="E65" t="s">
        <v>31</v>
      </c>
      <c r="F65" t="s">
        <v>137</v>
      </c>
      <c r="G65" t="s">
        <v>71</v>
      </c>
      <c r="H65">
        <v>1</v>
      </c>
      <c r="I65" t="s">
        <v>248</v>
      </c>
      <c r="J65" t="s">
        <v>184</v>
      </c>
      <c r="K65" t="s">
        <v>174</v>
      </c>
      <c r="L65">
        <v>29</v>
      </c>
      <c r="T65" t="str">
        <f>Attack[[#This Row],[服装]]&amp;Attack[[#This Row],[名前]]&amp;Attack[[#This Row],[レアリティ]]</f>
        <v>ユニフォーム菅原考支ICONIC</v>
      </c>
    </row>
    <row r="66" spans="1:20" x14ac:dyDescent="0.3">
      <c r="A66">
        <f>VLOOKUP(Attack[[#This Row],[No用]],SetNo[[No.用]:[vlookup 用]],2,FALSE)</f>
        <v>18</v>
      </c>
      <c r="B66" t="s">
        <v>118</v>
      </c>
      <c r="C66" t="s">
        <v>145</v>
      </c>
      <c r="D66" t="s">
        <v>28</v>
      </c>
      <c r="E66" t="s">
        <v>31</v>
      </c>
      <c r="F66" t="s">
        <v>137</v>
      </c>
      <c r="G66" t="s">
        <v>71</v>
      </c>
      <c r="H66">
        <v>1</v>
      </c>
      <c r="I66" t="s">
        <v>248</v>
      </c>
      <c r="J66" t="s">
        <v>180</v>
      </c>
      <c r="K66" t="s">
        <v>174</v>
      </c>
      <c r="L66">
        <v>21</v>
      </c>
      <c r="T66" t="str">
        <f>Attack[[#This Row],[服装]]&amp;Attack[[#This Row],[名前]]&amp;Attack[[#This Row],[レアリティ]]</f>
        <v>プール掃除菅原考支ICONIC</v>
      </c>
    </row>
    <row r="67" spans="1:20" x14ac:dyDescent="0.3">
      <c r="A67">
        <f>VLOOKUP(Attack[[#This Row],[No用]],SetNo[[No.用]:[vlookup 用]],2,FALSE)</f>
        <v>18</v>
      </c>
      <c r="B67" t="s">
        <v>118</v>
      </c>
      <c r="C67" t="s">
        <v>145</v>
      </c>
      <c r="D67" t="s">
        <v>28</v>
      </c>
      <c r="E67" t="s">
        <v>31</v>
      </c>
      <c r="F67" t="s">
        <v>137</v>
      </c>
      <c r="G67" t="s">
        <v>71</v>
      </c>
      <c r="H67">
        <v>1</v>
      </c>
      <c r="I67" t="s">
        <v>248</v>
      </c>
      <c r="J67" t="s">
        <v>181</v>
      </c>
      <c r="K67" t="s">
        <v>174</v>
      </c>
      <c r="L67">
        <v>21</v>
      </c>
      <c r="T67" t="str">
        <f>Attack[[#This Row],[服装]]&amp;Attack[[#This Row],[名前]]&amp;Attack[[#This Row],[レアリティ]]</f>
        <v>プール掃除菅原考支ICONIC</v>
      </c>
    </row>
    <row r="68" spans="1:20" x14ac:dyDescent="0.3">
      <c r="A68">
        <f>VLOOKUP(Attack[[#This Row],[No用]],SetNo[[No.用]:[vlookup 用]],2,FALSE)</f>
        <v>18</v>
      </c>
      <c r="B68" t="s">
        <v>118</v>
      </c>
      <c r="C68" t="s">
        <v>145</v>
      </c>
      <c r="D68" t="s">
        <v>28</v>
      </c>
      <c r="E68" t="s">
        <v>31</v>
      </c>
      <c r="F68" t="s">
        <v>137</v>
      </c>
      <c r="G68" t="s">
        <v>71</v>
      </c>
      <c r="H68">
        <v>1</v>
      </c>
      <c r="I68" t="s">
        <v>248</v>
      </c>
      <c r="J68" t="s">
        <v>183</v>
      </c>
      <c r="K68" t="s">
        <v>174</v>
      </c>
      <c r="L68">
        <v>24</v>
      </c>
      <c r="T68" t="str">
        <f>Attack[[#This Row],[服装]]&amp;Attack[[#This Row],[名前]]&amp;Attack[[#This Row],[レアリティ]]</f>
        <v>プール掃除菅原考支ICONIC</v>
      </c>
    </row>
    <row r="69" spans="1:20" x14ac:dyDescent="0.3">
      <c r="A69">
        <f>VLOOKUP(Attack[[#This Row],[No用]],SetNo[[No.用]:[vlookup 用]],2,FALSE)</f>
        <v>18</v>
      </c>
      <c r="B69" t="s">
        <v>118</v>
      </c>
      <c r="C69" t="s">
        <v>145</v>
      </c>
      <c r="D69" t="s">
        <v>28</v>
      </c>
      <c r="E69" t="s">
        <v>31</v>
      </c>
      <c r="F69" t="s">
        <v>137</v>
      </c>
      <c r="G69" t="s">
        <v>71</v>
      </c>
      <c r="H69">
        <v>1</v>
      </c>
      <c r="I69" t="s">
        <v>248</v>
      </c>
      <c r="J69" t="s">
        <v>184</v>
      </c>
      <c r="K69" t="s">
        <v>174</v>
      </c>
      <c r="L69">
        <v>29</v>
      </c>
      <c r="T69" t="str">
        <f>Attack[[#This Row],[服装]]&amp;Attack[[#This Row],[名前]]&amp;Attack[[#This Row],[レアリティ]]</f>
        <v>プール掃除菅原考支ICONIC</v>
      </c>
    </row>
    <row r="70" spans="1:20" x14ac:dyDescent="0.3">
      <c r="A70">
        <f>VLOOKUP(Attack[[#This Row],[No用]],SetNo[[No.用]:[vlookup 用]],2,FALSE)</f>
        <v>19</v>
      </c>
      <c r="B70" t="s">
        <v>218</v>
      </c>
      <c r="C70" t="s">
        <v>146</v>
      </c>
      <c r="D70" t="s">
        <v>28</v>
      </c>
      <c r="E70" t="s">
        <v>25</v>
      </c>
      <c r="F70" t="s">
        <v>137</v>
      </c>
      <c r="G70" t="s">
        <v>71</v>
      </c>
      <c r="H70">
        <v>1</v>
      </c>
      <c r="I70" t="s">
        <v>248</v>
      </c>
      <c r="J70" t="s">
        <v>180</v>
      </c>
      <c r="K70" t="s">
        <v>185</v>
      </c>
      <c r="L70">
        <v>31</v>
      </c>
      <c r="T70" t="str">
        <f>Attack[[#This Row],[服装]]&amp;Attack[[#This Row],[名前]]&amp;Attack[[#This Row],[レアリティ]]</f>
        <v>ユニフォーム東峰旭ICONIC</v>
      </c>
    </row>
    <row r="71" spans="1:20" x14ac:dyDescent="0.3">
      <c r="A71">
        <f>VLOOKUP(Attack[[#This Row],[No用]],SetNo[[No.用]:[vlookup 用]],2,FALSE)</f>
        <v>19</v>
      </c>
      <c r="B71" t="s">
        <v>218</v>
      </c>
      <c r="C71" t="s">
        <v>146</v>
      </c>
      <c r="D71" t="s">
        <v>28</v>
      </c>
      <c r="E71" t="s">
        <v>25</v>
      </c>
      <c r="F71" t="s">
        <v>137</v>
      </c>
      <c r="G71" t="s">
        <v>71</v>
      </c>
      <c r="H71">
        <v>1</v>
      </c>
      <c r="I71" t="s">
        <v>248</v>
      </c>
      <c r="J71" t="s">
        <v>181</v>
      </c>
      <c r="K71" t="s">
        <v>174</v>
      </c>
      <c r="L71">
        <v>23</v>
      </c>
      <c r="T71" t="str">
        <f>Attack[[#This Row],[服装]]&amp;Attack[[#This Row],[名前]]&amp;Attack[[#This Row],[レアリティ]]</f>
        <v>ユニフォーム東峰旭ICONIC</v>
      </c>
    </row>
    <row r="72" spans="1:20" x14ac:dyDescent="0.3">
      <c r="A72">
        <f>VLOOKUP(Attack[[#This Row],[No用]],SetNo[[No.用]:[vlookup 用]],2,FALSE)</f>
        <v>19</v>
      </c>
      <c r="B72" t="s">
        <v>218</v>
      </c>
      <c r="C72" t="s">
        <v>146</v>
      </c>
      <c r="D72" t="s">
        <v>28</v>
      </c>
      <c r="E72" t="s">
        <v>25</v>
      </c>
      <c r="F72" t="s">
        <v>137</v>
      </c>
      <c r="G72" t="s">
        <v>71</v>
      </c>
      <c r="H72">
        <v>1</v>
      </c>
      <c r="I72" t="s">
        <v>248</v>
      </c>
      <c r="J72" t="s">
        <v>182</v>
      </c>
      <c r="K72" t="s">
        <v>185</v>
      </c>
      <c r="L72">
        <v>31</v>
      </c>
      <c r="T72" t="str">
        <f>Attack[[#This Row],[服装]]&amp;Attack[[#This Row],[名前]]&amp;Attack[[#This Row],[レアリティ]]</f>
        <v>ユニフォーム東峰旭ICONIC</v>
      </c>
    </row>
    <row r="73" spans="1:20" x14ac:dyDescent="0.3">
      <c r="A73">
        <f>VLOOKUP(Attack[[#This Row],[No用]],SetNo[[No.用]:[vlookup 用]],2,FALSE)</f>
        <v>19</v>
      </c>
      <c r="B73" t="s">
        <v>218</v>
      </c>
      <c r="C73" t="s">
        <v>146</v>
      </c>
      <c r="D73" t="s">
        <v>28</v>
      </c>
      <c r="E73" t="s">
        <v>25</v>
      </c>
      <c r="F73" t="s">
        <v>137</v>
      </c>
      <c r="G73" t="s">
        <v>71</v>
      </c>
      <c r="H73">
        <v>1</v>
      </c>
      <c r="I73" t="s">
        <v>248</v>
      </c>
      <c r="J73" t="s">
        <v>183</v>
      </c>
      <c r="K73" t="s">
        <v>174</v>
      </c>
      <c r="L73">
        <v>23</v>
      </c>
      <c r="T73" t="str">
        <f>Attack[[#This Row],[服装]]&amp;Attack[[#This Row],[名前]]&amp;Attack[[#This Row],[レアリティ]]</f>
        <v>ユニフォーム東峰旭ICONIC</v>
      </c>
    </row>
    <row r="74" spans="1:20" x14ac:dyDescent="0.3">
      <c r="A74">
        <f>VLOOKUP(Attack[[#This Row],[No用]],SetNo[[No.用]:[vlookup 用]],2,FALSE)</f>
        <v>19</v>
      </c>
      <c r="B74" t="s">
        <v>218</v>
      </c>
      <c r="C74" t="s">
        <v>146</v>
      </c>
      <c r="D74" t="s">
        <v>28</v>
      </c>
      <c r="E74" t="s">
        <v>25</v>
      </c>
      <c r="F74" t="s">
        <v>137</v>
      </c>
      <c r="G74" t="s">
        <v>71</v>
      </c>
      <c r="H74">
        <v>1</v>
      </c>
      <c r="I74" t="s">
        <v>248</v>
      </c>
      <c r="J74" t="s">
        <v>195</v>
      </c>
      <c r="K74" t="s">
        <v>238</v>
      </c>
      <c r="L74">
        <v>41</v>
      </c>
      <c r="N74">
        <v>51</v>
      </c>
      <c r="T74" t="str">
        <f>Attack[[#This Row],[服装]]&amp;Attack[[#This Row],[名前]]&amp;Attack[[#This Row],[レアリティ]]</f>
        <v>ユニフォーム東峰旭ICONIC</v>
      </c>
    </row>
    <row r="75" spans="1:20" x14ac:dyDescent="0.3">
      <c r="A75">
        <f>VLOOKUP(Attack[[#This Row],[No用]],SetNo[[No.用]:[vlookup 用]],2,FALSE)</f>
        <v>19</v>
      </c>
      <c r="B75" t="s">
        <v>218</v>
      </c>
      <c r="C75" t="s">
        <v>146</v>
      </c>
      <c r="D75" t="s">
        <v>28</v>
      </c>
      <c r="E75" t="s">
        <v>25</v>
      </c>
      <c r="F75" t="s">
        <v>137</v>
      </c>
      <c r="G75" t="s">
        <v>71</v>
      </c>
      <c r="H75">
        <v>1</v>
      </c>
      <c r="I75" t="s">
        <v>248</v>
      </c>
      <c r="J75" t="s">
        <v>195</v>
      </c>
      <c r="K75" t="s">
        <v>238</v>
      </c>
      <c r="L75">
        <v>41</v>
      </c>
      <c r="T75" t="str">
        <f>Attack[[#This Row],[服装]]&amp;Attack[[#This Row],[名前]]&amp;Attack[[#This Row],[レアリティ]]</f>
        <v>ユニフォーム東峰旭ICONIC</v>
      </c>
    </row>
    <row r="76" spans="1:20" x14ac:dyDescent="0.3">
      <c r="A76">
        <f>VLOOKUP(Attack[[#This Row],[No用]],SetNo[[No.用]:[vlookup 用]],2,FALSE)</f>
        <v>19</v>
      </c>
      <c r="B76" t="s">
        <v>218</v>
      </c>
      <c r="C76" t="s">
        <v>146</v>
      </c>
      <c r="D76" t="s">
        <v>28</v>
      </c>
      <c r="E76" t="s">
        <v>25</v>
      </c>
      <c r="F76" t="s">
        <v>137</v>
      </c>
      <c r="G76" t="s">
        <v>71</v>
      </c>
      <c r="H76">
        <v>1</v>
      </c>
      <c r="I76" t="s">
        <v>248</v>
      </c>
      <c r="J76" t="s">
        <v>184</v>
      </c>
      <c r="K76" t="s">
        <v>174</v>
      </c>
      <c r="L76">
        <v>21</v>
      </c>
      <c r="T76" t="str">
        <f>Attack[[#This Row],[服装]]&amp;Attack[[#This Row],[名前]]&amp;Attack[[#This Row],[レアリティ]]</f>
        <v>ユニフォーム東峰旭ICONIC</v>
      </c>
    </row>
    <row r="77" spans="1:20" x14ac:dyDescent="0.3">
      <c r="A77">
        <f>VLOOKUP(Attack[[#This Row],[No用]],SetNo[[No.用]:[vlookup 用]],2,FALSE)</f>
        <v>20</v>
      </c>
      <c r="B77" t="s">
        <v>118</v>
      </c>
      <c r="C77" t="s">
        <v>146</v>
      </c>
      <c r="D77" t="s">
        <v>23</v>
      </c>
      <c r="E77" t="s">
        <v>25</v>
      </c>
      <c r="F77" t="s">
        <v>137</v>
      </c>
      <c r="G77" t="s">
        <v>71</v>
      </c>
      <c r="H77">
        <v>1</v>
      </c>
      <c r="I77" t="s">
        <v>248</v>
      </c>
      <c r="J77" t="s">
        <v>180</v>
      </c>
      <c r="K77" t="s">
        <v>185</v>
      </c>
      <c r="L77">
        <v>29</v>
      </c>
      <c r="T77" t="str">
        <f>Attack[[#This Row],[服装]]&amp;Attack[[#This Row],[名前]]&amp;Attack[[#This Row],[レアリティ]]</f>
        <v>プール掃除東峰旭ICONIC</v>
      </c>
    </row>
    <row r="78" spans="1:20" x14ac:dyDescent="0.3">
      <c r="A78">
        <f>VLOOKUP(Attack[[#This Row],[No用]],SetNo[[No.用]:[vlookup 用]],2,FALSE)</f>
        <v>20</v>
      </c>
      <c r="B78" t="s">
        <v>118</v>
      </c>
      <c r="C78" t="s">
        <v>146</v>
      </c>
      <c r="D78" t="s">
        <v>23</v>
      </c>
      <c r="E78" t="s">
        <v>25</v>
      </c>
      <c r="F78" t="s">
        <v>137</v>
      </c>
      <c r="G78" t="s">
        <v>71</v>
      </c>
      <c r="H78">
        <v>1</v>
      </c>
      <c r="I78" t="s">
        <v>248</v>
      </c>
      <c r="J78" t="s">
        <v>181</v>
      </c>
      <c r="K78" t="s">
        <v>174</v>
      </c>
      <c r="L78">
        <v>21</v>
      </c>
      <c r="T78" t="str">
        <f>Attack[[#This Row],[服装]]&amp;Attack[[#This Row],[名前]]&amp;Attack[[#This Row],[レアリティ]]</f>
        <v>プール掃除東峰旭ICONIC</v>
      </c>
    </row>
    <row r="79" spans="1:20" x14ac:dyDescent="0.3">
      <c r="A79">
        <f>VLOOKUP(Attack[[#This Row],[No用]],SetNo[[No.用]:[vlookup 用]],2,FALSE)</f>
        <v>20</v>
      </c>
      <c r="B79" t="s">
        <v>118</v>
      </c>
      <c r="C79" t="s">
        <v>146</v>
      </c>
      <c r="D79" t="s">
        <v>23</v>
      </c>
      <c r="E79" t="s">
        <v>25</v>
      </c>
      <c r="F79" t="s">
        <v>137</v>
      </c>
      <c r="G79" t="s">
        <v>71</v>
      </c>
      <c r="H79">
        <v>1</v>
      </c>
      <c r="I79" t="s">
        <v>248</v>
      </c>
      <c r="J79" t="s">
        <v>182</v>
      </c>
      <c r="K79" t="s">
        <v>185</v>
      </c>
      <c r="L79">
        <v>29</v>
      </c>
      <c r="T79" t="str">
        <f>Attack[[#This Row],[服装]]&amp;Attack[[#This Row],[名前]]&amp;Attack[[#This Row],[レアリティ]]</f>
        <v>プール掃除東峰旭ICONIC</v>
      </c>
    </row>
    <row r="80" spans="1:20" x14ac:dyDescent="0.3">
      <c r="A80">
        <f>VLOOKUP(Attack[[#This Row],[No用]],SetNo[[No.用]:[vlookup 用]],2,FALSE)</f>
        <v>20</v>
      </c>
      <c r="B80" t="s">
        <v>118</v>
      </c>
      <c r="C80" t="s">
        <v>146</v>
      </c>
      <c r="D80" t="s">
        <v>23</v>
      </c>
      <c r="E80" t="s">
        <v>25</v>
      </c>
      <c r="F80" t="s">
        <v>137</v>
      </c>
      <c r="G80" t="s">
        <v>71</v>
      </c>
      <c r="H80">
        <v>1</v>
      </c>
      <c r="I80" t="s">
        <v>248</v>
      </c>
      <c r="J80" t="s">
        <v>183</v>
      </c>
      <c r="K80" t="s">
        <v>174</v>
      </c>
      <c r="L80">
        <v>21</v>
      </c>
      <c r="T80" t="str">
        <f>Attack[[#This Row],[服装]]&amp;Attack[[#This Row],[名前]]&amp;Attack[[#This Row],[レアリティ]]</f>
        <v>プール掃除東峰旭ICONIC</v>
      </c>
    </row>
    <row r="81" spans="1:20" x14ac:dyDescent="0.3">
      <c r="A81">
        <f>VLOOKUP(Attack[[#This Row],[No用]],SetNo[[No.用]:[vlookup 用]],2,FALSE)</f>
        <v>20</v>
      </c>
      <c r="B81" t="s">
        <v>118</v>
      </c>
      <c r="C81" t="s">
        <v>146</v>
      </c>
      <c r="D81" t="s">
        <v>23</v>
      </c>
      <c r="E81" t="s">
        <v>25</v>
      </c>
      <c r="F81" t="s">
        <v>137</v>
      </c>
      <c r="G81" t="s">
        <v>71</v>
      </c>
      <c r="H81">
        <v>1</v>
      </c>
      <c r="I81" t="s">
        <v>248</v>
      </c>
      <c r="J81" t="s">
        <v>184</v>
      </c>
      <c r="K81" t="s">
        <v>174</v>
      </c>
      <c r="L81">
        <v>19</v>
      </c>
      <c r="T81" t="str">
        <f>Attack[[#This Row],[服装]]&amp;Attack[[#This Row],[名前]]&amp;Attack[[#This Row],[レアリティ]]</f>
        <v>プール掃除東峰旭ICONIC</v>
      </c>
    </row>
    <row r="82" spans="1:20" x14ac:dyDescent="0.3">
      <c r="A82">
        <f>VLOOKUP(Attack[[#This Row],[No用]],SetNo[[No.用]:[vlookup 用]],2,FALSE)</f>
        <v>21</v>
      </c>
      <c r="B82" t="s">
        <v>218</v>
      </c>
      <c r="C82" t="s">
        <v>146</v>
      </c>
      <c r="D82" t="s">
        <v>28</v>
      </c>
      <c r="E82" t="s">
        <v>25</v>
      </c>
      <c r="F82" t="s">
        <v>137</v>
      </c>
      <c r="G82" t="s">
        <v>231</v>
      </c>
      <c r="H82">
        <v>1</v>
      </c>
      <c r="I82" t="s">
        <v>248</v>
      </c>
      <c r="J82" t="s">
        <v>180</v>
      </c>
      <c r="K82" t="s">
        <v>185</v>
      </c>
      <c r="L82">
        <v>31</v>
      </c>
      <c r="T82" t="str">
        <f>Attack[[#This Row],[服装]]&amp;Attack[[#This Row],[名前]]&amp;Attack[[#This Row],[レアリティ]]</f>
        <v>ユニフォーム東峰旭YELL</v>
      </c>
    </row>
    <row r="83" spans="1:20" x14ac:dyDescent="0.3">
      <c r="A83">
        <f>VLOOKUP(Attack[[#This Row],[No用]],SetNo[[No.用]:[vlookup 用]],2,FALSE)</f>
        <v>21</v>
      </c>
      <c r="B83" t="s">
        <v>218</v>
      </c>
      <c r="C83" t="s">
        <v>146</v>
      </c>
      <c r="D83" t="s">
        <v>28</v>
      </c>
      <c r="E83" t="s">
        <v>25</v>
      </c>
      <c r="F83" t="s">
        <v>137</v>
      </c>
      <c r="G83" t="s">
        <v>231</v>
      </c>
      <c r="H83">
        <v>1</v>
      </c>
      <c r="I83" t="s">
        <v>248</v>
      </c>
      <c r="J83" t="s">
        <v>181</v>
      </c>
      <c r="K83" t="s">
        <v>174</v>
      </c>
      <c r="L83">
        <v>23</v>
      </c>
      <c r="T83" t="str">
        <f>Attack[[#This Row],[服装]]&amp;Attack[[#This Row],[名前]]&amp;Attack[[#This Row],[レアリティ]]</f>
        <v>ユニフォーム東峰旭YELL</v>
      </c>
    </row>
    <row r="84" spans="1:20" x14ac:dyDescent="0.3">
      <c r="A84">
        <f>VLOOKUP(Attack[[#This Row],[No用]],SetNo[[No.用]:[vlookup 用]],2,FALSE)</f>
        <v>21</v>
      </c>
      <c r="B84" t="s">
        <v>218</v>
      </c>
      <c r="C84" t="s">
        <v>146</v>
      </c>
      <c r="D84" t="s">
        <v>28</v>
      </c>
      <c r="E84" t="s">
        <v>25</v>
      </c>
      <c r="F84" t="s">
        <v>137</v>
      </c>
      <c r="G84" t="s">
        <v>231</v>
      </c>
      <c r="H84">
        <v>1</v>
      </c>
      <c r="I84" t="s">
        <v>248</v>
      </c>
      <c r="J84" t="s">
        <v>182</v>
      </c>
      <c r="K84" t="s">
        <v>185</v>
      </c>
      <c r="L84">
        <v>31</v>
      </c>
      <c r="T84" t="str">
        <f>Attack[[#This Row],[服装]]&amp;Attack[[#This Row],[名前]]&amp;Attack[[#This Row],[レアリティ]]</f>
        <v>ユニフォーム東峰旭YELL</v>
      </c>
    </row>
    <row r="85" spans="1:20" x14ac:dyDescent="0.3">
      <c r="A85">
        <f>VLOOKUP(Attack[[#This Row],[No用]],SetNo[[No.用]:[vlookup 用]],2,FALSE)</f>
        <v>21</v>
      </c>
      <c r="B85" t="s">
        <v>218</v>
      </c>
      <c r="C85" t="s">
        <v>146</v>
      </c>
      <c r="D85" t="s">
        <v>28</v>
      </c>
      <c r="E85" t="s">
        <v>25</v>
      </c>
      <c r="F85" t="s">
        <v>137</v>
      </c>
      <c r="G85" t="s">
        <v>231</v>
      </c>
      <c r="H85">
        <v>1</v>
      </c>
      <c r="I85" t="s">
        <v>248</v>
      </c>
      <c r="J85" t="s">
        <v>183</v>
      </c>
      <c r="K85" t="s">
        <v>174</v>
      </c>
      <c r="L85">
        <v>23</v>
      </c>
      <c r="T85" t="str">
        <f>Attack[[#This Row],[服装]]&amp;Attack[[#This Row],[名前]]&amp;Attack[[#This Row],[レアリティ]]</f>
        <v>ユニフォーム東峰旭YELL</v>
      </c>
    </row>
    <row r="86" spans="1:20" x14ac:dyDescent="0.3">
      <c r="A86">
        <f>VLOOKUP(Attack[[#This Row],[No用]],SetNo[[No.用]:[vlookup 用]],2,FALSE)</f>
        <v>21</v>
      </c>
      <c r="B86" t="s">
        <v>218</v>
      </c>
      <c r="C86" t="s">
        <v>146</v>
      </c>
      <c r="D86" t="s">
        <v>28</v>
      </c>
      <c r="E86" t="s">
        <v>25</v>
      </c>
      <c r="F86" t="s">
        <v>137</v>
      </c>
      <c r="G86" t="s">
        <v>231</v>
      </c>
      <c r="H86">
        <v>1</v>
      </c>
      <c r="I86" t="s">
        <v>248</v>
      </c>
      <c r="J86" t="s">
        <v>195</v>
      </c>
      <c r="K86" t="s">
        <v>238</v>
      </c>
      <c r="L86">
        <v>41</v>
      </c>
      <c r="N86">
        <v>51</v>
      </c>
      <c r="T86" t="str">
        <f>Attack[[#This Row],[服装]]&amp;Attack[[#This Row],[名前]]&amp;Attack[[#This Row],[レアリティ]]</f>
        <v>ユニフォーム東峰旭YELL</v>
      </c>
    </row>
    <row r="87" spans="1:20" x14ac:dyDescent="0.3">
      <c r="A87">
        <f>VLOOKUP(Attack[[#This Row],[No用]],SetNo[[No.用]:[vlookup 用]],2,FALSE)</f>
        <v>21</v>
      </c>
      <c r="B87" t="s">
        <v>218</v>
      </c>
      <c r="C87" t="s">
        <v>146</v>
      </c>
      <c r="D87" t="s">
        <v>28</v>
      </c>
      <c r="E87" t="s">
        <v>25</v>
      </c>
      <c r="F87" t="s">
        <v>137</v>
      </c>
      <c r="G87" t="s">
        <v>231</v>
      </c>
      <c r="H87">
        <v>1</v>
      </c>
      <c r="I87" t="s">
        <v>248</v>
      </c>
      <c r="J87" t="s">
        <v>195</v>
      </c>
      <c r="K87" t="s">
        <v>238</v>
      </c>
      <c r="L87">
        <v>41</v>
      </c>
      <c r="T87" t="str">
        <f>Attack[[#This Row],[服装]]&amp;Attack[[#This Row],[名前]]&amp;Attack[[#This Row],[レアリティ]]</f>
        <v>ユニフォーム東峰旭YELL</v>
      </c>
    </row>
    <row r="88" spans="1:20" x14ac:dyDescent="0.3">
      <c r="A88">
        <f>VLOOKUP(Attack[[#This Row],[No用]],SetNo[[No.用]:[vlookup 用]],2,FALSE)</f>
        <v>21</v>
      </c>
      <c r="B88" t="s">
        <v>218</v>
      </c>
      <c r="C88" t="s">
        <v>146</v>
      </c>
      <c r="D88" t="s">
        <v>28</v>
      </c>
      <c r="E88" t="s">
        <v>25</v>
      </c>
      <c r="F88" t="s">
        <v>137</v>
      </c>
      <c r="G88" t="s">
        <v>231</v>
      </c>
      <c r="H88">
        <v>1</v>
      </c>
      <c r="I88" t="s">
        <v>248</v>
      </c>
      <c r="J88" t="s">
        <v>184</v>
      </c>
      <c r="K88" t="s">
        <v>174</v>
      </c>
      <c r="L88">
        <v>21</v>
      </c>
      <c r="T88" t="str">
        <f>Attack[[#This Row],[服装]]&amp;Attack[[#This Row],[名前]]&amp;Attack[[#This Row],[レアリティ]]</f>
        <v>ユニフォーム東峰旭YELL</v>
      </c>
    </row>
    <row r="89" spans="1:20" x14ac:dyDescent="0.3">
      <c r="A89">
        <f>VLOOKUP(Attack[[#This Row],[No用]],SetNo[[No.用]:[vlookup 用]],2,FALSE)</f>
        <v>22</v>
      </c>
      <c r="B89" t="s">
        <v>218</v>
      </c>
      <c r="C89" t="s">
        <v>147</v>
      </c>
      <c r="D89" t="s">
        <v>24</v>
      </c>
      <c r="E89" t="s">
        <v>25</v>
      </c>
      <c r="F89" t="s">
        <v>137</v>
      </c>
      <c r="G89" t="s">
        <v>71</v>
      </c>
      <c r="H89">
        <v>1</v>
      </c>
      <c r="I89" t="s">
        <v>248</v>
      </c>
      <c r="J89" t="s">
        <v>180</v>
      </c>
      <c r="K89" t="s">
        <v>190</v>
      </c>
      <c r="L89">
        <v>22</v>
      </c>
      <c r="T89" t="str">
        <f>Attack[[#This Row],[服装]]&amp;Attack[[#This Row],[名前]]&amp;Attack[[#This Row],[レアリティ]]</f>
        <v>ユニフォーム縁下力ICONIC</v>
      </c>
    </row>
    <row r="90" spans="1:20" x14ac:dyDescent="0.3">
      <c r="A90">
        <f>VLOOKUP(Attack[[#This Row],[No用]],SetNo[[No.用]:[vlookup 用]],2,FALSE)</f>
        <v>22</v>
      </c>
      <c r="B90" t="s">
        <v>218</v>
      </c>
      <c r="C90" t="s">
        <v>147</v>
      </c>
      <c r="D90" t="s">
        <v>24</v>
      </c>
      <c r="E90" t="s">
        <v>25</v>
      </c>
      <c r="F90" t="s">
        <v>137</v>
      </c>
      <c r="G90" t="s">
        <v>71</v>
      </c>
      <c r="H90">
        <v>1</v>
      </c>
      <c r="I90" t="s">
        <v>248</v>
      </c>
      <c r="J90" t="s">
        <v>181</v>
      </c>
      <c r="K90" t="s">
        <v>174</v>
      </c>
      <c r="L90">
        <v>22</v>
      </c>
      <c r="T90" t="str">
        <f>Attack[[#This Row],[服装]]&amp;Attack[[#This Row],[名前]]&amp;Attack[[#This Row],[レアリティ]]</f>
        <v>ユニフォーム縁下力ICONIC</v>
      </c>
    </row>
    <row r="91" spans="1:20" x14ac:dyDescent="0.3">
      <c r="A91">
        <f>VLOOKUP(Attack[[#This Row],[No用]],SetNo[[No.用]:[vlookup 用]],2,FALSE)</f>
        <v>23</v>
      </c>
      <c r="B91" t="s">
        <v>403</v>
      </c>
      <c r="C91" t="s">
        <v>147</v>
      </c>
      <c r="D91" t="s">
        <v>28</v>
      </c>
      <c r="E91" t="s">
        <v>25</v>
      </c>
      <c r="F91" t="s">
        <v>137</v>
      </c>
      <c r="G91" t="s">
        <v>71</v>
      </c>
      <c r="H91">
        <v>1</v>
      </c>
      <c r="I91" t="s">
        <v>248</v>
      </c>
      <c r="J91" s="3" t="s">
        <v>180</v>
      </c>
      <c r="K91" s="3" t="s">
        <v>190</v>
      </c>
      <c r="L91">
        <v>22</v>
      </c>
      <c r="T91" t="str">
        <f>Attack[[#This Row],[服装]]&amp;Attack[[#This Row],[名前]]&amp;Attack[[#This Row],[レアリティ]]</f>
        <v>探偵縁下力ICONIC</v>
      </c>
    </row>
    <row r="92" spans="1:20" x14ac:dyDescent="0.3">
      <c r="A92">
        <f>VLOOKUP(Attack[[#This Row],[No用]],SetNo[[No.用]:[vlookup 用]],2,FALSE)</f>
        <v>23</v>
      </c>
      <c r="B92" t="s">
        <v>403</v>
      </c>
      <c r="C92" t="s">
        <v>147</v>
      </c>
      <c r="D92" t="s">
        <v>28</v>
      </c>
      <c r="E92" t="s">
        <v>25</v>
      </c>
      <c r="F92" t="s">
        <v>137</v>
      </c>
      <c r="G92" t="s">
        <v>71</v>
      </c>
      <c r="H92">
        <v>1</v>
      </c>
      <c r="I92" t="s">
        <v>248</v>
      </c>
      <c r="J92" s="3" t="s">
        <v>181</v>
      </c>
      <c r="K92" s="3" t="s">
        <v>190</v>
      </c>
      <c r="L92">
        <v>25</v>
      </c>
      <c r="T92" t="str">
        <f>Attack[[#This Row],[服装]]&amp;Attack[[#This Row],[名前]]&amp;Attack[[#This Row],[レアリティ]]</f>
        <v>探偵縁下力ICONIC</v>
      </c>
    </row>
    <row r="93" spans="1:20" x14ac:dyDescent="0.3">
      <c r="A93">
        <f>VLOOKUP(Attack[[#This Row],[No用]],SetNo[[No.用]:[vlookup 用]],2,FALSE)</f>
        <v>23</v>
      </c>
      <c r="B93" t="s">
        <v>403</v>
      </c>
      <c r="C93" t="s">
        <v>147</v>
      </c>
      <c r="D93" t="s">
        <v>28</v>
      </c>
      <c r="E93" t="s">
        <v>25</v>
      </c>
      <c r="F93" t="s">
        <v>137</v>
      </c>
      <c r="G93" t="s">
        <v>71</v>
      </c>
      <c r="H93">
        <v>1</v>
      </c>
      <c r="I93" t="s">
        <v>248</v>
      </c>
      <c r="J93" s="3" t="s">
        <v>183</v>
      </c>
      <c r="K93" s="3" t="s">
        <v>185</v>
      </c>
      <c r="L93">
        <v>28</v>
      </c>
      <c r="T93" t="str">
        <f>Attack[[#This Row],[服装]]&amp;Attack[[#This Row],[名前]]&amp;Attack[[#This Row],[レアリティ]]</f>
        <v>探偵縁下力ICONIC</v>
      </c>
    </row>
    <row r="94" spans="1:20" x14ac:dyDescent="0.3">
      <c r="A94">
        <f>VLOOKUP(Attack[[#This Row],[No用]],SetNo[[No.用]:[vlookup 用]],2,FALSE)</f>
        <v>23</v>
      </c>
      <c r="B94" t="s">
        <v>403</v>
      </c>
      <c r="C94" t="s">
        <v>147</v>
      </c>
      <c r="D94" t="s">
        <v>28</v>
      </c>
      <c r="E94" t="s">
        <v>25</v>
      </c>
      <c r="F94" t="s">
        <v>137</v>
      </c>
      <c r="G94" t="s">
        <v>71</v>
      </c>
      <c r="H94">
        <v>1</v>
      </c>
      <c r="I94" t="s">
        <v>248</v>
      </c>
      <c r="J94" s="3" t="s">
        <v>195</v>
      </c>
      <c r="K94" s="3" t="s">
        <v>238</v>
      </c>
      <c r="L94">
        <v>42</v>
      </c>
      <c r="N94">
        <v>52</v>
      </c>
      <c r="T94" t="str">
        <f>Attack[[#This Row],[服装]]&amp;Attack[[#This Row],[名前]]&amp;Attack[[#This Row],[レアリティ]]</f>
        <v>探偵縁下力ICONIC</v>
      </c>
    </row>
    <row r="95" spans="1:20" x14ac:dyDescent="0.3">
      <c r="A95">
        <f>VLOOKUP(Attack[[#This Row],[No用]],SetNo[[No.用]:[vlookup 用]],2,FALSE)</f>
        <v>24</v>
      </c>
      <c r="B95" t="s">
        <v>218</v>
      </c>
      <c r="C95" t="s">
        <v>148</v>
      </c>
      <c r="D95" t="s">
        <v>24</v>
      </c>
      <c r="E95" t="s">
        <v>25</v>
      </c>
      <c r="F95" t="s">
        <v>137</v>
      </c>
      <c r="G95" t="s">
        <v>71</v>
      </c>
      <c r="H95">
        <v>1</v>
      </c>
      <c r="I95" t="s">
        <v>248</v>
      </c>
      <c r="J95" t="s">
        <v>180</v>
      </c>
      <c r="K95" t="s">
        <v>185</v>
      </c>
      <c r="L95">
        <v>28</v>
      </c>
      <c r="T95" t="str">
        <f>Attack[[#This Row],[服装]]&amp;Attack[[#This Row],[名前]]&amp;Attack[[#This Row],[レアリティ]]</f>
        <v>ユニフォーム木下久志ICONIC</v>
      </c>
    </row>
    <row r="96" spans="1:20" x14ac:dyDescent="0.3">
      <c r="A96">
        <f>VLOOKUP(Attack[[#This Row],[No用]],SetNo[[No.用]:[vlookup 用]],2,FALSE)</f>
        <v>24</v>
      </c>
      <c r="B96" t="s">
        <v>218</v>
      </c>
      <c r="C96" t="s">
        <v>148</v>
      </c>
      <c r="D96" t="s">
        <v>24</v>
      </c>
      <c r="E96" t="s">
        <v>25</v>
      </c>
      <c r="F96" t="s">
        <v>137</v>
      </c>
      <c r="G96" t="s">
        <v>71</v>
      </c>
      <c r="H96">
        <v>1</v>
      </c>
      <c r="I96" t="s">
        <v>248</v>
      </c>
      <c r="J96" t="s">
        <v>181</v>
      </c>
      <c r="K96" t="s">
        <v>174</v>
      </c>
      <c r="L96">
        <v>22</v>
      </c>
      <c r="T96" t="str">
        <f>Attack[[#This Row],[服装]]&amp;Attack[[#This Row],[名前]]&amp;Attack[[#This Row],[レアリティ]]</f>
        <v>ユニフォーム木下久志ICONIC</v>
      </c>
    </row>
    <row r="97" spans="1:20" x14ac:dyDescent="0.3">
      <c r="A97">
        <f>VLOOKUP(Attack[[#This Row],[No用]],SetNo[[No.用]:[vlookup 用]],2,FALSE)</f>
        <v>24</v>
      </c>
      <c r="B97" t="s">
        <v>218</v>
      </c>
      <c r="C97" t="s">
        <v>148</v>
      </c>
      <c r="D97" t="s">
        <v>24</v>
      </c>
      <c r="E97" t="s">
        <v>25</v>
      </c>
      <c r="F97" t="s">
        <v>137</v>
      </c>
      <c r="G97" t="s">
        <v>71</v>
      </c>
      <c r="H97">
        <v>1</v>
      </c>
      <c r="I97" t="s">
        <v>248</v>
      </c>
      <c r="J97" t="s">
        <v>183</v>
      </c>
      <c r="K97" t="s">
        <v>185</v>
      </c>
      <c r="L97">
        <v>28</v>
      </c>
      <c r="T97" t="str">
        <f>Attack[[#This Row],[服装]]&amp;Attack[[#This Row],[名前]]&amp;Attack[[#This Row],[レアリティ]]</f>
        <v>ユニフォーム木下久志ICONIC</v>
      </c>
    </row>
    <row r="98" spans="1:20" x14ac:dyDescent="0.3">
      <c r="A98">
        <f>VLOOKUP(Attack[[#This Row],[No用]],SetNo[[No.用]:[vlookup 用]],2,FALSE)</f>
        <v>24</v>
      </c>
      <c r="B98" t="s">
        <v>218</v>
      </c>
      <c r="C98" t="s">
        <v>148</v>
      </c>
      <c r="D98" t="s">
        <v>24</v>
      </c>
      <c r="E98" t="s">
        <v>25</v>
      </c>
      <c r="F98" t="s">
        <v>137</v>
      </c>
      <c r="G98" t="s">
        <v>71</v>
      </c>
      <c r="H98">
        <v>1</v>
      </c>
      <c r="I98" t="s">
        <v>248</v>
      </c>
      <c r="J98" t="s">
        <v>184</v>
      </c>
      <c r="K98" t="s">
        <v>174</v>
      </c>
      <c r="L98">
        <v>24</v>
      </c>
      <c r="T98" t="str">
        <f>Attack[[#This Row],[服装]]&amp;Attack[[#This Row],[名前]]&amp;Attack[[#This Row],[レアリティ]]</f>
        <v>ユニフォーム木下久志ICONIC</v>
      </c>
    </row>
    <row r="99" spans="1:20" x14ac:dyDescent="0.3">
      <c r="A99">
        <f>VLOOKUP(Attack[[#This Row],[No用]],SetNo[[No.用]:[vlookup 用]],2,FALSE)</f>
        <v>25</v>
      </c>
      <c r="B99" t="s">
        <v>218</v>
      </c>
      <c r="C99" t="s">
        <v>149</v>
      </c>
      <c r="D99" t="s">
        <v>24</v>
      </c>
      <c r="E99" t="s">
        <v>26</v>
      </c>
      <c r="F99" t="s">
        <v>137</v>
      </c>
      <c r="G99" t="s">
        <v>71</v>
      </c>
      <c r="H99">
        <v>1</v>
      </c>
      <c r="I99" t="s">
        <v>248</v>
      </c>
      <c r="J99" t="s">
        <v>180</v>
      </c>
      <c r="K99" t="s">
        <v>174</v>
      </c>
      <c r="L99">
        <v>24</v>
      </c>
      <c r="T99" t="str">
        <f>Attack[[#This Row],[服装]]&amp;Attack[[#This Row],[名前]]&amp;Attack[[#This Row],[レアリティ]]</f>
        <v>ユニフォーム成田一仁ICONIC</v>
      </c>
    </row>
    <row r="100" spans="1:20" x14ac:dyDescent="0.3">
      <c r="A100">
        <f>VLOOKUP(Attack[[#This Row],[No用]],SetNo[[No.用]:[vlookup 用]],2,FALSE)</f>
        <v>25</v>
      </c>
      <c r="B100" t="s">
        <v>218</v>
      </c>
      <c r="C100" t="s">
        <v>149</v>
      </c>
      <c r="D100" t="s">
        <v>24</v>
      </c>
      <c r="E100" t="s">
        <v>26</v>
      </c>
      <c r="F100" t="s">
        <v>137</v>
      </c>
      <c r="G100" t="s">
        <v>71</v>
      </c>
      <c r="H100">
        <v>1</v>
      </c>
      <c r="I100" t="s">
        <v>248</v>
      </c>
      <c r="J100" t="s">
        <v>181</v>
      </c>
      <c r="K100" t="s">
        <v>174</v>
      </c>
      <c r="L100">
        <v>21</v>
      </c>
      <c r="T100" t="str">
        <f>Attack[[#This Row],[服装]]&amp;Attack[[#This Row],[名前]]&amp;Attack[[#This Row],[レアリティ]]</f>
        <v>ユニフォーム成田一仁ICONIC</v>
      </c>
    </row>
    <row r="101" spans="1:20" x14ac:dyDescent="0.3">
      <c r="A101">
        <f>VLOOKUP(Attack[[#This Row],[No用]],SetNo[[No.用]:[vlookup 用]],2,FALSE)</f>
        <v>25</v>
      </c>
      <c r="B101" t="s">
        <v>218</v>
      </c>
      <c r="C101" t="s">
        <v>149</v>
      </c>
      <c r="D101" t="s">
        <v>24</v>
      </c>
      <c r="E101" t="s">
        <v>26</v>
      </c>
      <c r="F101" t="s">
        <v>137</v>
      </c>
      <c r="G101" t="s">
        <v>71</v>
      </c>
      <c r="H101">
        <v>1</v>
      </c>
      <c r="I101" t="s">
        <v>248</v>
      </c>
      <c r="J101" t="s">
        <v>184</v>
      </c>
      <c r="K101" t="s">
        <v>174</v>
      </c>
      <c r="L101">
        <v>21</v>
      </c>
      <c r="T101" t="str">
        <f>Attack[[#This Row],[服装]]&amp;Attack[[#This Row],[名前]]&amp;Attack[[#This Row],[レアリティ]]</f>
        <v>ユニフォーム成田一仁ICONIC</v>
      </c>
    </row>
    <row r="102" spans="1:20" x14ac:dyDescent="0.3">
      <c r="A102">
        <f>VLOOKUP(Attack[[#This Row],[No用]],SetNo[[No.用]:[vlookup 用]],2,FALSE)</f>
        <v>25</v>
      </c>
      <c r="B102" t="s">
        <v>218</v>
      </c>
      <c r="C102" t="s">
        <v>149</v>
      </c>
      <c r="D102" t="s">
        <v>24</v>
      </c>
      <c r="E102" t="s">
        <v>26</v>
      </c>
      <c r="F102" t="s">
        <v>137</v>
      </c>
      <c r="G102" t="s">
        <v>71</v>
      </c>
      <c r="H102">
        <v>1</v>
      </c>
      <c r="I102" t="s">
        <v>248</v>
      </c>
      <c r="J102" t="s">
        <v>183</v>
      </c>
      <c r="K102" t="s">
        <v>238</v>
      </c>
      <c r="L102">
        <v>39</v>
      </c>
      <c r="M102">
        <v>5</v>
      </c>
      <c r="N102">
        <v>49</v>
      </c>
      <c r="O102">
        <v>7</v>
      </c>
      <c r="T102" t="str">
        <f>Attack[[#This Row],[服装]]&amp;Attack[[#This Row],[名前]]&amp;Attack[[#This Row],[レアリティ]]</f>
        <v>ユニフォーム成田一仁ICONIC</v>
      </c>
    </row>
    <row r="103" spans="1:20" x14ac:dyDescent="0.3">
      <c r="A103">
        <f>VLOOKUP(Attack[[#This Row],[No用]],SetNo[[No.用]:[vlookup 用]],2,FALSE)</f>
        <v>26</v>
      </c>
      <c r="B103" t="s">
        <v>108</v>
      </c>
      <c r="C103" t="s">
        <v>39</v>
      </c>
      <c r="D103" t="s">
        <v>24</v>
      </c>
      <c r="E103" t="s">
        <v>31</v>
      </c>
      <c r="F103" t="s">
        <v>27</v>
      </c>
      <c r="G103" t="s">
        <v>71</v>
      </c>
      <c r="H103">
        <v>1</v>
      </c>
      <c r="I103" t="s">
        <v>248</v>
      </c>
      <c r="J103" t="s">
        <v>180</v>
      </c>
      <c r="K103" t="s">
        <v>185</v>
      </c>
      <c r="L103">
        <v>31</v>
      </c>
      <c r="T103" t="str">
        <f>Attack[[#This Row],[服装]]&amp;Attack[[#This Row],[名前]]&amp;Attack[[#This Row],[レアリティ]]</f>
        <v>ユニフォーム孤爪研磨ICONIC</v>
      </c>
    </row>
    <row r="104" spans="1:20" x14ac:dyDescent="0.3">
      <c r="A104">
        <f>VLOOKUP(Attack[[#This Row],[No用]],SetNo[[No.用]:[vlookup 用]],2,FALSE)</f>
        <v>26</v>
      </c>
      <c r="B104" t="s">
        <v>108</v>
      </c>
      <c r="C104" t="s">
        <v>39</v>
      </c>
      <c r="D104" t="s">
        <v>24</v>
      </c>
      <c r="E104" t="s">
        <v>31</v>
      </c>
      <c r="F104" t="s">
        <v>27</v>
      </c>
      <c r="G104" t="s">
        <v>71</v>
      </c>
      <c r="H104">
        <v>1</v>
      </c>
      <c r="I104" t="s">
        <v>248</v>
      </c>
      <c r="J104" t="s">
        <v>181</v>
      </c>
      <c r="K104" t="s">
        <v>174</v>
      </c>
      <c r="L104">
        <v>22</v>
      </c>
      <c r="T104" t="str">
        <f>Attack[[#This Row],[服装]]&amp;Attack[[#This Row],[名前]]&amp;Attack[[#This Row],[レアリティ]]</f>
        <v>ユニフォーム孤爪研磨ICONIC</v>
      </c>
    </row>
    <row r="105" spans="1:20" x14ac:dyDescent="0.3">
      <c r="A105">
        <f>VLOOKUP(Attack[[#This Row],[No用]],SetNo[[No.用]:[vlookup 用]],2,FALSE)</f>
        <v>26</v>
      </c>
      <c r="B105" t="s">
        <v>108</v>
      </c>
      <c r="C105" t="s">
        <v>39</v>
      </c>
      <c r="D105" t="s">
        <v>24</v>
      </c>
      <c r="E105" t="s">
        <v>31</v>
      </c>
      <c r="F105" t="s">
        <v>27</v>
      </c>
      <c r="G105" t="s">
        <v>71</v>
      </c>
      <c r="H105">
        <v>1</v>
      </c>
      <c r="I105" t="s">
        <v>248</v>
      </c>
      <c r="J105" t="s">
        <v>183</v>
      </c>
      <c r="K105" t="s">
        <v>174</v>
      </c>
      <c r="L105">
        <v>29</v>
      </c>
      <c r="T105" t="str">
        <f>Attack[[#This Row],[服装]]&amp;Attack[[#This Row],[名前]]&amp;Attack[[#This Row],[レアリティ]]</f>
        <v>ユニフォーム孤爪研磨ICONIC</v>
      </c>
    </row>
    <row r="106" spans="1:20" x14ac:dyDescent="0.3">
      <c r="A106">
        <f>VLOOKUP(Attack[[#This Row],[No用]],SetNo[[No.用]:[vlookup 用]],2,FALSE)</f>
        <v>26</v>
      </c>
      <c r="B106" t="s">
        <v>108</v>
      </c>
      <c r="C106" t="s">
        <v>39</v>
      </c>
      <c r="D106" t="s">
        <v>24</v>
      </c>
      <c r="E106" t="s">
        <v>31</v>
      </c>
      <c r="F106" t="s">
        <v>27</v>
      </c>
      <c r="G106" t="s">
        <v>71</v>
      </c>
      <c r="H106">
        <v>1</v>
      </c>
      <c r="I106" t="s">
        <v>248</v>
      </c>
      <c r="J106" t="s">
        <v>184</v>
      </c>
      <c r="K106" t="s">
        <v>174</v>
      </c>
      <c r="L106">
        <v>24</v>
      </c>
      <c r="T106" t="str">
        <f>Attack[[#This Row],[服装]]&amp;Attack[[#This Row],[名前]]&amp;Attack[[#This Row],[レアリティ]]</f>
        <v>ユニフォーム孤爪研磨ICONIC</v>
      </c>
    </row>
    <row r="107" spans="1:20" x14ac:dyDescent="0.3">
      <c r="A107">
        <f>VLOOKUP(Attack[[#This Row],[No用]],SetNo[[No.用]:[vlookup 用]],2,FALSE)</f>
        <v>27</v>
      </c>
      <c r="B107" t="s">
        <v>150</v>
      </c>
      <c r="C107" t="s">
        <v>39</v>
      </c>
      <c r="D107" t="s">
        <v>90</v>
      </c>
      <c r="E107" t="s">
        <v>31</v>
      </c>
      <c r="F107" t="s">
        <v>27</v>
      </c>
      <c r="G107" t="s">
        <v>71</v>
      </c>
      <c r="H107">
        <v>1</v>
      </c>
      <c r="I107" t="s">
        <v>248</v>
      </c>
      <c r="J107" t="s">
        <v>180</v>
      </c>
      <c r="K107" t="s">
        <v>185</v>
      </c>
      <c r="L107">
        <v>31</v>
      </c>
      <c r="T107" t="str">
        <f>Attack[[#This Row],[服装]]&amp;Attack[[#This Row],[名前]]&amp;Attack[[#This Row],[レアリティ]]</f>
        <v>制服孤爪研磨ICONIC</v>
      </c>
    </row>
    <row r="108" spans="1:20" x14ac:dyDescent="0.3">
      <c r="A108">
        <f>VLOOKUP(Attack[[#This Row],[No用]],SetNo[[No.用]:[vlookup 用]],2,FALSE)</f>
        <v>27</v>
      </c>
      <c r="B108" t="s">
        <v>150</v>
      </c>
      <c r="C108" t="s">
        <v>39</v>
      </c>
      <c r="D108" t="s">
        <v>90</v>
      </c>
      <c r="E108" t="s">
        <v>31</v>
      </c>
      <c r="F108" t="s">
        <v>27</v>
      </c>
      <c r="G108" t="s">
        <v>71</v>
      </c>
      <c r="H108">
        <v>1</v>
      </c>
      <c r="I108" t="s">
        <v>248</v>
      </c>
      <c r="J108" t="s">
        <v>181</v>
      </c>
      <c r="K108" t="s">
        <v>174</v>
      </c>
      <c r="L108">
        <v>22</v>
      </c>
      <c r="T108" t="str">
        <f>Attack[[#This Row],[服装]]&amp;Attack[[#This Row],[名前]]&amp;Attack[[#This Row],[レアリティ]]</f>
        <v>制服孤爪研磨ICONIC</v>
      </c>
    </row>
    <row r="109" spans="1:20" x14ac:dyDescent="0.3">
      <c r="A109">
        <f>VLOOKUP(Attack[[#This Row],[No用]],SetNo[[No.用]:[vlookup 用]],2,FALSE)</f>
        <v>27</v>
      </c>
      <c r="B109" t="s">
        <v>150</v>
      </c>
      <c r="C109" t="s">
        <v>39</v>
      </c>
      <c r="D109" t="s">
        <v>90</v>
      </c>
      <c r="E109" t="s">
        <v>31</v>
      </c>
      <c r="F109" t="s">
        <v>27</v>
      </c>
      <c r="G109" t="s">
        <v>71</v>
      </c>
      <c r="H109">
        <v>1</v>
      </c>
      <c r="I109" t="s">
        <v>248</v>
      </c>
      <c r="J109" t="s">
        <v>183</v>
      </c>
      <c r="K109" t="s">
        <v>190</v>
      </c>
      <c r="L109">
        <v>30</v>
      </c>
      <c r="T109" t="str">
        <f>Attack[[#This Row],[服装]]&amp;Attack[[#This Row],[名前]]&amp;Attack[[#This Row],[レアリティ]]</f>
        <v>制服孤爪研磨ICONIC</v>
      </c>
    </row>
    <row r="110" spans="1:20" x14ac:dyDescent="0.3">
      <c r="A110">
        <f>VLOOKUP(Attack[[#This Row],[No用]],SetNo[[No.用]:[vlookup 用]],2,FALSE)</f>
        <v>27</v>
      </c>
      <c r="B110" t="s">
        <v>150</v>
      </c>
      <c r="C110" t="s">
        <v>39</v>
      </c>
      <c r="D110" t="s">
        <v>90</v>
      </c>
      <c r="E110" t="s">
        <v>31</v>
      </c>
      <c r="F110" t="s">
        <v>27</v>
      </c>
      <c r="G110" t="s">
        <v>71</v>
      </c>
      <c r="H110">
        <v>1</v>
      </c>
      <c r="I110" t="s">
        <v>248</v>
      </c>
      <c r="J110" t="s">
        <v>184</v>
      </c>
      <c r="K110" t="s">
        <v>174</v>
      </c>
      <c r="L110">
        <v>24</v>
      </c>
      <c r="T110" t="str">
        <f>Attack[[#This Row],[服装]]&amp;Attack[[#This Row],[名前]]&amp;Attack[[#This Row],[レアリティ]]</f>
        <v>制服孤爪研磨ICONIC</v>
      </c>
    </row>
    <row r="111" spans="1:20" x14ac:dyDescent="0.3">
      <c r="A111">
        <f>VLOOKUP(Attack[[#This Row],[No用]],SetNo[[No.用]:[vlookup 用]],2,FALSE)</f>
        <v>27</v>
      </c>
      <c r="B111" t="s">
        <v>150</v>
      </c>
      <c r="C111" t="s">
        <v>39</v>
      </c>
      <c r="D111" t="s">
        <v>90</v>
      </c>
      <c r="E111" t="s">
        <v>31</v>
      </c>
      <c r="F111" t="s">
        <v>27</v>
      </c>
      <c r="G111" t="s">
        <v>71</v>
      </c>
      <c r="H111">
        <v>1</v>
      </c>
      <c r="I111" t="s">
        <v>248</v>
      </c>
      <c r="J111" t="s">
        <v>183</v>
      </c>
      <c r="K111" t="s">
        <v>238</v>
      </c>
      <c r="L111">
        <v>42</v>
      </c>
      <c r="N111">
        <v>52</v>
      </c>
      <c r="T111" t="str">
        <f>Attack[[#This Row],[服装]]&amp;Attack[[#This Row],[名前]]&amp;Attack[[#This Row],[レアリティ]]</f>
        <v>制服孤爪研磨ICONIC</v>
      </c>
    </row>
    <row r="112" spans="1:20" x14ac:dyDescent="0.3">
      <c r="A112">
        <f>VLOOKUP(Attack[[#This Row],[No用]],SetNo[[No.用]:[vlookup 用]],2,FALSE)</f>
        <v>28</v>
      </c>
      <c r="B112" t="s">
        <v>151</v>
      </c>
      <c r="C112" t="s">
        <v>39</v>
      </c>
      <c r="D112" t="s">
        <v>77</v>
      </c>
      <c r="E112" t="s">
        <v>31</v>
      </c>
      <c r="F112" t="s">
        <v>27</v>
      </c>
      <c r="G112" t="s">
        <v>71</v>
      </c>
      <c r="H112">
        <v>1</v>
      </c>
      <c r="I112" t="s">
        <v>248</v>
      </c>
      <c r="J112" t="s">
        <v>180</v>
      </c>
      <c r="K112" t="s">
        <v>174</v>
      </c>
      <c r="L112">
        <v>28</v>
      </c>
      <c r="T112" t="str">
        <f>Attack[[#This Row],[服装]]&amp;Attack[[#This Row],[名前]]&amp;Attack[[#This Row],[レアリティ]]</f>
        <v>夏祭り孤爪研磨ICONIC</v>
      </c>
    </row>
    <row r="113" spans="1:20" x14ac:dyDescent="0.3">
      <c r="A113">
        <f>VLOOKUP(Attack[[#This Row],[No用]],SetNo[[No.用]:[vlookup 用]],2,FALSE)</f>
        <v>28</v>
      </c>
      <c r="B113" t="s">
        <v>151</v>
      </c>
      <c r="C113" t="s">
        <v>39</v>
      </c>
      <c r="D113" t="s">
        <v>77</v>
      </c>
      <c r="E113" t="s">
        <v>31</v>
      </c>
      <c r="F113" t="s">
        <v>27</v>
      </c>
      <c r="G113" t="s">
        <v>71</v>
      </c>
      <c r="H113">
        <v>1</v>
      </c>
      <c r="I113" t="s">
        <v>248</v>
      </c>
      <c r="J113" t="s">
        <v>181</v>
      </c>
      <c r="K113" t="s">
        <v>174</v>
      </c>
      <c r="L113">
        <v>22</v>
      </c>
      <c r="T113" t="str">
        <f>Attack[[#This Row],[服装]]&amp;Attack[[#This Row],[名前]]&amp;Attack[[#This Row],[レアリティ]]</f>
        <v>夏祭り孤爪研磨ICONIC</v>
      </c>
    </row>
    <row r="114" spans="1:20" x14ac:dyDescent="0.3">
      <c r="A114">
        <f>VLOOKUP(Attack[[#This Row],[No用]],SetNo[[No.用]:[vlookup 用]],2,FALSE)</f>
        <v>28</v>
      </c>
      <c r="B114" t="s">
        <v>151</v>
      </c>
      <c r="C114" t="s">
        <v>39</v>
      </c>
      <c r="D114" t="s">
        <v>77</v>
      </c>
      <c r="E114" t="s">
        <v>31</v>
      </c>
      <c r="F114" t="s">
        <v>27</v>
      </c>
      <c r="G114" t="s">
        <v>71</v>
      </c>
      <c r="H114">
        <v>1</v>
      </c>
      <c r="I114" t="s">
        <v>248</v>
      </c>
      <c r="J114" t="s">
        <v>183</v>
      </c>
      <c r="K114" t="s">
        <v>174</v>
      </c>
      <c r="L114">
        <v>29</v>
      </c>
      <c r="T114" t="str">
        <f>Attack[[#This Row],[服装]]&amp;Attack[[#This Row],[名前]]&amp;Attack[[#This Row],[レアリティ]]</f>
        <v>夏祭り孤爪研磨ICONIC</v>
      </c>
    </row>
    <row r="115" spans="1:20" x14ac:dyDescent="0.3">
      <c r="A115">
        <f>VLOOKUP(Attack[[#This Row],[No用]],SetNo[[No.用]:[vlookup 用]],2,FALSE)</f>
        <v>28</v>
      </c>
      <c r="B115" t="s">
        <v>151</v>
      </c>
      <c r="C115" t="s">
        <v>39</v>
      </c>
      <c r="D115" t="s">
        <v>77</v>
      </c>
      <c r="E115" t="s">
        <v>31</v>
      </c>
      <c r="F115" t="s">
        <v>27</v>
      </c>
      <c r="G115" t="s">
        <v>71</v>
      </c>
      <c r="H115">
        <v>1</v>
      </c>
      <c r="I115" t="s">
        <v>248</v>
      </c>
      <c r="J115" t="s">
        <v>184</v>
      </c>
      <c r="K115" t="s">
        <v>174</v>
      </c>
      <c r="L115">
        <v>24</v>
      </c>
      <c r="T115" t="str">
        <f>Attack[[#This Row],[服装]]&amp;Attack[[#This Row],[名前]]&amp;Attack[[#This Row],[レアリティ]]</f>
        <v>夏祭り孤爪研磨ICONIC</v>
      </c>
    </row>
    <row r="116" spans="1:20" x14ac:dyDescent="0.3">
      <c r="A116">
        <f>VLOOKUP(Attack[[#This Row],[No用]],SetNo[[No.用]:[vlookup 用]],2,FALSE)</f>
        <v>29</v>
      </c>
      <c r="B116" t="s">
        <v>108</v>
      </c>
      <c r="C116" t="s">
        <v>40</v>
      </c>
      <c r="D116" t="s">
        <v>23</v>
      </c>
      <c r="E116" t="s">
        <v>26</v>
      </c>
      <c r="F116" t="s">
        <v>27</v>
      </c>
      <c r="G116" t="s">
        <v>71</v>
      </c>
      <c r="H116">
        <v>1</v>
      </c>
      <c r="I116" t="s">
        <v>248</v>
      </c>
      <c r="J116" t="s">
        <v>180</v>
      </c>
      <c r="K116" t="s">
        <v>185</v>
      </c>
      <c r="L116">
        <v>33</v>
      </c>
      <c r="T116" t="str">
        <f>Attack[[#This Row],[服装]]&amp;Attack[[#This Row],[名前]]&amp;Attack[[#This Row],[レアリティ]]</f>
        <v>ユニフォーム黒尾鉄朗ICONIC</v>
      </c>
    </row>
    <row r="117" spans="1:20" x14ac:dyDescent="0.3">
      <c r="A117">
        <f>VLOOKUP(Attack[[#This Row],[No用]],SetNo[[No.用]:[vlookup 用]],2,FALSE)</f>
        <v>29</v>
      </c>
      <c r="B117" t="s">
        <v>108</v>
      </c>
      <c r="C117" t="s">
        <v>40</v>
      </c>
      <c r="D117" t="s">
        <v>23</v>
      </c>
      <c r="E117" t="s">
        <v>26</v>
      </c>
      <c r="F117" t="s">
        <v>27</v>
      </c>
      <c r="G117" t="s">
        <v>71</v>
      </c>
      <c r="H117">
        <v>1</v>
      </c>
      <c r="I117" t="s">
        <v>248</v>
      </c>
      <c r="J117" t="s">
        <v>181</v>
      </c>
      <c r="K117" t="s">
        <v>174</v>
      </c>
      <c r="L117">
        <v>28</v>
      </c>
      <c r="T117" t="str">
        <f>Attack[[#This Row],[服装]]&amp;Attack[[#This Row],[名前]]&amp;Attack[[#This Row],[レアリティ]]</f>
        <v>ユニフォーム黒尾鉄朗ICONIC</v>
      </c>
    </row>
    <row r="118" spans="1:20" x14ac:dyDescent="0.3">
      <c r="A118">
        <f>VLOOKUP(Attack[[#This Row],[No用]],SetNo[[No.用]:[vlookup 用]],2,FALSE)</f>
        <v>29</v>
      </c>
      <c r="B118" t="s">
        <v>108</v>
      </c>
      <c r="C118" t="s">
        <v>40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248</v>
      </c>
      <c r="J118" t="s">
        <v>285</v>
      </c>
      <c r="K118" t="s">
        <v>185</v>
      </c>
      <c r="L118">
        <v>37</v>
      </c>
      <c r="T118" t="str">
        <f>Attack[[#This Row],[服装]]&amp;Attack[[#This Row],[名前]]&amp;Attack[[#This Row],[レアリティ]]</f>
        <v>ユニフォーム黒尾鉄朗ICONIC</v>
      </c>
    </row>
    <row r="119" spans="1:20" x14ac:dyDescent="0.3">
      <c r="A119">
        <f>VLOOKUP(Attack[[#This Row],[No用]],SetNo[[No.用]:[vlookup 用]],2,FALSE)</f>
        <v>29</v>
      </c>
      <c r="B119" t="s">
        <v>108</v>
      </c>
      <c r="C119" t="s">
        <v>40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248</v>
      </c>
      <c r="J119" t="s">
        <v>183</v>
      </c>
      <c r="K119" t="s">
        <v>174</v>
      </c>
      <c r="L119">
        <v>30</v>
      </c>
      <c r="T119" t="str">
        <f>Attack[[#This Row],[服装]]&amp;Attack[[#This Row],[名前]]&amp;Attack[[#This Row],[レアリティ]]</f>
        <v>ユニフォーム黒尾鉄朗ICONIC</v>
      </c>
    </row>
    <row r="120" spans="1:20" x14ac:dyDescent="0.3">
      <c r="A120">
        <f>VLOOKUP(Attack[[#This Row],[No用]],SetNo[[No.用]:[vlookup 用]],2,FALSE)</f>
        <v>29</v>
      </c>
      <c r="B120" t="s">
        <v>108</v>
      </c>
      <c r="C120" t="s">
        <v>40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248</v>
      </c>
      <c r="J120" t="s">
        <v>184</v>
      </c>
      <c r="K120" t="s">
        <v>174</v>
      </c>
      <c r="L120">
        <v>25</v>
      </c>
      <c r="T120" t="str">
        <f>Attack[[#This Row],[服装]]&amp;Attack[[#This Row],[名前]]&amp;Attack[[#This Row],[レアリティ]]</f>
        <v>ユニフォーム黒尾鉄朗ICONIC</v>
      </c>
    </row>
    <row r="121" spans="1:20" x14ac:dyDescent="0.3">
      <c r="A121">
        <f>VLOOKUP(Attack[[#This Row],[No用]],SetNo[[No.用]:[vlookup 用]],2,FALSE)</f>
        <v>30</v>
      </c>
      <c r="B121" t="s">
        <v>150</v>
      </c>
      <c r="C121" t="s">
        <v>40</v>
      </c>
      <c r="D121" t="s">
        <v>73</v>
      </c>
      <c r="E121" t="s">
        <v>26</v>
      </c>
      <c r="F121" t="s">
        <v>27</v>
      </c>
      <c r="G121" t="s">
        <v>71</v>
      </c>
      <c r="H121">
        <v>1</v>
      </c>
      <c r="I121" t="s">
        <v>248</v>
      </c>
      <c r="J121" t="s">
        <v>180</v>
      </c>
      <c r="K121" t="s">
        <v>190</v>
      </c>
      <c r="L121">
        <v>29</v>
      </c>
      <c r="T121" t="str">
        <f>Attack[[#This Row],[服装]]&amp;Attack[[#This Row],[名前]]&amp;Attack[[#This Row],[レアリティ]]</f>
        <v>制服黒尾鉄朗ICONIC</v>
      </c>
    </row>
    <row r="122" spans="1:20" x14ac:dyDescent="0.3">
      <c r="A122">
        <f>VLOOKUP(Attack[[#This Row],[No用]],SetNo[[No.用]:[vlookup 用]],2,FALSE)</f>
        <v>30</v>
      </c>
      <c r="B122" t="s">
        <v>150</v>
      </c>
      <c r="C122" t="s">
        <v>40</v>
      </c>
      <c r="D122" t="s">
        <v>73</v>
      </c>
      <c r="E122" t="s">
        <v>26</v>
      </c>
      <c r="F122" t="s">
        <v>27</v>
      </c>
      <c r="G122" t="s">
        <v>71</v>
      </c>
      <c r="H122">
        <v>1</v>
      </c>
      <c r="I122" t="s">
        <v>248</v>
      </c>
      <c r="J122" t="s">
        <v>181</v>
      </c>
      <c r="K122" t="s">
        <v>174</v>
      </c>
      <c r="L122">
        <v>28</v>
      </c>
      <c r="T122" t="str">
        <f>Attack[[#This Row],[服装]]&amp;Attack[[#This Row],[名前]]&amp;Attack[[#This Row],[レアリティ]]</f>
        <v>制服黒尾鉄朗ICONIC</v>
      </c>
    </row>
    <row r="123" spans="1:20" x14ac:dyDescent="0.3">
      <c r="A123">
        <f>VLOOKUP(Attack[[#This Row],[No用]],SetNo[[No.用]:[vlookup 用]],2,FALSE)</f>
        <v>30</v>
      </c>
      <c r="B123" t="s">
        <v>150</v>
      </c>
      <c r="C123" t="s">
        <v>40</v>
      </c>
      <c r="D123" t="s">
        <v>73</v>
      </c>
      <c r="E123" t="s">
        <v>26</v>
      </c>
      <c r="F123" t="s">
        <v>27</v>
      </c>
      <c r="G123" t="s">
        <v>71</v>
      </c>
      <c r="H123">
        <v>1</v>
      </c>
      <c r="I123" t="s">
        <v>248</v>
      </c>
      <c r="J123" t="s">
        <v>285</v>
      </c>
      <c r="K123" t="s">
        <v>185</v>
      </c>
      <c r="L123">
        <v>37</v>
      </c>
      <c r="T123" t="str">
        <f>Attack[[#This Row],[服装]]&amp;Attack[[#This Row],[名前]]&amp;Attack[[#This Row],[レアリティ]]</f>
        <v>制服黒尾鉄朗ICONIC</v>
      </c>
    </row>
    <row r="124" spans="1:20" x14ac:dyDescent="0.3">
      <c r="A124">
        <f>VLOOKUP(Attack[[#This Row],[No用]],SetNo[[No.用]:[vlookup 用]],2,FALSE)</f>
        <v>30</v>
      </c>
      <c r="B124" t="s">
        <v>150</v>
      </c>
      <c r="C124" t="s">
        <v>40</v>
      </c>
      <c r="D124" t="s">
        <v>73</v>
      </c>
      <c r="E124" t="s">
        <v>26</v>
      </c>
      <c r="F124" t="s">
        <v>27</v>
      </c>
      <c r="G124" t="s">
        <v>71</v>
      </c>
      <c r="H124">
        <v>1</v>
      </c>
      <c r="I124" t="s">
        <v>248</v>
      </c>
      <c r="J124" t="s">
        <v>183</v>
      </c>
      <c r="K124" t="s">
        <v>174</v>
      </c>
      <c r="L124">
        <v>30</v>
      </c>
      <c r="T124" t="str">
        <f>Attack[[#This Row],[服装]]&amp;Attack[[#This Row],[名前]]&amp;Attack[[#This Row],[レアリティ]]</f>
        <v>制服黒尾鉄朗ICONIC</v>
      </c>
    </row>
    <row r="125" spans="1:20" x14ac:dyDescent="0.3">
      <c r="A125">
        <f>VLOOKUP(Attack[[#This Row],[No用]],SetNo[[No.用]:[vlookup 用]],2,FALSE)</f>
        <v>30</v>
      </c>
      <c r="B125" t="s">
        <v>150</v>
      </c>
      <c r="C125" t="s">
        <v>40</v>
      </c>
      <c r="D125" t="s">
        <v>73</v>
      </c>
      <c r="E125" t="s">
        <v>26</v>
      </c>
      <c r="F125" t="s">
        <v>27</v>
      </c>
      <c r="G125" t="s">
        <v>71</v>
      </c>
      <c r="H125">
        <v>1</v>
      </c>
      <c r="I125" t="s">
        <v>248</v>
      </c>
      <c r="J125" t="s">
        <v>184</v>
      </c>
      <c r="K125" t="s">
        <v>174</v>
      </c>
      <c r="L125">
        <v>25</v>
      </c>
      <c r="T125" t="str">
        <f>Attack[[#This Row],[服装]]&amp;Attack[[#This Row],[名前]]&amp;Attack[[#This Row],[レアリティ]]</f>
        <v>制服黒尾鉄朗ICONIC</v>
      </c>
    </row>
    <row r="126" spans="1:20" x14ac:dyDescent="0.3">
      <c r="A126">
        <f>VLOOKUP(Attack[[#This Row],[No用]],SetNo[[No.用]:[vlookup 用]],2,FALSE)</f>
        <v>30</v>
      </c>
      <c r="B126" t="s">
        <v>150</v>
      </c>
      <c r="C126" t="s">
        <v>40</v>
      </c>
      <c r="D126" t="s">
        <v>73</v>
      </c>
      <c r="E126" t="s">
        <v>26</v>
      </c>
      <c r="F126" t="s">
        <v>27</v>
      </c>
      <c r="G126" t="s">
        <v>71</v>
      </c>
      <c r="H126">
        <v>1</v>
      </c>
      <c r="I126" t="s">
        <v>248</v>
      </c>
      <c r="J126" t="s">
        <v>183</v>
      </c>
      <c r="K126" t="s">
        <v>238</v>
      </c>
      <c r="L126">
        <v>44</v>
      </c>
      <c r="N126">
        <v>54</v>
      </c>
      <c r="T126" t="str">
        <f>Attack[[#This Row],[服装]]&amp;Attack[[#This Row],[名前]]&amp;Attack[[#This Row],[レアリティ]]</f>
        <v>制服黒尾鉄朗ICONIC</v>
      </c>
    </row>
    <row r="127" spans="1:20" x14ac:dyDescent="0.3">
      <c r="A127">
        <f>VLOOKUP(Attack[[#This Row],[No用]],SetNo[[No.用]:[vlookup 用]],2,FALSE)</f>
        <v>31</v>
      </c>
      <c r="B127" t="s">
        <v>151</v>
      </c>
      <c r="C127" t="s">
        <v>40</v>
      </c>
      <c r="D127" t="s">
        <v>90</v>
      </c>
      <c r="E127" t="s">
        <v>26</v>
      </c>
      <c r="F127" t="s">
        <v>27</v>
      </c>
      <c r="G127" t="s">
        <v>71</v>
      </c>
      <c r="H127">
        <v>1</v>
      </c>
      <c r="I127" t="s">
        <v>248</v>
      </c>
      <c r="J127" t="s">
        <v>180</v>
      </c>
      <c r="K127" t="s">
        <v>185</v>
      </c>
      <c r="L127">
        <v>33</v>
      </c>
      <c r="T127" t="str">
        <f>Attack[[#This Row],[服装]]&amp;Attack[[#This Row],[名前]]&amp;Attack[[#This Row],[レアリティ]]</f>
        <v>夏祭り黒尾鉄朗ICONIC</v>
      </c>
    </row>
    <row r="128" spans="1:20" x14ac:dyDescent="0.3">
      <c r="A128">
        <f>VLOOKUP(Attack[[#This Row],[No用]],SetNo[[No.用]:[vlookup 用]],2,FALSE)</f>
        <v>31</v>
      </c>
      <c r="B128" t="s">
        <v>151</v>
      </c>
      <c r="C128" t="s">
        <v>40</v>
      </c>
      <c r="D128" t="s">
        <v>90</v>
      </c>
      <c r="E128" t="s">
        <v>26</v>
      </c>
      <c r="F128" t="s">
        <v>27</v>
      </c>
      <c r="G128" t="s">
        <v>71</v>
      </c>
      <c r="H128">
        <v>1</v>
      </c>
      <c r="I128" t="s">
        <v>248</v>
      </c>
      <c r="J128" t="s">
        <v>181</v>
      </c>
      <c r="K128" t="s">
        <v>190</v>
      </c>
      <c r="L128">
        <v>29</v>
      </c>
      <c r="T128" t="str">
        <f>Attack[[#This Row],[服装]]&amp;Attack[[#This Row],[名前]]&amp;Attack[[#This Row],[レアリティ]]</f>
        <v>夏祭り黒尾鉄朗ICONIC</v>
      </c>
    </row>
    <row r="129" spans="1:20" x14ac:dyDescent="0.3">
      <c r="A129">
        <f>VLOOKUP(Attack[[#This Row],[No用]],SetNo[[No.用]:[vlookup 用]],2,FALSE)</f>
        <v>31</v>
      </c>
      <c r="B129" t="s">
        <v>151</v>
      </c>
      <c r="C129" t="s">
        <v>40</v>
      </c>
      <c r="D129" t="s">
        <v>90</v>
      </c>
      <c r="E129" t="s">
        <v>26</v>
      </c>
      <c r="F129" t="s">
        <v>27</v>
      </c>
      <c r="G129" t="s">
        <v>71</v>
      </c>
      <c r="H129">
        <v>1</v>
      </c>
      <c r="I129" t="s">
        <v>248</v>
      </c>
      <c r="J129" t="s">
        <v>285</v>
      </c>
      <c r="K129" t="s">
        <v>185</v>
      </c>
      <c r="L129">
        <v>37</v>
      </c>
      <c r="T129" t="str">
        <f>Attack[[#This Row],[服装]]&amp;Attack[[#This Row],[名前]]&amp;Attack[[#This Row],[レアリティ]]</f>
        <v>夏祭り黒尾鉄朗ICONIC</v>
      </c>
    </row>
    <row r="130" spans="1:20" x14ac:dyDescent="0.3">
      <c r="A130">
        <f>VLOOKUP(Attack[[#This Row],[No用]],SetNo[[No.用]:[vlookup 用]],2,FALSE)</f>
        <v>31</v>
      </c>
      <c r="B130" t="s">
        <v>151</v>
      </c>
      <c r="C130" t="s">
        <v>40</v>
      </c>
      <c r="D130" t="s">
        <v>90</v>
      </c>
      <c r="E130" t="s">
        <v>26</v>
      </c>
      <c r="F130" t="s">
        <v>27</v>
      </c>
      <c r="G130" t="s">
        <v>71</v>
      </c>
      <c r="H130">
        <v>1</v>
      </c>
      <c r="I130" t="s">
        <v>248</v>
      </c>
      <c r="J130" t="s">
        <v>183</v>
      </c>
      <c r="K130" t="s">
        <v>174</v>
      </c>
      <c r="L130">
        <v>30</v>
      </c>
      <c r="T130" t="str">
        <f>Attack[[#This Row],[服装]]&amp;Attack[[#This Row],[名前]]&amp;Attack[[#This Row],[レアリティ]]</f>
        <v>夏祭り黒尾鉄朗ICONIC</v>
      </c>
    </row>
    <row r="131" spans="1:20" x14ac:dyDescent="0.3">
      <c r="A131">
        <f>VLOOKUP(Attack[[#This Row],[No用]],SetNo[[No.用]:[vlookup 用]],2,FALSE)</f>
        <v>31</v>
      </c>
      <c r="B131" t="s">
        <v>151</v>
      </c>
      <c r="C131" t="s">
        <v>40</v>
      </c>
      <c r="D131" t="s">
        <v>90</v>
      </c>
      <c r="E131" t="s">
        <v>26</v>
      </c>
      <c r="F131" t="s">
        <v>27</v>
      </c>
      <c r="G131" t="s">
        <v>71</v>
      </c>
      <c r="H131">
        <v>1</v>
      </c>
      <c r="I131" t="s">
        <v>248</v>
      </c>
      <c r="J131" t="s">
        <v>184</v>
      </c>
      <c r="K131" t="s">
        <v>174</v>
      </c>
      <c r="L131">
        <v>25</v>
      </c>
      <c r="T131" t="str">
        <f>Attack[[#This Row],[服装]]&amp;Attack[[#This Row],[名前]]&amp;Attack[[#This Row],[レアリティ]]</f>
        <v>夏祭り黒尾鉄朗ICONIC</v>
      </c>
    </row>
    <row r="132" spans="1:20" x14ac:dyDescent="0.3">
      <c r="A132">
        <f>VLOOKUP(Attack[[#This Row],[No用]],SetNo[[No.用]:[vlookup 用]],2,FALSE)</f>
        <v>31</v>
      </c>
      <c r="B132" t="s">
        <v>151</v>
      </c>
      <c r="C132" t="s">
        <v>40</v>
      </c>
      <c r="D132" t="s">
        <v>90</v>
      </c>
      <c r="E132" t="s">
        <v>26</v>
      </c>
      <c r="F132" t="s">
        <v>27</v>
      </c>
      <c r="G132" t="s">
        <v>71</v>
      </c>
      <c r="H132">
        <v>1</v>
      </c>
      <c r="I132" t="s">
        <v>248</v>
      </c>
      <c r="J132" t="s">
        <v>195</v>
      </c>
      <c r="K132" t="s">
        <v>238</v>
      </c>
      <c r="L132">
        <v>44</v>
      </c>
      <c r="N132">
        <v>54</v>
      </c>
      <c r="P132" t="s">
        <v>299</v>
      </c>
      <c r="T132" t="str">
        <f>Attack[[#This Row],[服装]]&amp;Attack[[#This Row],[名前]]&amp;Attack[[#This Row],[レアリティ]]</f>
        <v>夏祭り黒尾鉄朗ICONIC</v>
      </c>
    </row>
    <row r="133" spans="1:20" x14ac:dyDescent="0.3">
      <c r="A133">
        <f>VLOOKUP(Attack[[#This Row],[No用]],SetNo[[No.用]:[vlookup 用]],2,FALSE)</f>
        <v>32</v>
      </c>
      <c r="B133" t="s">
        <v>108</v>
      </c>
      <c r="C133" t="s">
        <v>41</v>
      </c>
      <c r="D133" t="s">
        <v>23</v>
      </c>
      <c r="E133" t="s">
        <v>26</v>
      </c>
      <c r="F133" t="s">
        <v>27</v>
      </c>
      <c r="G133" t="s">
        <v>71</v>
      </c>
      <c r="H133">
        <v>1</v>
      </c>
      <c r="I133" t="s">
        <v>248</v>
      </c>
      <c r="J133" t="s">
        <v>180</v>
      </c>
      <c r="K133" t="s">
        <v>174</v>
      </c>
      <c r="L133">
        <v>30</v>
      </c>
      <c r="T133" t="str">
        <f>Attack[[#This Row],[服装]]&amp;Attack[[#This Row],[名前]]&amp;Attack[[#This Row],[レアリティ]]</f>
        <v>ユニフォーム灰羽リエーフICONIC</v>
      </c>
    </row>
    <row r="134" spans="1:20" x14ac:dyDescent="0.3">
      <c r="A134">
        <f>VLOOKUP(Attack[[#This Row],[No用]],SetNo[[No.用]:[vlookup 用]],2,FALSE)</f>
        <v>32</v>
      </c>
      <c r="B134" t="s">
        <v>108</v>
      </c>
      <c r="C134" t="s">
        <v>41</v>
      </c>
      <c r="D134" t="s">
        <v>23</v>
      </c>
      <c r="E134" t="s">
        <v>26</v>
      </c>
      <c r="F134" t="s">
        <v>27</v>
      </c>
      <c r="G134" t="s">
        <v>71</v>
      </c>
      <c r="H134">
        <v>1</v>
      </c>
      <c r="I134" t="s">
        <v>248</v>
      </c>
      <c r="J134" t="s">
        <v>181</v>
      </c>
      <c r="K134" t="s">
        <v>174</v>
      </c>
      <c r="L134">
        <v>30</v>
      </c>
      <c r="T134" t="str">
        <f>Attack[[#This Row],[服装]]&amp;Attack[[#This Row],[名前]]&amp;Attack[[#This Row],[レアリティ]]</f>
        <v>ユニフォーム灰羽リエーフICONIC</v>
      </c>
    </row>
    <row r="135" spans="1:20" x14ac:dyDescent="0.3">
      <c r="A135">
        <f>VLOOKUP(Attack[[#This Row],[No用]],SetNo[[No.用]:[vlookup 用]],2,FALSE)</f>
        <v>32</v>
      </c>
      <c r="B135" t="s">
        <v>108</v>
      </c>
      <c r="C135" t="s">
        <v>41</v>
      </c>
      <c r="D135" t="s">
        <v>23</v>
      </c>
      <c r="E135" t="s">
        <v>26</v>
      </c>
      <c r="F135" t="s">
        <v>27</v>
      </c>
      <c r="G135" t="s">
        <v>71</v>
      </c>
      <c r="H135">
        <v>1</v>
      </c>
      <c r="I135" t="s">
        <v>248</v>
      </c>
      <c r="J135" t="s">
        <v>184</v>
      </c>
      <c r="K135" t="s">
        <v>174</v>
      </c>
      <c r="L135">
        <v>29</v>
      </c>
      <c r="T135" t="str">
        <f>Attack[[#This Row],[服装]]&amp;Attack[[#This Row],[名前]]&amp;Attack[[#This Row],[レアリティ]]</f>
        <v>ユニフォーム灰羽リエーフICONIC</v>
      </c>
    </row>
    <row r="136" spans="1:20" x14ac:dyDescent="0.3">
      <c r="A136">
        <f>VLOOKUP(Attack[[#This Row],[No用]],SetNo[[No.用]:[vlookup 用]],2,FALSE)</f>
        <v>33</v>
      </c>
      <c r="B136" t="s">
        <v>403</v>
      </c>
      <c r="C136" t="s">
        <v>41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248</v>
      </c>
      <c r="J136" t="s">
        <v>180</v>
      </c>
      <c r="K136" s="3" t="s">
        <v>190</v>
      </c>
      <c r="L136">
        <v>33</v>
      </c>
      <c r="T136" t="str">
        <f>Attack[[#This Row],[服装]]&amp;Attack[[#This Row],[名前]]&amp;Attack[[#This Row],[レアリティ]]</f>
        <v>探偵灰羽リエーフICONIC</v>
      </c>
    </row>
    <row r="137" spans="1:20" x14ac:dyDescent="0.3">
      <c r="A137">
        <f>VLOOKUP(Attack[[#This Row],[No用]],SetNo[[No.用]:[vlookup 用]],2,FALSE)</f>
        <v>33</v>
      </c>
      <c r="B137" t="s">
        <v>403</v>
      </c>
      <c r="C137" t="s">
        <v>41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248</v>
      </c>
      <c r="J137" t="s">
        <v>181</v>
      </c>
      <c r="K137" s="3" t="s">
        <v>190</v>
      </c>
      <c r="L137">
        <v>33</v>
      </c>
      <c r="T137" t="str">
        <f>Attack[[#This Row],[服装]]&amp;Attack[[#This Row],[名前]]&amp;Attack[[#This Row],[レアリティ]]</f>
        <v>探偵灰羽リエーフICONIC</v>
      </c>
    </row>
    <row r="138" spans="1:20" x14ac:dyDescent="0.3">
      <c r="A138">
        <f>VLOOKUP(Attack[[#This Row],[No用]],SetNo[[No.用]:[vlookup 用]],2,FALSE)</f>
        <v>33</v>
      </c>
      <c r="B138" t="s">
        <v>403</v>
      </c>
      <c r="C138" t="s">
        <v>41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248</v>
      </c>
      <c r="J138" t="s">
        <v>184</v>
      </c>
      <c r="K138" t="s">
        <v>174</v>
      </c>
      <c r="L138">
        <v>29</v>
      </c>
      <c r="T138" t="str">
        <f>Attack[[#This Row],[服装]]&amp;Attack[[#This Row],[名前]]&amp;Attack[[#This Row],[レアリティ]]</f>
        <v>探偵灰羽リエーフICONIC</v>
      </c>
    </row>
    <row r="139" spans="1:20" x14ac:dyDescent="0.3">
      <c r="A139">
        <f>VLOOKUP(Attack[[#This Row],[No用]],SetNo[[No.用]:[vlookup 用]],2,FALSE)</f>
        <v>33</v>
      </c>
      <c r="B139" t="s">
        <v>403</v>
      </c>
      <c r="C139" t="s">
        <v>41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248</v>
      </c>
      <c r="J139" s="3" t="s">
        <v>195</v>
      </c>
      <c r="K139" s="3" t="s">
        <v>238</v>
      </c>
      <c r="L139">
        <v>46</v>
      </c>
      <c r="N139">
        <v>56</v>
      </c>
      <c r="T139" t="str">
        <f>Attack[[#This Row],[服装]]&amp;Attack[[#This Row],[名前]]&amp;Attack[[#This Row],[レアリティ]]</f>
        <v>探偵灰羽リエーフICONIC</v>
      </c>
    </row>
    <row r="140" spans="1:20" x14ac:dyDescent="0.3">
      <c r="A140">
        <f>VLOOKUP(Attack[[#This Row],[No用]],SetNo[[No.用]:[vlookup 用]],2,FALSE)</f>
        <v>34</v>
      </c>
      <c r="B140" t="s">
        <v>108</v>
      </c>
      <c r="C140" t="s">
        <v>42</v>
      </c>
      <c r="D140" t="s">
        <v>24</v>
      </c>
      <c r="E140" t="s">
        <v>21</v>
      </c>
      <c r="F140" t="s">
        <v>27</v>
      </c>
      <c r="G140" t="s">
        <v>71</v>
      </c>
      <c r="H140">
        <v>1</v>
      </c>
      <c r="I140" t="s">
        <v>248</v>
      </c>
      <c r="T140" t="str">
        <f>Attack[[#This Row],[服装]]&amp;Attack[[#This Row],[名前]]&amp;Attack[[#This Row],[レアリティ]]</f>
        <v>ユニフォーム夜久衛輔ICONIC</v>
      </c>
    </row>
    <row r="141" spans="1:20" x14ac:dyDescent="0.3">
      <c r="A141">
        <f>VLOOKUP(Attack[[#This Row],[No用]],SetNo[[No.用]:[vlookup 用]],2,FALSE)</f>
        <v>35</v>
      </c>
      <c r="B141" t="s">
        <v>108</v>
      </c>
      <c r="C141" t="s">
        <v>43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248</v>
      </c>
      <c r="J141" t="s">
        <v>180</v>
      </c>
      <c r="K141" t="s">
        <v>185</v>
      </c>
      <c r="L141">
        <v>32</v>
      </c>
      <c r="T141" t="str">
        <f>Attack[[#This Row],[服装]]&amp;Attack[[#This Row],[名前]]&amp;Attack[[#This Row],[レアリティ]]</f>
        <v>ユニフォーム福永招平ICONIC</v>
      </c>
    </row>
    <row r="142" spans="1:20" x14ac:dyDescent="0.3">
      <c r="A142">
        <f>VLOOKUP(Attack[[#This Row],[No用]],SetNo[[No.用]:[vlookup 用]],2,FALSE)</f>
        <v>35</v>
      </c>
      <c r="B142" t="s">
        <v>108</v>
      </c>
      <c r="C142" t="s">
        <v>43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248</v>
      </c>
      <c r="J142" t="s">
        <v>181</v>
      </c>
      <c r="K142" t="s">
        <v>185</v>
      </c>
      <c r="L142">
        <v>32</v>
      </c>
      <c r="T142" t="str">
        <f>Attack[[#This Row],[服装]]&amp;Attack[[#This Row],[名前]]&amp;Attack[[#This Row],[レアリティ]]</f>
        <v>ユニフォーム福永招平ICONIC</v>
      </c>
    </row>
    <row r="143" spans="1:20" x14ac:dyDescent="0.3">
      <c r="A143">
        <f>VLOOKUP(Attack[[#This Row],[No用]],SetNo[[No.用]:[vlookup 用]],2,FALSE)</f>
        <v>35</v>
      </c>
      <c r="B143" t="s">
        <v>108</v>
      </c>
      <c r="C143" t="s">
        <v>43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248</v>
      </c>
      <c r="J143" t="s">
        <v>183</v>
      </c>
      <c r="K143" t="s">
        <v>174</v>
      </c>
      <c r="L143">
        <v>12</v>
      </c>
      <c r="T143" t="str">
        <f>Attack[[#This Row],[服装]]&amp;Attack[[#This Row],[名前]]&amp;Attack[[#This Row],[レアリティ]]</f>
        <v>ユニフォーム福永招平ICONIC</v>
      </c>
    </row>
    <row r="144" spans="1:20" x14ac:dyDescent="0.3">
      <c r="A144">
        <f>VLOOKUP(Attack[[#This Row],[No用]],SetNo[[No.用]:[vlookup 用]],2,FALSE)</f>
        <v>35</v>
      </c>
      <c r="B144" t="s">
        <v>108</v>
      </c>
      <c r="C144" t="s">
        <v>43</v>
      </c>
      <c r="D144" t="s">
        <v>24</v>
      </c>
      <c r="E144" t="s">
        <v>25</v>
      </c>
      <c r="F144" t="s">
        <v>27</v>
      </c>
      <c r="G144" t="s">
        <v>71</v>
      </c>
      <c r="H144">
        <v>1</v>
      </c>
      <c r="I144" t="s">
        <v>248</v>
      </c>
      <c r="J144" t="s">
        <v>301</v>
      </c>
      <c r="K144" t="s">
        <v>185</v>
      </c>
      <c r="L144">
        <v>36</v>
      </c>
      <c r="T144" t="str">
        <f>Attack[[#This Row],[服装]]&amp;Attack[[#This Row],[名前]]&amp;Attack[[#This Row],[レアリティ]]</f>
        <v>ユニフォーム福永招平ICONIC</v>
      </c>
    </row>
    <row r="145" spans="1:20" x14ac:dyDescent="0.3">
      <c r="A145">
        <f>VLOOKUP(Attack[[#This Row],[No用]],SetNo[[No.用]:[vlookup 用]],2,FALSE)</f>
        <v>35</v>
      </c>
      <c r="B145" t="s">
        <v>108</v>
      </c>
      <c r="C145" t="s">
        <v>43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248</v>
      </c>
      <c r="J145" t="s">
        <v>184</v>
      </c>
      <c r="K145" t="s">
        <v>174</v>
      </c>
      <c r="L145">
        <v>27</v>
      </c>
      <c r="T145" t="str">
        <f>Attack[[#This Row],[服装]]&amp;Attack[[#This Row],[名前]]&amp;Attack[[#This Row],[レアリティ]]</f>
        <v>ユニフォーム福永招平ICONIC</v>
      </c>
    </row>
    <row r="146" spans="1:20" x14ac:dyDescent="0.3">
      <c r="A146">
        <f>VLOOKUP(Attack[[#This Row],[No用]],SetNo[[No.用]:[vlookup 用]],2,FALSE)</f>
        <v>35</v>
      </c>
      <c r="B146" t="s">
        <v>108</v>
      </c>
      <c r="C146" t="s">
        <v>43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248</v>
      </c>
      <c r="J146" t="s">
        <v>195</v>
      </c>
      <c r="K146" t="s">
        <v>238</v>
      </c>
      <c r="L146">
        <v>46</v>
      </c>
      <c r="N146">
        <v>56</v>
      </c>
      <c r="T146" t="str">
        <f>Attack[[#This Row],[服装]]&amp;Attack[[#This Row],[名前]]&amp;Attack[[#This Row],[レアリティ]]</f>
        <v>ユニフォーム福永招平ICONIC</v>
      </c>
    </row>
    <row r="147" spans="1:20" x14ac:dyDescent="0.3">
      <c r="A147">
        <f>VLOOKUP(Attack[[#This Row],[No用]],SetNo[[No.用]:[vlookup 用]],2,FALSE)</f>
        <v>36</v>
      </c>
      <c r="B147" t="s">
        <v>108</v>
      </c>
      <c r="C147" t="s">
        <v>44</v>
      </c>
      <c r="D147" t="s">
        <v>24</v>
      </c>
      <c r="E147" t="s">
        <v>26</v>
      </c>
      <c r="F147" t="s">
        <v>27</v>
      </c>
      <c r="G147" t="s">
        <v>71</v>
      </c>
      <c r="H147">
        <v>1</v>
      </c>
      <c r="I147" t="s">
        <v>248</v>
      </c>
      <c r="J147" t="s">
        <v>180</v>
      </c>
      <c r="K147" t="s">
        <v>174</v>
      </c>
      <c r="L147">
        <v>25</v>
      </c>
      <c r="T147" t="str">
        <f>Attack[[#This Row],[服装]]&amp;Attack[[#This Row],[名前]]&amp;Attack[[#This Row],[レアリティ]]</f>
        <v>ユニフォーム犬岡走ICONIC</v>
      </c>
    </row>
    <row r="148" spans="1:20" x14ac:dyDescent="0.3">
      <c r="A148">
        <f>VLOOKUP(Attack[[#This Row],[No用]],SetNo[[No.用]:[vlookup 用]],2,FALSE)</f>
        <v>36</v>
      </c>
      <c r="B148" t="s">
        <v>108</v>
      </c>
      <c r="C148" t="s">
        <v>44</v>
      </c>
      <c r="D148" t="s">
        <v>24</v>
      </c>
      <c r="E148" t="s">
        <v>26</v>
      </c>
      <c r="F148" t="s">
        <v>27</v>
      </c>
      <c r="G148" t="s">
        <v>71</v>
      </c>
      <c r="H148">
        <v>1</v>
      </c>
      <c r="I148" t="s">
        <v>248</v>
      </c>
      <c r="J148" t="s">
        <v>181</v>
      </c>
      <c r="K148" t="s">
        <v>174</v>
      </c>
      <c r="L148">
        <v>25</v>
      </c>
      <c r="T148" t="str">
        <f>Attack[[#This Row],[服装]]&amp;Attack[[#This Row],[名前]]&amp;Attack[[#This Row],[レアリティ]]</f>
        <v>ユニフォーム犬岡走ICONIC</v>
      </c>
    </row>
    <row r="149" spans="1:20" x14ac:dyDescent="0.3">
      <c r="A149">
        <f>VLOOKUP(Attack[[#This Row],[No用]],SetNo[[No.用]:[vlookup 用]],2,FALSE)</f>
        <v>36</v>
      </c>
      <c r="B149" t="s">
        <v>108</v>
      </c>
      <c r="C149" t="s">
        <v>44</v>
      </c>
      <c r="D149" t="s">
        <v>24</v>
      </c>
      <c r="E149" t="s">
        <v>26</v>
      </c>
      <c r="F149" t="s">
        <v>27</v>
      </c>
      <c r="G149" t="s">
        <v>71</v>
      </c>
      <c r="H149">
        <v>1</v>
      </c>
      <c r="I149" t="s">
        <v>248</v>
      </c>
      <c r="J149" t="s">
        <v>182</v>
      </c>
      <c r="K149" t="s">
        <v>185</v>
      </c>
      <c r="L149">
        <v>38</v>
      </c>
      <c r="T149" t="str">
        <f>Attack[[#This Row],[服装]]&amp;Attack[[#This Row],[名前]]&amp;Attack[[#This Row],[レアリティ]]</f>
        <v>ユニフォーム犬岡走ICONIC</v>
      </c>
    </row>
    <row r="150" spans="1:20" x14ac:dyDescent="0.3">
      <c r="A150">
        <f>VLOOKUP(Attack[[#This Row],[No用]],SetNo[[No.用]:[vlookup 用]],2,FALSE)</f>
        <v>36</v>
      </c>
      <c r="B150" t="s">
        <v>108</v>
      </c>
      <c r="C150" t="s">
        <v>44</v>
      </c>
      <c r="D150" t="s">
        <v>24</v>
      </c>
      <c r="E150" t="s">
        <v>26</v>
      </c>
      <c r="F150" t="s">
        <v>27</v>
      </c>
      <c r="G150" t="s">
        <v>71</v>
      </c>
      <c r="H150">
        <v>1</v>
      </c>
      <c r="I150" t="s">
        <v>248</v>
      </c>
      <c r="J150" t="s">
        <v>184</v>
      </c>
      <c r="K150" t="s">
        <v>174</v>
      </c>
      <c r="L150">
        <v>25</v>
      </c>
      <c r="T150" t="str">
        <f>Attack[[#This Row],[服装]]&amp;Attack[[#This Row],[名前]]&amp;Attack[[#This Row],[レアリティ]]</f>
        <v>ユニフォーム犬岡走ICONIC</v>
      </c>
    </row>
    <row r="151" spans="1:20" x14ac:dyDescent="0.3">
      <c r="A151">
        <f>VLOOKUP(Attack[[#This Row],[No用]],SetNo[[No.用]:[vlookup 用]],2,FALSE)</f>
        <v>37</v>
      </c>
      <c r="B151" t="s">
        <v>108</v>
      </c>
      <c r="C151" t="s">
        <v>45</v>
      </c>
      <c r="D151" t="s">
        <v>24</v>
      </c>
      <c r="E151" t="s">
        <v>25</v>
      </c>
      <c r="F151" t="s">
        <v>27</v>
      </c>
      <c r="G151" t="s">
        <v>71</v>
      </c>
      <c r="H151">
        <v>1</v>
      </c>
      <c r="I151" t="s">
        <v>248</v>
      </c>
      <c r="J151" t="s">
        <v>180</v>
      </c>
      <c r="K151" t="s">
        <v>185</v>
      </c>
      <c r="L151">
        <v>37</v>
      </c>
      <c r="T151" t="str">
        <f>Attack[[#This Row],[服装]]&amp;Attack[[#This Row],[名前]]&amp;Attack[[#This Row],[レアリティ]]</f>
        <v>ユニフォーム山本猛虎ICONIC</v>
      </c>
    </row>
    <row r="152" spans="1:20" x14ac:dyDescent="0.3">
      <c r="A152">
        <f>VLOOKUP(Attack[[#This Row],[No用]],SetNo[[No.用]:[vlookup 用]],2,FALSE)</f>
        <v>37</v>
      </c>
      <c r="B152" t="s">
        <v>108</v>
      </c>
      <c r="C152" t="s">
        <v>45</v>
      </c>
      <c r="D152" t="s">
        <v>24</v>
      </c>
      <c r="E152" t="s">
        <v>25</v>
      </c>
      <c r="F152" t="s">
        <v>27</v>
      </c>
      <c r="G152" t="s">
        <v>71</v>
      </c>
      <c r="H152">
        <v>1</v>
      </c>
      <c r="I152" t="s">
        <v>248</v>
      </c>
      <c r="J152" t="s">
        <v>181</v>
      </c>
      <c r="K152" t="s">
        <v>185</v>
      </c>
      <c r="L152">
        <v>35</v>
      </c>
      <c r="T152" t="str">
        <f>Attack[[#This Row],[服装]]&amp;Attack[[#This Row],[名前]]&amp;Attack[[#This Row],[レアリティ]]</f>
        <v>ユニフォーム山本猛虎ICONIC</v>
      </c>
    </row>
    <row r="153" spans="1:20" x14ac:dyDescent="0.3">
      <c r="A153">
        <f>VLOOKUP(Attack[[#This Row],[No用]],SetNo[[No.用]:[vlookup 用]],2,FALSE)</f>
        <v>37</v>
      </c>
      <c r="B153" t="s">
        <v>108</v>
      </c>
      <c r="C153" t="s">
        <v>45</v>
      </c>
      <c r="D153" t="s">
        <v>24</v>
      </c>
      <c r="E153" t="s">
        <v>25</v>
      </c>
      <c r="F153" t="s">
        <v>27</v>
      </c>
      <c r="G153" t="s">
        <v>71</v>
      </c>
      <c r="H153">
        <v>1</v>
      </c>
      <c r="I153" t="s">
        <v>248</v>
      </c>
      <c r="J153" t="s">
        <v>285</v>
      </c>
      <c r="K153" t="s">
        <v>185</v>
      </c>
      <c r="L153">
        <v>36</v>
      </c>
      <c r="T153" t="str">
        <f>Attack[[#This Row],[服装]]&amp;Attack[[#This Row],[名前]]&amp;Attack[[#This Row],[レアリティ]]</f>
        <v>ユニフォーム山本猛虎ICONIC</v>
      </c>
    </row>
    <row r="154" spans="1:20" x14ac:dyDescent="0.3">
      <c r="A154">
        <f>VLOOKUP(Attack[[#This Row],[No用]],SetNo[[No.用]:[vlookup 用]],2,FALSE)</f>
        <v>37</v>
      </c>
      <c r="B154" t="s">
        <v>108</v>
      </c>
      <c r="C154" t="s">
        <v>45</v>
      </c>
      <c r="D154" t="s">
        <v>24</v>
      </c>
      <c r="E154" t="s">
        <v>25</v>
      </c>
      <c r="F154" t="s">
        <v>27</v>
      </c>
      <c r="G154" t="s">
        <v>71</v>
      </c>
      <c r="H154">
        <v>1</v>
      </c>
      <c r="I154" t="s">
        <v>248</v>
      </c>
      <c r="J154" t="s">
        <v>184</v>
      </c>
      <c r="K154" t="s">
        <v>174</v>
      </c>
      <c r="L154">
        <v>28</v>
      </c>
      <c r="T154" t="str">
        <f>Attack[[#This Row],[服装]]&amp;Attack[[#This Row],[名前]]&amp;Attack[[#This Row],[レアリティ]]</f>
        <v>ユニフォーム山本猛虎ICONIC</v>
      </c>
    </row>
    <row r="155" spans="1:20" x14ac:dyDescent="0.3">
      <c r="A155">
        <f>VLOOKUP(Attack[[#This Row],[No用]],SetNo[[No.用]:[vlookup 用]],2,FALSE)</f>
        <v>37</v>
      </c>
      <c r="B155" t="s">
        <v>108</v>
      </c>
      <c r="C155" t="s">
        <v>45</v>
      </c>
      <c r="D155" t="s">
        <v>24</v>
      </c>
      <c r="E155" t="s">
        <v>25</v>
      </c>
      <c r="F155" t="s">
        <v>27</v>
      </c>
      <c r="G155" t="s">
        <v>71</v>
      </c>
      <c r="H155">
        <v>1</v>
      </c>
      <c r="I155" t="s">
        <v>248</v>
      </c>
      <c r="J155" t="s">
        <v>195</v>
      </c>
      <c r="K155" t="s">
        <v>238</v>
      </c>
      <c r="L155">
        <v>45</v>
      </c>
      <c r="N155">
        <v>55</v>
      </c>
      <c r="T155" t="str">
        <f>Attack[[#This Row],[服装]]&amp;Attack[[#This Row],[名前]]&amp;Attack[[#This Row],[レアリティ]]</f>
        <v>ユニフォーム山本猛虎ICONIC</v>
      </c>
    </row>
    <row r="156" spans="1:20" x14ac:dyDescent="0.3">
      <c r="A156">
        <f>VLOOKUP(Attack[[#This Row],[No用]],SetNo[[No.用]:[vlookup 用]],2,FALSE)</f>
        <v>38</v>
      </c>
      <c r="B156" t="s">
        <v>108</v>
      </c>
      <c r="C156" t="s">
        <v>46</v>
      </c>
      <c r="D156" t="s">
        <v>24</v>
      </c>
      <c r="E156" t="s">
        <v>21</v>
      </c>
      <c r="F156" t="s">
        <v>27</v>
      </c>
      <c r="G156" t="s">
        <v>71</v>
      </c>
      <c r="H156">
        <v>1</v>
      </c>
      <c r="I156" t="s">
        <v>248</v>
      </c>
      <c r="T156" t="str">
        <f>Attack[[#This Row],[服装]]&amp;Attack[[#This Row],[名前]]&amp;Attack[[#This Row],[レアリティ]]</f>
        <v>ユニフォーム芝山優生ICONIC</v>
      </c>
    </row>
    <row r="157" spans="1:20" x14ac:dyDescent="0.3">
      <c r="A157">
        <f>VLOOKUP(Attack[[#This Row],[No用]],SetNo[[No.用]:[vlookup 用]],2,FALSE)</f>
        <v>39</v>
      </c>
      <c r="B157" t="s">
        <v>108</v>
      </c>
      <c r="C157" t="s">
        <v>47</v>
      </c>
      <c r="D157" t="s">
        <v>24</v>
      </c>
      <c r="E157" t="s">
        <v>25</v>
      </c>
      <c r="F157" t="s">
        <v>27</v>
      </c>
      <c r="G157" t="s">
        <v>71</v>
      </c>
      <c r="H157">
        <v>1</v>
      </c>
      <c r="I157" t="s">
        <v>248</v>
      </c>
      <c r="J157" t="s">
        <v>180</v>
      </c>
      <c r="K157" t="s">
        <v>185</v>
      </c>
      <c r="L157">
        <v>34</v>
      </c>
      <c r="T157" t="str">
        <f>Attack[[#This Row],[服装]]&amp;Attack[[#This Row],[名前]]&amp;Attack[[#This Row],[レアリティ]]</f>
        <v>ユニフォーム海信之ICONIC</v>
      </c>
    </row>
    <row r="158" spans="1:20" x14ac:dyDescent="0.3">
      <c r="A158">
        <f>VLOOKUP(Attack[[#This Row],[No用]],SetNo[[No.用]:[vlookup 用]],2,FALSE)</f>
        <v>39</v>
      </c>
      <c r="B158" t="s">
        <v>108</v>
      </c>
      <c r="C158" t="s">
        <v>47</v>
      </c>
      <c r="D158" t="s">
        <v>24</v>
      </c>
      <c r="E158" t="s">
        <v>25</v>
      </c>
      <c r="F158" t="s">
        <v>27</v>
      </c>
      <c r="G158" t="s">
        <v>71</v>
      </c>
      <c r="H158">
        <v>1</v>
      </c>
      <c r="I158" t="s">
        <v>248</v>
      </c>
      <c r="J158" t="s">
        <v>181</v>
      </c>
      <c r="K158" t="s">
        <v>185</v>
      </c>
      <c r="L158">
        <v>33</v>
      </c>
      <c r="T158" t="str">
        <f>Attack[[#This Row],[服装]]&amp;Attack[[#This Row],[名前]]&amp;Attack[[#This Row],[レアリティ]]</f>
        <v>ユニフォーム海信之ICONIC</v>
      </c>
    </row>
    <row r="159" spans="1:20" x14ac:dyDescent="0.3">
      <c r="A159">
        <f>VLOOKUP(Attack[[#This Row],[No用]],SetNo[[No.用]:[vlookup 用]],2,FALSE)</f>
        <v>39</v>
      </c>
      <c r="B159" t="s">
        <v>108</v>
      </c>
      <c r="C159" t="s">
        <v>47</v>
      </c>
      <c r="D159" t="s">
        <v>24</v>
      </c>
      <c r="E159" t="s">
        <v>25</v>
      </c>
      <c r="F159" t="s">
        <v>27</v>
      </c>
      <c r="G159" t="s">
        <v>71</v>
      </c>
      <c r="H159">
        <v>1</v>
      </c>
      <c r="I159" t="s">
        <v>248</v>
      </c>
      <c r="J159" t="s">
        <v>301</v>
      </c>
      <c r="K159" t="s">
        <v>185</v>
      </c>
      <c r="L159">
        <v>37</v>
      </c>
      <c r="T159" t="str">
        <f>Attack[[#This Row],[服装]]&amp;Attack[[#This Row],[名前]]&amp;Attack[[#This Row],[レアリティ]]</f>
        <v>ユニフォーム海信之ICONIC</v>
      </c>
    </row>
    <row r="160" spans="1:20" x14ac:dyDescent="0.3">
      <c r="A160">
        <f>VLOOKUP(Attack[[#This Row],[No用]],SetNo[[No.用]:[vlookup 用]],2,FALSE)</f>
        <v>39</v>
      </c>
      <c r="B160" t="s">
        <v>108</v>
      </c>
      <c r="C160" t="s">
        <v>47</v>
      </c>
      <c r="D160" t="s">
        <v>24</v>
      </c>
      <c r="E160" t="s">
        <v>25</v>
      </c>
      <c r="F160" t="s">
        <v>27</v>
      </c>
      <c r="G160" t="s">
        <v>71</v>
      </c>
      <c r="H160">
        <v>1</v>
      </c>
      <c r="I160" t="s">
        <v>248</v>
      </c>
      <c r="J160" t="s">
        <v>303</v>
      </c>
      <c r="K160" t="s">
        <v>185</v>
      </c>
      <c r="L160">
        <v>40</v>
      </c>
      <c r="T160" t="str">
        <f>Attack[[#This Row],[服装]]&amp;Attack[[#This Row],[名前]]&amp;Attack[[#This Row],[レアリティ]]</f>
        <v>ユニフォーム海信之ICONIC</v>
      </c>
    </row>
    <row r="161" spans="1:20" x14ac:dyDescent="0.3">
      <c r="A161">
        <f>VLOOKUP(Attack[[#This Row],[No用]],SetNo[[No.用]:[vlookup 用]],2,FALSE)</f>
        <v>39</v>
      </c>
      <c r="B161" t="s">
        <v>108</v>
      </c>
      <c r="C161" t="s">
        <v>47</v>
      </c>
      <c r="D161" t="s">
        <v>24</v>
      </c>
      <c r="E161" t="s">
        <v>25</v>
      </c>
      <c r="F161" t="s">
        <v>27</v>
      </c>
      <c r="G161" t="s">
        <v>71</v>
      </c>
      <c r="H161">
        <v>1</v>
      </c>
      <c r="I161" t="s">
        <v>248</v>
      </c>
      <c r="J161" t="s">
        <v>184</v>
      </c>
      <c r="K161" t="s">
        <v>174</v>
      </c>
      <c r="L161">
        <v>28</v>
      </c>
      <c r="T161" t="str">
        <f>Attack[[#This Row],[服装]]&amp;Attack[[#This Row],[名前]]&amp;Attack[[#This Row],[レアリティ]]</f>
        <v>ユニフォーム海信之ICONIC</v>
      </c>
    </row>
    <row r="162" spans="1:20" x14ac:dyDescent="0.3">
      <c r="A162">
        <f>VLOOKUP(Attack[[#This Row],[No用]],SetNo[[No.用]:[vlookup 用]],2,FALSE)</f>
        <v>39</v>
      </c>
      <c r="B162" t="s">
        <v>108</v>
      </c>
      <c r="C162" t="s">
        <v>47</v>
      </c>
      <c r="D162" t="s">
        <v>24</v>
      </c>
      <c r="E162" t="s">
        <v>25</v>
      </c>
      <c r="F162" t="s">
        <v>27</v>
      </c>
      <c r="G162" t="s">
        <v>71</v>
      </c>
      <c r="H162">
        <v>1</v>
      </c>
      <c r="I162" t="s">
        <v>248</v>
      </c>
      <c r="J162" t="s">
        <v>195</v>
      </c>
      <c r="K162" t="s">
        <v>238</v>
      </c>
      <c r="L162">
        <v>45</v>
      </c>
      <c r="N162">
        <v>55</v>
      </c>
      <c r="T162" t="str">
        <f>Attack[[#This Row],[服装]]&amp;Attack[[#This Row],[名前]]&amp;Attack[[#This Row],[レアリティ]]</f>
        <v>ユニフォーム海信之ICONIC</v>
      </c>
    </row>
    <row r="163" spans="1:20" x14ac:dyDescent="0.3">
      <c r="A163">
        <f>VLOOKUP(Attack[[#This Row],[No用]],SetNo[[No.用]:[vlookup 用]],2,FALSE)</f>
        <v>40</v>
      </c>
      <c r="B163" t="s">
        <v>108</v>
      </c>
      <c r="C163" t="s">
        <v>47</v>
      </c>
      <c r="D163" t="s">
        <v>90</v>
      </c>
      <c r="E163" t="s">
        <v>78</v>
      </c>
      <c r="F163" t="s">
        <v>27</v>
      </c>
      <c r="G163" t="s">
        <v>152</v>
      </c>
      <c r="H163">
        <v>1</v>
      </c>
      <c r="I163" t="s">
        <v>248</v>
      </c>
      <c r="J163" t="s">
        <v>180</v>
      </c>
      <c r="K163" t="s">
        <v>174</v>
      </c>
      <c r="L163">
        <v>28</v>
      </c>
      <c r="T163" t="str">
        <f>Attack[[#This Row],[服装]]&amp;Attack[[#This Row],[名前]]&amp;Attack[[#This Row],[レアリティ]]</f>
        <v>ユニフォーム海信之YELL</v>
      </c>
    </row>
    <row r="164" spans="1:20" x14ac:dyDescent="0.3">
      <c r="A164">
        <f>VLOOKUP(Attack[[#This Row],[No用]],SetNo[[No.用]:[vlookup 用]],2,FALSE)</f>
        <v>40</v>
      </c>
      <c r="B164" t="s">
        <v>108</v>
      </c>
      <c r="C164" t="s">
        <v>47</v>
      </c>
      <c r="D164" t="s">
        <v>90</v>
      </c>
      <c r="E164" t="s">
        <v>78</v>
      </c>
      <c r="F164" t="s">
        <v>27</v>
      </c>
      <c r="G164" t="s">
        <v>152</v>
      </c>
      <c r="H164">
        <v>1</v>
      </c>
      <c r="I164" t="s">
        <v>248</v>
      </c>
      <c r="J164" t="s">
        <v>181</v>
      </c>
      <c r="K164" t="s">
        <v>174</v>
      </c>
      <c r="L164">
        <v>27</v>
      </c>
      <c r="T164" t="str">
        <f>Attack[[#This Row],[服装]]&amp;Attack[[#This Row],[名前]]&amp;Attack[[#This Row],[レアリティ]]</f>
        <v>ユニフォーム海信之YELL</v>
      </c>
    </row>
    <row r="165" spans="1:20" x14ac:dyDescent="0.3">
      <c r="A165">
        <f>VLOOKUP(Attack[[#This Row],[No用]],SetNo[[No.用]:[vlookup 用]],2,FALSE)</f>
        <v>40</v>
      </c>
      <c r="B165" t="s">
        <v>108</v>
      </c>
      <c r="C165" t="s">
        <v>47</v>
      </c>
      <c r="D165" t="s">
        <v>90</v>
      </c>
      <c r="E165" t="s">
        <v>78</v>
      </c>
      <c r="F165" t="s">
        <v>27</v>
      </c>
      <c r="G165" t="s">
        <v>152</v>
      </c>
      <c r="H165">
        <v>1</v>
      </c>
      <c r="I165" t="s">
        <v>248</v>
      </c>
      <c r="J165" t="s">
        <v>301</v>
      </c>
      <c r="K165" t="s">
        <v>174</v>
      </c>
      <c r="L165">
        <v>31</v>
      </c>
      <c r="T165" t="str">
        <f>Attack[[#This Row],[服装]]&amp;Attack[[#This Row],[名前]]&amp;Attack[[#This Row],[レアリティ]]</f>
        <v>ユニフォーム海信之YELL</v>
      </c>
    </row>
    <row r="166" spans="1:20" x14ac:dyDescent="0.3">
      <c r="A166">
        <f>VLOOKUP(Attack[[#This Row],[No用]],SetNo[[No.用]:[vlookup 用]],2,FALSE)</f>
        <v>40</v>
      </c>
      <c r="B166" t="s">
        <v>108</v>
      </c>
      <c r="C166" t="s">
        <v>47</v>
      </c>
      <c r="D166" t="s">
        <v>90</v>
      </c>
      <c r="E166" t="s">
        <v>78</v>
      </c>
      <c r="F166" t="s">
        <v>27</v>
      </c>
      <c r="G166" t="s">
        <v>152</v>
      </c>
      <c r="H166">
        <v>1</v>
      </c>
      <c r="I166" t="s">
        <v>248</v>
      </c>
      <c r="J166" t="s">
        <v>303</v>
      </c>
      <c r="K166" t="s">
        <v>174</v>
      </c>
      <c r="L166">
        <v>34</v>
      </c>
      <c r="T166" t="str">
        <f>Attack[[#This Row],[服装]]&amp;Attack[[#This Row],[名前]]&amp;Attack[[#This Row],[レアリティ]]</f>
        <v>ユニフォーム海信之YELL</v>
      </c>
    </row>
    <row r="167" spans="1:20" x14ac:dyDescent="0.3">
      <c r="A167">
        <f>VLOOKUP(Attack[[#This Row],[No用]],SetNo[[No.用]:[vlookup 用]],2,FALSE)</f>
        <v>40</v>
      </c>
      <c r="B167" t="s">
        <v>108</v>
      </c>
      <c r="C167" t="s">
        <v>47</v>
      </c>
      <c r="D167" t="s">
        <v>90</v>
      </c>
      <c r="E167" t="s">
        <v>78</v>
      </c>
      <c r="F167" t="s">
        <v>27</v>
      </c>
      <c r="G167" t="s">
        <v>152</v>
      </c>
      <c r="H167">
        <v>1</v>
      </c>
      <c r="I167" t="s">
        <v>248</v>
      </c>
      <c r="J167" t="s">
        <v>184</v>
      </c>
      <c r="K167" t="s">
        <v>174</v>
      </c>
      <c r="L167">
        <v>28</v>
      </c>
      <c r="T167" t="str">
        <f>Attack[[#This Row],[服装]]&amp;Attack[[#This Row],[名前]]&amp;Attack[[#This Row],[レアリティ]]</f>
        <v>ユニフォーム海信之YELL</v>
      </c>
    </row>
    <row r="168" spans="1:20" x14ac:dyDescent="0.3">
      <c r="A168">
        <f>VLOOKUP(Attack[[#This Row],[No用]],SetNo[[No.用]:[vlookup 用]],2,FALSE)</f>
        <v>40</v>
      </c>
      <c r="B168" t="s">
        <v>108</v>
      </c>
      <c r="C168" t="s">
        <v>47</v>
      </c>
      <c r="D168" t="s">
        <v>90</v>
      </c>
      <c r="E168" t="s">
        <v>78</v>
      </c>
      <c r="F168" t="s">
        <v>27</v>
      </c>
      <c r="G168" t="s">
        <v>152</v>
      </c>
      <c r="H168">
        <v>1</v>
      </c>
      <c r="I168" t="s">
        <v>248</v>
      </c>
      <c r="J168" t="s">
        <v>195</v>
      </c>
      <c r="K168" t="s">
        <v>238</v>
      </c>
      <c r="L168">
        <v>45</v>
      </c>
      <c r="N168">
        <v>55</v>
      </c>
      <c r="T168" t="str">
        <f>Attack[[#This Row],[服装]]&amp;Attack[[#This Row],[名前]]&amp;Attack[[#This Row],[レアリティ]]</f>
        <v>ユニフォーム海信之YELL</v>
      </c>
    </row>
    <row r="169" spans="1:20" x14ac:dyDescent="0.3">
      <c r="A169">
        <f>VLOOKUP(Attack[[#This Row],[No用]],SetNo[[No.用]:[vlookup 用]],2,FALSE)</f>
        <v>41</v>
      </c>
      <c r="B169" t="s">
        <v>218</v>
      </c>
      <c r="C169" t="s">
        <v>48</v>
      </c>
      <c r="D169" t="s">
        <v>23</v>
      </c>
      <c r="E169" t="s">
        <v>26</v>
      </c>
      <c r="F169" t="s">
        <v>49</v>
      </c>
      <c r="G169" t="s">
        <v>71</v>
      </c>
      <c r="H169">
        <v>1</v>
      </c>
      <c r="I169" t="s">
        <v>248</v>
      </c>
      <c r="J169" t="s">
        <v>180</v>
      </c>
      <c r="K169" t="s">
        <v>174</v>
      </c>
      <c r="L169">
        <v>28</v>
      </c>
      <c r="T169" t="str">
        <f>Attack[[#This Row],[服装]]&amp;Attack[[#This Row],[名前]]&amp;Attack[[#This Row],[レアリティ]]</f>
        <v>ユニフォーム青根高伸ICONIC</v>
      </c>
    </row>
    <row r="170" spans="1:20" x14ac:dyDescent="0.3">
      <c r="A170">
        <f>VLOOKUP(Attack[[#This Row],[No用]],SetNo[[No.用]:[vlookup 用]],2,FALSE)</f>
        <v>41</v>
      </c>
      <c r="B170" t="s">
        <v>218</v>
      </c>
      <c r="C170" t="s">
        <v>48</v>
      </c>
      <c r="D170" t="s">
        <v>23</v>
      </c>
      <c r="E170" t="s">
        <v>26</v>
      </c>
      <c r="F170" t="s">
        <v>49</v>
      </c>
      <c r="G170" t="s">
        <v>71</v>
      </c>
      <c r="H170">
        <v>1</v>
      </c>
      <c r="I170" t="s">
        <v>248</v>
      </c>
      <c r="J170" t="s">
        <v>181</v>
      </c>
      <c r="K170" t="s">
        <v>174</v>
      </c>
      <c r="L170">
        <v>28</v>
      </c>
      <c r="T170" t="str">
        <f>Attack[[#This Row],[服装]]&amp;Attack[[#This Row],[名前]]&amp;Attack[[#This Row],[レアリティ]]</f>
        <v>ユニフォーム青根高伸ICONIC</v>
      </c>
    </row>
    <row r="171" spans="1:20" x14ac:dyDescent="0.3">
      <c r="A171">
        <f>VLOOKUP(Attack[[#This Row],[No用]],SetNo[[No.用]:[vlookup 用]],2,FALSE)</f>
        <v>41</v>
      </c>
      <c r="B171" t="s">
        <v>218</v>
      </c>
      <c r="C171" t="s">
        <v>48</v>
      </c>
      <c r="D171" t="s">
        <v>23</v>
      </c>
      <c r="E171" t="s">
        <v>26</v>
      </c>
      <c r="F171" t="s">
        <v>49</v>
      </c>
      <c r="G171" t="s">
        <v>71</v>
      </c>
      <c r="H171">
        <v>1</v>
      </c>
      <c r="I171" t="s">
        <v>248</v>
      </c>
      <c r="J171" t="s">
        <v>182</v>
      </c>
      <c r="K171" t="s">
        <v>185</v>
      </c>
      <c r="L171">
        <v>41</v>
      </c>
      <c r="T171" t="str">
        <f>Attack[[#This Row],[服装]]&amp;Attack[[#This Row],[名前]]&amp;Attack[[#This Row],[レアリティ]]</f>
        <v>ユニフォーム青根高伸ICONIC</v>
      </c>
    </row>
    <row r="172" spans="1:20" x14ac:dyDescent="0.3">
      <c r="A172">
        <f>VLOOKUP(Attack[[#This Row],[No用]],SetNo[[No.用]:[vlookup 用]],2,FALSE)</f>
        <v>41</v>
      </c>
      <c r="B172" t="s">
        <v>218</v>
      </c>
      <c r="C172" t="s">
        <v>48</v>
      </c>
      <c r="D172" t="s">
        <v>23</v>
      </c>
      <c r="E172" t="s">
        <v>26</v>
      </c>
      <c r="F172" t="s">
        <v>49</v>
      </c>
      <c r="G172" t="s">
        <v>71</v>
      </c>
      <c r="H172">
        <v>1</v>
      </c>
      <c r="I172" t="s">
        <v>248</v>
      </c>
      <c r="J172" t="s">
        <v>184</v>
      </c>
      <c r="K172" t="s">
        <v>174</v>
      </c>
      <c r="L172">
        <v>26</v>
      </c>
      <c r="T172" t="str">
        <f>Attack[[#This Row],[服装]]&amp;Attack[[#This Row],[名前]]&amp;Attack[[#This Row],[レアリティ]]</f>
        <v>ユニフォーム青根高伸ICONIC</v>
      </c>
    </row>
    <row r="173" spans="1:20" x14ac:dyDescent="0.3">
      <c r="A173">
        <f>VLOOKUP(Attack[[#This Row],[No用]],SetNo[[No.用]:[vlookup 用]],2,FALSE)</f>
        <v>42</v>
      </c>
      <c r="B173" t="s">
        <v>150</v>
      </c>
      <c r="C173" t="s">
        <v>48</v>
      </c>
      <c r="D173" t="s">
        <v>23</v>
      </c>
      <c r="E173" t="s">
        <v>26</v>
      </c>
      <c r="F173" t="s">
        <v>49</v>
      </c>
      <c r="G173" t="s">
        <v>71</v>
      </c>
      <c r="H173">
        <v>1</v>
      </c>
      <c r="I173" t="s">
        <v>248</v>
      </c>
      <c r="J173" t="s">
        <v>180</v>
      </c>
      <c r="K173" t="s">
        <v>174</v>
      </c>
      <c r="L173">
        <v>28</v>
      </c>
      <c r="T173" t="str">
        <f>Attack[[#This Row],[服装]]&amp;Attack[[#This Row],[名前]]&amp;Attack[[#This Row],[レアリティ]]</f>
        <v>制服青根高伸ICONIC</v>
      </c>
    </row>
    <row r="174" spans="1:20" x14ac:dyDescent="0.3">
      <c r="A174">
        <f>VLOOKUP(Attack[[#This Row],[No用]],SetNo[[No.用]:[vlookup 用]],2,FALSE)</f>
        <v>42</v>
      </c>
      <c r="B174" t="s">
        <v>150</v>
      </c>
      <c r="C174" t="s">
        <v>48</v>
      </c>
      <c r="D174" t="s">
        <v>23</v>
      </c>
      <c r="E174" t="s">
        <v>26</v>
      </c>
      <c r="F174" t="s">
        <v>49</v>
      </c>
      <c r="G174" t="s">
        <v>71</v>
      </c>
      <c r="H174">
        <v>1</v>
      </c>
      <c r="I174" t="s">
        <v>248</v>
      </c>
      <c r="J174" t="s">
        <v>181</v>
      </c>
      <c r="K174" t="s">
        <v>174</v>
      </c>
      <c r="L174">
        <v>28</v>
      </c>
      <c r="T174" t="str">
        <f>Attack[[#This Row],[服装]]&amp;Attack[[#This Row],[名前]]&amp;Attack[[#This Row],[レアリティ]]</f>
        <v>制服青根高伸ICONIC</v>
      </c>
    </row>
    <row r="175" spans="1:20" x14ac:dyDescent="0.3">
      <c r="A175">
        <f>VLOOKUP(Attack[[#This Row],[No用]],SetNo[[No.用]:[vlookup 用]],2,FALSE)</f>
        <v>42</v>
      </c>
      <c r="B175" t="s">
        <v>150</v>
      </c>
      <c r="C175" t="s">
        <v>48</v>
      </c>
      <c r="D175" t="s">
        <v>23</v>
      </c>
      <c r="E175" t="s">
        <v>26</v>
      </c>
      <c r="F175" t="s">
        <v>49</v>
      </c>
      <c r="G175" t="s">
        <v>71</v>
      </c>
      <c r="H175">
        <v>1</v>
      </c>
      <c r="I175" t="s">
        <v>248</v>
      </c>
      <c r="J175" t="s">
        <v>182</v>
      </c>
      <c r="K175" t="s">
        <v>185</v>
      </c>
      <c r="L175">
        <v>41</v>
      </c>
      <c r="T175" t="str">
        <f>Attack[[#This Row],[服装]]&amp;Attack[[#This Row],[名前]]&amp;Attack[[#This Row],[レアリティ]]</f>
        <v>制服青根高伸ICONIC</v>
      </c>
    </row>
    <row r="176" spans="1:20" x14ac:dyDescent="0.3">
      <c r="A176">
        <f>VLOOKUP(Attack[[#This Row],[No用]],SetNo[[No.用]:[vlookup 用]],2,FALSE)</f>
        <v>42</v>
      </c>
      <c r="B176" t="s">
        <v>150</v>
      </c>
      <c r="C176" t="s">
        <v>48</v>
      </c>
      <c r="D176" t="s">
        <v>23</v>
      </c>
      <c r="E176" t="s">
        <v>26</v>
      </c>
      <c r="F176" t="s">
        <v>49</v>
      </c>
      <c r="G176" t="s">
        <v>71</v>
      </c>
      <c r="H176">
        <v>1</v>
      </c>
      <c r="I176" t="s">
        <v>248</v>
      </c>
      <c r="J176" t="s">
        <v>184</v>
      </c>
      <c r="K176" t="s">
        <v>174</v>
      </c>
      <c r="L176">
        <v>26</v>
      </c>
      <c r="T176" t="str">
        <f>Attack[[#This Row],[服装]]&amp;Attack[[#This Row],[名前]]&amp;Attack[[#This Row],[レアリティ]]</f>
        <v>制服青根高伸ICONIC</v>
      </c>
    </row>
    <row r="177" spans="1:20" x14ac:dyDescent="0.3">
      <c r="A177">
        <f>VLOOKUP(Attack[[#This Row],[No用]],SetNo[[No.用]:[vlookup 用]],2,FALSE)</f>
        <v>42</v>
      </c>
      <c r="B177" t="s">
        <v>150</v>
      </c>
      <c r="C177" t="s">
        <v>48</v>
      </c>
      <c r="D177" t="s">
        <v>23</v>
      </c>
      <c r="E177" t="s">
        <v>26</v>
      </c>
      <c r="F177" t="s">
        <v>49</v>
      </c>
      <c r="G177" t="s">
        <v>71</v>
      </c>
      <c r="H177">
        <v>1</v>
      </c>
      <c r="I177" t="s">
        <v>248</v>
      </c>
      <c r="J177" t="s">
        <v>195</v>
      </c>
      <c r="K177" t="s">
        <v>238</v>
      </c>
      <c r="L177">
        <v>43</v>
      </c>
      <c r="N177">
        <v>53</v>
      </c>
      <c r="T177" t="str">
        <f>Attack[[#This Row],[服装]]&amp;Attack[[#This Row],[名前]]&amp;Attack[[#This Row],[レアリティ]]</f>
        <v>制服青根高伸ICONIC</v>
      </c>
    </row>
    <row r="178" spans="1:20" x14ac:dyDescent="0.3">
      <c r="A178">
        <f>VLOOKUP(Attack[[#This Row],[No用]],SetNo[[No.用]:[vlookup 用]],2,FALSE)</f>
        <v>43</v>
      </c>
      <c r="B178" t="s">
        <v>118</v>
      </c>
      <c r="C178" t="s">
        <v>48</v>
      </c>
      <c r="D178" t="s">
        <v>24</v>
      </c>
      <c r="E178" t="s">
        <v>26</v>
      </c>
      <c r="F178" t="s">
        <v>49</v>
      </c>
      <c r="G178" t="s">
        <v>71</v>
      </c>
      <c r="H178">
        <v>1</v>
      </c>
      <c r="I178" t="s">
        <v>248</v>
      </c>
      <c r="J178" t="s">
        <v>180</v>
      </c>
      <c r="K178" t="s">
        <v>190</v>
      </c>
      <c r="L178">
        <v>31</v>
      </c>
      <c r="T178" t="str">
        <f>Attack[[#This Row],[服装]]&amp;Attack[[#This Row],[名前]]&amp;Attack[[#This Row],[レアリティ]]</f>
        <v>プール掃除青根高伸ICONIC</v>
      </c>
    </row>
    <row r="179" spans="1:20" x14ac:dyDescent="0.3">
      <c r="A179">
        <f>VLOOKUP(Attack[[#This Row],[No用]],SetNo[[No.用]:[vlookup 用]],2,FALSE)</f>
        <v>43</v>
      </c>
      <c r="B179" t="s">
        <v>118</v>
      </c>
      <c r="C179" t="s">
        <v>48</v>
      </c>
      <c r="D179" t="s">
        <v>24</v>
      </c>
      <c r="E179" t="s">
        <v>26</v>
      </c>
      <c r="F179" t="s">
        <v>49</v>
      </c>
      <c r="G179" t="s">
        <v>71</v>
      </c>
      <c r="H179">
        <v>1</v>
      </c>
      <c r="I179" t="s">
        <v>248</v>
      </c>
      <c r="J179" t="s">
        <v>181</v>
      </c>
      <c r="K179" t="s">
        <v>185</v>
      </c>
      <c r="L179">
        <v>35</v>
      </c>
      <c r="T179" t="str">
        <f>Attack[[#This Row],[服装]]&amp;Attack[[#This Row],[名前]]&amp;Attack[[#This Row],[レアリティ]]</f>
        <v>プール掃除青根高伸ICONIC</v>
      </c>
    </row>
    <row r="180" spans="1:20" x14ac:dyDescent="0.3">
      <c r="A180">
        <f>VLOOKUP(Attack[[#This Row],[No用]],SetNo[[No.用]:[vlookup 用]],2,FALSE)</f>
        <v>43</v>
      </c>
      <c r="B180" t="s">
        <v>118</v>
      </c>
      <c r="C180" t="s">
        <v>48</v>
      </c>
      <c r="D180" t="s">
        <v>24</v>
      </c>
      <c r="E180" t="s">
        <v>26</v>
      </c>
      <c r="F180" t="s">
        <v>49</v>
      </c>
      <c r="G180" t="s">
        <v>71</v>
      </c>
      <c r="H180">
        <v>1</v>
      </c>
      <c r="I180" t="s">
        <v>248</v>
      </c>
      <c r="J180" t="s">
        <v>182</v>
      </c>
      <c r="K180" t="s">
        <v>185</v>
      </c>
      <c r="L180">
        <v>41</v>
      </c>
      <c r="T180" t="str">
        <f>Attack[[#This Row],[服装]]&amp;Attack[[#This Row],[名前]]&amp;Attack[[#This Row],[レアリティ]]</f>
        <v>プール掃除青根高伸ICONIC</v>
      </c>
    </row>
    <row r="181" spans="1:20" x14ac:dyDescent="0.3">
      <c r="A181">
        <f>VLOOKUP(Attack[[#This Row],[No用]],SetNo[[No.用]:[vlookup 用]],2,FALSE)</f>
        <v>43</v>
      </c>
      <c r="B181" t="s">
        <v>118</v>
      </c>
      <c r="C181" t="s">
        <v>48</v>
      </c>
      <c r="D181" t="s">
        <v>24</v>
      </c>
      <c r="E181" t="s">
        <v>26</v>
      </c>
      <c r="F181" t="s">
        <v>49</v>
      </c>
      <c r="G181" t="s">
        <v>71</v>
      </c>
      <c r="H181">
        <v>1</v>
      </c>
      <c r="I181" t="s">
        <v>248</v>
      </c>
      <c r="J181" t="s">
        <v>184</v>
      </c>
      <c r="K181" t="s">
        <v>174</v>
      </c>
      <c r="L181">
        <v>26</v>
      </c>
      <c r="T181" t="str">
        <f>Attack[[#This Row],[服装]]&amp;Attack[[#This Row],[名前]]&amp;Attack[[#This Row],[レアリティ]]</f>
        <v>プール掃除青根高伸ICONIC</v>
      </c>
    </row>
    <row r="182" spans="1:20" x14ac:dyDescent="0.3">
      <c r="A182">
        <f>VLOOKUP(Attack[[#This Row],[No用]],SetNo[[No.用]:[vlookup 用]],2,FALSE)</f>
        <v>43</v>
      </c>
      <c r="B182" t="s">
        <v>118</v>
      </c>
      <c r="C182" t="s">
        <v>48</v>
      </c>
      <c r="D182" t="s">
        <v>24</v>
      </c>
      <c r="E182" t="s">
        <v>26</v>
      </c>
      <c r="F182" t="s">
        <v>49</v>
      </c>
      <c r="G182" t="s">
        <v>71</v>
      </c>
      <c r="H182">
        <v>1</v>
      </c>
      <c r="I182" t="s">
        <v>248</v>
      </c>
      <c r="J182" t="s">
        <v>195</v>
      </c>
      <c r="K182" t="s">
        <v>238</v>
      </c>
      <c r="L182">
        <v>51</v>
      </c>
      <c r="M182">
        <v>5</v>
      </c>
      <c r="N182">
        <v>61</v>
      </c>
      <c r="O182">
        <v>7</v>
      </c>
      <c r="T182" t="str">
        <f>Attack[[#This Row],[服装]]&amp;Attack[[#This Row],[名前]]&amp;Attack[[#This Row],[レアリティ]]</f>
        <v>プール掃除青根高伸ICONIC</v>
      </c>
    </row>
    <row r="183" spans="1:20" x14ac:dyDescent="0.3">
      <c r="A183">
        <f>VLOOKUP(Attack[[#This Row],[No用]],SetNo[[No.用]:[vlookup 用]],2,FALSE)</f>
        <v>44</v>
      </c>
      <c r="B183" t="s">
        <v>218</v>
      </c>
      <c r="C183" t="s">
        <v>50</v>
      </c>
      <c r="D183" t="s">
        <v>28</v>
      </c>
      <c r="E183" t="s">
        <v>25</v>
      </c>
      <c r="F183" t="s">
        <v>49</v>
      </c>
      <c r="G183" t="s">
        <v>71</v>
      </c>
      <c r="H183">
        <v>1</v>
      </c>
      <c r="I183" t="s">
        <v>248</v>
      </c>
      <c r="J183" t="s">
        <v>180</v>
      </c>
      <c r="K183" t="s">
        <v>185</v>
      </c>
      <c r="L183">
        <v>36</v>
      </c>
      <c r="T183" t="str">
        <f>Attack[[#This Row],[服装]]&amp;Attack[[#This Row],[名前]]&amp;Attack[[#This Row],[レアリティ]]</f>
        <v>ユニフォーム二口堅治ICONIC</v>
      </c>
    </row>
    <row r="184" spans="1:20" x14ac:dyDescent="0.3">
      <c r="A184">
        <f>VLOOKUP(Attack[[#This Row],[No用]],SetNo[[No.用]:[vlookup 用]],2,FALSE)</f>
        <v>44</v>
      </c>
      <c r="B184" t="s">
        <v>218</v>
      </c>
      <c r="C184" t="s">
        <v>50</v>
      </c>
      <c r="D184" t="s">
        <v>28</v>
      </c>
      <c r="E184" t="s">
        <v>25</v>
      </c>
      <c r="F184" t="s">
        <v>49</v>
      </c>
      <c r="G184" t="s">
        <v>71</v>
      </c>
      <c r="H184">
        <v>1</v>
      </c>
      <c r="I184" t="s">
        <v>248</v>
      </c>
      <c r="J184" t="s">
        <v>181</v>
      </c>
      <c r="K184" t="s">
        <v>185</v>
      </c>
      <c r="L184">
        <v>36</v>
      </c>
      <c r="T184" t="str">
        <f>Attack[[#This Row],[服装]]&amp;Attack[[#This Row],[名前]]&amp;Attack[[#This Row],[レアリティ]]</f>
        <v>ユニフォーム二口堅治ICONIC</v>
      </c>
    </row>
    <row r="185" spans="1:20" x14ac:dyDescent="0.3">
      <c r="A185">
        <f>VLOOKUP(Attack[[#This Row],[No用]],SetNo[[No.用]:[vlookup 用]],2,FALSE)</f>
        <v>44</v>
      </c>
      <c r="B185" t="s">
        <v>218</v>
      </c>
      <c r="C185" t="s">
        <v>50</v>
      </c>
      <c r="D185" t="s">
        <v>28</v>
      </c>
      <c r="E185" t="s">
        <v>25</v>
      </c>
      <c r="F185" t="s">
        <v>49</v>
      </c>
      <c r="G185" t="s">
        <v>71</v>
      </c>
      <c r="H185">
        <v>1</v>
      </c>
      <c r="I185" t="s">
        <v>248</v>
      </c>
      <c r="J185" t="s">
        <v>183</v>
      </c>
      <c r="K185" t="s">
        <v>174</v>
      </c>
      <c r="L185">
        <v>32</v>
      </c>
      <c r="T185" t="str">
        <f>Attack[[#This Row],[服装]]&amp;Attack[[#This Row],[名前]]&amp;Attack[[#This Row],[レアリティ]]</f>
        <v>ユニフォーム二口堅治ICONIC</v>
      </c>
    </row>
    <row r="186" spans="1:20" x14ac:dyDescent="0.3">
      <c r="A186">
        <f>VLOOKUP(Attack[[#This Row],[No用]],SetNo[[No.用]:[vlookup 用]],2,FALSE)</f>
        <v>44</v>
      </c>
      <c r="B186" t="s">
        <v>218</v>
      </c>
      <c r="C186" t="s">
        <v>50</v>
      </c>
      <c r="D186" t="s">
        <v>28</v>
      </c>
      <c r="E186" t="s">
        <v>25</v>
      </c>
      <c r="F186" t="s">
        <v>49</v>
      </c>
      <c r="G186" t="s">
        <v>71</v>
      </c>
      <c r="H186">
        <v>1</v>
      </c>
      <c r="I186" t="s">
        <v>248</v>
      </c>
      <c r="J186" t="s">
        <v>301</v>
      </c>
      <c r="K186" t="s">
        <v>185</v>
      </c>
      <c r="L186">
        <v>41</v>
      </c>
      <c r="T186" t="str">
        <f>Attack[[#This Row],[服装]]&amp;Attack[[#This Row],[名前]]&amp;Attack[[#This Row],[レアリティ]]</f>
        <v>ユニフォーム二口堅治ICONIC</v>
      </c>
    </row>
    <row r="187" spans="1:20" x14ac:dyDescent="0.3">
      <c r="A187">
        <f>VLOOKUP(Attack[[#This Row],[No用]],SetNo[[No.用]:[vlookup 用]],2,FALSE)</f>
        <v>44</v>
      </c>
      <c r="B187" t="s">
        <v>218</v>
      </c>
      <c r="C187" t="s">
        <v>50</v>
      </c>
      <c r="D187" t="s">
        <v>28</v>
      </c>
      <c r="E187" t="s">
        <v>25</v>
      </c>
      <c r="F187" t="s">
        <v>49</v>
      </c>
      <c r="G187" t="s">
        <v>71</v>
      </c>
      <c r="H187">
        <v>1</v>
      </c>
      <c r="I187" t="s">
        <v>248</v>
      </c>
      <c r="J187" t="s">
        <v>195</v>
      </c>
      <c r="K187" t="s">
        <v>238</v>
      </c>
      <c r="L187">
        <v>43</v>
      </c>
      <c r="N187">
        <v>53</v>
      </c>
      <c r="T187" t="str">
        <f>Attack[[#This Row],[服装]]&amp;Attack[[#This Row],[名前]]&amp;Attack[[#This Row],[レアリティ]]</f>
        <v>ユニフォーム二口堅治ICONIC</v>
      </c>
    </row>
    <row r="188" spans="1:20" x14ac:dyDescent="0.3">
      <c r="A188">
        <f>VLOOKUP(Attack[[#This Row],[No用]],SetNo[[No.用]:[vlookup 用]],2,FALSE)</f>
        <v>45</v>
      </c>
      <c r="B188" t="s">
        <v>150</v>
      </c>
      <c r="C188" t="s">
        <v>50</v>
      </c>
      <c r="D188" t="s">
        <v>28</v>
      </c>
      <c r="E188" t="s">
        <v>25</v>
      </c>
      <c r="F188" t="s">
        <v>49</v>
      </c>
      <c r="G188" t="s">
        <v>71</v>
      </c>
      <c r="H188">
        <v>1</v>
      </c>
      <c r="I188" t="s">
        <v>248</v>
      </c>
      <c r="J188" t="s">
        <v>180</v>
      </c>
      <c r="K188" t="s">
        <v>185</v>
      </c>
      <c r="L188">
        <v>36</v>
      </c>
      <c r="T188" t="str">
        <f>Attack[[#This Row],[服装]]&amp;Attack[[#This Row],[名前]]&amp;Attack[[#This Row],[レアリティ]]</f>
        <v>制服二口堅治ICONIC</v>
      </c>
    </row>
    <row r="189" spans="1:20" x14ac:dyDescent="0.3">
      <c r="A189">
        <f>VLOOKUP(Attack[[#This Row],[No用]],SetNo[[No.用]:[vlookup 用]],2,FALSE)</f>
        <v>45</v>
      </c>
      <c r="B189" t="s">
        <v>150</v>
      </c>
      <c r="C189" t="s">
        <v>50</v>
      </c>
      <c r="D189" t="s">
        <v>28</v>
      </c>
      <c r="E189" t="s">
        <v>25</v>
      </c>
      <c r="F189" t="s">
        <v>49</v>
      </c>
      <c r="G189" t="s">
        <v>71</v>
      </c>
      <c r="H189">
        <v>1</v>
      </c>
      <c r="I189" t="s">
        <v>248</v>
      </c>
      <c r="J189" t="s">
        <v>181</v>
      </c>
      <c r="K189" t="s">
        <v>185</v>
      </c>
      <c r="L189">
        <v>36</v>
      </c>
      <c r="T189" t="str">
        <f>Attack[[#This Row],[服装]]&amp;Attack[[#This Row],[名前]]&amp;Attack[[#This Row],[レアリティ]]</f>
        <v>制服二口堅治ICONIC</v>
      </c>
    </row>
    <row r="190" spans="1:20" x14ac:dyDescent="0.3">
      <c r="A190">
        <f>VLOOKUP(Attack[[#This Row],[No用]],SetNo[[No.用]:[vlookup 用]],2,FALSE)</f>
        <v>45</v>
      </c>
      <c r="B190" t="s">
        <v>150</v>
      </c>
      <c r="C190" t="s">
        <v>50</v>
      </c>
      <c r="D190" t="s">
        <v>28</v>
      </c>
      <c r="E190" t="s">
        <v>25</v>
      </c>
      <c r="F190" t="s">
        <v>49</v>
      </c>
      <c r="G190" t="s">
        <v>71</v>
      </c>
      <c r="H190">
        <v>1</v>
      </c>
      <c r="I190" t="s">
        <v>248</v>
      </c>
      <c r="J190" t="s">
        <v>183</v>
      </c>
      <c r="K190" t="s">
        <v>174</v>
      </c>
      <c r="L190">
        <v>32</v>
      </c>
      <c r="T190" t="str">
        <f>Attack[[#This Row],[服装]]&amp;Attack[[#This Row],[名前]]&amp;Attack[[#This Row],[レアリティ]]</f>
        <v>制服二口堅治ICONIC</v>
      </c>
    </row>
    <row r="191" spans="1:20" x14ac:dyDescent="0.3">
      <c r="A191">
        <f>VLOOKUP(Attack[[#This Row],[No用]],SetNo[[No.用]:[vlookup 用]],2,FALSE)</f>
        <v>45</v>
      </c>
      <c r="B191" t="s">
        <v>150</v>
      </c>
      <c r="C191" t="s">
        <v>50</v>
      </c>
      <c r="D191" t="s">
        <v>28</v>
      </c>
      <c r="E191" t="s">
        <v>25</v>
      </c>
      <c r="F191" t="s">
        <v>49</v>
      </c>
      <c r="G191" t="s">
        <v>71</v>
      </c>
      <c r="H191">
        <v>1</v>
      </c>
      <c r="I191" t="s">
        <v>248</v>
      </c>
      <c r="J191" t="s">
        <v>301</v>
      </c>
      <c r="K191" t="s">
        <v>185</v>
      </c>
      <c r="L191">
        <v>41</v>
      </c>
      <c r="T191" t="str">
        <f>Attack[[#This Row],[服装]]&amp;Attack[[#This Row],[名前]]&amp;Attack[[#This Row],[レアリティ]]</f>
        <v>制服二口堅治ICONIC</v>
      </c>
    </row>
    <row r="192" spans="1:20" x14ac:dyDescent="0.3">
      <c r="A192">
        <f>VLOOKUP(Attack[[#This Row],[No用]],SetNo[[No.用]:[vlookup 用]],2,FALSE)</f>
        <v>45</v>
      </c>
      <c r="B192" t="s">
        <v>150</v>
      </c>
      <c r="C192" t="s">
        <v>50</v>
      </c>
      <c r="D192" t="s">
        <v>28</v>
      </c>
      <c r="E192" t="s">
        <v>25</v>
      </c>
      <c r="F192" t="s">
        <v>49</v>
      </c>
      <c r="G192" t="s">
        <v>71</v>
      </c>
      <c r="H192">
        <v>1</v>
      </c>
      <c r="I192" t="s">
        <v>248</v>
      </c>
      <c r="J192" t="s">
        <v>195</v>
      </c>
      <c r="K192" t="s">
        <v>238</v>
      </c>
      <c r="L192">
        <v>43</v>
      </c>
      <c r="N192">
        <v>53</v>
      </c>
      <c r="T192" t="str">
        <f>Attack[[#This Row],[服装]]&amp;Attack[[#This Row],[名前]]&amp;Attack[[#This Row],[レアリティ]]</f>
        <v>制服二口堅治ICONIC</v>
      </c>
    </row>
    <row r="193" spans="1:20" x14ac:dyDescent="0.3">
      <c r="A193">
        <f>VLOOKUP(Attack[[#This Row],[No用]],SetNo[[No.用]:[vlookup 用]],2,FALSE)</f>
        <v>46</v>
      </c>
      <c r="B193" t="s">
        <v>118</v>
      </c>
      <c r="C193" t="s">
        <v>50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248</v>
      </c>
      <c r="J193" t="s">
        <v>180</v>
      </c>
      <c r="K193" t="s">
        <v>185</v>
      </c>
      <c r="L193">
        <v>36</v>
      </c>
      <c r="T193" t="str">
        <f>Attack[[#This Row],[服装]]&amp;Attack[[#This Row],[名前]]&amp;Attack[[#This Row],[レアリティ]]</f>
        <v>プール掃除二口堅治ICONIC</v>
      </c>
    </row>
    <row r="194" spans="1:20" x14ac:dyDescent="0.3">
      <c r="A194">
        <f>VLOOKUP(Attack[[#This Row],[No用]],SetNo[[No.用]:[vlookup 用]],2,FALSE)</f>
        <v>46</v>
      </c>
      <c r="B194" t="s">
        <v>118</v>
      </c>
      <c r="C194" t="s">
        <v>50</v>
      </c>
      <c r="D194" t="s">
        <v>23</v>
      </c>
      <c r="E194" t="s">
        <v>25</v>
      </c>
      <c r="F194" t="s">
        <v>49</v>
      </c>
      <c r="G194" t="s">
        <v>71</v>
      </c>
      <c r="H194">
        <v>1</v>
      </c>
      <c r="I194" t="s">
        <v>248</v>
      </c>
      <c r="J194" t="s">
        <v>181</v>
      </c>
      <c r="K194" t="s">
        <v>185</v>
      </c>
      <c r="L194">
        <v>36</v>
      </c>
      <c r="T194" t="str">
        <f>Attack[[#This Row],[服装]]&amp;Attack[[#This Row],[名前]]&amp;Attack[[#This Row],[レアリティ]]</f>
        <v>プール掃除二口堅治ICONIC</v>
      </c>
    </row>
    <row r="195" spans="1:20" x14ac:dyDescent="0.3">
      <c r="A195">
        <f>VLOOKUP(Attack[[#This Row],[No用]],SetNo[[No.用]:[vlookup 用]],2,FALSE)</f>
        <v>46</v>
      </c>
      <c r="B195" t="s">
        <v>118</v>
      </c>
      <c r="C195" t="s">
        <v>50</v>
      </c>
      <c r="D195" t="s">
        <v>23</v>
      </c>
      <c r="E195" t="s">
        <v>25</v>
      </c>
      <c r="F195" t="s">
        <v>49</v>
      </c>
      <c r="G195" t="s">
        <v>71</v>
      </c>
      <c r="H195">
        <v>1</v>
      </c>
      <c r="I195" t="s">
        <v>248</v>
      </c>
      <c r="J195" t="s">
        <v>183</v>
      </c>
      <c r="K195" t="s">
        <v>174</v>
      </c>
      <c r="L195">
        <v>32</v>
      </c>
      <c r="T195" t="str">
        <f>Attack[[#This Row],[服装]]&amp;Attack[[#This Row],[名前]]&amp;Attack[[#This Row],[レアリティ]]</f>
        <v>プール掃除二口堅治ICONIC</v>
      </c>
    </row>
    <row r="196" spans="1:20" x14ac:dyDescent="0.3">
      <c r="A196">
        <f>VLOOKUP(Attack[[#This Row],[No用]],SetNo[[No.用]:[vlookup 用]],2,FALSE)</f>
        <v>46</v>
      </c>
      <c r="B196" t="s">
        <v>118</v>
      </c>
      <c r="C196" t="s">
        <v>50</v>
      </c>
      <c r="D196" t="s">
        <v>23</v>
      </c>
      <c r="E196" t="s">
        <v>25</v>
      </c>
      <c r="F196" t="s">
        <v>49</v>
      </c>
      <c r="G196" t="s">
        <v>71</v>
      </c>
      <c r="H196">
        <v>1</v>
      </c>
      <c r="I196" t="s">
        <v>248</v>
      </c>
      <c r="J196" t="s">
        <v>301</v>
      </c>
      <c r="K196" t="s">
        <v>174</v>
      </c>
      <c r="L196">
        <v>35</v>
      </c>
      <c r="T196" t="str">
        <f>Attack[[#This Row],[服装]]&amp;Attack[[#This Row],[名前]]&amp;Attack[[#This Row],[レアリティ]]</f>
        <v>プール掃除二口堅治ICONIC</v>
      </c>
    </row>
    <row r="197" spans="1:20" x14ac:dyDescent="0.3">
      <c r="A197">
        <f>VLOOKUP(Attack[[#This Row],[No用]],SetNo[[No.用]:[vlookup 用]],2,FALSE)</f>
        <v>47</v>
      </c>
      <c r="B197" t="s">
        <v>218</v>
      </c>
      <c r="C197" t="s">
        <v>401</v>
      </c>
      <c r="D197" t="s">
        <v>23</v>
      </c>
      <c r="E197" t="s">
        <v>31</v>
      </c>
      <c r="F197" t="s">
        <v>49</v>
      </c>
      <c r="G197" t="s">
        <v>71</v>
      </c>
      <c r="H197">
        <v>1</v>
      </c>
      <c r="I197" t="s">
        <v>248</v>
      </c>
      <c r="J197" s="3" t="s">
        <v>180</v>
      </c>
      <c r="K197" t="s">
        <v>174</v>
      </c>
      <c r="L197">
        <v>27</v>
      </c>
      <c r="T197" t="str">
        <f>Attack[[#This Row],[服装]]&amp;Attack[[#This Row],[名前]]&amp;Attack[[#This Row],[レアリティ]]</f>
        <v>ユニフォーム黄金川貫至ICONIC</v>
      </c>
    </row>
    <row r="198" spans="1:20" x14ac:dyDescent="0.3">
      <c r="A198">
        <f>VLOOKUP(Attack[[#This Row],[No用]],SetNo[[No.用]:[vlookup 用]],2,FALSE)</f>
        <v>47</v>
      </c>
      <c r="B198" t="s">
        <v>218</v>
      </c>
      <c r="C198" t="s">
        <v>401</v>
      </c>
      <c r="D198" t="s">
        <v>23</v>
      </c>
      <c r="E198" t="s">
        <v>31</v>
      </c>
      <c r="F198" t="s">
        <v>49</v>
      </c>
      <c r="G198" t="s">
        <v>71</v>
      </c>
      <c r="H198">
        <v>1</v>
      </c>
      <c r="I198" t="s">
        <v>248</v>
      </c>
      <c r="J198" s="3" t="s">
        <v>181</v>
      </c>
      <c r="K198" t="s">
        <v>174</v>
      </c>
      <c r="L198">
        <v>27</v>
      </c>
      <c r="T198" t="str">
        <f>Attack[[#This Row],[服装]]&amp;Attack[[#This Row],[名前]]&amp;Attack[[#This Row],[レアリティ]]</f>
        <v>ユニフォーム黄金川貫至ICONIC</v>
      </c>
    </row>
    <row r="199" spans="1:20" x14ac:dyDescent="0.3">
      <c r="A199">
        <f>VLOOKUP(Attack[[#This Row],[No用]],SetNo[[No.用]:[vlookup 用]],2,FALSE)</f>
        <v>48</v>
      </c>
      <c r="B199" t="s">
        <v>150</v>
      </c>
      <c r="C199" t="s">
        <v>401</v>
      </c>
      <c r="D199" t="s">
        <v>23</v>
      </c>
      <c r="E199" t="s">
        <v>31</v>
      </c>
      <c r="F199" t="s">
        <v>49</v>
      </c>
      <c r="G199" t="s">
        <v>71</v>
      </c>
      <c r="H199">
        <v>1</v>
      </c>
      <c r="I199" t="s">
        <v>248</v>
      </c>
      <c r="J199" s="3" t="s">
        <v>180</v>
      </c>
      <c r="K199" t="s">
        <v>174</v>
      </c>
      <c r="L199">
        <v>27</v>
      </c>
      <c r="T199" t="str">
        <f>Attack[[#This Row],[服装]]&amp;Attack[[#This Row],[名前]]&amp;Attack[[#This Row],[レアリティ]]</f>
        <v>制服黄金川貫至ICONIC</v>
      </c>
    </row>
    <row r="200" spans="1:20" x14ac:dyDescent="0.3">
      <c r="A200">
        <f>VLOOKUP(Attack[[#This Row],[No用]],SetNo[[No.用]:[vlookup 用]],2,FALSE)</f>
        <v>48</v>
      </c>
      <c r="B200" t="s">
        <v>150</v>
      </c>
      <c r="C200" t="s">
        <v>401</v>
      </c>
      <c r="D200" t="s">
        <v>23</v>
      </c>
      <c r="E200" t="s">
        <v>31</v>
      </c>
      <c r="F200" t="s">
        <v>49</v>
      </c>
      <c r="G200" t="s">
        <v>71</v>
      </c>
      <c r="H200">
        <v>1</v>
      </c>
      <c r="I200" t="s">
        <v>248</v>
      </c>
      <c r="J200" s="3" t="s">
        <v>181</v>
      </c>
      <c r="K200" t="s">
        <v>174</v>
      </c>
      <c r="L200">
        <v>27</v>
      </c>
      <c r="T200" t="str">
        <f>Attack[[#This Row],[服装]]&amp;Attack[[#This Row],[名前]]&amp;Attack[[#This Row],[レアリティ]]</f>
        <v>制服黄金川貫至ICONIC</v>
      </c>
    </row>
    <row r="201" spans="1:20" x14ac:dyDescent="0.3">
      <c r="A201">
        <f>VLOOKUP(Attack[[#This Row],[No用]],SetNo[[No.用]:[vlookup 用]],2,FALSE)</f>
        <v>49</v>
      </c>
      <c r="B201" t="s">
        <v>218</v>
      </c>
      <c r="C201" t="s">
        <v>51</v>
      </c>
      <c r="D201" t="s">
        <v>23</v>
      </c>
      <c r="E201" t="s">
        <v>25</v>
      </c>
      <c r="F201" t="s">
        <v>49</v>
      </c>
      <c r="G201" t="s">
        <v>71</v>
      </c>
      <c r="H201">
        <v>1</v>
      </c>
      <c r="I201" t="s">
        <v>248</v>
      </c>
      <c r="J201" s="3" t="s">
        <v>180</v>
      </c>
      <c r="K201" s="3" t="s">
        <v>185</v>
      </c>
      <c r="L201">
        <v>31</v>
      </c>
      <c r="T201" t="str">
        <f>Attack[[#This Row],[服装]]&amp;Attack[[#This Row],[名前]]&amp;Attack[[#This Row],[レアリティ]]</f>
        <v>ユニフォーム小原豊ICONIC</v>
      </c>
    </row>
    <row r="202" spans="1:20" x14ac:dyDescent="0.3">
      <c r="A202">
        <f>VLOOKUP(Attack[[#This Row],[No用]],SetNo[[No.用]:[vlookup 用]],2,FALSE)</f>
        <v>49</v>
      </c>
      <c r="B202" t="s">
        <v>218</v>
      </c>
      <c r="C202" t="s">
        <v>51</v>
      </c>
      <c r="D202" t="s">
        <v>23</v>
      </c>
      <c r="E202" t="s">
        <v>25</v>
      </c>
      <c r="F202" t="s">
        <v>49</v>
      </c>
      <c r="G202" t="s">
        <v>71</v>
      </c>
      <c r="H202">
        <v>1</v>
      </c>
      <c r="I202" t="s">
        <v>248</v>
      </c>
      <c r="J202" s="3" t="s">
        <v>181</v>
      </c>
      <c r="K202" s="3" t="s">
        <v>185</v>
      </c>
      <c r="L202">
        <v>31</v>
      </c>
      <c r="T202" t="str">
        <f>Attack[[#This Row],[服装]]&amp;Attack[[#This Row],[名前]]&amp;Attack[[#This Row],[レアリティ]]</f>
        <v>ユニフォーム小原豊ICONIC</v>
      </c>
    </row>
    <row r="203" spans="1:20" x14ac:dyDescent="0.3">
      <c r="A203">
        <f>VLOOKUP(Attack[[#This Row],[No用]],SetNo[[No.用]:[vlookup 用]],2,FALSE)</f>
        <v>49</v>
      </c>
      <c r="B203" t="s">
        <v>218</v>
      </c>
      <c r="C203" t="s">
        <v>51</v>
      </c>
      <c r="D203" t="s">
        <v>23</v>
      </c>
      <c r="E203" t="s">
        <v>25</v>
      </c>
      <c r="F203" t="s">
        <v>49</v>
      </c>
      <c r="G203" t="s">
        <v>71</v>
      </c>
      <c r="H203">
        <v>1</v>
      </c>
      <c r="I203" t="s">
        <v>248</v>
      </c>
      <c r="J203" s="3" t="s">
        <v>182</v>
      </c>
      <c r="K203" s="3" t="s">
        <v>185</v>
      </c>
      <c r="L203">
        <v>37</v>
      </c>
      <c r="T203" t="str">
        <f>Attack[[#This Row],[服装]]&amp;Attack[[#This Row],[名前]]&amp;Attack[[#This Row],[レアリティ]]</f>
        <v>ユニフォーム小原豊ICONIC</v>
      </c>
    </row>
    <row r="204" spans="1:20" x14ac:dyDescent="0.3">
      <c r="A204">
        <f>VLOOKUP(Attack[[#This Row],[No用]],SetNo[[No.用]:[vlookup 用]],2,FALSE)</f>
        <v>49</v>
      </c>
      <c r="B204" t="s">
        <v>218</v>
      </c>
      <c r="C204" t="s">
        <v>51</v>
      </c>
      <c r="D204" t="s">
        <v>23</v>
      </c>
      <c r="E204" t="s">
        <v>25</v>
      </c>
      <c r="F204" t="s">
        <v>49</v>
      </c>
      <c r="G204" t="s">
        <v>71</v>
      </c>
      <c r="H204">
        <v>1</v>
      </c>
      <c r="I204" t="s">
        <v>248</v>
      </c>
      <c r="J204" s="3" t="s">
        <v>183</v>
      </c>
      <c r="K204" s="3" t="s">
        <v>185</v>
      </c>
      <c r="L204">
        <v>37</v>
      </c>
      <c r="T204" t="str">
        <f>Attack[[#This Row],[服装]]&amp;Attack[[#This Row],[名前]]&amp;Attack[[#This Row],[レアリティ]]</f>
        <v>ユニフォーム小原豊ICONIC</v>
      </c>
    </row>
    <row r="205" spans="1:20" x14ac:dyDescent="0.3">
      <c r="A205">
        <f>VLOOKUP(Attack[[#This Row],[No用]],SetNo[[No.用]:[vlookup 用]],2,FALSE)</f>
        <v>49</v>
      </c>
      <c r="B205" t="s">
        <v>218</v>
      </c>
      <c r="C205" t="s">
        <v>51</v>
      </c>
      <c r="D205" t="s">
        <v>23</v>
      </c>
      <c r="E205" t="s">
        <v>25</v>
      </c>
      <c r="F205" t="s">
        <v>49</v>
      </c>
      <c r="G205" t="s">
        <v>71</v>
      </c>
      <c r="H205">
        <v>1</v>
      </c>
      <c r="I205" t="s">
        <v>248</v>
      </c>
      <c r="J205" s="3" t="s">
        <v>184</v>
      </c>
      <c r="K205" s="3" t="s">
        <v>174</v>
      </c>
      <c r="L205">
        <v>27</v>
      </c>
      <c r="T205" t="str">
        <f>Attack[[#This Row],[服装]]&amp;Attack[[#This Row],[名前]]&amp;Attack[[#This Row],[レアリティ]]</f>
        <v>ユニフォーム小原豊ICONIC</v>
      </c>
    </row>
    <row r="206" spans="1:20" x14ac:dyDescent="0.3">
      <c r="A206">
        <f>VLOOKUP(Attack[[#This Row],[No用]],SetNo[[No.用]:[vlookup 用]],2,FALSE)</f>
        <v>49</v>
      </c>
      <c r="B206" t="s">
        <v>218</v>
      </c>
      <c r="C206" t="s">
        <v>51</v>
      </c>
      <c r="D206" t="s">
        <v>23</v>
      </c>
      <c r="E206" t="s">
        <v>25</v>
      </c>
      <c r="F206" t="s">
        <v>49</v>
      </c>
      <c r="G206" t="s">
        <v>71</v>
      </c>
      <c r="H206">
        <v>1</v>
      </c>
      <c r="I206" t="s">
        <v>248</v>
      </c>
      <c r="J206" s="3" t="s">
        <v>195</v>
      </c>
      <c r="K206" s="3" t="s">
        <v>238</v>
      </c>
      <c r="L206">
        <v>41</v>
      </c>
      <c r="N206">
        <v>51</v>
      </c>
      <c r="T206" t="str">
        <f>Attack[[#This Row],[服装]]&amp;Attack[[#This Row],[名前]]&amp;Attack[[#This Row],[レアリティ]]</f>
        <v>ユニフォーム小原豊ICONIC</v>
      </c>
    </row>
    <row r="207" spans="1:20" x14ac:dyDescent="0.3">
      <c r="A207">
        <f>VLOOKUP(Attack[[#This Row],[No用]],SetNo[[No.用]:[vlookup 用]],2,FALSE)</f>
        <v>50</v>
      </c>
      <c r="B207" t="s">
        <v>218</v>
      </c>
      <c r="C207" t="s">
        <v>52</v>
      </c>
      <c r="D207" t="s">
        <v>23</v>
      </c>
      <c r="E207" t="s">
        <v>25</v>
      </c>
      <c r="F207" t="s">
        <v>49</v>
      </c>
      <c r="G207" t="s">
        <v>71</v>
      </c>
      <c r="H207">
        <v>1</v>
      </c>
      <c r="I207" t="s">
        <v>248</v>
      </c>
      <c r="J207" s="3" t="s">
        <v>180</v>
      </c>
      <c r="K207" s="3" t="s">
        <v>185</v>
      </c>
      <c r="L207">
        <v>33</v>
      </c>
      <c r="T207" t="str">
        <f>Attack[[#This Row],[服装]]&amp;Attack[[#This Row],[名前]]&amp;Attack[[#This Row],[レアリティ]]</f>
        <v>ユニフォーム女川太郎ICONIC</v>
      </c>
    </row>
    <row r="208" spans="1:20" x14ac:dyDescent="0.3">
      <c r="A208">
        <f>VLOOKUP(Attack[[#This Row],[No用]],SetNo[[No.用]:[vlookup 用]],2,FALSE)</f>
        <v>50</v>
      </c>
      <c r="B208" t="s">
        <v>218</v>
      </c>
      <c r="C208" t="s">
        <v>52</v>
      </c>
      <c r="D208" t="s">
        <v>23</v>
      </c>
      <c r="E208" t="s">
        <v>25</v>
      </c>
      <c r="F208" t="s">
        <v>49</v>
      </c>
      <c r="G208" t="s">
        <v>71</v>
      </c>
      <c r="H208">
        <v>1</v>
      </c>
      <c r="I208" t="s">
        <v>248</v>
      </c>
      <c r="J208" s="3" t="s">
        <v>181</v>
      </c>
      <c r="K208" s="3" t="s">
        <v>185</v>
      </c>
      <c r="L208">
        <v>33</v>
      </c>
      <c r="T208" t="str">
        <f>Attack[[#This Row],[服装]]&amp;Attack[[#This Row],[名前]]&amp;Attack[[#This Row],[レアリティ]]</f>
        <v>ユニフォーム女川太郎ICONIC</v>
      </c>
    </row>
    <row r="209" spans="1:20" x14ac:dyDescent="0.3">
      <c r="A209">
        <f>VLOOKUP(Attack[[#This Row],[No用]],SetNo[[No.用]:[vlookup 用]],2,FALSE)</f>
        <v>50</v>
      </c>
      <c r="B209" t="s">
        <v>218</v>
      </c>
      <c r="C209" t="s">
        <v>52</v>
      </c>
      <c r="D209" t="s">
        <v>23</v>
      </c>
      <c r="E209" t="s">
        <v>25</v>
      </c>
      <c r="F209" t="s">
        <v>49</v>
      </c>
      <c r="G209" t="s">
        <v>71</v>
      </c>
      <c r="H209">
        <v>1</v>
      </c>
      <c r="I209" t="s">
        <v>248</v>
      </c>
      <c r="J209" s="3" t="s">
        <v>182</v>
      </c>
      <c r="K209" s="3" t="s">
        <v>185</v>
      </c>
      <c r="L209">
        <v>39</v>
      </c>
      <c r="T209" t="str">
        <f>Attack[[#This Row],[服装]]&amp;Attack[[#This Row],[名前]]&amp;Attack[[#This Row],[レアリティ]]</f>
        <v>ユニフォーム女川太郎ICONIC</v>
      </c>
    </row>
    <row r="210" spans="1:20" x14ac:dyDescent="0.3">
      <c r="A210">
        <f>VLOOKUP(Attack[[#This Row],[No用]],SetNo[[No.用]:[vlookup 用]],2,FALSE)</f>
        <v>50</v>
      </c>
      <c r="B210" t="s">
        <v>218</v>
      </c>
      <c r="C210" t="s">
        <v>52</v>
      </c>
      <c r="D210" t="s">
        <v>23</v>
      </c>
      <c r="E210" t="s">
        <v>25</v>
      </c>
      <c r="F210" t="s">
        <v>49</v>
      </c>
      <c r="G210" t="s">
        <v>71</v>
      </c>
      <c r="H210">
        <v>1</v>
      </c>
      <c r="I210" t="s">
        <v>248</v>
      </c>
      <c r="J210" s="3" t="s">
        <v>183</v>
      </c>
      <c r="K210" s="3" t="s">
        <v>185</v>
      </c>
      <c r="L210">
        <v>41</v>
      </c>
      <c r="T210" t="str">
        <f>Attack[[#This Row],[服装]]&amp;Attack[[#This Row],[名前]]&amp;Attack[[#This Row],[レアリティ]]</f>
        <v>ユニフォーム女川太郎ICONIC</v>
      </c>
    </row>
    <row r="211" spans="1:20" x14ac:dyDescent="0.3">
      <c r="A211">
        <f>VLOOKUP(Attack[[#This Row],[No用]],SetNo[[No.用]:[vlookup 用]],2,FALSE)</f>
        <v>51</v>
      </c>
      <c r="B211" t="s">
        <v>218</v>
      </c>
      <c r="C211" t="s">
        <v>53</v>
      </c>
      <c r="D211" t="s">
        <v>23</v>
      </c>
      <c r="E211" t="s">
        <v>21</v>
      </c>
      <c r="F211" t="s">
        <v>49</v>
      </c>
      <c r="G211" t="s">
        <v>71</v>
      </c>
      <c r="H211">
        <v>1</v>
      </c>
      <c r="I211" t="s">
        <v>248</v>
      </c>
      <c r="T211" t="str">
        <f>Attack[[#This Row],[服装]]&amp;Attack[[#This Row],[名前]]&amp;Attack[[#This Row],[レアリティ]]</f>
        <v>ユニフォーム作並浩輔ICONIC</v>
      </c>
    </row>
    <row r="212" spans="1:20" x14ac:dyDescent="0.3">
      <c r="A212">
        <f>VLOOKUP(Attack[[#This Row],[No用]],SetNo[[No.用]:[vlookup 用]],2,FALSE)</f>
        <v>52</v>
      </c>
      <c r="B212" t="s">
        <v>218</v>
      </c>
      <c r="C212" t="s">
        <v>54</v>
      </c>
      <c r="D212" t="s">
        <v>23</v>
      </c>
      <c r="E212" t="s">
        <v>26</v>
      </c>
      <c r="F212" t="s">
        <v>49</v>
      </c>
      <c r="G212" t="s">
        <v>71</v>
      </c>
      <c r="H212">
        <v>1</v>
      </c>
      <c r="I212" t="s">
        <v>248</v>
      </c>
      <c r="J212" s="3" t="s">
        <v>180</v>
      </c>
      <c r="K212" s="3" t="s">
        <v>174</v>
      </c>
      <c r="L212">
        <v>27</v>
      </c>
      <c r="T212" t="str">
        <f>Attack[[#This Row],[服装]]&amp;Attack[[#This Row],[名前]]&amp;Attack[[#This Row],[レアリティ]]</f>
        <v>ユニフォーム吹上仁悟ICONIC</v>
      </c>
    </row>
    <row r="213" spans="1:20" x14ac:dyDescent="0.3">
      <c r="A213">
        <f>VLOOKUP(Attack[[#This Row],[No用]],SetNo[[No.用]:[vlookup 用]],2,FALSE)</f>
        <v>52</v>
      </c>
      <c r="B213" t="s">
        <v>218</v>
      </c>
      <c r="C213" t="s">
        <v>54</v>
      </c>
      <c r="D213" t="s">
        <v>23</v>
      </c>
      <c r="E213" t="s">
        <v>26</v>
      </c>
      <c r="F213" t="s">
        <v>49</v>
      </c>
      <c r="G213" t="s">
        <v>71</v>
      </c>
      <c r="H213">
        <v>1</v>
      </c>
      <c r="I213" t="s">
        <v>248</v>
      </c>
      <c r="J213" s="3" t="s">
        <v>181</v>
      </c>
      <c r="K213" s="3" t="s">
        <v>174</v>
      </c>
      <c r="L213">
        <v>25</v>
      </c>
      <c r="T213" t="str">
        <f>Attack[[#This Row],[服装]]&amp;Attack[[#This Row],[名前]]&amp;Attack[[#This Row],[レアリティ]]</f>
        <v>ユニフォーム吹上仁悟ICONIC</v>
      </c>
    </row>
    <row r="214" spans="1:20" x14ac:dyDescent="0.3">
      <c r="A214">
        <f>VLOOKUP(Attack[[#This Row],[No用]],SetNo[[No.用]:[vlookup 用]],2,FALSE)</f>
        <v>52</v>
      </c>
      <c r="B214" t="s">
        <v>218</v>
      </c>
      <c r="C214" t="s">
        <v>54</v>
      </c>
      <c r="D214" t="s">
        <v>23</v>
      </c>
      <c r="E214" t="s">
        <v>26</v>
      </c>
      <c r="F214" t="s">
        <v>49</v>
      </c>
      <c r="G214" t="s">
        <v>71</v>
      </c>
      <c r="H214">
        <v>1</v>
      </c>
      <c r="I214" t="s">
        <v>248</v>
      </c>
      <c r="J214" s="3" t="s">
        <v>184</v>
      </c>
      <c r="K214" s="3" t="s">
        <v>174</v>
      </c>
      <c r="L214">
        <v>25</v>
      </c>
      <c r="T214" t="str">
        <f>Attack[[#This Row],[服装]]&amp;Attack[[#This Row],[名前]]&amp;Attack[[#This Row],[レアリティ]]</f>
        <v>ユニフォーム吹上仁悟ICONIC</v>
      </c>
    </row>
    <row r="215" spans="1:20" x14ac:dyDescent="0.3">
      <c r="A215">
        <f>VLOOKUP(Attack[[#This Row],[No用]],SetNo[[No.用]:[vlookup 用]],2,FALSE)</f>
        <v>53</v>
      </c>
      <c r="B215" t="s">
        <v>218</v>
      </c>
      <c r="C215" t="s">
        <v>30</v>
      </c>
      <c r="D215" t="s">
        <v>23</v>
      </c>
      <c r="E215" t="s">
        <v>31</v>
      </c>
      <c r="F215" t="s">
        <v>20</v>
      </c>
      <c r="G215" t="s">
        <v>71</v>
      </c>
      <c r="H215">
        <v>1</v>
      </c>
      <c r="I215" t="s">
        <v>248</v>
      </c>
      <c r="J215" s="3" t="s">
        <v>180</v>
      </c>
      <c r="K215" s="3" t="s">
        <v>174</v>
      </c>
      <c r="L215">
        <v>33</v>
      </c>
      <c r="T215" t="str">
        <f>Attack[[#This Row],[服装]]&amp;Attack[[#This Row],[名前]]&amp;Attack[[#This Row],[レアリティ]]</f>
        <v>ユニフォーム及川徹ICONIC</v>
      </c>
    </row>
    <row r="216" spans="1:20" x14ac:dyDescent="0.3">
      <c r="A216">
        <f>VLOOKUP(Attack[[#This Row],[No用]],SetNo[[No.用]:[vlookup 用]],2,FALSE)</f>
        <v>53</v>
      </c>
      <c r="B216" t="s">
        <v>218</v>
      </c>
      <c r="C216" t="s">
        <v>30</v>
      </c>
      <c r="D216" t="s">
        <v>23</v>
      </c>
      <c r="E216" t="s">
        <v>31</v>
      </c>
      <c r="F216" t="s">
        <v>20</v>
      </c>
      <c r="G216" t="s">
        <v>71</v>
      </c>
      <c r="H216">
        <v>1</v>
      </c>
      <c r="I216" t="s">
        <v>248</v>
      </c>
      <c r="J216" s="3" t="s">
        <v>181</v>
      </c>
      <c r="K216" s="3" t="s">
        <v>174</v>
      </c>
      <c r="L216">
        <v>33</v>
      </c>
      <c r="T216" t="str">
        <f>Attack[[#This Row],[服装]]&amp;Attack[[#This Row],[名前]]&amp;Attack[[#This Row],[レアリティ]]</f>
        <v>ユニフォーム及川徹ICONIC</v>
      </c>
    </row>
    <row r="217" spans="1:20" x14ac:dyDescent="0.3">
      <c r="A217">
        <f>VLOOKUP(Attack[[#This Row],[No用]],SetNo[[No.用]:[vlookup 用]],2,FALSE)</f>
        <v>53</v>
      </c>
      <c r="B217" t="s">
        <v>218</v>
      </c>
      <c r="C217" t="s">
        <v>30</v>
      </c>
      <c r="D217" t="s">
        <v>23</v>
      </c>
      <c r="E217" t="s">
        <v>31</v>
      </c>
      <c r="F217" t="s">
        <v>20</v>
      </c>
      <c r="G217" t="s">
        <v>71</v>
      </c>
      <c r="H217">
        <v>1</v>
      </c>
      <c r="I217" t="s">
        <v>248</v>
      </c>
      <c r="J217" s="3" t="s">
        <v>183</v>
      </c>
      <c r="K217" s="3" t="s">
        <v>174</v>
      </c>
      <c r="L217">
        <v>33</v>
      </c>
      <c r="T217" t="str">
        <f>Attack[[#This Row],[服装]]&amp;Attack[[#This Row],[名前]]&amp;Attack[[#This Row],[レアリティ]]</f>
        <v>ユニフォーム及川徹ICONIC</v>
      </c>
    </row>
    <row r="218" spans="1:20" x14ac:dyDescent="0.3">
      <c r="A218">
        <f>VLOOKUP(Attack[[#This Row],[No用]],SetNo[[No.用]:[vlookup 用]],2,FALSE)</f>
        <v>53</v>
      </c>
      <c r="B218" t="s">
        <v>218</v>
      </c>
      <c r="C218" t="s">
        <v>30</v>
      </c>
      <c r="D218" t="s">
        <v>23</v>
      </c>
      <c r="E218" t="s">
        <v>31</v>
      </c>
      <c r="F218" t="s">
        <v>20</v>
      </c>
      <c r="G218" t="s">
        <v>71</v>
      </c>
      <c r="H218">
        <v>1</v>
      </c>
      <c r="I218" t="s">
        <v>248</v>
      </c>
      <c r="J218" s="3" t="s">
        <v>184</v>
      </c>
      <c r="K218" s="3" t="s">
        <v>174</v>
      </c>
      <c r="L218">
        <v>33</v>
      </c>
      <c r="T218" t="str">
        <f>Attack[[#This Row],[服装]]&amp;Attack[[#This Row],[名前]]&amp;Attack[[#This Row],[レアリティ]]</f>
        <v>ユニフォーム及川徹ICONIC</v>
      </c>
    </row>
    <row r="219" spans="1:20" x14ac:dyDescent="0.3">
      <c r="A219">
        <f>VLOOKUP(Attack[[#This Row],[No用]],SetNo[[No.用]:[vlookup 用]],2,FALSE)</f>
        <v>54</v>
      </c>
      <c r="B219" t="s">
        <v>118</v>
      </c>
      <c r="C219" t="s">
        <v>30</v>
      </c>
      <c r="D219" t="s">
        <v>24</v>
      </c>
      <c r="E219" t="s">
        <v>31</v>
      </c>
      <c r="F219" t="s">
        <v>20</v>
      </c>
      <c r="G219" t="s">
        <v>71</v>
      </c>
      <c r="H219">
        <v>1</v>
      </c>
      <c r="I219" t="s">
        <v>248</v>
      </c>
      <c r="J219" s="3" t="s">
        <v>180</v>
      </c>
      <c r="K219" s="3" t="s">
        <v>174</v>
      </c>
      <c r="L219">
        <v>33</v>
      </c>
      <c r="T219" t="str">
        <f>Attack[[#This Row],[服装]]&amp;Attack[[#This Row],[名前]]&amp;Attack[[#This Row],[レアリティ]]</f>
        <v>プール掃除及川徹ICONIC</v>
      </c>
    </row>
    <row r="220" spans="1:20" x14ac:dyDescent="0.3">
      <c r="A220">
        <f>VLOOKUP(Attack[[#This Row],[No用]],SetNo[[No.用]:[vlookup 用]],2,FALSE)</f>
        <v>54</v>
      </c>
      <c r="B220" t="s">
        <v>118</v>
      </c>
      <c r="C220" t="s">
        <v>30</v>
      </c>
      <c r="D220" t="s">
        <v>24</v>
      </c>
      <c r="E220" t="s">
        <v>31</v>
      </c>
      <c r="F220" t="s">
        <v>20</v>
      </c>
      <c r="G220" t="s">
        <v>71</v>
      </c>
      <c r="H220">
        <v>1</v>
      </c>
      <c r="I220" t="s">
        <v>248</v>
      </c>
      <c r="J220" s="3" t="s">
        <v>181</v>
      </c>
      <c r="K220" s="3" t="s">
        <v>174</v>
      </c>
      <c r="L220">
        <v>33</v>
      </c>
      <c r="T220" t="str">
        <f>Attack[[#This Row],[服装]]&amp;Attack[[#This Row],[名前]]&amp;Attack[[#This Row],[レアリティ]]</f>
        <v>プール掃除及川徹ICONIC</v>
      </c>
    </row>
    <row r="221" spans="1:20" x14ac:dyDescent="0.3">
      <c r="A221">
        <f>VLOOKUP(Attack[[#This Row],[No用]],SetNo[[No.用]:[vlookup 用]],2,FALSE)</f>
        <v>54</v>
      </c>
      <c r="B221" t="s">
        <v>118</v>
      </c>
      <c r="C221" t="s">
        <v>30</v>
      </c>
      <c r="D221" t="s">
        <v>24</v>
      </c>
      <c r="E221" t="s">
        <v>31</v>
      </c>
      <c r="F221" t="s">
        <v>20</v>
      </c>
      <c r="G221" t="s">
        <v>71</v>
      </c>
      <c r="H221">
        <v>1</v>
      </c>
      <c r="I221" t="s">
        <v>248</v>
      </c>
      <c r="J221" s="3" t="s">
        <v>183</v>
      </c>
      <c r="K221" s="3" t="s">
        <v>174</v>
      </c>
      <c r="L221">
        <v>33</v>
      </c>
      <c r="T221" t="str">
        <f>Attack[[#This Row],[服装]]&amp;Attack[[#This Row],[名前]]&amp;Attack[[#This Row],[レアリティ]]</f>
        <v>プール掃除及川徹ICONIC</v>
      </c>
    </row>
    <row r="222" spans="1:20" x14ac:dyDescent="0.3">
      <c r="A222">
        <f>VLOOKUP(Attack[[#This Row],[No用]],SetNo[[No.用]:[vlookup 用]],2,FALSE)</f>
        <v>54</v>
      </c>
      <c r="B222" t="s">
        <v>118</v>
      </c>
      <c r="C222" t="s">
        <v>30</v>
      </c>
      <c r="D222" t="s">
        <v>24</v>
      </c>
      <c r="E222" t="s">
        <v>31</v>
      </c>
      <c r="F222" t="s">
        <v>20</v>
      </c>
      <c r="G222" t="s">
        <v>71</v>
      </c>
      <c r="H222">
        <v>1</v>
      </c>
      <c r="I222" t="s">
        <v>248</v>
      </c>
      <c r="J222" s="3" t="s">
        <v>184</v>
      </c>
      <c r="K222" s="3" t="s">
        <v>174</v>
      </c>
      <c r="L222">
        <v>33</v>
      </c>
      <c r="T222" t="str">
        <f>Attack[[#This Row],[服装]]&amp;Attack[[#This Row],[名前]]&amp;Attack[[#This Row],[レアリティ]]</f>
        <v>プール掃除及川徹ICONIC</v>
      </c>
    </row>
    <row r="223" spans="1:20" x14ac:dyDescent="0.3">
      <c r="A223">
        <f>VLOOKUP(Attack[[#This Row],[No用]],SetNo[[No.用]:[vlookup 用]],2,FALSE)</f>
        <v>55</v>
      </c>
      <c r="B223" t="s">
        <v>218</v>
      </c>
      <c r="C223" t="s">
        <v>32</v>
      </c>
      <c r="D223" t="s">
        <v>28</v>
      </c>
      <c r="E223" t="s">
        <v>25</v>
      </c>
      <c r="F223" t="s">
        <v>20</v>
      </c>
      <c r="G223" t="s">
        <v>71</v>
      </c>
      <c r="H223">
        <v>1</v>
      </c>
      <c r="I223" t="s">
        <v>248</v>
      </c>
      <c r="J223" s="3" t="s">
        <v>180</v>
      </c>
      <c r="K223" s="3" t="s">
        <v>185</v>
      </c>
      <c r="L223">
        <v>35</v>
      </c>
      <c r="T223" t="str">
        <f>Attack[[#This Row],[服装]]&amp;Attack[[#This Row],[名前]]&amp;Attack[[#This Row],[レアリティ]]</f>
        <v>ユニフォーム岩泉一ICONIC</v>
      </c>
    </row>
    <row r="224" spans="1:20" x14ac:dyDescent="0.3">
      <c r="A224">
        <f>VLOOKUP(Attack[[#This Row],[No用]],SetNo[[No.用]:[vlookup 用]],2,FALSE)</f>
        <v>55</v>
      </c>
      <c r="B224" t="s">
        <v>218</v>
      </c>
      <c r="C224" t="s">
        <v>32</v>
      </c>
      <c r="D224" t="s">
        <v>28</v>
      </c>
      <c r="E224" t="s">
        <v>25</v>
      </c>
      <c r="F224" t="s">
        <v>20</v>
      </c>
      <c r="G224" t="s">
        <v>71</v>
      </c>
      <c r="H224">
        <v>1</v>
      </c>
      <c r="I224" t="s">
        <v>248</v>
      </c>
      <c r="J224" s="3" t="s">
        <v>181</v>
      </c>
      <c r="K224" s="3" t="s">
        <v>185</v>
      </c>
      <c r="L224">
        <v>35</v>
      </c>
      <c r="T224" t="str">
        <f>Attack[[#This Row],[服装]]&amp;Attack[[#This Row],[名前]]&amp;Attack[[#This Row],[レアリティ]]</f>
        <v>ユニフォーム岩泉一ICONIC</v>
      </c>
    </row>
    <row r="225" spans="1:20" x14ac:dyDescent="0.3">
      <c r="A225">
        <f>VLOOKUP(Attack[[#This Row],[No用]],SetNo[[No.用]:[vlookup 用]],2,FALSE)</f>
        <v>55</v>
      </c>
      <c r="B225" t="s">
        <v>218</v>
      </c>
      <c r="C225" t="s">
        <v>32</v>
      </c>
      <c r="D225" t="s">
        <v>28</v>
      </c>
      <c r="E225" t="s">
        <v>25</v>
      </c>
      <c r="F225" t="s">
        <v>20</v>
      </c>
      <c r="G225" t="s">
        <v>71</v>
      </c>
      <c r="H225">
        <v>1</v>
      </c>
      <c r="I225" t="s">
        <v>248</v>
      </c>
      <c r="J225" s="3" t="s">
        <v>285</v>
      </c>
      <c r="K225" s="3" t="s">
        <v>185</v>
      </c>
      <c r="L225">
        <v>39</v>
      </c>
      <c r="T225" t="str">
        <f>Attack[[#This Row],[服装]]&amp;Attack[[#This Row],[名前]]&amp;Attack[[#This Row],[レアリティ]]</f>
        <v>ユニフォーム岩泉一ICONIC</v>
      </c>
    </row>
    <row r="226" spans="1:20" x14ac:dyDescent="0.3">
      <c r="A226">
        <f>VLOOKUP(Attack[[#This Row],[No用]],SetNo[[No.用]:[vlookup 用]],2,FALSE)</f>
        <v>55</v>
      </c>
      <c r="B226" t="s">
        <v>218</v>
      </c>
      <c r="C226" t="s">
        <v>32</v>
      </c>
      <c r="D226" t="s">
        <v>28</v>
      </c>
      <c r="E226" t="s">
        <v>25</v>
      </c>
      <c r="F226" t="s">
        <v>20</v>
      </c>
      <c r="G226" t="s">
        <v>71</v>
      </c>
      <c r="H226">
        <v>1</v>
      </c>
      <c r="I226" t="s">
        <v>248</v>
      </c>
      <c r="J226" s="3" t="s">
        <v>183</v>
      </c>
      <c r="K226" s="3" t="s">
        <v>185</v>
      </c>
      <c r="L226">
        <v>42</v>
      </c>
      <c r="T226" t="str">
        <f>Attack[[#This Row],[服装]]&amp;Attack[[#This Row],[名前]]&amp;Attack[[#This Row],[レアリティ]]</f>
        <v>ユニフォーム岩泉一ICONIC</v>
      </c>
    </row>
    <row r="227" spans="1:20" x14ac:dyDescent="0.3">
      <c r="A227">
        <f>VLOOKUP(Attack[[#This Row],[No用]],SetNo[[No.用]:[vlookup 用]],2,FALSE)</f>
        <v>55</v>
      </c>
      <c r="B227" t="s">
        <v>218</v>
      </c>
      <c r="C227" t="s">
        <v>32</v>
      </c>
      <c r="D227" t="s">
        <v>28</v>
      </c>
      <c r="E227" t="s">
        <v>25</v>
      </c>
      <c r="F227" t="s">
        <v>20</v>
      </c>
      <c r="G227" t="s">
        <v>71</v>
      </c>
      <c r="H227">
        <v>1</v>
      </c>
      <c r="I227" t="s">
        <v>248</v>
      </c>
      <c r="J227" s="3" t="s">
        <v>195</v>
      </c>
      <c r="K227" s="3" t="s">
        <v>238</v>
      </c>
      <c r="L227">
        <v>47</v>
      </c>
      <c r="N227">
        <v>57</v>
      </c>
      <c r="T227" t="str">
        <f>Attack[[#This Row],[服装]]&amp;Attack[[#This Row],[名前]]&amp;Attack[[#This Row],[レアリティ]]</f>
        <v>ユニフォーム岩泉一ICONIC</v>
      </c>
    </row>
    <row r="228" spans="1:20" x14ac:dyDescent="0.3">
      <c r="A228">
        <f>VLOOKUP(Attack[[#This Row],[No用]],SetNo[[No.用]:[vlookup 用]],2,FALSE)</f>
        <v>56</v>
      </c>
      <c r="B228" t="s">
        <v>118</v>
      </c>
      <c r="C228" t="s">
        <v>32</v>
      </c>
      <c r="D228" t="s">
        <v>23</v>
      </c>
      <c r="E228" t="s">
        <v>25</v>
      </c>
      <c r="F228" t="s">
        <v>20</v>
      </c>
      <c r="G228" t="s">
        <v>71</v>
      </c>
      <c r="H228">
        <v>1</v>
      </c>
      <c r="I228" t="s">
        <v>248</v>
      </c>
      <c r="J228" s="3" t="s">
        <v>180</v>
      </c>
      <c r="K228" s="3" t="s">
        <v>185</v>
      </c>
      <c r="L228">
        <v>35</v>
      </c>
      <c r="T228" t="str">
        <f>Attack[[#This Row],[服装]]&amp;Attack[[#This Row],[名前]]&amp;Attack[[#This Row],[レアリティ]]</f>
        <v>プール掃除岩泉一ICONIC</v>
      </c>
    </row>
    <row r="229" spans="1:20" x14ac:dyDescent="0.3">
      <c r="A229">
        <f>VLOOKUP(Attack[[#This Row],[No用]],SetNo[[No.用]:[vlookup 用]],2,FALSE)</f>
        <v>56</v>
      </c>
      <c r="B229" t="s">
        <v>118</v>
      </c>
      <c r="C229" t="s">
        <v>32</v>
      </c>
      <c r="D229" t="s">
        <v>23</v>
      </c>
      <c r="E229" t="s">
        <v>25</v>
      </c>
      <c r="F229" t="s">
        <v>20</v>
      </c>
      <c r="G229" t="s">
        <v>71</v>
      </c>
      <c r="H229">
        <v>1</v>
      </c>
      <c r="I229" t="s">
        <v>248</v>
      </c>
      <c r="J229" s="3" t="s">
        <v>181</v>
      </c>
      <c r="K229" s="3" t="s">
        <v>185</v>
      </c>
      <c r="L229">
        <v>35</v>
      </c>
      <c r="T229" t="str">
        <f>Attack[[#This Row],[服装]]&amp;Attack[[#This Row],[名前]]&amp;Attack[[#This Row],[レアリティ]]</f>
        <v>プール掃除岩泉一ICONIC</v>
      </c>
    </row>
    <row r="230" spans="1:20" x14ac:dyDescent="0.3">
      <c r="A230">
        <f>VLOOKUP(Attack[[#This Row],[No用]],SetNo[[No.用]:[vlookup 用]],2,FALSE)</f>
        <v>56</v>
      </c>
      <c r="B230" t="s">
        <v>118</v>
      </c>
      <c r="C230" t="s">
        <v>32</v>
      </c>
      <c r="D230" t="s">
        <v>23</v>
      </c>
      <c r="E230" t="s">
        <v>25</v>
      </c>
      <c r="F230" t="s">
        <v>20</v>
      </c>
      <c r="G230" t="s">
        <v>71</v>
      </c>
      <c r="H230">
        <v>1</v>
      </c>
      <c r="I230" t="s">
        <v>248</v>
      </c>
      <c r="J230" s="3" t="s">
        <v>285</v>
      </c>
      <c r="K230" s="3" t="s">
        <v>185</v>
      </c>
      <c r="L230">
        <v>39</v>
      </c>
      <c r="T230" t="str">
        <f>Attack[[#This Row],[服装]]&amp;Attack[[#This Row],[名前]]&amp;Attack[[#This Row],[レアリティ]]</f>
        <v>プール掃除岩泉一ICONIC</v>
      </c>
    </row>
    <row r="231" spans="1:20" x14ac:dyDescent="0.3">
      <c r="A231">
        <f>VLOOKUP(Attack[[#This Row],[No用]],SetNo[[No.用]:[vlookup 用]],2,FALSE)</f>
        <v>56</v>
      </c>
      <c r="B231" t="s">
        <v>118</v>
      </c>
      <c r="C231" t="s">
        <v>32</v>
      </c>
      <c r="D231" t="s">
        <v>23</v>
      </c>
      <c r="E231" t="s">
        <v>25</v>
      </c>
      <c r="F231" t="s">
        <v>20</v>
      </c>
      <c r="G231" t="s">
        <v>71</v>
      </c>
      <c r="H231">
        <v>1</v>
      </c>
      <c r="I231" t="s">
        <v>248</v>
      </c>
      <c r="J231" s="3" t="s">
        <v>183</v>
      </c>
      <c r="K231" s="3" t="s">
        <v>185</v>
      </c>
      <c r="L231">
        <v>42</v>
      </c>
      <c r="T231" t="str">
        <f>Attack[[#This Row],[服装]]&amp;Attack[[#This Row],[名前]]&amp;Attack[[#This Row],[レアリティ]]</f>
        <v>プール掃除岩泉一ICONIC</v>
      </c>
    </row>
    <row r="232" spans="1:20" x14ac:dyDescent="0.3">
      <c r="A232">
        <f>VLOOKUP(Attack[[#This Row],[No用]],SetNo[[No.用]:[vlookup 用]],2,FALSE)</f>
        <v>56</v>
      </c>
      <c r="B232" t="s">
        <v>118</v>
      </c>
      <c r="C232" t="s">
        <v>32</v>
      </c>
      <c r="D232" t="s">
        <v>23</v>
      </c>
      <c r="E232" t="s">
        <v>25</v>
      </c>
      <c r="F232" t="s">
        <v>20</v>
      </c>
      <c r="G232" t="s">
        <v>71</v>
      </c>
      <c r="H232">
        <v>1</v>
      </c>
      <c r="I232" t="s">
        <v>248</v>
      </c>
      <c r="J232" s="3" t="s">
        <v>195</v>
      </c>
      <c r="K232" s="3" t="s">
        <v>238</v>
      </c>
      <c r="L232">
        <v>47</v>
      </c>
      <c r="N232">
        <v>57</v>
      </c>
      <c r="T232" t="str">
        <f>Attack[[#This Row],[服装]]&amp;Attack[[#This Row],[名前]]&amp;Attack[[#This Row],[レアリティ]]</f>
        <v>プール掃除岩泉一ICONIC</v>
      </c>
    </row>
    <row r="233" spans="1:20" x14ac:dyDescent="0.3">
      <c r="A233">
        <f>VLOOKUP(Attack[[#This Row],[No用]],SetNo[[No.用]:[vlookup 用]],2,FALSE)</f>
        <v>56</v>
      </c>
      <c r="B233" t="s">
        <v>118</v>
      </c>
      <c r="C233" t="s">
        <v>32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248</v>
      </c>
      <c r="J233" s="3" t="s">
        <v>195</v>
      </c>
      <c r="K233" s="3" t="s">
        <v>238</v>
      </c>
      <c r="L233">
        <v>47</v>
      </c>
      <c r="N233">
        <v>57</v>
      </c>
      <c r="P233" s="3" t="s">
        <v>406</v>
      </c>
      <c r="T233" t="str">
        <f>Attack[[#This Row],[服装]]&amp;Attack[[#This Row],[名前]]&amp;Attack[[#This Row],[レアリティ]]</f>
        <v>プール掃除岩泉一ICONIC</v>
      </c>
    </row>
    <row r="234" spans="1:20" x14ac:dyDescent="0.3">
      <c r="A234">
        <f>VLOOKUP(Attack[[#This Row],[No用]],SetNo[[No.用]:[vlookup 用]],2,FALSE)</f>
        <v>57</v>
      </c>
      <c r="B234" t="s">
        <v>218</v>
      </c>
      <c r="C234" t="s">
        <v>33</v>
      </c>
      <c r="D234" t="s">
        <v>24</v>
      </c>
      <c r="E234" t="s">
        <v>26</v>
      </c>
      <c r="F234" t="s">
        <v>20</v>
      </c>
      <c r="G234" t="s">
        <v>71</v>
      </c>
      <c r="H234">
        <v>1</v>
      </c>
      <c r="I234" t="s">
        <v>248</v>
      </c>
      <c r="J234" s="3" t="s">
        <v>180</v>
      </c>
      <c r="K234" s="3" t="s">
        <v>174</v>
      </c>
      <c r="L234">
        <v>28</v>
      </c>
      <c r="T234" t="str">
        <f>Attack[[#This Row],[服装]]&amp;Attack[[#This Row],[名前]]&amp;Attack[[#This Row],[レアリティ]]</f>
        <v>ユニフォーム金田一勇太郎ICONIC</v>
      </c>
    </row>
    <row r="235" spans="1:20" x14ac:dyDescent="0.3">
      <c r="A235">
        <f>VLOOKUP(Attack[[#This Row],[No用]],SetNo[[No.用]:[vlookup 用]],2,FALSE)</f>
        <v>57</v>
      </c>
      <c r="B235" t="s">
        <v>218</v>
      </c>
      <c r="C235" t="s">
        <v>33</v>
      </c>
      <c r="D235" t="s">
        <v>24</v>
      </c>
      <c r="E235" t="s">
        <v>26</v>
      </c>
      <c r="F235" t="s">
        <v>20</v>
      </c>
      <c r="G235" t="s">
        <v>71</v>
      </c>
      <c r="H235">
        <v>1</v>
      </c>
      <c r="I235" t="s">
        <v>248</v>
      </c>
      <c r="J235" s="3" t="s">
        <v>181</v>
      </c>
      <c r="K235" s="3" t="s">
        <v>174</v>
      </c>
      <c r="L235">
        <v>27</v>
      </c>
      <c r="T235" t="str">
        <f>Attack[[#This Row],[服装]]&amp;Attack[[#This Row],[名前]]&amp;Attack[[#This Row],[レアリティ]]</f>
        <v>ユニフォーム金田一勇太郎ICONIC</v>
      </c>
    </row>
    <row r="236" spans="1:20" x14ac:dyDescent="0.3">
      <c r="A236">
        <f>VLOOKUP(Attack[[#This Row],[No用]],SetNo[[No.用]:[vlookup 用]],2,FALSE)</f>
        <v>57</v>
      </c>
      <c r="B236" t="s">
        <v>218</v>
      </c>
      <c r="C236" t="s">
        <v>33</v>
      </c>
      <c r="D236" t="s">
        <v>24</v>
      </c>
      <c r="E236" t="s">
        <v>26</v>
      </c>
      <c r="F236" t="s">
        <v>20</v>
      </c>
      <c r="G236" t="s">
        <v>71</v>
      </c>
      <c r="H236">
        <v>1</v>
      </c>
      <c r="I236" t="s">
        <v>248</v>
      </c>
      <c r="J236" s="3" t="s">
        <v>184</v>
      </c>
      <c r="K236" s="3" t="s">
        <v>174</v>
      </c>
      <c r="L236">
        <v>26</v>
      </c>
      <c r="T236" t="str">
        <f>Attack[[#This Row],[服装]]&amp;Attack[[#This Row],[名前]]&amp;Attack[[#This Row],[レアリティ]]</f>
        <v>ユニフォーム金田一勇太郎ICONIC</v>
      </c>
    </row>
    <row r="237" spans="1:20" x14ac:dyDescent="0.3">
      <c r="A237">
        <f>VLOOKUP(Attack[[#This Row],[No用]],SetNo[[No.用]:[vlookup 用]],2,FALSE)</f>
        <v>57</v>
      </c>
      <c r="B237" t="s">
        <v>218</v>
      </c>
      <c r="C237" t="s">
        <v>33</v>
      </c>
      <c r="D237" t="s">
        <v>24</v>
      </c>
      <c r="E237" t="s">
        <v>26</v>
      </c>
      <c r="F237" t="s">
        <v>20</v>
      </c>
      <c r="G237" t="s">
        <v>71</v>
      </c>
      <c r="H237">
        <v>1</v>
      </c>
      <c r="I237" t="s">
        <v>248</v>
      </c>
      <c r="J237" s="3" t="s">
        <v>195</v>
      </c>
      <c r="K237" s="3" t="s">
        <v>238</v>
      </c>
      <c r="L237">
        <v>43</v>
      </c>
      <c r="N237">
        <v>53</v>
      </c>
      <c r="T237" t="str">
        <f>Attack[[#This Row],[服装]]&amp;Attack[[#This Row],[名前]]&amp;Attack[[#This Row],[レアリティ]]</f>
        <v>ユニフォーム金田一勇太郎ICONIC</v>
      </c>
    </row>
    <row r="238" spans="1:20" x14ac:dyDescent="0.3">
      <c r="A238">
        <f>VLOOKUP(Attack[[#This Row],[No用]],SetNo[[No.用]:[vlookup 用]],2,FALSE)</f>
        <v>58</v>
      </c>
      <c r="B238" t="s">
        <v>218</v>
      </c>
      <c r="C238" t="s">
        <v>34</v>
      </c>
      <c r="D238" t="s">
        <v>28</v>
      </c>
      <c r="E238" t="s">
        <v>25</v>
      </c>
      <c r="F238" t="s">
        <v>20</v>
      </c>
      <c r="G238" t="s">
        <v>71</v>
      </c>
      <c r="H238">
        <v>1</v>
      </c>
      <c r="I238" t="s">
        <v>248</v>
      </c>
      <c r="J238" s="3" t="s">
        <v>180</v>
      </c>
      <c r="K238" s="3" t="s">
        <v>185</v>
      </c>
      <c r="L238">
        <v>37</v>
      </c>
      <c r="T238" t="str">
        <f>Attack[[#This Row],[服装]]&amp;Attack[[#This Row],[名前]]&amp;Attack[[#This Row],[レアリティ]]</f>
        <v>ユニフォーム京谷賢太郎ICONIC</v>
      </c>
    </row>
    <row r="239" spans="1:20" x14ac:dyDescent="0.3">
      <c r="A239">
        <f>VLOOKUP(Attack[[#This Row],[No用]],SetNo[[No.用]:[vlookup 用]],2,FALSE)</f>
        <v>58</v>
      </c>
      <c r="B239" t="s">
        <v>218</v>
      </c>
      <c r="C239" t="s">
        <v>34</v>
      </c>
      <c r="D239" t="s">
        <v>28</v>
      </c>
      <c r="E239" t="s">
        <v>25</v>
      </c>
      <c r="F239" t="s">
        <v>20</v>
      </c>
      <c r="G239" t="s">
        <v>71</v>
      </c>
      <c r="H239">
        <v>1</v>
      </c>
      <c r="I239" t="s">
        <v>248</v>
      </c>
      <c r="J239" s="3" t="s">
        <v>181</v>
      </c>
      <c r="K239" s="3" t="s">
        <v>185</v>
      </c>
      <c r="L239">
        <v>37</v>
      </c>
      <c r="T239" t="str">
        <f>Attack[[#This Row],[服装]]&amp;Attack[[#This Row],[名前]]&amp;Attack[[#This Row],[レアリティ]]</f>
        <v>ユニフォーム京谷賢太郎ICONIC</v>
      </c>
    </row>
    <row r="240" spans="1:20" x14ac:dyDescent="0.3">
      <c r="A240">
        <f>VLOOKUP(Attack[[#This Row],[No用]],SetNo[[No.用]:[vlookup 用]],2,FALSE)</f>
        <v>58</v>
      </c>
      <c r="B240" t="s">
        <v>218</v>
      </c>
      <c r="C240" t="s">
        <v>34</v>
      </c>
      <c r="D240" t="s">
        <v>28</v>
      </c>
      <c r="E240" t="s">
        <v>25</v>
      </c>
      <c r="F240" t="s">
        <v>20</v>
      </c>
      <c r="G240" t="s">
        <v>71</v>
      </c>
      <c r="H240">
        <v>1</v>
      </c>
      <c r="I240" t="s">
        <v>248</v>
      </c>
      <c r="J240" s="3" t="s">
        <v>285</v>
      </c>
      <c r="K240" s="3" t="s">
        <v>185</v>
      </c>
      <c r="L240">
        <v>37</v>
      </c>
      <c r="T240" t="str">
        <f>Attack[[#This Row],[服装]]&amp;Attack[[#This Row],[名前]]&amp;Attack[[#This Row],[レアリティ]]</f>
        <v>ユニフォーム京谷賢太郎ICONIC</v>
      </c>
    </row>
    <row r="241" spans="1:20" x14ac:dyDescent="0.3">
      <c r="A241">
        <f>VLOOKUP(Attack[[#This Row],[No用]],SetNo[[No.用]:[vlookup 用]],2,FALSE)</f>
        <v>58</v>
      </c>
      <c r="B241" t="s">
        <v>218</v>
      </c>
      <c r="C241" t="s">
        <v>34</v>
      </c>
      <c r="D241" t="s">
        <v>28</v>
      </c>
      <c r="E241" t="s">
        <v>25</v>
      </c>
      <c r="F241" t="s">
        <v>20</v>
      </c>
      <c r="G241" t="s">
        <v>71</v>
      </c>
      <c r="H241">
        <v>1</v>
      </c>
      <c r="I241" t="s">
        <v>248</v>
      </c>
      <c r="J241" s="3" t="s">
        <v>184</v>
      </c>
      <c r="K241" s="3" t="s">
        <v>174</v>
      </c>
      <c r="L241">
        <v>35</v>
      </c>
      <c r="T241" t="str">
        <f>Attack[[#This Row],[服装]]&amp;Attack[[#This Row],[名前]]&amp;Attack[[#This Row],[レアリティ]]</f>
        <v>ユニフォーム京谷賢太郎ICONIC</v>
      </c>
    </row>
    <row r="242" spans="1:20" x14ac:dyDescent="0.3">
      <c r="A242">
        <f>VLOOKUP(Attack[[#This Row],[No用]],SetNo[[No.用]:[vlookup 用]],2,FALSE)</f>
        <v>58</v>
      </c>
      <c r="B242" t="s">
        <v>218</v>
      </c>
      <c r="C242" t="s">
        <v>34</v>
      </c>
      <c r="D242" t="s">
        <v>28</v>
      </c>
      <c r="E242" t="s">
        <v>25</v>
      </c>
      <c r="F242" t="s">
        <v>20</v>
      </c>
      <c r="G242" t="s">
        <v>71</v>
      </c>
      <c r="H242">
        <v>1</v>
      </c>
      <c r="I242" t="s">
        <v>248</v>
      </c>
      <c r="J242" s="3" t="s">
        <v>195</v>
      </c>
      <c r="K242" s="3" t="s">
        <v>238</v>
      </c>
      <c r="L242">
        <v>49</v>
      </c>
      <c r="N242">
        <v>59</v>
      </c>
      <c r="T242" t="str">
        <f>Attack[[#This Row],[服装]]&amp;Attack[[#This Row],[名前]]&amp;Attack[[#This Row],[レアリティ]]</f>
        <v>ユニフォーム京谷賢太郎ICONIC</v>
      </c>
    </row>
    <row r="243" spans="1:20" x14ac:dyDescent="0.3">
      <c r="A243" t="str">
        <f>VLOOKUP(Attack[[#This Row],[No用]],SetNo[[No.用]:[vlookup 用]],2,FALSE)</f>
        <v/>
      </c>
      <c r="H243">
        <v>1</v>
      </c>
      <c r="I243" t="s">
        <v>248</v>
      </c>
      <c r="T243" t="str">
        <f>Attack[[#This Row],[服装]]&amp;Attack[[#This Row],[名前]]&amp;Attack[[#This Row],[レアリティ]]</f>
        <v/>
      </c>
    </row>
    <row r="244" spans="1:20" x14ac:dyDescent="0.3">
      <c r="A244" t="str">
        <f>VLOOKUP(Attack[[#This Row],[No用]],SetNo[[No.用]:[vlookup 用]],2,FALSE)</f>
        <v/>
      </c>
      <c r="H244">
        <v>1</v>
      </c>
      <c r="I244" t="s">
        <v>248</v>
      </c>
      <c r="T244" t="str">
        <f>Attack[[#This Row],[服装]]&amp;Attack[[#This Row],[名前]]&amp;Attack[[#This Row],[レアリティ]]</f>
        <v/>
      </c>
    </row>
    <row r="245" spans="1:20" x14ac:dyDescent="0.3">
      <c r="A245" t="str">
        <f>VLOOKUP(Attack[[#This Row],[No用]],SetNo[[No.用]:[vlookup 用]],2,FALSE)</f>
        <v/>
      </c>
      <c r="H245">
        <v>1</v>
      </c>
      <c r="I245" t="s">
        <v>248</v>
      </c>
      <c r="T245" t="str">
        <f>Attack[[#This Row],[服装]]&amp;Attack[[#This Row],[名前]]&amp;Attack[[#This Row],[レアリティ]]</f>
        <v/>
      </c>
    </row>
    <row r="246" spans="1:20" x14ac:dyDescent="0.3">
      <c r="A246">
        <f>VLOOKUP(Attack[[#This Row],[No用]],SetNo[[No.用]:[vlookup 用]],2,FALSE)</f>
        <v>59</v>
      </c>
      <c r="B246" t="s">
        <v>218</v>
      </c>
      <c r="C246" t="s">
        <v>35</v>
      </c>
      <c r="D246" t="s">
        <v>23</v>
      </c>
      <c r="E246" t="s">
        <v>25</v>
      </c>
      <c r="F246" t="s">
        <v>20</v>
      </c>
      <c r="G246" t="s">
        <v>71</v>
      </c>
      <c r="H246">
        <v>1</v>
      </c>
      <c r="I246" t="s">
        <v>248</v>
      </c>
      <c r="T246" t="str">
        <f>Attack[[#This Row],[服装]]&amp;Attack[[#This Row],[名前]]&amp;Attack[[#This Row],[レアリティ]]</f>
        <v>ユニフォーム国見英ICONIC</v>
      </c>
    </row>
    <row r="247" spans="1:20" x14ac:dyDescent="0.3">
      <c r="A247">
        <f>VLOOKUP(Attack[[#This Row],[No用]],SetNo[[No.用]:[vlookup 用]],2,FALSE)</f>
        <v>60</v>
      </c>
      <c r="B247" t="s">
        <v>218</v>
      </c>
      <c r="C247" t="s">
        <v>36</v>
      </c>
      <c r="D247" t="s">
        <v>23</v>
      </c>
      <c r="E247" t="s">
        <v>21</v>
      </c>
      <c r="F247" t="s">
        <v>20</v>
      </c>
      <c r="G247" t="s">
        <v>71</v>
      </c>
      <c r="H247">
        <v>1</v>
      </c>
      <c r="I247" t="s">
        <v>248</v>
      </c>
      <c r="T247" t="str">
        <f>Attack[[#This Row],[服装]]&amp;Attack[[#This Row],[名前]]&amp;Attack[[#This Row],[レアリティ]]</f>
        <v>ユニフォーム渡親治ICONIC</v>
      </c>
    </row>
    <row r="248" spans="1:20" x14ac:dyDescent="0.3">
      <c r="A248">
        <f>VLOOKUP(Attack[[#This Row],[No用]],SetNo[[No.用]:[vlookup 用]],2,FALSE)</f>
        <v>61</v>
      </c>
      <c r="B248" t="s">
        <v>218</v>
      </c>
      <c r="C248" t="s">
        <v>37</v>
      </c>
      <c r="D248" t="s">
        <v>23</v>
      </c>
      <c r="E248" t="s">
        <v>26</v>
      </c>
      <c r="F248" t="s">
        <v>20</v>
      </c>
      <c r="G248" t="s">
        <v>71</v>
      </c>
      <c r="H248">
        <v>1</v>
      </c>
      <c r="I248" t="s">
        <v>248</v>
      </c>
      <c r="T248" t="str">
        <f>Attack[[#This Row],[服装]]&amp;Attack[[#This Row],[名前]]&amp;Attack[[#This Row],[レアリティ]]</f>
        <v>ユニフォーム松川一静ICONIC</v>
      </c>
    </row>
    <row r="249" spans="1:20" x14ac:dyDescent="0.3">
      <c r="A249">
        <f>VLOOKUP(Attack[[#This Row],[No用]],SetNo[[No.用]:[vlookup 用]],2,FALSE)</f>
        <v>62</v>
      </c>
      <c r="B249" t="s">
        <v>218</v>
      </c>
      <c r="C249" t="s">
        <v>38</v>
      </c>
      <c r="D249" t="s">
        <v>23</v>
      </c>
      <c r="E249" t="s">
        <v>25</v>
      </c>
      <c r="F249" t="s">
        <v>20</v>
      </c>
      <c r="G249" t="s">
        <v>71</v>
      </c>
      <c r="H249">
        <v>1</v>
      </c>
      <c r="I249" t="s">
        <v>248</v>
      </c>
      <c r="T249" t="str">
        <f>Attack[[#This Row],[服装]]&amp;Attack[[#This Row],[名前]]&amp;Attack[[#This Row],[レアリティ]]</f>
        <v>ユニフォーム花巻貴大ICONIC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232"/>
  <sheetViews>
    <sheetView topLeftCell="A180" workbookViewId="0">
      <selection activeCell="B220" sqref="B220:G222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3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109375" customWidth="1"/>
  </cols>
  <sheetData>
    <row r="1" spans="1:20" x14ac:dyDescent="0.3">
      <c r="A1" t="s">
        <v>250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251</v>
      </c>
      <c r="I1" t="s">
        <v>252</v>
      </c>
      <c r="J1" t="s">
        <v>253</v>
      </c>
      <c r="K1" t="s">
        <v>254</v>
      </c>
      <c r="L1" t="s">
        <v>255</v>
      </c>
      <c r="M1" t="s">
        <v>256</v>
      </c>
      <c r="N1" t="s">
        <v>257</v>
      </c>
      <c r="O1" t="s">
        <v>258</v>
      </c>
      <c r="P1" t="s">
        <v>294</v>
      </c>
      <c r="Q1" t="s">
        <v>259</v>
      </c>
      <c r="R1" t="s">
        <v>260</v>
      </c>
      <c r="S1" t="s">
        <v>261</v>
      </c>
      <c r="T1" t="s">
        <v>249</v>
      </c>
    </row>
    <row r="2" spans="1:20" x14ac:dyDescent="0.3">
      <c r="A2">
        <f>VLOOKUP(Block[[#This Row],[No用]],SetNo[[No.用]:[vlookup 用]],2,FALSE)</f>
        <v>1</v>
      </c>
      <c r="B2" t="s">
        <v>108</v>
      </c>
      <c r="C2" t="s">
        <v>138</v>
      </c>
      <c r="D2" t="s">
        <v>77</v>
      </c>
      <c r="E2" t="s">
        <v>82</v>
      </c>
      <c r="F2" t="s">
        <v>137</v>
      </c>
      <c r="G2" t="s">
        <v>71</v>
      </c>
      <c r="H2">
        <v>1</v>
      </c>
      <c r="I2" t="s">
        <v>262</v>
      </c>
      <c r="J2" t="s">
        <v>186</v>
      </c>
      <c r="K2" t="s">
        <v>174</v>
      </c>
      <c r="L2">
        <v>28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 t="s">
        <v>108</v>
      </c>
      <c r="C3" t="s">
        <v>138</v>
      </c>
      <c r="D3" t="s">
        <v>77</v>
      </c>
      <c r="E3" t="s">
        <v>82</v>
      </c>
      <c r="F3" t="s">
        <v>137</v>
      </c>
      <c r="G3" t="s">
        <v>71</v>
      </c>
      <c r="H3">
        <v>1</v>
      </c>
      <c r="I3" t="s">
        <v>262</v>
      </c>
      <c r="J3" t="s">
        <v>187</v>
      </c>
      <c r="K3" t="s">
        <v>174</v>
      </c>
      <c r="L3">
        <v>28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 t="s">
        <v>108</v>
      </c>
      <c r="C4" t="s">
        <v>138</v>
      </c>
      <c r="D4" t="s">
        <v>77</v>
      </c>
      <c r="E4" t="s">
        <v>82</v>
      </c>
      <c r="F4" t="s">
        <v>137</v>
      </c>
      <c r="G4" t="s">
        <v>71</v>
      </c>
      <c r="H4">
        <v>1</v>
      </c>
      <c r="I4" t="s">
        <v>262</v>
      </c>
      <c r="J4" t="s">
        <v>188</v>
      </c>
      <c r="K4" t="s">
        <v>185</v>
      </c>
      <c r="L4">
        <v>29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 t="s">
        <v>108</v>
      </c>
      <c r="C5" t="s">
        <v>138</v>
      </c>
      <c r="D5" t="s">
        <v>77</v>
      </c>
      <c r="E5" t="s">
        <v>82</v>
      </c>
      <c r="F5" t="s">
        <v>137</v>
      </c>
      <c r="G5" t="s">
        <v>71</v>
      </c>
      <c r="H5">
        <v>1</v>
      </c>
      <c r="I5" t="s">
        <v>262</v>
      </c>
      <c r="J5" t="s">
        <v>189</v>
      </c>
      <c r="K5" t="s">
        <v>174</v>
      </c>
      <c r="L5">
        <v>29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 t="s">
        <v>108</v>
      </c>
      <c r="C6" t="s">
        <v>138</v>
      </c>
      <c r="D6" t="s">
        <v>77</v>
      </c>
      <c r="E6" t="s">
        <v>82</v>
      </c>
      <c r="F6" t="s">
        <v>137</v>
      </c>
      <c r="G6" t="s">
        <v>71</v>
      </c>
      <c r="H6">
        <v>1</v>
      </c>
      <c r="I6" t="s">
        <v>262</v>
      </c>
      <c r="J6" t="s">
        <v>263</v>
      </c>
      <c r="K6" t="s">
        <v>174</v>
      </c>
      <c r="L6">
        <v>27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 t="s">
        <v>150</v>
      </c>
      <c r="C7" t="s">
        <v>138</v>
      </c>
      <c r="D7" t="s">
        <v>77</v>
      </c>
      <c r="E7" t="s">
        <v>82</v>
      </c>
      <c r="F7" t="s">
        <v>137</v>
      </c>
      <c r="G7" t="s">
        <v>71</v>
      </c>
      <c r="H7">
        <v>1</v>
      </c>
      <c r="I7" t="s">
        <v>262</v>
      </c>
      <c r="J7" t="s">
        <v>186</v>
      </c>
      <c r="K7" t="s">
        <v>174</v>
      </c>
      <c r="L7">
        <v>28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 t="s">
        <v>150</v>
      </c>
      <c r="C8" t="s">
        <v>138</v>
      </c>
      <c r="D8" t="s">
        <v>77</v>
      </c>
      <c r="E8" t="s">
        <v>82</v>
      </c>
      <c r="F8" t="s">
        <v>137</v>
      </c>
      <c r="G8" t="s">
        <v>71</v>
      </c>
      <c r="H8">
        <v>1</v>
      </c>
      <c r="I8" t="s">
        <v>262</v>
      </c>
      <c r="J8" t="s">
        <v>187</v>
      </c>
      <c r="K8" t="s">
        <v>174</v>
      </c>
      <c r="L8">
        <v>28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 t="s">
        <v>150</v>
      </c>
      <c r="C9" t="s">
        <v>138</v>
      </c>
      <c r="D9" t="s">
        <v>77</v>
      </c>
      <c r="E9" t="s">
        <v>82</v>
      </c>
      <c r="F9" t="s">
        <v>137</v>
      </c>
      <c r="G9" t="s">
        <v>71</v>
      </c>
      <c r="H9">
        <v>1</v>
      </c>
      <c r="I9" t="s">
        <v>262</v>
      </c>
      <c r="J9" t="s">
        <v>188</v>
      </c>
      <c r="K9" t="s">
        <v>185</v>
      </c>
      <c r="L9">
        <v>29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 t="s">
        <v>150</v>
      </c>
      <c r="C10" t="s">
        <v>138</v>
      </c>
      <c r="D10" t="s">
        <v>77</v>
      </c>
      <c r="E10" t="s">
        <v>82</v>
      </c>
      <c r="F10" t="s">
        <v>137</v>
      </c>
      <c r="G10" t="s">
        <v>71</v>
      </c>
      <c r="H10">
        <v>1</v>
      </c>
      <c r="I10" t="s">
        <v>262</v>
      </c>
      <c r="J10" t="s">
        <v>189</v>
      </c>
      <c r="K10" t="s">
        <v>190</v>
      </c>
      <c r="L10">
        <v>31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 t="s">
        <v>150</v>
      </c>
      <c r="C11" t="s">
        <v>138</v>
      </c>
      <c r="D11" t="s">
        <v>77</v>
      </c>
      <c r="E11" t="s">
        <v>82</v>
      </c>
      <c r="F11" t="s">
        <v>137</v>
      </c>
      <c r="G11" t="s">
        <v>71</v>
      </c>
      <c r="H11">
        <v>1</v>
      </c>
      <c r="I11" t="s">
        <v>262</v>
      </c>
      <c r="J11" t="s">
        <v>263</v>
      </c>
      <c r="K11" t="s">
        <v>174</v>
      </c>
      <c r="L11">
        <v>27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 t="s">
        <v>151</v>
      </c>
      <c r="C12" t="s">
        <v>138</v>
      </c>
      <c r="D12" t="s">
        <v>73</v>
      </c>
      <c r="E12" t="s">
        <v>82</v>
      </c>
      <c r="F12" t="s">
        <v>137</v>
      </c>
      <c r="G12" t="s">
        <v>71</v>
      </c>
      <c r="H12">
        <v>1</v>
      </c>
      <c r="I12" t="s">
        <v>262</v>
      </c>
      <c r="J12" t="s">
        <v>186</v>
      </c>
      <c r="K12" t="s">
        <v>185</v>
      </c>
      <c r="L12">
        <v>33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 t="s">
        <v>151</v>
      </c>
      <c r="C13" t="s">
        <v>138</v>
      </c>
      <c r="D13" t="s">
        <v>73</v>
      </c>
      <c r="E13" t="s">
        <v>82</v>
      </c>
      <c r="F13" t="s">
        <v>137</v>
      </c>
      <c r="G13" t="s">
        <v>71</v>
      </c>
      <c r="H13">
        <v>1</v>
      </c>
      <c r="I13" t="s">
        <v>262</v>
      </c>
      <c r="J13" t="s">
        <v>187</v>
      </c>
      <c r="K13" t="s">
        <v>185</v>
      </c>
      <c r="L13">
        <v>33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 t="s">
        <v>151</v>
      </c>
      <c r="C14" t="s">
        <v>138</v>
      </c>
      <c r="D14" t="s">
        <v>73</v>
      </c>
      <c r="E14" t="s">
        <v>82</v>
      </c>
      <c r="F14" t="s">
        <v>137</v>
      </c>
      <c r="G14" t="s">
        <v>71</v>
      </c>
      <c r="H14">
        <v>1</v>
      </c>
      <c r="I14" t="s">
        <v>262</v>
      </c>
      <c r="J14" t="s">
        <v>188</v>
      </c>
      <c r="K14" t="s">
        <v>190</v>
      </c>
      <c r="L14">
        <v>28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 t="s">
        <v>151</v>
      </c>
      <c r="C15" t="s">
        <v>138</v>
      </c>
      <c r="D15" t="s">
        <v>73</v>
      </c>
      <c r="E15" t="s">
        <v>82</v>
      </c>
      <c r="F15" t="s">
        <v>137</v>
      </c>
      <c r="G15" t="s">
        <v>71</v>
      </c>
      <c r="H15">
        <v>1</v>
      </c>
      <c r="I15" t="s">
        <v>262</v>
      </c>
      <c r="J15" t="s">
        <v>191</v>
      </c>
      <c r="K15" t="s">
        <v>190</v>
      </c>
      <c r="L15">
        <v>30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 t="s">
        <v>151</v>
      </c>
      <c r="C16" t="s">
        <v>138</v>
      </c>
      <c r="D16" t="s">
        <v>73</v>
      </c>
      <c r="E16" t="s">
        <v>82</v>
      </c>
      <c r="F16" t="s">
        <v>137</v>
      </c>
      <c r="G16" t="s">
        <v>71</v>
      </c>
      <c r="H16">
        <v>1</v>
      </c>
      <c r="I16" t="s">
        <v>262</v>
      </c>
      <c r="J16" t="s">
        <v>189</v>
      </c>
      <c r="K16" t="s">
        <v>174</v>
      </c>
      <c r="L16">
        <v>29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 t="s">
        <v>151</v>
      </c>
      <c r="C17" t="s">
        <v>138</v>
      </c>
      <c r="D17" t="s">
        <v>73</v>
      </c>
      <c r="E17" t="s">
        <v>82</v>
      </c>
      <c r="F17" t="s">
        <v>137</v>
      </c>
      <c r="G17" t="s">
        <v>71</v>
      </c>
      <c r="H17">
        <v>1</v>
      </c>
      <c r="I17" t="s">
        <v>262</v>
      </c>
      <c r="J17" t="s">
        <v>263</v>
      </c>
      <c r="K17" t="s">
        <v>174</v>
      </c>
      <c r="L17">
        <v>27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 t="s">
        <v>151</v>
      </c>
      <c r="C18" t="s">
        <v>138</v>
      </c>
      <c r="D18" t="s">
        <v>73</v>
      </c>
      <c r="E18" t="s">
        <v>82</v>
      </c>
      <c r="F18" t="s">
        <v>137</v>
      </c>
      <c r="G18" t="s">
        <v>71</v>
      </c>
      <c r="H18">
        <v>1</v>
      </c>
      <c r="I18" t="s">
        <v>262</v>
      </c>
      <c r="J18" t="s">
        <v>188</v>
      </c>
      <c r="K18" t="s">
        <v>238</v>
      </c>
      <c r="L18">
        <v>44</v>
      </c>
      <c r="M18">
        <v>5</v>
      </c>
      <c r="N18">
        <v>54</v>
      </c>
      <c r="O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 t="s">
        <v>108</v>
      </c>
      <c r="C19" t="s">
        <v>139</v>
      </c>
      <c r="D19" t="s">
        <v>77</v>
      </c>
      <c r="E19" t="s">
        <v>74</v>
      </c>
      <c r="F19" t="s">
        <v>137</v>
      </c>
      <c r="G19" t="s">
        <v>71</v>
      </c>
      <c r="H19">
        <v>1</v>
      </c>
      <c r="I19" t="s">
        <v>262</v>
      </c>
      <c r="J19" t="s">
        <v>186</v>
      </c>
      <c r="K19" t="s">
        <v>174</v>
      </c>
      <c r="L19">
        <v>26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 t="s">
        <v>108</v>
      </c>
      <c r="C20" t="s">
        <v>139</v>
      </c>
      <c r="D20" t="s">
        <v>77</v>
      </c>
      <c r="E20" t="s">
        <v>74</v>
      </c>
      <c r="F20" t="s">
        <v>137</v>
      </c>
      <c r="G20" t="s">
        <v>71</v>
      </c>
      <c r="H20">
        <v>1</v>
      </c>
      <c r="I20" t="s">
        <v>262</v>
      </c>
      <c r="J20" t="s">
        <v>187</v>
      </c>
      <c r="K20" t="s">
        <v>174</v>
      </c>
      <c r="L20">
        <v>26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 t="s">
        <v>108</v>
      </c>
      <c r="C21" t="s">
        <v>139</v>
      </c>
      <c r="D21" t="s">
        <v>77</v>
      </c>
      <c r="E21" t="s">
        <v>74</v>
      </c>
      <c r="F21" t="s">
        <v>137</v>
      </c>
      <c r="G21" t="s">
        <v>71</v>
      </c>
      <c r="H21">
        <v>1</v>
      </c>
      <c r="I21" t="s">
        <v>262</v>
      </c>
      <c r="J21" t="s">
        <v>263</v>
      </c>
      <c r="K21" t="s">
        <v>174</v>
      </c>
      <c r="L21">
        <v>30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 t="s">
        <v>150</v>
      </c>
      <c r="C22" t="s">
        <v>139</v>
      </c>
      <c r="D22" t="s">
        <v>77</v>
      </c>
      <c r="E22" t="s">
        <v>74</v>
      </c>
      <c r="F22" t="s">
        <v>137</v>
      </c>
      <c r="G22" t="s">
        <v>71</v>
      </c>
      <c r="H22">
        <v>1</v>
      </c>
      <c r="I22" t="s">
        <v>262</v>
      </c>
      <c r="J22" t="s">
        <v>186</v>
      </c>
      <c r="K22" t="s">
        <v>174</v>
      </c>
      <c r="L22">
        <v>26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 t="s">
        <v>150</v>
      </c>
      <c r="C23" t="s">
        <v>139</v>
      </c>
      <c r="D23" t="s">
        <v>77</v>
      </c>
      <c r="E23" t="s">
        <v>74</v>
      </c>
      <c r="F23" t="s">
        <v>137</v>
      </c>
      <c r="G23" t="s">
        <v>71</v>
      </c>
      <c r="H23">
        <v>1</v>
      </c>
      <c r="I23" t="s">
        <v>262</v>
      </c>
      <c r="J23" t="s">
        <v>187</v>
      </c>
      <c r="K23" t="s">
        <v>174</v>
      </c>
      <c r="L23">
        <v>26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 t="s">
        <v>150</v>
      </c>
      <c r="C24" t="s">
        <v>139</v>
      </c>
      <c r="D24" t="s">
        <v>77</v>
      </c>
      <c r="E24" t="s">
        <v>74</v>
      </c>
      <c r="F24" t="s">
        <v>137</v>
      </c>
      <c r="G24" t="s">
        <v>71</v>
      </c>
      <c r="H24">
        <v>1</v>
      </c>
      <c r="I24" t="s">
        <v>262</v>
      </c>
      <c r="J24" t="s">
        <v>263</v>
      </c>
      <c r="K24" t="s">
        <v>174</v>
      </c>
      <c r="L24">
        <v>30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 t="s">
        <v>151</v>
      </c>
      <c r="C25" t="s">
        <v>139</v>
      </c>
      <c r="D25" t="s">
        <v>73</v>
      </c>
      <c r="E25" t="s">
        <v>74</v>
      </c>
      <c r="F25" t="s">
        <v>137</v>
      </c>
      <c r="G25" t="s">
        <v>71</v>
      </c>
      <c r="H25">
        <v>1</v>
      </c>
      <c r="I25" t="s">
        <v>262</v>
      </c>
      <c r="J25" t="s">
        <v>186</v>
      </c>
      <c r="K25" t="s">
        <v>174</v>
      </c>
      <c r="L25">
        <v>26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 t="s">
        <v>151</v>
      </c>
      <c r="C26" t="s">
        <v>139</v>
      </c>
      <c r="D26" t="s">
        <v>73</v>
      </c>
      <c r="E26" t="s">
        <v>74</v>
      </c>
      <c r="F26" t="s">
        <v>137</v>
      </c>
      <c r="G26" t="s">
        <v>71</v>
      </c>
      <c r="H26">
        <v>1</v>
      </c>
      <c r="I26" t="s">
        <v>262</v>
      </c>
      <c r="J26" t="s">
        <v>187</v>
      </c>
      <c r="K26" t="s">
        <v>174</v>
      </c>
      <c r="L26">
        <v>26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 t="s">
        <v>151</v>
      </c>
      <c r="C27" t="s">
        <v>139</v>
      </c>
      <c r="D27" t="s">
        <v>73</v>
      </c>
      <c r="E27" t="s">
        <v>74</v>
      </c>
      <c r="F27" t="s">
        <v>137</v>
      </c>
      <c r="G27" t="s">
        <v>71</v>
      </c>
      <c r="H27">
        <v>1</v>
      </c>
      <c r="I27" t="s">
        <v>262</v>
      </c>
      <c r="J27" t="s">
        <v>263</v>
      </c>
      <c r="K27" t="s">
        <v>174</v>
      </c>
      <c r="L27">
        <v>30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 t="s">
        <v>108</v>
      </c>
      <c r="C28" t="s">
        <v>140</v>
      </c>
      <c r="D28" t="s">
        <v>77</v>
      </c>
      <c r="E28" t="s">
        <v>82</v>
      </c>
      <c r="F28" t="s">
        <v>137</v>
      </c>
      <c r="G28" t="s">
        <v>71</v>
      </c>
      <c r="H28">
        <v>1</v>
      </c>
      <c r="I28" t="s">
        <v>262</v>
      </c>
      <c r="J28" t="s">
        <v>186</v>
      </c>
      <c r="K28" t="s">
        <v>174</v>
      </c>
      <c r="L28">
        <v>30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 t="s">
        <v>108</v>
      </c>
      <c r="C29" t="s">
        <v>140</v>
      </c>
      <c r="D29" t="s">
        <v>77</v>
      </c>
      <c r="E29" t="s">
        <v>82</v>
      </c>
      <c r="F29" t="s">
        <v>137</v>
      </c>
      <c r="G29" t="s">
        <v>71</v>
      </c>
      <c r="H29">
        <v>1</v>
      </c>
      <c r="I29" t="s">
        <v>262</v>
      </c>
      <c r="J29" t="s">
        <v>187</v>
      </c>
      <c r="K29" t="s">
        <v>174</v>
      </c>
      <c r="L29">
        <v>30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 t="s">
        <v>108</v>
      </c>
      <c r="C30" t="s">
        <v>140</v>
      </c>
      <c r="D30" t="s">
        <v>77</v>
      </c>
      <c r="E30" t="s">
        <v>82</v>
      </c>
      <c r="F30" t="s">
        <v>137</v>
      </c>
      <c r="G30" t="s">
        <v>71</v>
      </c>
      <c r="H30">
        <v>1</v>
      </c>
      <c r="I30" t="s">
        <v>262</v>
      </c>
      <c r="J30" t="s">
        <v>204</v>
      </c>
      <c r="K30" t="s">
        <v>185</v>
      </c>
      <c r="L30">
        <v>35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 t="s">
        <v>108</v>
      </c>
      <c r="C31" t="s">
        <v>140</v>
      </c>
      <c r="D31" t="s">
        <v>77</v>
      </c>
      <c r="E31" t="s">
        <v>82</v>
      </c>
      <c r="F31" t="s">
        <v>137</v>
      </c>
      <c r="G31" t="s">
        <v>71</v>
      </c>
      <c r="H31">
        <v>1</v>
      </c>
      <c r="I31" t="s">
        <v>262</v>
      </c>
      <c r="J31" t="s">
        <v>263</v>
      </c>
      <c r="K31" t="s">
        <v>174</v>
      </c>
      <c r="L31">
        <v>30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 t="s">
        <v>108</v>
      </c>
      <c r="C32" t="s">
        <v>140</v>
      </c>
      <c r="D32" t="s">
        <v>77</v>
      </c>
      <c r="E32" t="s">
        <v>82</v>
      </c>
      <c r="F32" t="s">
        <v>137</v>
      </c>
      <c r="G32" t="s">
        <v>71</v>
      </c>
      <c r="H32">
        <v>1</v>
      </c>
      <c r="I32" t="s">
        <v>262</v>
      </c>
      <c r="J32" t="s">
        <v>195</v>
      </c>
      <c r="K32" t="s">
        <v>238</v>
      </c>
      <c r="L32">
        <v>37</v>
      </c>
      <c r="M32">
        <v>5</v>
      </c>
      <c r="N32">
        <v>47</v>
      </c>
      <c r="O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 t="s">
        <v>117</v>
      </c>
      <c r="C33" t="s">
        <v>140</v>
      </c>
      <c r="D33" t="s">
        <v>73</v>
      </c>
      <c r="E33" t="s">
        <v>82</v>
      </c>
      <c r="F33" t="s">
        <v>137</v>
      </c>
      <c r="G33" t="s">
        <v>71</v>
      </c>
      <c r="H33">
        <v>1</v>
      </c>
      <c r="I33" t="s">
        <v>262</v>
      </c>
      <c r="J33" t="s">
        <v>186</v>
      </c>
      <c r="K33" t="s">
        <v>190</v>
      </c>
      <c r="L33">
        <v>33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 t="s">
        <v>117</v>
      </c>
      <c r="C34" t="s">
        <v>140</v>
      </c>
      <c r="D34" t="s">
        <v>73</v>
      </c>
      <c r="E34" t="s">
        <v>82</v>
      </c>
      <c r="F34" t="s">
        <v>137</v>
      </c>
      <c r="G34" t="s">
        <v>71</v>
      </c>
      <c r="H34">
        <v>1</v>
      </c>
      <c r="I34" t="s">
        <v>262</v>
      </c>
      <c r="J34" t="s">
        <v>187</v>
      </c>
      <c r="K34" t="s">
        <v>190</v>
      </c>
      <c r="L34">
        <v>33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 t="s">
        <v>117</v>
      </c>
      <c r="C35" t="s">
        <v>140</v>
      </c>
      <c r="D35" t="s">
        <v>73</v>
      </c>
      <c r="E35" t="s">
        <v>82</v>
      </c>
      <c r="F35" t="s">
        <v>137</v>
      </c>
      <c r="G35" t="s">
        <v>71</v>
      </c>
      <c r="H35">
        <v>1</v>
      </c>
      <c r="I35" t="s">
        <v>262</v>
      </c>
      <c r="J35" t="s">
        <v>191</v>
      </c>
      <c r="K35" t="s">
        <v>190</v>
      </c>
      <c r="L35">
        <v>34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 t="s">
        <v>117</v>
      </c>
      <c r="C36" t="s">
        <v>140</v>
      </c>
      <c r="D36" t="s">
        <v>73</v>
      </c>
      <c r="E36" t="s">
        <v>82</v>
      </c>
      <c r="F36" t="s">
        <v>137</v>
      </c>
      <c r="G36" t="s">
        <v>71</v>
      </c>
      <c r="H36">
        <v>1</v>
      </c>
      <c r="I36" t="s">
        <v>262</v>
      </c>
      <c r="J36" t="s">
        <v>204</v>
      </c>
      <c r="K36" t="s">
        <v>185</v>
      </c>
      <c r="L36">
        <v>36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 t="s">
        <v>117</v>
      </c>
      <c r="C37" t="s">
        <v>140</v>
      </c>
      <c r="D37" t="s">
        <v>73</v>
      </c>
      <c r="E37" t="s">
        <v>82</v>
      </c>
      <c r="F37" t="s">
        <v>137</v>
      </c>
      <c r="G37" t="s">
        <v>71</v>
      </c>
      <c r="H37">
        <v>1</v>
      </c>
      <c r="I37" t="s">
        <v>262</v>
      </c>
      <c r="J37" t="s">
        <v>263</v>
      </c>
      <c r="K37" t="s">
        <v>174</v>
      </c>
      <c r="L37">
        <v>30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 t="s">
        <v>117</v>
      </c>
      <c r="C38" t="s">
        <v>140</v>
      </c>
      <c r="D38" t="s">
        <v>73</v>
      </c>
      <c r="E38" t="s">
        <v>82</v>
      </c>
      <c r="F38" t="s">
        <v>137</v>
      </c>
      <c r="G38" t="s">
        <v>71</v>
      </c>
      <c r="H38">
        <v>1</v>
      </c>
      <c r="I38" t="s">
        <v>262</v>
      </c>
      <c r="J38" t="s">
        <v>195</v>
      </c>
      <c r="K38" t="s">
        <v>238</v>
      </c>
      <c r="L38">
        <v>37</v>
      </c>
      <c r="M38">
        <v>5</v>
      </c>
      <c r="N38">
        <v>47</v>
      </c>
      <c r="O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 t="s">
        <v>117</v>
      </c>
      <c r="C39" t="s">
        <v>140</v>
      </c>
      <c r="D39" t="s">
        <v>73</v>
      </c>
      <c r="E39" t="s">
        <v>82</v>
      </c>
      <c r="F39" t="s">
        <v>137</v>
      </c>
      <c r="G39" t="s">
        <v>71</v>
      </c>
      <c r="H39">
        <v>1</v>
      </c>
      <c r="I39" t="s">
        <v>262</v>
      </c>
      <c r="J39" t="s">
        <v>191</v>
      </c>
      <c r="K39" t="s">
        <v>238</v>
      </c>
      <c r="L39">
        <v>39</v>
      </c>
      <c r="M39">
        <v>5</v>
      </c>
      <c r="N39">
        <v>49</v>
      </c>
      <c r="O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 t="s">
        <v>108</v>
      </c>
      <c r="C40" t="s">
        <v>141</v>
      </c>
      <c r="D40" t="s">
        <v>90</v>
      </c>
      <c r="E40" t="s">
        <v>82</v>
      </c>
      <c r="F40" t="s">
        <v>137</v>
      </c>
      <c r="G40" t="s">
        <v>71</v>
      </c>
      <c r="H40">
        <v>1</v>
      </c>
      <c r="I40" t="s">
        <v>262</v>
      </c>
      <c r="J40" t="s">
        <v>186</v>
      </c>
      <c r="K40" t="s">
        <v>174</v>
      </c>
      <c r="L40">
        <v>23</v>
      </c>
      <c r="T40" t="str">
        <f>Block[[#This Row],[服装]]&amp;Block[[#This Row],[名前]]&amp;Block[[#This Row],[レアリティ]]</f>
        <v>ユニフォーム山口忠ICONIC</v>
      </c>
    </row>
    <row r="41" spans="1:20" x14ac:dyDescent="0.3">
      <c r="A41">
        <f>VLOOKUP(Block[[#This Row],[No用]],SetNo[[No.用]:[vlookup 用]],2,FALSE)</f>
        <v>9</v>
      </c>
      <c r="B41" t="s">
        <v>108</v>
      </c>
      <c r="C41" t="s">
        <v>141</v>
      </c>
      <c r="D41" t="s">
        <v>90</v>
      </c>
      <c r="E41" t="s">
        <v>82</v>
      </c>
      <c r="F41" t="s">
        <v>137</v>
      </c>
      <c r="G41" t="s">
        <v>71</v>
      </c>
      <c r="H41">
        <v>1</v>
      </c>
      <c r="I41" t="s">
        <v>262</v>
      </c>
      <c r="J41" t="s">
        <v>187</v>
      </c>
      <c r="K41" t="s">
        <v>174</v>
      </c>
      <c r="L41">
        <v>23</v>
      </c>
      <c r="T41" t="str">
        <f>Block[[#This Row],[服装]]&amp;Block[[#This Row],[名前]]&amp;Block[[#This Row],[レアリティ]]</f>
        <v>ユニフォーム山口忠ICONIC</v>
      </c>
    </row>
    <row r="42" spans="1:20" x14ac:dyDescent="0.3">
      <c r="A42">
        <f>VLOOKUP(Block[[#This Row],[No用]],SetNo[[No.用]:[vlookup 用]],2,FALSE)</f>
        <v>9</v>
      </c>
      <c r="B42" t="s">
        <v>108</v>
      </c>
      <c r="C42" t="s">
        <v>141</v>
      </c>
      <c r="D42" t="s">
        <v>90</v>
      </c>
      <c r="E42" t="s">
        <v>82</v>
      </c>
      <c r="F42" t="s">
        <v>137</v>
      </c>
      <c r="G42" t="s">
        <v>71</v>
      </c>
      <c r="H42">
        <v>1</v>
      </c>
      <c r="I42" t="s">
        <v>262</v>
      </c>
      <c r="J42" t="s">
        <v>263</v>
      </c>
      <c r="K42" t="s">
        <v>174</v>
      </c>
      <c r="L42">
        <v>21</v>
      </c>
      <c r="T42" t="str">
        <f>Block[[#This Row],[服装]]&amp;Block[[#This Row],[名前]]&amp;Block[[#This Row],[レアリティ]]</f>
        <v>ユニフォーム山口忠ICONIC</v>
      </c>
    </row>
    <row r="43" spans="1:20" x14ac:dyDescent="0.3">
      <c r="A43">
        <f>VLOOKUP(Block[[#This Row],[No用]],SetNo[[No.用]:[vlookup 用]],2,FALSE)</f>
        <v>10</v>
      </c>
      <c r="B43" t="s">
        <v>117</v>
      </c>
      <c r="C43" t="s">
        <v>141</v>
      </c>
      <c r="D43" t="s">
        <v>77</v>
      </c>
      <c r="E43" t="s">
        <v>82</v>
      </c>
      <c r="F43" t="s">
        <v>137</v>
      </c>
      <c r="G43" t="s">
        <v>71</v>
      </c>
      <c r="H43">
        <v>1</v>
      </c>
      <c r="I43" t="s">
        <v>262</v>
      </c>
      <c r="J43" t="s">
        <v>186</v>
      </c>
      <c r="K43" t="s">
        <v>174</v>
      </c>
      <c r="L43">
        <v>23</v>
      </c>
      <c r="T43" t="str">
        <f>Block[[#This Row],[服装]]&amp;Block[[#This Row],[名前]]&amp;Block[[#This Row],[レアリティ]]</f>
        <v>水着山口忠ICONIC</v>
      </c>
    </row>
    <row r="44" spans="1:20" x14ac:dyDescent="0.3">
      <c r="A44">
        <f>VLOOKUP(Block[[#This Row],[No用]],SetNo[[No.用]:[vlookup 用]],2,FALSE)</f>
        <v>10</v>
      </c>
      <c r="B44" t="s">
        <v>117</v>
      </c>
      <c r="C44" t="s">
        <v>141</v>
      </c>
      <c r="D44" t="s">
        <v>77</v>
      </c>
      <c r="E44" t="s">
        <v>82</v>
      </c>
      <c r="F44" t="s">
        <v>137</v>
      </c>
      <c r="G44" t="s">
        <v>71</v>
      </c>
      <c r="H44">
        <v>1</v>
      </c>
      <c r="I44" t="s">
        <v>262</v>
      </c>
      <c r="J44" t="s">
        <v>187</v>
      </c>
      <c r="K44" t="s">
        <v>174</v>
      </c>
      <c r="L44">
        <v>23</v>
      </c>
      <c r="T44" t="str">
        <f>Block[[#This Row],[服装]]&amp;Block[[#This Row],[名前]]&amp;Block[[#This Row],[レアリティ]]</f>
        <v>水着山口忠ICONIC</v>
      </c>
    </row>
    <row r="45" spans="1:20" x14ac:dyDescent="0.3">
      <c r="A45">
        <f>VLOOKUP(Block[[#This Row],[No用]],SetNo[[No.用]:[vlookup 用]],2,FALSE)</f>
        <v>10</v>
      </c>
      <c r="B45" t="s">
        <v>117</v>
      </c>
      <c r="C45" t="s">
        <v>141</v>
      </c>
      <c r="D45" t="s">
        <v>77</v>
      </c>
      <c r="E45" t="s">
        <v>82</v>
      </c>
      <c r="F45" t="s">
        <v>137</v>
      </c>
      <c r="G45" t="s">
        <v>71</v>
      </c>
      <c r="H45">
        <v>1</v>
      </c>
      <c r="I45" t="s">
        <v>262</v>
      </c>
      <c r="J45" t="s">
        <v>263</v>
      </c>
      <c r="K45" t="s">
        <v>174</v>
      </c>
      <c r="L45">
        <v>21</v>
      </c>
      <c r="T45" t="str">
        <f>Block[[#This Row],[服装]]&amp;Block[[#This Row],[名前]]&amp;Block[[#This Row],[レアリティ]]</f>
        <v>水着山口忠ICONIC</v>
      </c>
    </row>
    <row r="46" spans="1:20" x14ac:dyDescent="0.3">
      <c r="A46">
        <f>VLOOKUP(Block[[#This Row],[No用]],SetNo[[No.用]:[vlookup 用]],2,FALSE)</f>
        <v>11</v>
      </c>
      <c r="B46" t="s">
        <v>108</v>
      </c>
      <c r="C46" t="s">
        <v>142</v>
      </c>
      <c r="D46" t="s">
        <v>77</v>
      </c>
      <c r="E46" t="s">
        <v>80</v>
      </c>
      <c r="F46" t="s">
        <v>137</v>
      </c>
      <c r="G46" t="s">
        <v>71</v>
      </c>
      <c r="H46">
        <v>1</v>
      </c>
      <c r="I46" t="s">
        <v>262</v>
      </c>
      <c r="T46" t="str">
        <f>Block[[#This Row],[服装]]&amp;Block[[#This Row],[名前]]&amp;Block[[#This Row],[レアリティ]]</f>
        <v>ユニフォーム西谷夕ICONIC</v>
      </c>
    </row>
    <row r="47" spans="1:20" x14ac:dyDescent="0.3">
      <c r="A47">
        <f>VLOOKUP(Block[[#This Row],[No用]],SetNo[[No.用]:[vlookup 用]],2,FALSE)</f>
        <v>12</v>
      </c>
      <c r="B47" t="s">
        <v>150</v>
      </c>
      <c r="C47" t="s">
        <v>142</v>
      </c>
      <c r="D47" t="s">
        <v>73</v>
      </c>
      <c r="E47" t="s">
        <v>80</v>
      </c>
      <c r="F47" t="s">
        <v>137</v>
      </c>
      <c r="G47" t="s">
        <v>71</v>
      </c>
      <c r="H47">
        <v>1</v>
      </c>
      <c r="I47" t="s">
        <v>262</v>
      </c>
      <c r="T47" t="str">
        <f>Block[[#This Row],[服装]]&amp;Block[[#This Row],[名前]]&amp;Block[[#This Row],[レアリティ]]</f>
        <v>制服西谷夕ICONIC</v>
      </c>
    </row>
    <row r="48" spans="1:20" x14ac:dyDescent="0.3">
      <c r="A48">
        <f>VLOOKUP(Block[[#This Row],[No用]],SetNo[[No.用]:[vlookup 用]],2,FALSE)</f>
        <v>13</v>
      </c>
      <c r="B48" t="s">
        <v>218</v>
      </c>
      <c r="C48" t="s">
        <v>143</v>
      </c>
      <c r="D48" t="s">
        <v>24</v>
      </c>
      <c r="E48" t="s">
        <v>25</v>
      </c>
      <c r="F48" t="s">
        <v>137</v>
      </c>
      <c r="G48" t="s">
        <v>71</v>
      </c>
      <c r="H48">
        <v>1</v>
      </c>
      <c r="I48" t="s">
        <v>262</v>
      </c>
      <c r="J48" t="s">
        <v>186</v>
      </c>
      <c r="K48" t="s">
        <v>174</v>
      </c>
      <c r="L48">
        <v>24</v>
      </c>
      <c r="T48" t="str">
        <f>Block[[#This Row],[服装]]&amp;Block[[#This Row],[名前]]&amp;Block[[#This Row],[レアリティ]]</f>
        <v>ユニフォーム田中龍之介ICONIC</v>
      </c>
    </row>
    <row r="49" spans="1:20" x14ac:dyDescent="0.3">
      <c r="A49">
        <f>VLOOKUP(Block[[#This Row],[No用]],SetNo[[No.用]:[vlookup 用]],2,FALSE)</f>
        <v>13</v>
      </c>
      <c r="B49" t="s">
        <v>218</v>
      </c>
      <c r="C49" t="s">
        <v>143</v>
      </c>
      <c r="D49" t="s">
        <v>24</v>
      </c>
      <c r="E49" t="s">
        <v>25</v>
      </c>
      <c r="F49" t="s">
        <v>137</v>
      </c>
      <c r="G49" t="s">
        <v>71</v>
      </c>
      <c r="H49">
        <v>1</v>
      </c>
      <c r="I49" t="s">
        <v>262</v>
      </c>
      <c r="J49" t="s">
        <v>187</v>
      </c>
      <c r="K49" t="s">
        <v>174</v>
      </c>
      <c r="L49">
        <v>24</v>
      </c>
      <c r="T49" t="str">
        <f>Block[[#This Row],[服装]]&amp;Block[[#This Row],[名前]]&amp;Block[[#This Row],[レアリティ]]</f>
        <v>ユニフォーム田中龍之介ICONIC</v>
      </c>
    </row>
    <row r="50" spans="1:20" x14ac:dyDescent="0.3">
      <c r="A50">
        <f>VLOOKUP(Block[[#This Row],[No用]],SetNo[[No.用]:[vlookup 用]],2,FALSE)</f>
        <v>14</v>
      </c>
      <c r="B50" t="s">
        <v>150</v>
      </c>
      <c r="C50" t="s">
        <v>143</v>
      </c>
      <c r="D50" t="s">
        <v>28</v>
      </c>
      <c r="E50" t="s">
        <v>25</v>
      </c>
      <c r="F50" t="s">
        <v>137</v>
      </c>
      <c r="G50" t="s">
        <v>71</v>
      </c>
      <c r="H50">
        <v>1</v>
      </c>
      <c r="I50" t="s">
        <v>262</v>
      </c>
      <c r="J50" t="s">
        <v>186</v>
      </c>
      <c r="K50" t="s">
        <v>174</v>
      </c>
      <c r="L50">
        <v>24</v>
      </c>
      <c r="T50" t="str">
        <f>Block[[#This Row],[服装]]&amp;Block[[#This Row],[名前]]&amp;Block[[#This Row],[レアリティ]]</f>
        <v>制服田中龍之介ICONIC</v>
      </c>
    </row>
    <row r="51" spans="1:20" x14ac:dyDescent="0.3">
      <c r="A51">
        <f>VLOOKUP(Block[[#This Row],[No用]],SetNo[[No.用]:[vlookup 用]],2,FALSE)</f>
        <v>14</v>
      </c>
      <c r="B51" t="s">
        <v>150</v>
      </c>
      <c r="C51" t="s">
        <v>143</v>
      </c>
      <c r="D51" t="s">
        <v>28</v>
      </c>
      <c r="E51" t="s">
        <v>25</v>
      </c>
      <c r="F51" t="s">
        <v>137</v>
      </c>
      <c r="G51" t="s">
        <v>71</v>
      </c>
      <c r="H51">
        <v>1</v>
      </c>
      <c r="I51" t="s">
        <v>262</v>
      </c>
      <c r="J51" t="s">
        <v>187</v>
      </c>
      <c r="K51" t="s">
        <v>174</v>
      </c>
      <c r="L51">
        <v>24</v>
      </c>
      <c r="T51" t="str">
        <f>Block[[#This Row],[服装]]&amp;Block[[#This Row],[名前]]&amp;Block[[#This Row],[レアリティ]]</f>
        <v>制服田中龍之介ICONIC</v>
      </c>
    </row>
    <row r="52" spans="1:20" x14ac:dyDescent="0.3">
      <c r="A52">
        <f>VLOOKUP(Block[[#This Row],[No用]],SetNo[[No.用]:[vlookup 用]],2,FALSE)</f>
        <v>15</v>
      </c>
      <c r="B52" t="s">
        <v>218</v>
      </c>
      <c r="C52" t="s">
        <v>144</v>
      </c>
      <c r="D52" t="s">
        <v>28</v>
      </c>
      <c r="E52" t="s">
        <v>25</v>
      </c>
      <c r="F52" t="s">
        <v>137</v>
      </c>
      <c r="G52" t="s">
        <v>71</v>
      </c>
      <c r="H52">
        <v>1</v>
      </c>
      <c r="I52" t="s">
        <v>262</v>
      </c>
      <c r="J52" t="s">
        <v>186</v>
      </c>
      <c r="K52" t="s">
        <v>174</v>
      </c>
      <c r="L52">
        <v>25</v>
      </c>
      <c r="T52" t="str">
        <f>Block[[#This Row],[服装]]&amp;Block[[#This Row],[名前]]&amp;Block[[#This Row],[レアリティ]]</f>
        <v>ユニフォーム澤村大地ICONIC</v>
      </c>
    </row>
    <row r="53" spans="1:20" x14ac:dyDescent="0.3">
      <c r="A53">
        <f>VLOOKUP(Block[[#This Row],[No用]],SetNo[[No.用]:[vlookup 用]],2,FALSE)</f>
        <v>15</v>
      </c>
      <c r="B53" t="s">
        <v>218</v>
      </c>
      <c r="C53" t="s">
        <v>144</v>
      </c>
      <c r="D53" t="s">
        <v>28</v>
      </c>
      <c r="E53" t="s">
        <v>25</v>
      </c>
      <c r="F53" t="s">
        <v>137</v>
      </c>
      <c r="G53" t="s">
        <v>71</v>
      </c>
      <c r="H53">
        <v>1</v>
      </c>
      <c r="I53" t="s">
        <v>262</v>
      </c>
      <c r="J53" t="s">
        <v>187</v>
      </c>
      <c r="K53" t="s">
        <v>174</v>
      </c>
      <c r="L53">
        <v>25</v>
      </c>
      <c r="T53" t="str">
        <f>Block[[#This Row],[服装]]&amp;Block[[#This Row],[名前]]&amp;Block[[#This Row],[レアリティ]]</f>
        <v>ユニフォーム澤村大地ICONIC</v>
      </c>
    </row>
    <row r="54" spans="1:20" x14ac:dyDescent="0.3">
      <c r="A54">
        <f>VLOOKUP(Block[[#This Row],[No用]],SetNo[[No.用]:[vlookup 用]],2,FALSE)</f>
        <v>16</v>
      </c>
      <c r="B54" t="s">
        <v>118</v>
      </c>
      <c r="C54" t="s">
        <v>144</v>
      </c>
      <c r="D54" t="s">
        <v>23</v>
      </c>
      <c r="E54" t="s">
        <v>25</v>
      </c>
      <c r="F54" t="s">
        <v>137</v>
      </c>
      <c r="G54" t="s">
        <v>71</v>
      </c>
      <c r="H54">
        <v>1</v>
      </c>
      <c r="I54" t="s">
        <v>262</v>
      </c>
      <c r="J54" t="s">
        <v>186</v>
      </c>
      <c r="K54" t="s">
        <v>190</v>
      </c>
      <c r="L54">
        <v>28</v>
      </c>
      <c r="T54" t="str">
        <f>Block[[#This Row],[服装]]&amp;Block[[#This Row],[名前]]&amp;Block[[#This Row],[レアリティ]]</f>
        <v>プール掃除澤村大地ICONIC</v>
      </c>
    </row>
    <row r="55" spans="1:20" x14ac:dyDescent="0.3">
      <c r="A55">
        <f>VLOOKUP(Block[[#This Row],[No用]],SetNo[[No.用]:[vlookup 用]],2,FALSE)</f>
        <v>16</v>
      </c>
      <c r="B55" t="s">
        <v>118</v>
      </c>
      <c r="C55" t="s">
        <v>144</v>
      </c>
      <c r="D55" t="s">
        <v>23</v>
      </c>
      <c r="E55" t="s">
        <v>25</v>
      </c>
      <c r="F55" t="s">
        <v>137</v>
      </c>
      <c r="G55" t="s">
        <v>71</v>
      </c>
      <c r="H55">
        <v>1</v>
      </c>
      <c r="I55" t="s">
        <v>262</v>
      </c>
      <c r="J55" t="s">
        <v>187</v>
      </c>
      <c r="K55" t="s">
        <v>190</v>
      </c>
      <c r="L55">
        <v>28</v>
      </c>
      <c r="T55" t="str">
        <f>Block[[#This Row],[服装]]&amp;Block[[#This Row],[名前]]&amp;Block[[#This Row],[レアリティ]]</f>
        <v>プール掃除澤村大地ICONIC</v>
      </c>
    </row>
    <row r="56" spans="1:20" x14ac:dyDescent="0.3">
      <c r="A56">
        <f>VLOOKUP(Block[[#This Row],[No用]],SetNo[[No.用]:[vlookup 用]],2,FALSE)</f>
        <v>17</v>
      </c>
      <c r="B56" t="s">
        <v>218</v>
      </c>
      <c r="C56" t="s">
        <v>145</v>
      </c>
      <c r="D56" t="s">
        <v>24</v>
      </c>
      <c r="E56" t="s">
        <v>31</v>
      </c>
      <c r="F56" t="s">
        <v>137</v>
      </c>
      <c r="G56" t="s">
        <v>71</v>
      </c>
      <c r="H56">
        <v>1</v>
      </c>
      <c r="I56" t="s">
        <v>262</v>
      </c>
      <c r="J56" t="s">
        <v>186</v>
      </c>
      <c r="K56" t="s">
        <v>174</v>
      </c>
      <c r="L56">
        <v>21</v>
      </c>
      <c r="T56" t="str">
        <f>Block[[#This Row],[服装]]&amp;Block[[#This Row],[名前]]&amp;Block[[#This Row],[レアリティ]]</f>
        <v>ユニフォーム菅原考支ICONIC</v>
      </c>
    </row>
    <row r="57" spans="1:20" x14ac:dyDescent="0.3">
      <c r="A57">
        <f>VLOOKUP(Block[[#This Row],[No用]],SetNo[[No.用]:[vlookup 用]],2,FALSE)</f>
        <v>17</v>
      </c>
      <c r="B57" t="s">
        <v>218</v>
      </c>
      <c r="C57" t="s">
        <v>145</v>
      </c>
      <c r="D57" t="s">
        <v>24</v>
      </c>
      <c r="E57" t="s">
        <v>31</v>
      </c>
      <c r="F57" t="s">
        <v>137</v>
      </c>
      <c r="G57" t="s">
        <v>71</v>
      </c>
      <c r="H57">
        <v>1</v>
      </c>
      <c r="I57" t="s">
        <v>262</v>
      </c>
      <c r="J57" t="s">
        <v>187</v>
      </c>
      <c r="K57" t="s">
        <v>174</v>
      </c>
      <c r="L57">
        <v>21</v>
      </c>
      <c r="T57" t="str">
        <f>Block[[#This Row],[服装]]&amp;Block[[#This Row],[名前]]&amp;Block[[#This Row],[レアリティ]]</f>
        <v>ユニフォーム菅原考支ICONIC</v>
      </c>
    </row>
    <row r="58" spans="1:20" x14ac:dyDescent="0.3">
      <c r="A58">
        <f>VLOOKUP(Block[[#This Row],[No用]],SetNo[[No.用]:[vlookup 用]],2,FALSE)</f>
        <v>17</v>
      </c>
      <c r="B58" t="s">
        <v>218</v>
      </c>
      <c r="C58" t="s">
        <v>145</v>
      </c>
      <c r="D58" t="s">
        <v>24</v>
      </c>
      <c r="E58" t="s">
        <v>31</v>
      </c>
      <c r="F58" t="s">
        <v>137</v>
      </c>
      <c r="G58" t="s">
        <v>71</v>
      </c>
      <c r="H58">
        <v>1</v>
      </c>
      <c r="I58" t="s">
        <v>262</v>
      </c>
      <c r="J58" t="s">
        <v>189</v>
      </c>
      <c r="K58" t="s">
        <v>174</v>
      </c>
      <c r="L58">
        <v>25</v>
      </c>
      <c r="T58" t="str">
        <f>Block[[#This Row],[服装]]&amp;Block[[#This Row],[名前]]&amp;Block[[#This Row],[レアリティ]]</f>
        <v>ユニフォーム菅原考支ICONIC</v>
      </c>
    </row>
    <row r="59" spans="1:20" x14ac:dyDescent="0.3">
      <c r="A59">
        <f>VLOOKUP(Block[[#This Row],[No用]],SetNo[[No.用]:[vlookup 用]],2,FALSE)</f>
        <v>17</v>
      </c>
      <c r="B59" t="s">
        <v>218</v>
      </c>
      <c r="C59" t="s">
        <v>145</v>
      </c>
      <c r="D59" t="s">
        <v>24</v>
      </c>
      <c r="E59" t="s">
        <v>31</v>
      </c>
      <c r="F59" t="s">
        <v>137</v>
      </c>
      <c r="G59" t="s">
        <v>71</v>
      </c>
      <c r="H59">
        <v>1</v>
      </c>
      <c r="I59" t="s">
        <v>262</v>
      </c>
      <c r="J59" t="s">
        <v>263</v>
      </c>
      <c r="K59" t="s">
        <v>174</v>
      </c>
      <c r="L59">
        <v>24</v>
      </c>
      <c r="T59" t="str">
        <f>Block[[#This Row],[服装]]&amp;Block[[#This Row],[名前]]&amp;Block[[#This Row],[レアリティ]]</f>
        <v>ユニフォーム菅原考支ICONIC</v>
      </c>
    </row>
    <row r="60" spans="1:20" x14ac:dyDescent="0.3">
      <c r="A60">
        <f>VLOOKUP(Block[[#This Row],[No用]],SetNo[[No.用]:[vlookup 用]],2,FALSE)</f>
        <v>18</v>
      </c>
      <c r="B60" t="s">
        <v>118</v>
      </c>
      <c r="C60" t="s">
        <v>145</v>
      </c>
      <c r="D60" t="s">
        <v>28</v>
      </c>
      <c r="E60" t="s">
        <v>31</v>
      </c>
      <c r="F60" t="s">
        <v>137</v>
      </c>
      <c r="G60" t="s">
        <v>71</v>
      </c>
      <c r="H60">
        <v>1</v>
      </c>
      <c r="I60" t="s">
        <v>262</v>
      </c>
      <c r="J60" t="s">
        <v>186</v>
      </c>
      <c r="K60" t="s">
        <v>174</v>
      </c>
      <c r="L60">
        <v>21</v>
      </c>
      <c r="T60" t="str">
        <f>Block[[#This Row],[服装]]&amp;Block[[#This Row],[名前]]&amp;Block[[#This Row],[レアリティ]]</f>
        <v>プール掃除菅原考支ICONIC</v>
      </c>
    </row>
    <row r="61" spans="1:20" x14ac:dyDescent="0.3">
      <c r="A61">
        <f>VLOOKUP(Block[[#This Row],[No用]],SetNo[[No.用]:[vlookup 用]],2,FALSE)</f>
        <v>18</v>
      </c>
      <c r="B61" t="s">
        <v>118</v>
      </c>
      <c r="C61" t="s">
        <v>145</v>
      </c>
      <c r="D61" t="s">
        <v>28</v>
      </c>
      <c r="E61" t="s">
        <v>31</v>
      </c>
      <c r="F61" t="s">
        <v>137</v>
      </c>
      <c r="G61" t="s">
        <v>71</v>
      </c>
      <c r="H61">
        <v>1</v>
      </c>
      <c r="I61" t="s">
        <v>262</v>
      </c>
      <c r="J61" t="s">
        <v>187</v>
      </c>
      <c r="K61" t="s">
        <v>174</v>
      </c>
      <c r="L61">
        <v>21</v>
      </c>
      <c r="T61" t="str">
        <f>Block[[#This Row],[服装]]&amp;Block[[#This Row],[名前]]&amp;Block[[#This Row],[レアリティ]]</f>
        <v>プール掃除菅原考支ICONIC</v>
      </c>
    </row>
    <row r="62" spans="1:20" x14ac:dyDescent="0.3">
      <c r="A62">
        <f>VLOOKUP(Block[[#This Row],[No用]],SetNo[[No.用]:[vlookup 用]],2,FALSE)</f>
        <v>18</v>
      </c>
      <c r="B62" t="s">
        <v>118</v>
      </c>
      <c r="C62" t="s">
        <v>145</v>
      </c>
      <c r="D62" t="s">
        <v>28</v>
      </c>
      <c r="E62" t="s">
        <v>31</v>
      </c>
      <c r="F62" t="s">
        <v>137</v>
      </c>
      <c r="G62" t="s">
        <v>71</v>
      </c>
      <c r="H62">
        <v>1</v>
      </c>
      <c r="I62" t="s">
        <v>262</v>
      </c>
      <c r="J62" t="s">
        <v>189</v>
      </c>
      <c r="K62" t="s">
        <v>174</v>
      </c>
      <c r="L62">
        <v>25</v>
      </c>
      <c r="T62" t="str">
        <f>Block[[#This Row],[服装]]&amp;Block[[#This Row],[名前]]&amp;Block[[#This Row],[レアリティ]]</f>
        <v>プール掃除菅原考支ICONIC</v>
      </c>
    </row>
    <row r="63" spans="1:20" x14ac:dyDescent="0.3">
      <c r="A63">
        <f>VLOOKUP(Block[[#This Row],[No用]],SetNo[[No.用]:[vlookup 用]],2,FALSE)</f>
        <v>18</v>
      </c>
      <c r="B63" t="s">
        <v>118</v>
      </c>
      <c r="C63" t="s">
        <v>145</v>
      </c>
      <c r="D63" t="s">
        <v>28</v>
      </c>
      <c r="E63" t="s">
        <v>31</v>
      </c>
      <c r="F63" t="s">
        <v>137</v>
      </c>
      <c r="G63" t="s">
        <v>71</v>
      </c>
      <c r="H63">
        <v>1</v>
      </c>
      <c r="I63" t="s">
        <v>262</v>
      </c>
      <c r="J63" t="s">
        <v>263</v>
      </c>
      <c r="K63" t="s">
        <v>174</v>
      </c>
      <c r="L63">
        <v>24</v>
      </c>
      <c r="T63" t="str">
        <f>Block[[#This Row],[服装]]&amp;Block[[#This Row],[名前]]&amp;Block[[#This Row],[レアリティ]]</f>
        <v>プール掃除菅原考支ICONIC</v>
      </c>
    </row>
    <row r="64" spans="1:20" x14ac:dyDescent="0.3">
      <c r="A64">
        <f>VLOOKUP(Block[[#This Row],[No用]],SetNo[[No.用]:[vlookup 用]],2,FALSE)</f>
        <v>19</v>
      </c>
      <c r="B64" t="s">
        <v>218</v>
      </c>
      <c r="C64" t="s">
        <v>146</v>
      </c>
      <c r="D64" t="s">
        <v>28</v>
      </c>
      <c r="E64" t="s">
        <v>25</v>
      </c>
      <c r="F64" t="s">
        <v>137</v>
      </c>
      <c r="G64" t="s">
        <v>71</v>
      </c>
      <c r="H64">
        <v>1</v>
      </c>
      <c r="I64" t="s">
        <v>262</v>
      </c>
      <c r="J64" t="s">
        <v>186</v>
      </c>
      <c r="K64" t="s">
        <v>174</v>
      </c>
      <c r="L64">
        <v>22</v>
      </c>
      <c r="T64" t="str">
        <f>Block[[#This Row],[服装]]&amp;Block[[#This Row],[名前]]&amp;Block[[#This Row],[レアリティ]]</f>
        <v>ユニフォーム東峰旭ICONIC</v>
      </c>
    </row>
    <row r="65" spans="1:20" x14ac:dyDescent="0.3">
      <c r="A65">
        <f>VLOOKUP(Block[[#This Row],[No用]],SetNo[[No.用]:[vlookup 用]],2,FALSE)</f>
        <v>19</v>
      </c>
      <c r="B65" t="s">
        <v>218</v>
      </c>
      <c r="C65" t="s">
        <v>146</v>
      </c>
      <c r="D65" t="s">
        <v>28</v>
      </c>
      <c r="E65" t="s">
        <v>25</v>
      </c>
      <c r="F65" t="s">
        <v>137</v>
      </c>
      <c r="G65" t="s">
        <v>71</v>
      </c>
      <c r="H65">
        <v>1</v>
      </c>
      <c r="I65" t="s">
        <v>262</v>
      </c>
      <c r="J65" t="s">
        <v>187</v>
      </c>
      <c r="K65" t="s">
        <v>174</v>
      </c>
      <c r="L65">
        <v>22</v>
      </c>
      <c r="T65" t="str">
        <f>Block[[#This Row],[服装]]&amp;Block[[#This Row],[名前]]&amp;Block[[#This Row],[レアリティ]]</f>
        <v>ユニフォーム東峰旭ICONIC</v>
      </c>
    </row>
    <row r="66" spans="1:20" x14ac:dyDescent="0.3">
      <c r="A66">
        <f>VLOOKUP(Block[[#This Row],[No用]],SetNo[[No.用]:[vlookup 用]],2,FALSE)</f>
        <v>19</v>
      </c>
      <c r="B66" t="s">
        <v>218</v>
      </c>
      <c r="C66" t="s">
        <v>146</v>
      </c>
      <c r="D66" t="s">
        <v>28</v>
      </c>
      <c r="E66" t="s">
        <v>25</v>
      </c>
      <c r="F66" t="s">
        <v>137</v>
      </c>
      <c r="G66" t="s">
        <v>71</v>
      </c>
      <c r="H66">
        <v>1</v>
      </c>
      <c r="I66" t="s">
        <v>262</v>
      </c>
      <c r="J66" t="s">
        <v>263</v>
      </c>
      <c r="K66" t="s">
        <v>174</v>
      </c>
      <c r="L66">
        <v>22</v>
      </c>
      <c r="T66" t="str">
        <f>Block[[#This Row],[服装]]&amp;Block[[#This Row],[名前]]&amp;Block[[#This Row],[レアリティ]]</f>
        <v>ユニフォーム東峰旭ICONIC</v>
      </c>
    </row>
    <row r="67" spans="1:20" x14ac:dyDescent="0.3">
      <c r="A67">
        <f>VLOOKUP(Block[[#This Row],[No用]],SetNo[[No.用]:[vlookup 用]],2,FALSE)</f>
        <v>20</v>
      </c>
      <c r="B67" t="s">
        <v>118</v>
      </c>
      <c r="C67" t="s">
        <v>146</v>
      </c>
      <c r="D67" t="s">
        <v>23</v>
      </c>
      <c r="E67" t="s">
        <v>25</v>
      </c>
      <c r="F67" t="s">
        <v>137</v>
      </c>
      <c r="G67" t="s">
        <v>71</v>
      </c>
      <c r="H67">
        <v>1</v>
      </c>
      <c r="I67" t="s">
        <v>262</v>
      </c>
      <c r="J67" t="s">
        <v>186</v>
      </c>
      <c r="K67" t="s">
        <v>174</v>
      </c>
      <c r="L67">
        <v>20</v>
      </c>
      <c r="T67" t="str">
        <f>Block[[#This Row],[服装]]&amp;Block[[#This Row],[名前]]&amp;Block[[#This Row],[レアリティ]]</f>
        <v>プール掃除東峰旭ICONIC</v>
      </c>
    </row>
    <row r="68" spans="1:20" x14ac:dyDescent="0.3">
      <c r="A68">
        <f>VLOOKUP(Block[[#This Row],[No用]],SetNo[[No.用]:[vlookup 用]],2,FALSE)</f>
        <v>20</v>
      </c>
      <c r="B68" t="s">
        <v>118</v>
      </c>
      <c r="C68" t="s">
        <v>146</v>
      </c>
      <c r="D68" t="s">
        <v>23</v>
      </c>
      <c r="E68" t="s">
        <v>25</v>
      </c>
      <c r="F68" t="s">
        <v>137</v>
      </c>
      <c r="G68" t="s">
        <v>71</v>
      </c>
      <c r="H68">
        <v>1</v>
      </c>
      <c r="I68" t="s">
        <v>262</v>
      </c>
      <c r="J68" t="s">
        <v>187</v>
      </c>
      <c r="K68" t="s">
        <v>174</v>
      </c>
      <c r="L68">
        <v>20</v>
      </c>
      <c r="T68" t="str">
        <f>Block[[#This Row],[服装]]&amp;Block[[#This Row],[名前]]&amp;Block[[#This Row],[レアリティ]]</f>
        <v>プール掃除東峰旭ICONIC</v>
      </c>
    </row>
    <row r="69" spans="1:20" x14ac:dyDescent="0.3">
      <c r="A69">
        <f>VLOOKUP(Block[[#This Row],[No用]],SetNo[[No.用]:[vlookup 用]],2,FALSE)</f>
        <v>20</v>
      </c>
      <c r="B69" t="s">
        <v>118</v>
      </c>
      <c r="C69" t="s">
        <v>146</v>
      </c>
      <c r="D69" t="s">
        <v>23</v>
      </c>
      <c r="E69" t="s">
        <v>25</v>
      </c>
      <c r="F69" t="s">
        <v>137</v>
      </c>
      <c r="G69" t="s">
        <v>71</v>
      </c>
      <c r="H69">
        <v>1</v>
      </c>
      <c r="I69" t="s">
        <v>262</v>
      </c>
      <c r="J69" t="s">
        <v>263</v>
      </c>
      <c r="K69" t="s">
        <v>174</v>
      </c>
      <c r="L69">
        <v>20</v>
      </c>
      <c r="T69" t="str">
        <f>Block[[#This Row],[服装]]&amp;Block[[#This Row],[名前]]&amp;Block[[#This Row],[レアリティ]]</f>
        <v>プール掃除東峰旭ICONIC</v>
      </c>
    </row>
    <row r="70" spans="1:20" x14ac:dyDescent="0.3">
      <c r="A70">
        <f>VLOOKUP(Block[[#This Row],[No用]],SetNo[[No.用]:[vlookup 用]],2,FALSE)</f>
        <v>21</v>
      </c>
      <c r="B70" t="s">
        <v>218</v>
      </c>
      <c r="C70" t="s">
        <v>146</v>
      </c>
      <c r="D70" t="s">
        <v>28</v>
      </c>
      <c r="E70" t="s">
        <v>25</v>
      </c>
      <c r="F70" t="s">
        <v>137</v>
      </c>
      <c r="G70" t="s">
        <v>231</v>
      </c>
      <c r="H70">
        <v>1</v>
      </c>
      <c r="I70" t="s">
        <v>262</v>
      </c>
      <c r="J70" t="s">
        <v>186</v>
      </c>
      <c r="K70" t="s">
        <v>174</v>
      </c>
      <c r="L70">
        <v>22</v>
      </c>
      <c r="T70" t="str">
        <f>Block[[#This Row],[服装]]&amp;Block[[#This Row],[名前]]&amp;Block[[#This Row],[レアリティ]]</f>
        <v>ユニフォーム東峰旭YELL</v>
      </c>
    </row>
    <row r="71" spans="1:20" x14ac:dyDescent="0.3">
      <c r="A71">
        <f>VLOOKUP(Block[[#This Row],[No用]],SetNo[[No.用]:[vlookup 用]],2,FALSE)</f>
        <v>21</v>
      </c>
      <c r="B71" t="s">
        <v>218</v>
      </c>
      <c r="C71" t="s">
        <v>146</v>
      </c>
      <c r="D71" t="s">
        <v>28</v>
      </c>
      <c r="E71" t="s">
        <v>25</v>
      </c>
      <c r="F71" t="s">
        <v>137</v>
      </c>
      <c r="G71" t="s">
        <v>231</v>
      </c>
      <c r="H71">
        <v>1</v>
      </c>
      <c r="I71" t="s">
        <v>262</v>
      </c>
      <c r="J71" t="s">
        <v>187</v>
      </c>
      <c r="K71" t="s">
        <v>174</v>
      </c>
      <c r="L71">
        <v>22</v>
      </c>
      <c r="T71" t="str">
        <f>Block[[#This Row],[服装]]&amp;Block[[#This Row],[名前]]&amp;Block[[#This Row],[レアリティ]]</f>
        <v>ユニフォーム東峰旭YELL</v>
      </c>
    </row>
    <row r="72" spans="1:20" x14ac:dyDescent="0.3">
      <c r="A72">
        <f>VLOOKUP(Block[[#This Row],[No用]],SetNo[[No.用]:[vlookup 用]],2,FALSE)</f>
        <v>21</v>
      </c>
      <c r="B72" t="s">
        <v>218</v>
      </c>
      <c r="C72" t="s">
        <v>146</v>
      </c>
      <c r="D72" t="s">
        <v>28</v>
      </c>
      <c r="E72" t="s">
        <v>25</v>
      </c>
      <c r="F72" t="s">
        <v>137</v>
      </c>
      <c r="G72" t="s">
        <v>231</v>
      </c>
      <c r="H72">
        <v>1</v>
      </c>
      <c r="I72" t="s">
        <v>262</v>
      </c>
      <c r="J72" t="s">
        <v>263</v>
      </c>
      <c r="K72" t="s">
        <v>174</v>
      </c>
      <c r="L72">
        <v>22</v>
      </c>
      <c r="T72" t="str">
        <f>Block[[#This Row],[服装]]&amp;Block[[#This Row],[名前]]&amp;Block[[#This Row],[レアリティ]]</f>
        <v>ユニフォーム東峰旭YELL</v>
      </c>
    </row>
    <row r="73" spans="1:20" x14ac:dyDescent="0.3">
      <c r="A73">
        <f>VLOOKUP(Block[[#This Row],[No用]],SetNo[[No.用]:[vlookup 用]],2,FALSE)</f>
        <v>22</v>
      </c>
      <c r="B73" t="s">
        <v>218</v>
      </c>
      <c r="C73" t="s">
        <v>147</v>
      </c>
      <c r="D73" t="s">
        <v>24</v>
      </c>
      <c r="E73" t="s">
        <v>25</v>
      </c>
      <c r="F73" t="s">
        <v>137</v>
      </c>
      <c r="G73" t="s">
        <v>71</v>
      </c>
      <c r="H73">
        <v>1</v>
      </c>
      <c r="I73" t="s">
        <v>262</v>
      </c>
      <c r="J73" t="s">
        <v>186</v>
      </c>
      <c r="K73" t="s">
        <v>174</v>
      </c>
      <c r="L73">
        <v>24</v>
      </c>
      <c r="T73" t="str">
        <f>Block[[#This Row],[服装]]&amp;Block[[#This Row],[名前]]&amp;Block[[#This Row],[レアリティ]]</f>
        <v>ユニフォーム縁下力ICONIC</v>
      </c>
    </row>
    <row r="74" spans="1:20" x14ac:dyDescent="0.3">
      <c r="A74">
        <f>VLOOKUP(Block[[#This Row],[No用]],SetNo[[No.用]:[vlookup 用]],2,FALSE)</f>
        <v>22</v>
      </c>
      <c r="B74" t="s">
        <v>218</v>
      </c>
      <c r="C74" t="s">
        <v>147</v>
      </c>
      <c r="D74" t="s">
        <v>24</v>
      </c>
      <c r="E74" t="s">
        <v>25</v>
      </c>
      <c r="F74" t="s">
        <v>137</v>
      </c>
      <c r="G74" t="s">
        <v>71</v>
      </c>
      <c r="H74">
        <v>1</v>
      </c>
      <c r="I74" t="s">
        <v>262</v>
      </c>
      <c r="J74" t="s">
        <v>187</v>
      </c>
      <c r="K74" t="s">
        <v>174</v>
      </c>
      <c r="L74">
        <v>24</v>
      </c>
      <c r="T74" t="str">
        <f>Block[[#This Row],[服装]]&amp;Block[[#This Row],[名前]]&amp;Block[[#This Row],[レアリティ]]</f>
        <v>ユニフォーム縁下力ICONIC</v>
      </c>
    </row>
    <row r="75" spans="1:20" x14ac:dyDescent="0.3">
      <c r="A75">
        <f>VLOOKUP(Block[[#This Row],[No用]],SetNo[[No.用]:[vlookup 用]],2,FALSE)</f>
        <v>22</v>
      </c>
      <c r="B75" t="s">
        <v>218</v>
      </c>
      <c r="C75" t="s">
        <v>147</v>
      </c>
      <c r="D75" t="s">
        <v>24</v>
      </c>
      <c r="E75" t="s">
        <v>25</v>
      </c>
      <c r="F75" t="s">
        <v>137</v>
      </c>
      <c r="G75" t="s">
        <v>71</v>
      </c>
      <c r="H75">
        <v>1</v>
      </c>
      <c r="I75" t="s">
        <v>262</v>
      </c>
      <c r="J75" t="s">
        <v>189</v>
      </c>
      <c r="K75" t="s">
        <v>174</v>
      </c>
      <c r="L75">
        <v>24</v>
      </c>
      <c r="T75" t="str">
        <f>Block[[#This Row],[服装]]&amp;Block[[#This Row],[名前]]&amp;Block[[#This Row],[レアリティ]]</f>
        <v>ユニフォーム縁下力ICONIC</v>
      </c>
    </row>
    <row r="76" spans="1:20" x14ac:dyDescent="0.3">
      <c r="A76">
        <f>VLOOKUP(Block[[#This Row],[No用]],SetNo[[No.用]:[vlookup 用]],2,FALSE)</f>
        <v>22</v>
      </c>
      <c r="B76" t="s">
        <v>218</v>
      </c>
      <c r="C76" t="s">
        <v>147</v>
      </c>
      <c r="D76" t="s">
        <v>24</v>
      </c>
      <c r="E76" t="s">
        <v>25</v>
      </c>
      <c r="F76" t="s">
        <v>137</v>
      </c>
      <c r="G76" t="s">
        <v>71</v>
      </c>
      <c r="H76">
        <v>1</v>
      </c>
      <c r="I76" t="s">
        <v>262</v>
      </c>
      <c r="J76" t="s">
        <v>263</v>
      </c>
      <c r="K76" t="s">
        <v>174</v>
      </c>
      <c r="L76">
        <v>24</v>
      </c>
      <c r="T76" t="str">
        <f>Block[[#This Row],[服装]]&amp;Block[[#This Row],[名前]]&amp;Block[[#This Row],[レアリティ]]</f>
        <v>ユニフォーム縁下力ICONIC</v>
      </c>
    </row>
    <row r="77" spans="1:20" x14ac:dyDescent="0.3">
      <c r="A77">
        <f>VLOOKUP(Block[[#This Row],[No用]],SetNo[[No.用]:[vlookup 用]],2,FALSE)</f>
        <v>23</v>
      </c>
      <c r="B77" t="s">
        <v>403</v>
      </c>
      <c r="C77" t="s">
        <v>147</v>
      </c>
      <c r="D77" t="s">
        <v>28</v>
      </c>
      <c r="E77" t="s">
        <v>25</v>
      </c>
      <c r="F77" t="s">
        <v>137</v>
      </c>
      <c r="G77" t="s">
        <v>71</v>
      </c>
      <c r="H77">
        <v>1</v>
      </c>
      <c r="I77" t="s">
        <v>262</v>
      </c>
      <c r="J77" t="s">
        <v>186</v>
      </c>
      <c r="K77" t="s">
        <v>174</v>
      </c>
      <c r="L77">
        <v>24</v>
      </c>
      <c r="T77" t="str">
        <f>Block[[#This Row],[服装]]&amp;Block[[#This Row],[名前]]&amp;Block[[#This Row],[レアリティ]]</f>
        <v>探偵縁下力ICONIC</v>
      </c>
    </row>
    <row r="78" spans="1:20" x14ac:dyDescent="0.3">
      <c r="A78">
        <f>VLOOKUP(Block[[#This Row],[No用]],SetNo[[No.用]:[vlookup 用]],2,FALSE)</f>
        <v>23</v>
      </c>
      <c r="B78" t="s">
        <v>403</v>
      </c>
      <c r="C78" t="s">
        <v>147</v>
      </c>
      <c r="D78" t="s">
        <v>28</v>
      </c>
      <c r="E78" t="s">
        <v>25</v>
      </c>
      <c r="F78" t="s">
        <v>137</v>
      </c>
      <c r="G78" t="s">
        <v>71</v>
      </c>
      <c r="H78">
        <v>1</v>
      </c>
      <c r="I78" t="s">
        <v>262</v>
      </c>
      <c r="J78" t="s">
        <v>187</v>
      </c>
      <c r="K78" t="s">
        <v>174</v>
      </c>
      <c r="L78">
        <v>24</v>
      </c>
      <c r="T78" t="str">
        <f>Block[[#This Row],[服装]]&amp;Block[[#This Row],[名前]]&amp;Block[[#This Row],[レアリティ]]</f>
        <v>探偵縁下力ICONIC</v>
      </c>
    </row>
    <row r="79" spans="1:20" x14ac:dyDescent="0.3">
      <c r="A79">
        <f>VLOOKUP(Block[[#This Row],[No用]],SetNo[[No.用]:[vlookup 用]],2,FALSE)</f>
        <v>23</v>
      </c>
      <c r="B79" t="s">
        <v>403</v>
      </c>
      <c r="C79" t="s">
        <v>147</v>
      </c>
      <c r="D79" t="s">
        <v>28</v>
      </c>
      <c r="E79" t="s">
        <v>25</v>
      </c>
      <c r="F79" t="s">
        <v>137</v>
      </c>
      <c r="G79" t="s">
        <v>71</v>
      </c>
      <c r="H79">
        <v>1</v>
      </c>
      <c r="I79" t="s">
        <v>262</v>
      </c>
      <c r="J79" t="s">
        <v>189</v>
      </c>
      <c r="K79" t="s">
        <v>174</v>
      </c>
      <c r="L79">
        <v>24</v>
      </c>
      <c r="T79" t="str">
        <f>Block[[#This Row],[服装]]&amp;Block[[#This Row],[名前]]&amp;Block[[#This Row],[レアリティ]]</f>
        <v>探偵縁下力ICONIC</v>
      </c>
    </row>
    <row r="80" spans="1:20" x14ac:dyDescent="0.3">
      <c r="A80">
        <f>VLOOKUP(Block[[#This Row],[No用]],SetNo[[No.用]:[vlookup 用]],2,FALSE)</f>
        <v>23</v>
      </c>
      <c r="B80" t="s">
        <v>403</v>
      </c>
      <c r="C80" t="s">
        <v>147</v>
      </c>
      <c r="D80" t="s">
        <v>28</v>
      </c>
      <c r="E80" t="s">
        <v>25</v>
      </c>
      <c r="F80" t="s">
        <v>137</v>
      </c>
      <c r="G80" t="s">
        <v>71</v>
      </c>
      <c r="H80">
        <v>1</v>
      </c>
      <c r="I80" t="s">
        <v>262</v>
      </c>
      <c r="J80" t="s">
        <v>263</v>
      </c>
      <c r="K80" t="s">
        <v>174</v>
      </c>
      <c r="L80">
        <v>24</v>
      </c>
      <c r="T80" t="str">
        <f>Block[[#This Row],[服装]]&amp;Block[[#This Row],[名前]]&amp;Block[[#This Row],[レアリティ]]</f>
        <v>探偵縁下力ICONIC</v>
      </c>
    </row>
    <row r="81" spans="1:20" x14ac:dyDescent="0.3">
      <c r="A81">
        <f>VLOOKUP(Block[[#This Row],[No用]],SetNo[[No.用]:[vlookup 用]],2,FALSE)</f>
        <v>24</v>
      </c>
      <c r="B81" t="s">
        <v>218</v>
      </c>
      <c r="C81" t="s">
        <v>148</v>
      </c>
      <c r="D81" t="s">
        <v>24</v>
      </c>
      <c r="E81" t="s">
        <v>25</v>
      </c>
      <c r="F81" t="s">
        <v>137</v>
      </c>
      <c r="G81" t="s">
        <v>71</v>
      </c>
      <c r="H81">
        <v>1</v>
      </c>
      <c r="I81" t="s">
        <v>262</v>
      </c>
      <c r="J81" t="s">
        <v>186</v>
      </c>
      <c r="K81" t="s">
        <v>174</v>
      </c>
      <c r="L81">
        <v>29</v>
      </c>
      <c r="T81" t="str">
        <f>Block[[#This Row],[服装]]&amp;Block[[#This Row],[名前]]&amp;Block[[#This Row],[レアリティ]]</f>
        <v>ユニフォーム木下久志ICONIC</v>
      </c>
    </row>
    <row r="82" spans="1:20" x14ac:dyDescent="0.3">
      <c r="A82">
        <f>VLOOKUP(Block[[#This Row],[No用]],SetNo[[No.用]:[vlookup 用]],2,FALSE)</f>
        <v>24</v>
      </c>
      <c r="B82" t="s">
        <v>218</v>
      </c>
      <c r="C82" t="s">
        <v>148</v>
      </c>
      <c r="D82" t="s">
        <v>24</v>
      </c>
      <c r="E82" t="s">
        <v>25</v>
      </c>
      <c r="F82" t="s">
        <v>137</v>
      </c>
      <c r="G82" t="s">
        <v>71</v>
      </c>
      <c r="H82">
        <v>1</v>
      </c>
      <c r="I82" t="s">
        <v>262</v>
      </c>
      <c r="J82" t="s">
        <v>187</v>
      </c>
      <c r="K82" t="s">
        <v>174</v>
      </c>
      <c r="L82">
        <v>21</v>
      </c>
      <c r="T82" t="str">
        <f>Block[[#This Row],[服装]]&amp;Block[[#This Row],[名前]]&amp;Block[[#This Row],[レアリティ]]</f>
        <v>ユニフォーム木下久志ICONIC</v>
      </c>
    </row>
    <row r="83" spans="1:20" x14ac:dyDescent="0.3">
      <c r="A83">
        <f>VLOOKUP(Block[[#This Row],[No用]],SetNo[[No.用]:[vlookup 用]],2,FALSE)</f>
        <v>24</v>
      </c>
      <c r="B83" t="s">
        <v>218</v>
      </c>
      <c r="C83" t="s">
        <v>148</v>
      </c>
      <c r="D83" t="s">
        <v>24</v>
      </c>
      <c r="E83" t="s">
        <v>25</v>
      </c>
      <c r="F83" t="s">
        <v>137</v>
      </c>
      <c r="G83" t="s">
        <v>71</v>
      </c>
      <c r="H83">
        <v>1</v>
      </c>
      <c r="I83" t="s">
        <v>262</v>
      </c>
      <c r="J83" t="s">
        <v>263</v>
      </c>
      <c r="K83" t="s">
        <v>174</v>
      </c>
      <c r="L83">
        <v>24</v>
      </c>
      <c r="T83" t="str">
        <f>Block[[#This Row],[服装]]&amp;Block[[#This Row],[名前]]&amp;Block[[#This Row],[レアリティ]]</f>
        <v>ユニフォーム木下久志ICONIC</v>
      </c>
    </row>
    <row r="84" spans="1:20" x14ac:dyDescent="0.3">
      <c r="A84">
        <f>VLOOKUP(Block[[#This Row],[No用]],SetNo[[No.用]:[vlookup 用]],2,FALSE)</f>
        <v>25</v>
      </c>
      <c r="B84" t="s">
        <v>218</v>
      </c>
      <c r="C84" t="s">
        <v>149</v>
      </c>
      <c r="D84" t="s">
        <v>24</v>
      </c>
      <c r="E84" t="s">
        <v>26</v>
      </c>
      <c r="F84" t="s">
        <v>137</v>
      </c>
      <c r="G84" t="s">
        <v>71</v>
      </c>
      <c r="H84">
        <v>1</v>
      </c>
      <c r="I84" t="s">
        <v>262</v>
      </c>
      <c r="J84" t="s">
        <v>186</v>
      </c>
      <c r="K84" t="s">
        <v>185</v>
      </c>
      <c r="L84">
        <v>27</v>
      </c>
      <c r="T84" t="str">
        <f>Block[[#This Row],[服装]]&amp;Block[[#This Row],[名前]]&amp;Block[[#This Row],[レアリティ]]</f>
        <v>ユニフォーム成田一仁ICONIC</v>
      </c>
    </row>
    <row r="85" spans="1:20" x14ac:dyDescent="0.3">
      <c r="A85">
        <f>VLOOKUP(Block[[#This Row],[No用]],SetNo[[No.用]:[vlookup 用]],2,FALSE)</f>
        <v>25</v>
      </c>
      <c r="B85" t="s">
        <v>218</v>
      </c>
      <c r="C85" t="s">
        <v>149</v>
      </c>
      <c r="D85" t="s">
        <v>24</v>
      </c>
      <c r="E85" t="s">
        <v>26</v>
      </c>
      <c r="F85" t="s">
        <v>137</v>
      </c>
      <c r="G85" t="s">
        <v>71</v>
      </c>
      <c r="H85">
        <v>1</v>
      </c>
      <c r="I85" t="s">
        <v>262</v>
      </c>
      <c r="J85" t="s">
        <v>187</v>
      </c>
      <c r="K85" t="s">
        <v>185</v>
      </c>
      <c r="L85">
        <v>27</v>
      </c>
      <c r="T85" t="str">
        <f>Block[[#This Row],[服装]]&amp;Block[[#This Row],[名前]]&amp;Block[[#This Row],[レアリティ]]</f>
        <v>ユニフォーム成田一仁ICONIC</v>
      </c>
    </row>
    <row r="86" spans="1:20" x14ac:dyDescent="0.3">
      <c r="A86">
        <f>VLOOKUP(Block[[#This Row],[No用]],SetNo[[No.用]:[vlookup 用]],2,FALSE)</f>
        <v>25</v>
      </c>
      <c r="B86" t="s">
        <v>218</v>
      </c>
      <c r="C86" t="s">
        <v>149</v>
      </c>
      <c r="D86" t="s">
        <v>24</v>
      </c>
      <c r="E86" t="s">
        <v>26</v>
      </c>
      <c r="F86" t="s">
        <v>137</v>
      </c>
      <c r="G86" t="s">
        <v>71</v>
      </c>
      <c r="H86">
        <v>1</v>
      </c>
      <c r="I86" t="s">
        <v>262</v>
      </c>
      <c r="J86" t="s">
        <v>247</v>
      </c>
      <c r="K86" t="s">
        <v>185</v>
      </c>
      <c r="L86">
        <v>31</v>
      </c>
      <c r="T86" t="str">
        <f>Block[[#This Row],[服装]]&amp;Block[[#This Row],[名前]]&amp;Block[[#This Row],[レアリティ]]</f>
        <v>ユニフォーム成田一仁ICONIC</v>
      </c>
    </row>
    <row r="87" spans="1:20" x14ac:dyDescent="0.3">
      <c r="A87">
        <f>VLOOKUP(Block[[#This Row],[No用]],SetNo[[No.用]:[vlookup 用]],2,FALSE)</f>
        <v>25</v>
      </c>
      <c r="B87" t="s">
        <v>218</v>
      </c>
      <c r="C87" t="s">
        <v>149</v>
      </c>
      <c r="D87" t="s">
        <v>24</v>
      </c>
      <c r="E87" t="s">
        <v>26</v>
      </c>
      <c r="F87" t="s">
        <v>137</v>
      </c>
      <c r="G87" t="s">
        <v>71</v>
      </c>
      <c r="H87">
        <v>1</v>
      </c>
      <c r="I87" t="s">
        <v>262</v>
      </c>
      <c r="J87" t="s">
        <v>189</v>
      </c>
      <c r="K87" t="s">
        <v>174</v>
      </c>
      <c r="L87">
        <v>27</v>
      </c>
      <c r="T87" t="str">
        <f>Block[[#This Row],[服装]]&amp;Block[[#This Row],[名前]]&amp;Block[[#This Row],[レアリティ]]</f>
        <v>ユニフォーム成田一仁ICONIC</v>
      </c>
    </row>
    <row r="88" spans="1:20" x14ac:dyDescent="0.3">
      <c r="A88">
        <f>VLOOKUP(Block[[#This Row],[No用]],SetNo[[No.用]:[vlookup 用]],2,FALSE)</f>
        <v>25</v>
      </c>
      <c r="B88" t="s">
        <v>218</v>
      </c>
      <c r="C88" t="s">
        <v>149</v>
      </c>
      <c r="D88" t="s">
        <v>24</v>
      </c>
      <c r="E88" t="s">
        <v>26</v>
      </c>
      <c r="F88" t="s">
        <v>137</v>
      </c>
      <c r="G88" t="s">
        <v>71</v>
      </c>
      <c r="H88">
        <v>1</v>
      </c>
      <c r="I88" t="s">
        <v>262</v>
      </c>
      <c r="J88" t="s">
        <v>263</v>
      </c>
      <c r="K88" t="s">
        <v>174</v>
      </c>
      <c r="L88">
        <v>27</v>
      </c>
      <c r="T88" t="str">
        <f>Block[[#This Row],[服装]]&amp;Block[[#This Row],[名前]]&amp;Block[[#This Row],[レアリティ]]</f>
        <v>ユニフォーム成田一仁ICONIC</v>
      </c>
    </row>
    <row r="89" spans="1:20" x14ac:dyDescent="0.3">
      <c r="A89">
        <f>VLOOKUP(Block[[#This Row],[No用]],SetNo[[No.用]:[vlookup 用]],2,FALSE)</f>
        <v>26</v>
      </c>
      <c r="B89" t="s">
        <v>108</v>
      </c>
      <c r="C89" t="s">
        <v>39</v>
      </c>
      <c r="D89" t="s">
        <v>24</v>
      </c>
      <c r="E89" t="s">
        <v>31</v>
      </c>
      <c r="F89" t="s">
        <v>27</v>
      </c>
      <c r="G89" t="s">
        <v>71</v>
      </c>
      <c r="H89">
        <v>1</v>
      </c>
      <c r="I89" t="s">
        <v>262</v>
      </c>
      <c r="J89" t="s">
        <v>186</v>
      </c>
      <c r="K89" t="s">
        <v>174</v>
      </c>
      <c r="L89">
        <v>24</v>
      </c>
      <c r="T89" t="str">
        <f>Block[[#This Row],[服装]]&amp;Block[[#This Row],[名前]]&amp;Block[[#This Row],[レアリティ]]</f>
        <v>ユニフォーム孤爪研磨ICONIC</v>
      </c>
    </row>
    <row r="90" spans="1:20" x14ac:dyDescent="0.3">
      <c r="A90">
        <f>VLOOKUP(Block[[#This Row],[No用]],SetNo[[No.用]:[vlookup 用]],2,FALSE)</f>
        <v>26</v>
      </c>
      <c r="B90" t="s">
        <v>108</v>
      </c>
      <c r="C90" t="s">
        <v>39</v>
      </c>
      <c r="D90" t="s">
        <v>24</v>
      </c>
      <c r="E90" t="s">
        <v>31</v>
      </c>
      <c r="F90" t="s">
        <v>27</v>
      </c>
      <c r="G90" t="s">
        <v>71</v>
      </c>
      <c r="H90">
        <v>1</v>
      </c>
      <c r="I90" t="s">
        <v>262</v>
      </c>
      <c r="J90" t="s">
        <v>187</v>
      </c>
      <c r="K90" t="s">
        <v>174</v>
      </c>
      <c r="L90">
        <v>24</v>
      </c>
      <c r="T90" t="str">
        <f>Block[[#This Row],[服装]]&amp;Block[[#This Row],[名前]]&amp;Block[[#This Row],[レアリティ]]</f>
        <v>ユニフォーム孤爪研磨ICONIC</v>
      </c>
    </row>
    <row r="91" spans="1:20" x14ac:dyDescent="0.3">
      <c r="A91">
        <f>VLOOKUP(Block[[#This Row],[No用]],SetNo[[No.用]:[vlookup 用]],2,FALSE)</f>
        <v>26</v>
      </c>
      <c r="B91" t="s">
        <v>108</v>
      </c>
      <c r="C91" t="s">
        <v>39</v>
      </c>
      <c r="D91" t="s">
        <v>24</v>
      </c>
      <c r="E91" t="s">
        <v>31</v>
      </c>
      <c r="F91" t="s">
        <v>27</v>
      </c>
      <c r="G91" t="s">
        <v>71</v>
      </c>
      <c r="H91">
        <v>1</v>
      </c>
      <c r="I91" t="s">
        <v>262</v>
      </c>
      <c r="J91" t="s">
        <v>263</v>
      </c>
      <c r="K91" t="s">
        <v>174</v>
      </c>
      <c r="L91">
        <v>24</v>
      </c>
      <c r="T91" t="str">
        <f>Block[[#This Row],[服装]]&amp;Block[[#This Row],[名前]]&amp;Block[[#This Row],[レアリティ]]</f>
        <v>ユニフォーム孤爪研磨ICONIC</v>
      </c>
    </row>
    <row r="92" spans="1:20" x14ac:dyDescent="0.3">
      <c r="A92">
        <f>VLOOKUP(Block[[#This Row],[No用]],SetNo[[No.用]:[vlookup 用]],2,FALSE)</f>
        <v>27</v>
      </c>
      <c r="B92" t="s">
        <v>150</v>
      </c>
      <c r="C92" t="s">
        <v>39</v>
      </c>
      <c r="D92" t="s">
        <v>90</v>
      </c>
      <c r="E92" t="s">
        <v>31</v>
      </c>
      <c r="F92" t="s">
        <v>27</v>
      </c>
      <c r="G92" t="s">
        <v>71</v>
      </c>
      <c r="H92">
        <v>1</v>
      </c>
      <c r="I92" t="s">
        <v>262</v>
      </c>
      <c r="J92" t="s">
        <v>186</v>
      </c>
      <c r="K92" t="s">
        <v>174</v>
      </c>
      <c r="L92">
        <v>24</v>
      </c>
      <c r="T92" t="str">
        <f>Block[[#This Row],[服装]]&amp;Block[[#This Row],[名前]]&amp;Block[[#This Row],[レアリティ]]</f>
        <v>制服孤爪研磨ICONIC</v>
      </c>
    </row>
    <row r="93" spans="1:20" x14ac:dyDescent="0.3">
      <c r="A93">
        <f>VLOOKUP(Block[[#This Row],[No用]],SetNo[[No.用]:[vlookup 用]],2,FALSE)</f>
        <v>27</v>
      </c>
      <c r="B93" t="s">
        <v>150</v>
      </c>
      <c r="C93" t="s">
        <v>39</v>
      </c>
      <c r="D93" t="s">
        <v>90</v>
      </c>
      <c r="E93" t="s">
        <v>31</v>
      </c>
      <c r="F93" t="s">
        <v>27</v>
      </c>
      <c r="G93" t="s">
        <v>71</v>
      </c>
      <c r="H93">
        <v>1</v>
      </c>
      <c r="I93" t="s">
        <v>262</v>
      </c>
      <c r="J93" t="s">
        <v>187</v>
      </c>
      <c r="K93" t="s">
        <v>174</v>
      </c>
      <c r="L93">
        <v>24</v>
      </c>
      <c r="T93" t="str">
        <f>Block[[#This Row],[服装]]&amp;Block[[#This Row],[名前]]&amp;Block[[#This Row],[レアリティ]]</f>
        <v>制服孤爪研磨ICONIC</v>
      </c>
    </row>
    <row r="94" spans="1:20" x14ac:dyDescent="0.3">
      <c r="A94">
        <f>VLOOKUP(Block[[#This Row],[No用]],SetNo[[No.用]:[vlookup 用]],2,FALSE)</f>
        <v>27</v>
      </c>
      <c r="B94" t="s">
        <v>150</v>
      </c>
      <c r="C94" t="s">
        <v>39</v>
      </c>
      <c r="D94" t="s">
        <v>90</v>
      </c>
      <c r="E94" t="s">
        <v>31</v>
      </c>
      <c r="F94" t="s">
        <v>27</v>
      </c>
      <c r="G94" t="s">
        <v>71</v>
      </c>
      <c r="H94">
        <v>1</v>
      </c>
      <c r="I94" t="s">
        <v>262</v>
      </c>
      <c r="J94" t="s">
        <v>263</v>
      </c>
      <c r="K94" t="s">
        <v>174</v>
      </c>
      <c r="L94">
        <v>24</v>
      </c>
      <c r="T94" t="str">
        <f>Block[[#This Row],[服装]]&amp;Block[[#This Row],[名前]]&amp;Block[[#This Row],[レアリティ]]</f>
        <v>制服孤爪研磨ICONIC</v>
      </c>
    </row>
    <row r="95" spans="1:20" x14ac:dyDescent="0.3">
      <c r="A95">
        <f>VLOOKUP(Block[[#This Row],[No用]],SetNo[[No.用]:[vlookup 用]],2,FALSE)</f>
        <v>28</v>
      </c>
      <c r="B95" t="s">
        <v>151</v>
      </c>
      <c r="C95" t="s">
        <v>39</v>
      </c>
      <c r="D95" t="s">
        <v>77</v>
      </c>
      <c r="E95" t="s">
        <v>31</v>
      </c>
      <c r="F95" t="s">
        <v>27</v>
      </c>
      <c r="G95" t="s">
        <v>71</v>
      </c>
      <c r="H95">
        <v>1</v>
      </c>
      <c r="I95" t="s">
        <v>262</v>
      </c>
      <c r="J95" t="s">
        <v>186</v>
      </c>
      <c r="K95" t="s">
        <v>174</v>
      </c>
      <c r="L95">
        <v>24</v>
      </c>
      <c r="T95" t="str">
        <f>Block[[#This Row],[服装]]&amp;Block[[#This Row],[名前]]&amp;Block[[#This Row],[レアリティ]]</f>
        <v>夏祭り孤爪研磨ICONIC</v>
      </c>
    </row>
    <row r="96" spans="1:20" x14ac:dyDescent="0.3">
      <c r="A96">
        <f>VLOOKUP(Block[[#This Row],[No用]],SetNo[[No.用]:[vlookup 用]],2,FALSE)</f>
        <v>28</v>
      </c>
      <c r="B96" t="s">
        <v>151</v>
      </c>
      <c r="C96" t="s">
        <v>39</v>
      </c>
      <c r="D96" t="s">
        <v>77</v>
      </c>
      <c r="E96" t="s">
        <v>31</v>
      </c>
      <c r="F96" t="s">
        <v>27</v>
      </c>
      <c r="G96" t="s">
        <v>71</v>
      </c>
      <c r="H96">
        <v>1</v>
      </c>
      <c r="I96" t="s">
        <v>262</v>
      </c>
      <c r="J96" t="s">
        <v>187</v>
      </c>
      <c r="K96" t="s">
        <v>174</v>
      </c>
      <c r="L96">
        <v>24</v>
      </c>
      <c r="T96" t="str">
        <f>Block[[#This Row],[服装]]&amp;Block[[#This Row],[名前]]&amp;Block[[#This Row],[レアリティ]]</f>
        <v>夏祭り孤爪研磨ICONIC</v>
      </c>
    </row>
    <row r="97" spans="1:20" x14ac:dyDescent="0.3">
      <c r="A97">
        <f>VLOOKUP(Block[[#This Row],[No用]],SetNo[[No.用]:[vlookup 用]],2,FALSE)</f>
        <v>28</v>
      </c>
      <c r="B97" t="s">
        <v>151</v>
      </c>
      <c r="C97" t="s">
        <v>39</v>
      </c>
      <c r="D97" t="s">
        <v>77</v>
      </c>
      <c r="E97" t="s">
        <v>31</v>
      </c>
      <c r="F97" t="s">
        <v>27</v>
      </c>
      <c r="G97" t="s">
        <v>71</v>
      </c>
      <c r="H97">
        <v>1</v>
      </c>
      <c r="I97" t="s">
        <v>262</v>
      </c>
      <c r="J97" t="s">
        <v>263</v>
      </c>
      <c r="K97" t="s">
        <v>174</v>
      </c>
      <c r="L97">
        <v>24</v>
      </c>
      <c r="T97" t="str">
        <f>Block[[#This Row],[服装]]&amp;Block[[#This Row],[名前]]&amp;Block[[#This Row],[レアリティ]]</f>
        <v>夏祭り孤爪研磨ICONIC</v>
      </c>
    </row>
    <row r="98" spans="1:20" x14ac:dyDescent="0.3">
      <c r="A98">
        <f>VLOOKUP(Block[[#This Row],[No用]],SetNo[[No.用]:[vlookup 用]],2,FALSE)</f>
        <v>29</v>
      </c>
      <c r="B98" t="s">
        <v>108</v>
      </c>
      <c r="C98" t="s">
        <v>40</v>
      </c>
      <c r="D98" t="s">
        <v>23</v>
      </c>
      <c r="E98" t="s">
        <v>26</v>
      </c>
      <c r="F98" t="s">
        <v>27</v>
      </c>
      <c r="G98" t="s">
        <v>71</v>
      </c>
      <c r="H98">
        <v>1</v>
      </c>
      <c r="I98" t="s">
        <v>262</v>
      </c>
      <c r="J98" t="s">
        <v>186</v>
      </c>
      <c r="K98" t="s">
        <v>174</v>
      </c>
      <c r="L98">
        <v>31</v>
      </c>
      <c r="T98" t="str">
        <f>Block[[#This Row],[服装]]&amp;Block[[#This Row],[名前]]&amp;Block[[#This Row],[レアリティ]]</f>
        <v>ユニフォーム黒尾鉄朗ICONIC</v>
      </c>
    </row>
    <row r="99" spans="1:20" x14ac:dyDescent="0.3">
      <c r="A99">
        <f>VLOOKUP(Block[[#This Row],[No用]],SetNo[[No.用]:[vlookup 用]],2,FALSE)</f>
        <v>29</v>
      </c>
      <c r="B99" t="s">
        <v>108</v>
      </c>
      <c r="C99" t="s">
        <v>40</v>
      </c>
      <c r="D99" t="s">
        <v>23</v>
      </c>
      <c r="E99" t="s">
        <v>26</v>
      </c>
      <c r="F99" t="s">
        <v>27</v>
      </c>
      <c r="G99" t="s">
        <v>71</v>
      </c>
      <c r="H99">
        <v>1</v>
      </c>
      <c r="I99" t="s">
        <v>262</v>
      </c>
      <c r="J99" t="s">
        <v>187</v>
      </c>
      <c r="K99" t="s">
        <v>174</v>
      </c>
      <c r="L99">
        <v>31</v>
      </c>
      <c r="T99" t="str">
        <f>Block[[#This Row],[服装]]&amp;Block[[#This Row],[名前]]&amp;Block[[#This Row],[レアリティ]]</f>
        <v>ユニフォーム黒尾鉄朗ICONIC</v>
      </c>
    </row>
    <row r="100" spans="1:20" x14ac:dyDescent="0.3">
      <c r="A100">
        <f>VLOOKUP(Block[[#This Row],[No用]],SetNo[[No.用]:[vlookup 用]],2,FALSE)</f>
        <v>29</v>
      </c>
      <c r="B100" t="s">
        <v>108</v>
      </c>
      <c r="C100" t="s">
        <v>40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262</v>
      </c>
      <c r="J100" t="s">
        <v>188</v>
      </c>
      <c r="K100" t="s">
        <v>174</v>
      </c>
      <c r="L100">
        <v>31</v>
      </c>
      <c r="T100" t="str">
        <f>Block[[#This Row],[服装]]&amp;Block[[#This Row],[名前]]&amp;Block[[#This Row],[レアリティ]]</f>
        <v>ユニフォーム黒尾鉄朗ICONIC</v>
      </c>
    </row>
    <row r="101" spans="1:20" x14ac:dyDescent="0.3">
      <c r="A101">
        <f>VLOOKUP(Block[[#This Row],[No用]],SetNo[[No.用]:[vlookup 用]],2,FALSE)</f>
        <v>29</v>
      </c>
      <c r="B101" t="s">
        <v>108</v>
      </c>
      <c r="C101" t="s">
        <v>40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262</v>
      </c>
      <c r="J101" t="s">
        <v>204</v>
      </c>
      <c r="K101" t="s">
        <v>174</v>
      </c>
      <c r="L101">
        <v>31</v>
      </c>
      <c r="T101" t="str">
        <f>Block[[#This Row],[服装]]&amp;Block[[#This Row],[名前]]&amp;Block[[#This Row],[レアリティ]]</f>
        <v>ユニフォーム黒尾鉄朗ICONIC</v>
      </c>
    </row>
    <row r="102" spans="1:20" x14ac:dyDescent="0.3">
      <c r="A102">
        <f>VLOOKUP(Block[[#This Row],[No用]],SetNo[[No.用]:[vlookup 用]],2,FALSE)</f>
        <v>29</v>
      </c>
      <c r="B102" t="s">
        <v>108</v>
      </c>
      <c r="C102" t="s">
        <v>40</v>
      </c>
      <c r="D102" t="s">
        <v>23</v>
      </c>
      <c r="E102" t="s">
        <v>26</v>
      </c>
      <c r="F102" t="s">
        <v>27</v>
      </c>
      <c r="G102" t="s">
        <v>71</v>
      </c>
      <c r="H102">
        <v>1</v>
      </c>
      <c r="I102" t="s">
        <v>262</v>
      </c>
      <c r="J102" t="s">
        <v>189</v>
      </c>
      <c r="K102" t="s">
        <v>174</v>
      </c>
      <c r="L102">
        <v>31</v>
      </c>
      <c r="T102" t="str">
        <f>Block[[#This Row],[服装]]&amp;Block[[#This Row],[名前]]&amp;Block[[#This Row],[レアリティ]]</f>
        <v>ユニフォーム黒尾鉄朗ICONIC</v>
      </c>
    </row>
    <row r="103" spans="1:20" x14ac:dyDescent="0.3">
      <c r="A103">
        <f>VLOOKUP(Block[[#This Row],[No用]],SetNo[[No.用]:[vlookup 用]],2,FALSE)</f>
        <v>29</v>
      </c>
      <c r="B103" t="s">
        <v>108</v>
      </c>
      <c r="C103" t="s">
        <v>40</v>
      </c>
      <c r="D103" t="s">
        <v>23</v>
      </c>
      <c r="E103" t="s">
        <v>26</v>
      </c>
      <c r="F103" t="s">
        <v>27</v>
      </c>
      <c r="G103" t="s">
        <v>71</v>
      </c>
      <c r="H103">
        <v>1</v>
      </c>
      <c r="I103" t="s">
        <v>262</v>
      </c>
      <c r="J103" t="s">
        <v>263</v>
      </c>
      <c r="K103" t="s">
        <v>174</v>
      </c>
      <c r="L103">
        <v>34</v>
      </c>
      <c r="T103" t="str">
        <f>Block[[#This Row],[服装]]&amp;Block[[#This Row],[名前]]&amp;Block[[#This Row],[レアリティ]]</f>
        <v>ユニフォーム黒尾鉄朗ICONIC</v>
      </c>
    </row>
    <row r="104" spans="1:20" x14ac:dyDescent="0.3">
      <c r="A104">
        <f>VLOOKUP(Block[[#This Row],[No用]],SetNo[[No.用]:[vlookup 用]],2,FALSE)</f>
        <v>29</v>
      </c>
      <c r="B104" t="s">
        <v>108</v>
      </c>
      <c r="C104" t="s">
        <v>40</v>
      </c>
      <c r="D104" t="s">
        <v>23</v>
      </c>
      <c r="E104" t="s">
        <v>26</v>
      </c>
      <c r="F104" t="s">
        <v>27</v>
      </c>
      <c r="G104" t="s">
        <v>71</v>
      </c>
      <c r="H104">
        <v>1</v>
      </c>
      <c r="I104" t="s">
        <v>262</v>
      </c>
      <c r="J104" t="s">
        <v>187</v>
      </c>
      <c r="K104" t="s">
        <v>238</v>
      </c>
      <c r="L104">
        <v>44</v>
      </c>
      <c r="N104">
        <v>54</v>
      </c>
      <c r="T104" t="str">
        <f>Block[[#This Row],[服装]]&amp;Block[[#This Row],[名前]]&amp;Block[[#This Row],[レアリティ]]</f>
        <v>ユニフォーム黒尾鉄朗ICONIC</v>
      </c>
    </row>
    <row r="105" spans="1:20" x14ac:dyDescent="0.3">
      <c r="A105">
        <f>VLOOKUP(Block[[#This Row],[No用]],SetNo[[No.用]:[vlookup 用]],2,FALSE)</f>
        <v>30</v>
      </c>
      <c r="B105" t="s">
        <v>150</v>
      </c>
      <c r="C105" t="s">
        <v>40</v>
      </c>
      <c r="D105" t="s">
        <v>73</v>
      </c>
      <c r="E105" t="s">
        <v>26</v>
      </c>
      <c r="F105" t="s">
        <v>27</v>
      </c>
      <c r="G105" t="s">
        <v>71</v>
      </c>
      <c r="H105">
        <v>1</v>
      </c>
      <c r="I105" t="s">
        <v>262</v>
      </c>
      <c r="J105" t="s">
        <v>186</v>
      </c>
      <c r="K105" t="s">
        <v>190</v>
      </c>
      <c r="L105">
        <v>32</v>
      </c>
      <c r="T105" t="str">
        <f>Block[[#This Row],[服装]]&amp;Block[[#This Row],[名前]]&amp;Block[[#This Row],[レアリティ]]</f>
        <v>制服黒尾鉄朗ICONIC</v>
      </c>
    </row>
    <row r="106" spans="1:20" x14ac:dyDescent="0.3">
      <c r="A106">
        <f>VLOOKUP(Block[[#This Row],[No用]],SetNo[[No.用]:[vlookup 用]],2,FALSE)</f>
        <v>30</v>
      </c>
      <c r="B106" t="s">
        <v>150</v>
      </c>
      <c r="C106" t="s">
        <v>40</v>
      </c>
      <c r="D106" t="s">
        <v>73</v>
      </c>
      <c r="E106" t="s">
        <v>26</v>
      </c>
      <c r="F106" t="s">
        <v>27</v>
      </c>
      <c r="G106" t="s">
        <v>71</v>
      </c>
      <c r="H106">
        <v>1</v>
      </c>
      <c r="I106" t="s">
        <v>262</v>
      </c>
      <c r="J106" t="s">
        <v>187</v>
      </c>
      <c r="K106" t="s">
        <v>190</v>
      </c>
      <c r="L106">
        <v>32</v>
      </c>
      <c r="T106" t="str">
        <f>Block[[#This Row],[服装]]&amp;Block[[#This Row],[名前]]&amp;Block[[#This Row],[レアリティ]]</f>
        <v>制服黒尾鉄朗ICONIC</v>
      </c>
    </row>
    <row r="107" spans="1:20" x14ac:dyDescent="0.3">
      <c r="A107">
        <f>VLOOKUP(Block[[#This Row],[No用]],SetNo[[No.用]:[vlookup 用]],2,FALSE)</f>
        <v>30</v>
      </c>
      <c r="B107" t="s">
        <v>150</v>
      </c>
      <c r="C107" t="s">
        <v>40</v>
      </c>
      <c r="D107" t="s">
        <v>73</v>
      </c>
      <c r="E107" t="s">
        <v>26</v>
      </c>
      <c r="F107" t="s">
        <v>27</v>
      </c>
      <c r="G107" t="s">
        <v>71</v>
      </c>
      <c r="H107">
        <v>1</v>
      </c>
      <c r="I107" t="s">
        <v>262</v>
      </c>
      <c r="J107" t="s">
        <v>188</v>
      </c>
      <c r="K107" t="s">
        <v>174</v>
      </c>
      <c r="L107">
        <v>31</v>
      </c>
      <c r="T107" t="str">
        <f>Block[[#This Row],[服装]]&amp;Block[[#This Row],[名前]]&amp;Block[[#This Row],[レアリティ]]</f>
        <v>制服黒尾鉄朗ICONIC</v>
      </c>
    </row>
    <row r="108" spans="1:20" x14ac:dyDescent="0.3">
      <c r="A108">
        <f>VLOOKUP(Block[[#This Row],[No用]],SetNo[[No.用]:[vlookup 用]],2,FALSE)</f>
        <v>30</v>
      </c>
      <c r="B108" t="s">
        <v>150</v>
      </c>
      <c r="C108" t="s">
        <v>40</v>
      </c>
      <c r="D108" t="s">
        <v>73</v>
      </c>
      <c r="E108" t="s">
        <v>26</v>
      </c>
      <c r="F108" t="s">
        <v>27</v>
      </c>
      <c r="G108" t="s">
        <v>71</v>
      </c>
      <c r="H108">
        <v>1</v>
      </c>
      <c r="I108" t="s">
        <v>262</v>
      </c>
      <c r="J108" t="s">
        <v>204</v>
      </c>
      <c r="K108" t="s">
        <v>174</v>
      </c>
      <c r="L108">
        <v>31</v>
      </c>
      <c r="T108" t="str">
        <f>Block[[#This Row],[服装]]&amp;Block[[#This Row],[名前]]&amp;Block[[#This Row],[レアリティ]]</f>
        <v>制服黒尾鉄朗ICONIC</v>
      </c>
    </row>
    <row r="109" spans="1:20" x14ac:dyDescent="0.3">
      <c r="A109">
        <f>VLOOKUP(Block[[#This Row],[No用]],SetNo[[No.用]:[vlookup 用]],2,FALSE)</f>
        <v>30</v>
      </c>
      <c r="B109" t="s">
        <v>150</v>
      </c>
      <c r="C109" t="s">
        <v>40</v>
      </c>
      <c r="D109" t="s">
        <v>73</v>
      </c>
      <c r="E109" t="s">
        <v>26</v>
      </c>
      <c r="F109" t="s">
        <v>27</v>
      </c>
      <c r="G109" t="s">
        <v>71</v>
      </c>
      <c r="H109">
        <v>1</v>
      </c>
      <c r="I109" t="s">
        <v>262</v>
      </c>
      <c r="J109" t="s">
        <v>189</v>
      </c>
      <c r="K109" t="s">
        <v>174</v>
      </c>
      <c r="L109">
        <v>31</v>
      </c>
      <c r="T109" t="str">
        <f>Block[[#This Row],[服装]]&amp;Block[[#This Row],[名前]]&amp;Block[[#This Row],[レアリティ]]</f>
        <v>制服黒尾鉄朗ICONIC</v>
      </c>
    </row>
    <row r="110" spans="1:20" x14ac:dyDescent="0.3">
      <c r="A110">
        <f>VLOOKUP(Block[[#This Row],[No用]],SetNo[[No.用]:[vlookup 用]],2,FALSE)</f>
        <v>30</v>
      </c>
      <c r="B110" t="s">
        <v>150</v>
      </c>
      <c r="C110" t="s">
        <v>40</v>
      </c>
      <c r="D110" t="s">
        <v>73</v>
      </c>
      <c r="E110" t="s">
        <v>26</v>
      </c>
      <c r="F110" t="s">
        <v>27</v>
      </c>
      <c r="G110" t="s">
        <v>71</v>
      </c>
      <c r="H110">
        <v>1</v>
      </c>
      <c r="I110" t="s">
        <v>262</v>
      </c>
      <c r="J110" t="s">
        <v>263</v>
      </c>
      <c r="K110" t="s">
        <v>174</v>
      </c>
      <c r="L110">
        <v>34</v>
      </c>
      <c r="T110" t="str">
        <f>Block[[#This Row],[服装]]&amp;Block[[#This Row],[名前]]&amp;Block[[#This Row],[レアリティ]]</f>
        <v>制服黒尾鉄朗ICONIC</v>
      </c>
    </row>
    <row r="111" spans="1:20" x14ac:dyDescent="0.3">
      <c r="A111">
        <f>VLOOKUP(Block[[#This Row],[No用]],SetNo[[No.用]:[vlookup 用]],2,FALSE)</f>
        <v>30</v>
      </c>
      <c r="B111" t="s">
        <v>150</v>
      </c>
      <c r="C111" t="s">
        <v>40</v>
      </c>
      <c r="D111" t="s">
        <v>73</v>
      </c>
      <c r="E111" t="s">
        <v>26</v>
      </c>
      <c r="F111" t="s">
        <v>27</v>
      </c>
      <c r="G111" t="s">
        <v>71</v>
      </c>
      <c r="H111">
        <v>1</v>
      </c>
      <c r="I111" t="s">
        <v>262</v>
      </c>
      <c r="J111" t="s">
        <v>187</v>
      </c>
      <c r="K111" t="s">
        <v>238</v>
      </c>
      <c r="L111">
        <v>44</v>
      </c>
      <c r="N111">
        <v>54</v>
      </c>
      <c r="T111" t="str">
        <f>Block[[#This Row],[服装]]&amp;Block[[#This Row],[名前]]&amp;Block[[#This Row],[レアリティ]]</f>
        <v>制服黒尾鉄朗ICONIC</v>
      </c>
    </row>
    <row r="112" spans="1:20" x14ac:dyDescent="0.3">
      <c r="A112">
        <f>VLOOKUP(Block[[#This Row],[No用]],SetNo[[No.用]:[vlookup 用]],2,FALSE)</f>
        <v>31</v>
      </c>
      <c r="B112" t="s">
        <v>151</v>
      </c>
      <c r="C112" t="s">
        <v>40</v>
      </c>
      <c r="D112" t="s">
        <v>90</v>
      </c>
      <c r="E112" t="s">
        <v>26</v>
      </c>
      <c r="F112" t="s">
        <v>27</v>
      </c>
      <c r="G112" t="s">
        <v>71</v>
      </c>
      <c r="H112">
        <v>1</v>
      </c>
      <c r="I112" t="s">
        <v>262</v>
      </c>
      <c r="J112" t="s">
        <v>186</v>
      </c>
      <c r="K112" t="s">
        <v>174</v>
      </c>
      <c r="L112">
        <v>31</v>
      </c>
      <c r="T112" t="str">
        <f>Block[[#This Row],[服装]]&amp;Block[[#This Row],[名前]]&amp;Block[[#This Row],[レアリティ]]</f>
        <v>夏祭り黒尾鉄朗ICONIC</v>
      </c>
    </row>
    <row r="113" spans="1:20" x14ac:dyDescent="0.3">
      <c r="A113">
        <f>VLOOKUP(Block[[#This Row],[No用]],SetNo[[No.用]:[vlookup 用]],2,FALSE)</f>
        <v>31</v>
      </c>
      <c r="B113" t="s">
        <v>151</v>
      </c>
      <c r="C113" t="s">
        <v>40</v>
      </c>
      <c r="D113" t="s">
        <v>90</v>
      </c>
      <c r="E113" t="s">
        <v>26</v>
      </c>
      <c r="F113" t="s">
        <v>27</v>
      </c>
      <c r="G113" t="s">
        <v>71</v>
      </c>
      <c r="H113">
        <v>1</v>
      </c>
      <c r="I113" t="s">
        <v>262</v>
      </c>
      <c r="J113" t="s">
        <v>187</v>
      </c>
      <c r="K113" t="s">
        <v>190</v>
      </c>
      <c r="L113">
        <v>32</v>
      </c>
      <c r="T113" t="str">
        <f>Block[[#This Row],[服装]]&amp;Block[[#This Row],[名前]]&amp;Block[[#This Row],[レアリティ]]</f>
        <v>夏祭り黒尾鉄朗ICONIC</v>
      </c>
    </row>
    <row r="114" spans="1:20" x14ac:dyDescent="0.3">
      <c r="A114">
        <f>VLOOKUP(Block[[#This Row],[No用]],SetNo[[No.用]:[vlookup 用]],2,FALSE)</f>
        <v>31</v>
      </c>
      <c r="B114" t="s">
        <v>151</v>
      </c>
      <c r="C114" t="s">
        <v>40</v>
      </c>
      <c r="D114" t="s">
        <v>90</v>
      </c>
      <c r="E114" t="s">
        <v>26</v>
      </c>
      <c r="F114" t="s">
        <v>27</v>
      </c>
      <c r="G114" t="s">
        <v>71</v>
      </c>
      <c r="H114">
        <v>1</v>
      </c>
      <c r="I114" t="s">
        <v>262</v>
      </c>
      <c r="J114" t="s">
        <v>188</v>
      </c>
      <c r="K114" t="s">
        <v>174</v>
      </c>
      <c r="L114">
        <v>31</v>
      </c>
      <c r="T114" t="str">
        <f>Block[[#This Row],[服装]]&amp;Block[[#This Row],[名前]]&amp;Block[[#This Row],[レアリティ]]</f>
        <v>夏祭り黒尾鉄朗ICONIC</v>
      </c>
    </row>
    <row r="115" spans="1:20" x14ac:dyDescent="0.3">
      <c r="A115">
        <f>VLOOKUP(Block[[#This Row],[No用]],SetNo[[No.用]:[vlookup 用]],2,FALSE)</f>
        <v>31</v>
      </c>
      <c r="B115" t="s">
        <v>151</v>
      </c>
      <c r="C115" t="s">
        <v>40</v>
      </c>
      <c r="D115" t="s">
        <v>90</v>
      </c>
      <c r="E115" t="s">
        <v>26</v>
      </c>
      <c r="F115" t="s">
        <v>27</v>
      </c>
      <c r="G115" t="s">
        <v>71</v>
      </c>
      <c r="H115">
        <v>1</v>
      </c>
      <c r="I115" t="s">
        <v>262</v>
      </c>
      <c r="J115" t="s">
        <v>298</v>
      </c>
      <c r="K115" t="s">
        <v>174</v>
      </c>
      <c r="L115">
        <v>31</v>
      </c>
      <c r="T115" t="str">
        <f>Block[[#This Row],[服装]]&amp;Block[[#This Row],[名前]]&amp;Block[[#This Row],[レアリティ]]</f>
        <v>夏祭り黒尾鉄朗ICONIC</v>
      </c>
    </row>
    <row r="116" spans="1:20" x14ac:dyDescent="0.3">
      <c r="A116">
        <f>VLOOKUP(Block[[#This Row],[No用]],SetNo[[No.用]:[vlookup 用]],2,FALSE)</f>
        <v>31</v>
      </c>
      <c r="B116" t="s">
        <v>151</v>
      </c>
      <c r="C116" t="s">
        <v>40</v>
      </c>
      <c r="D116" t="s">
        <v>90</v>
      </c>
      <c r="E116" t="s">
        <v>26</v>
      </c>
      <c r="F116" t="s">
        <v>27</v>
      </c>
      <c r="G116" t="s">
        <v>71</v>
      </c>
      <c r="H116">
        <v>1</v>
      </c>
      <c r="I116" t="s">
        <v>262</v>
      </c>
      <c r="J116" t="s">
        <v>189</v>
      </c>
      <c r="K116" t="s">
        <v>174</v>
      </c>
      <c r="L116">
        <v>31</v>
      </c>
      <c r="T116" t="str">
        <f>Block[[#This Row],[服装]]&amp;Block[[#This Row],[名前]]&amp;Block[[#This Row],[レアリティ]]</f>
        <v>夏祭り黒尾鉄朗ICONIC</v>
      </c>
    </row>
    <row r="117" spans="1:20" x14ac:dyDescent="0.3">
      <c r="A117">
        <f>VLOOKUP(Block[[#This Row],[No用]],SetNo[[No.用]:[vlookup 用]],2,FALSE)</f>
        <v>31</v>
      </c>
      <c r="B117" t="s">
        <v>151</v>
      </c>
      <c r="C117" t="s">
        <v>40</v>
      </c>
      <c r="D117" t="s">
        <v>90</v>
      </c>
      <c r="E117" t="s">
        <v>26</v>
      </c>
      <c r="F117" t="s">
        <v>27</v>
      </c>
      <c r="G117" t="s">
        <v>71</v>
      </c>
      <c r="H117">
        <v>1</v>
      </c>
      <c r="I117" t="s">
        <v>262</v>
      </c>
      <c r="J117" t="s">
        <v>263</v>
      </c>
      <c r="K117" t="s">
        <v>174</v>
      </c>
      <c r="L117">
        <v>34</v>
      </c>
      <c r="T117" t="str">
        <f>Block[[#This Row],[服装]]&amp;Block[[#This Row],[名前]]&amp;Block[[#This Row],[レアリティ]]</f>
        <v>夏祭り黒尾鉄朗ICONIC</v>
      </c>
    </row>
    <row r="118" spans="1:20" x14ac:dyDescent="0.3">
      <c r="A118">
        <f>VLOOKUP(Block[[#This Row],[No用]],SetNo[[No.用]:[vlookup 用]],2,FALSE)</f>
        <v>32</v>
      </c>
      <c r="B118" t="s">
        <v>108</v>
      </c>
      <c r="C118" t="s">
        <v>41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262</v>
      </c>
      <c r="J118" t="s">
        <v>186</v>
      </c>
      <c r="K118" t="s">
        <v>185</v>
      </c>
      <c r="L118">
        <v>33</v>
      </c>
      <c r="T118" t="str">
        <f>Block[[#This Row],[服装]]&amp;Block[[#This Row],[名前]]&amp;Block[[#This Row],[レアリティ]]</f>
        <v>ユニフォーム灰羽リエーフICONIC</v>
      </c>
    </row>
    <row r="119" spans="1:20" x14ac:dyDescent="0.3">
      <c r="A119">
        <f>VLOOKUP(Block[[#This Row],[No用]],SetNo[[No.用]:[vlookup 用]],2,FALSE)</f>
        <v>32</v>
      </c>
      <c r="B119" t="s">
        <v>108</v>
      </c>
      <c r="C119" t="s">
        <v>41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262</v>
      </c>
      <c r="J119" t="s">
        <v>187</v>
      </c>
      <c r="K119" t="s">
        <v>185</v>
      </c>
      <c r="L119">
        <v>33</v>
      </c>
      <c r="T119" t="str">
        <f>Block[[#This Row],[服装]]&amp;Block[[#This Row],[名前]]&amp;Block[[#This Row],[レアリティ]]</f>
        <v>ユニフォーム灰羽リエーフICONIC</v>
      </c>
    </row>
    <row r="120" spans="1:20" x14ac:dyDescent="0.3">
      <c r="A120">
        <f>VLOOKUP(Block[[#This Row],[No用]],SetNo[[No.用]:[vlookup 用]],2,FALSE)</f>
        <v>32</v>
      </c>
      <c r="B120" t="s">
        <v>108</v>
      </c>
      <c r="C120" t="s">
        <v>41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262</v>
      </c>
      <c r="J120" t="s">
        <v>247</v>
      </c>
      <c r="K120" t="s">
        <v>185</v>
      </c>
      <c r="L120">
        <v>35</v>
      </c>
      <c r="T120" t="str">
        <f>Block[[#This Row],[服装]]&amp;Block[[#This Row],[名前]]&amp;Block[[#This Row],[レアリティ]]</f>
        <v>ユニフォーム灰羽リエーフICONIC</v>
      </c>
    </row>
    <row r="121" spans="1:20" x14ac:dyDescent="0.3">
      <c r="A121">
        <f>VLOOKUP(Block[[#This Row],[No用]],SetNo[[No.用]:[vlookup 用]],2,FALSE)</f>
        <v>32</v>
      </c>
      <c r="B121" t="s">
        <v>108</v>
      </c>
      <c r="C121" t="s">
        <v>41</v>
      </c>
      <c r="D121" t="s">
        <v>23</v>
      </c>
      <c r="E121" t="s">
        <v>26</v>
      </c>
      <c r="F121" t="s">
        <v>27</v>
      </c>
      <c r="G121" t="s">
        <v>71</v>
      </c>
      <c r="H121">
        <v>1</v>
      </c>
      <c r="I121" t="s">
        <v>262</v>
      </c>
      <c r="J121" t="s">
        <v>189</v>
      </c>
      <c r="K121" t="s">
        <v>174</v>
      </c>
      <c r="L121">
        <v>32</v>
      </c>
      <c r="T121" t="str">
        <f>Block[[#This Row],[服装]]&amp;Block[[#This Row],[名前]]&amp;Block[[#This Row],[レアリティ]]</f>
        <v>ユニフォーム灰羽リエーフICONIC</v>
      </c>
    </row>
    <row r="122" spans="1:20" x14ac:dyDescent="0.3">
      <c r="A122">
        <f>VLOOKUP(Block[[#This Row],[No用]],SetNo[[No.用]:[vlookup 用]],2,FALSE)</f>
        <v>32</v>
      </c>
      <c r="B122" t="s">
        <v>108</v>
      </c>
      <c r="C122" t="s">
        <v>41</v>
      </c>
      <c r="D122" t="s">
        <v>23</v>
      </c>
      <c r="E122" t="s">
        <v>26</v>
      </c>
      <c r="F122" t="s">
        <v>27</v>
      </c>
      <c r="G122" t="s">
        <v>71</v>
      </c>
      <c r="H122">
        <v>1</v>
      </c>
      <c r="I122" t="s">
        <v>262</v>
      </c>
      <c r="J122" t="s">
        <v>263</v>
      </c>
      <c r="K122" t="s">
        <v>174</v>
      </c>
      <c r="L122">
        <v>27</v>
      </c>
      <c r="T122" t="str">
        <f>Block[[#This Row],[服装]]&amp;Block[[#This Row],[名前]]&amp;Block[[#This Row],[レアリティ]]</f>
        <v>ユニフォーム灰羽リエーフICONIC</v>
      </c>
    </row>
    <row r="123" spans="1:20" x14ac:dyDescent="0.3">
      <c r="A123">
        <f>VLOOKUP(Block[[#This Row],[No用]],SetNo[[No.用]:[vlookup 用]],2,FALSE)</f>
        <v>32</v>
      </c>
      <c r="B123" t="s">
        <v>108</v>
      </c>
      <c r="C123" t="s">
        <v>41</v>
      </c>
      <c r="D123" t="s">
        <v>23</v>
      </c>
      <c r="E123" t="s">
        <v>26</v>
      </c>
      <c r="F123" t="s">
        <v>27</v>
      </c>
      <c r="G123" t="s">
        <v>71</v>
      </c>
      <c r="H123">
        <v>1</v>
      </c>
      <c r="I123" t="s">
        <v>262</v>
      </c>
      <c r="J123" t="s">
        <v>195</v>
      </c>
      <c r="K123" t="s">
        <v>238</v>
      </c>
      <c r="L123">
        <v>46</v>
      </c>
      <c r="N123">
        <v>56</v>
      </c>
      <c r="T123" t="str">
        <f>Block[[#This Row],[服装]]&amp;Block[[#This Row],[名前]]&amp;Block[[#This Row],[レアリティ]]</f>
        <v>ユニフォーム灰羽リエーフICONIC</v>
      </c>
    </row>
    <row r="124" spans="1:20" x14ac:dyDescent="0.3">
      <c r="A124">
        <f>VLOOKUP(Block[[#This Row],[No用]],SetNo[[No.用]:[vlookup 用]],2,FALSE)</f>
        <v>33</v>
      </c>
      <c r="B124" t="s">
        <v>403</v>
      </c>
      <c r="C124" t="s">
        <v>41</v>
      </c>
      <c r="D124" t="s">
        <v>24</v>
      </c>
      <c r="E124" t="s">
        <v>26</v>
      </c>
      <c r="F124" t="s">
        <v>27</v>
      </c>
      <c r="G124" t="s">
        <v>71</v>
      </c>
      <c r="H124">
        <v>1</v>
      </c>
      <c r="I124" t="s">
        <v>262</v>
      </c>
      <c r="J124" t="s">
        <v>186</v>
      </c>
      <c r="K124" t="s">
        <v>185</v>
      </c>
      <c r="L124">
        <v>33</v>
      </c>
      <c r="T124" t="str">
        <f>Block[[#This Row],[服装]]&amp;Block[[#This Row],[名前]]&amp;Block[[#This Row],[レアリティ]]</f>
        <v>探偵灰羽リエーフICONIC</v>
      </c>
    </row>
    <row r="125" spans="1:20" x14ac:dyDescent="0.3">
      <c r="A125">
        <f>VLOOKUP(Block[[#This Row],[No用]],SetNo[[No.用]:[vlookup 用]],2,FALSE)</f>
        <v>33</v>
      </c>
      <c r="B125" t="s">
        <v>403</v>
      </c>
      <c r="C125" t="s">
        <v>41</v>
      </c>
      <c r="D125" t="s">
        <v>24</v>
      </c>
      <c r="E125" t="s">
        <v>26</v>
      </c>
      <c r="F125" t="s">
        <v>27</v>
      </c>
      <c r="G125" t="s">
        <v>71</v>
      </c>
      <c r="H125">
        <v>1</v>
      </c>
      <c r="I125" t="s">
        <v>262</v>
      </c>
      <c r="J125" t="s">
        <v>187</v>
      </c>
      <c r="K125" t="s">
        <v>185</v>
      </c>
      <c r="L125">
        <v>33</v>
      </c>
      <c r="T125" t="str">
        <f>Block[[#This Row],[服装]]&amp;Block[[#This Row],[名前]]&amp;Block[[#This Row],[レアリティ]]</f>
        <v>探偵灰羽リエーフICONIC</v>
      </c>
    </row>
    <row r="126" spans="1:20" x14ac:dyDescent="0.3">
      <c r="A126">
        <f>VLOOKUP(Block[[#This Row],[No用]],SetNo[[No.用]:[vlookup 用]],2,FALSE)</f>
        <v>33</v>
      </c>
      <c r="B126" t="s">
        <v>403</v>
      </c>
      <c r="C126" t="s">
        <v>41</v>
      </c>
      <c r="D126" t="s">
        <v>24</v>
      </c>
      <c r="E126" t="s">
        <v>26</v>
      </c>
      <c r="F126" t="s">
        <v>27</v>
      </c>
      <c r="G126" t="s">
        <v>71</v>
      </c>
      <c r="H126">
        <v>1</v>
      </c>
      <c r="I126" t="s">
        <v>262</v>
      </c>
      <c r="J126" t="s">
        <v>247</v>
      </c>
      <c r="K126" t="s">
        <v>185</v>
      </c>
      <c r="L126">
        <v>35</v>
      </c>
      <c r="T126" t="str">
        <f>Block[[#This Row],[服装]]&amp;Block[[#This Row],[名前]]&amp;Block[[#This Row],[レアリティ]]</f>
        <v>探偵灰羽リエーフICONIC</v>
      </c>
    </row>
    <row r="127" spans="1:20" x14ac:dyDescent="0.3">
      <c r="A127">
        <f>VLOOKUP(Block[[#This Row],[No用]],SetNo[[No.用]:[vlookup 用]],2,FALSE)</f>
        <v>33</v>
      </c>
      <c r="B127" t="s">
        <v>403</v>
      </c>
      <c r="C127" t="s">
        <v>41</v>
      </c>
      <c r="D127" t="s">
        <v>24</v>
      </c>
      <c r="E127" t="s">
        <v>26</v>
      </c>
      <c r="F127" t="s">
        <v>27</v>
      </c>
      <c r="G127" t="s">
        <v>71</v>
      </c>
      <c r="H127">
        <v>1</v>
      </c>
      <c r="I127" t="s">
        <v>262</v>
      </c>
      <c r="J127" t="s">
        <v>189</v>
      </c>
      <c r="K127" t="s">
        <v>174</v>
      </c>
      <c r="L127">
        <v>32</v>
      </c>
      <c r="T127" t="str">
        <f>Block[[#This Row],[服装]]&amp;Block[[#This Row],[名前]]&amp;Block[[#This Row],[レアリティ]]</f>
        <v>探偵灰羽リエーフICONIC</v>
      </c>
    </row>
    <row r="128" spans="1:20" x14ac:dyDescent="0.3">
      <c r="A128">
        <f>VLOOKUP(Block[[#This Row],[No用]],SetNo[[No.用]:[vlookup 用]],2,FALSE)</f>
        <v>33</v>
      </c>
      <c r="B128" t="s">
        <v>403</v>
      </c>
      <c r="C128" t="s">
        <v>41</v>
      </c>
      <c r="D128" t="s">
        <v>24</v>
      </c>
      <c r="E128" t="s">
        <v>26</v>
      </c>
      <c r="F128" t="s">
        <v>27</v>
      </c>
      <c r="G128" t="s">
        <v>71</v>
      </c>
      <c r="H128">
        <v>1</v>
      </c>
      <c r="I128" t="s">
        <v>262</v>
      </c>
      <c r="J128" t="s">
        <v>263</v>
      </c>
      <c r="K128" t="s">
        <v>174</v>
      </c>
      <c r="L128">
        <v>27</v>
      </c>
      <c r="T128" t="str">
        <f>Block[[#This Row],[服装]]&amp;Block[[#This Row],[名前]]&amp;Block[[#This Row],[レアリティ]]</f>
        <v>探偵灰羽リエーフICONIC</v>
      </c>
    </row>
    <row r="129" spans="1:20" x14ac:dyDescent="0.3">
      <c r="A129">
        <f>VLOOKUP(Block[[#This Row],[No用]],SetNo[[No.用]:[vlookup 用]],2,FALSE)</f>
        <v>33</v>
      </c>
      <c r="B129" t="s">
        <v>403</v>
      </c>
      <c r="C129" t="s">
        <v>41</v>
      </c>
      <c r="D129" t="s">
        <v>24</v>
      </c>
      <c r="E129" t="s">
        <v>26</v>
      </c>
      <c r="F129" t="s">
        <v>27</v>
      </c>
      <c r="G129" t="s">
        <v>71</v>
      </c>
      <c r="H129">
        <v>1</v>
      </c>
      <c r="I129" t="s">
        <v>262</v>
      </c>
      <c r="J129" t="s">
        <v>195</v>
      </c>
      <c r="K129" t="s">
        <v>238</v>
      </c>
      <c r="L129">
        <v>46</v>
      </c>
      <c r="N129">
        <v>56</v>
      </c>
      <c r="T129" t="str">
        <f>Block[[#This Row],[服装]]&amp;Block[[#This Row],[名前]]&amp;Block[[#This Row],[レアリティ]]</f>
        <v>探偵灰羽リエーフICONIC</v>
      </c>
    </row>
    <row r="130" spans="1:20" x14ac:dyDescent="0.3">
      <c r="A130">
        <f>VLOOKUP(Block[[#This Row],[No用]],SetNo[[No.用]:[vlookup 用]],2,FALSE)</f>
        <v>34</v>
      </c>
      <c r="B130" t="s">
        <v>108</v>
      </c>
      <c r="C130" t="s">
        <v>42</v>
      </c>
      <c r="D130" t="s">
        <v>24</v>
      </c>
      <c r="E130" t="s">
        <v>21</v>
      </c>
      <c r="F130" t="s">
        <v>27</v>
      </c>
      <c r="G130" t="s">
        <v>71</v>
      </c>
      <c r="H130">
        <v>1</v>
      </c>
      <c r="I130" t="s">
        <v>262</v>
      </c>
      <c r="T130" t="str">
        <f>Block[[#This Row],[服装]]&amp;Block[[#This Row],[名前]]&amp;Block[[#This Row],[レアリティ]]</f>
        <v>ユニフォーム夜久衛輔ICONIC</v>
      </c>
    </row>
    <row r="131" spans="1:20" x14ac:dyDescent="0.3">
      <c r="A131">
        <f>VLOOKUP(Block[[#This Row],[No用]],SetNo[[No.用]:[vlookup 用]],2,FALSE)</f>
        <v>35</v>
      </c>
      <c r="B131" t="s">
        <v>108</v>
      </c>
      <c r="C131" t="s">
        <v>43</v>
      </c>
      <c r="D131" t="s">
        <v>24</v>
      </c>
      <c r="E131" t="s">
        <v>25</v>
      </c>
      <c r="F131" t="s">
        <v>27</v>
      </c>
      <c r="G131" t="s">
        <v>71</v>
      </c>
      <c r="H131">
        <v>1</v>
      </c>
      <c r="I131" t="s">
        <v>262</v>
      </c>
      <c r="J131" t="s">
        <v>186</v>
      </c>
      <c r="K131" t="s">
        <v>174</v>
      </c>
      <c r="L131">
        <v>24</v>
      </c>
      <c r="T131" t="str">
        <f>Block[[#This Row],[服装]]&amp;Block[[#This Row],[名前]]&amp;Block[[#This Row],[レアリティ]]</f>
        <v>ユニフォーム福永招平ICONIC</v>
      </c>
    </row>
    <row r="132" spans="1:20" x14ac:dyDescent="0.3">
      <c r="A132">
        <f>VLOOKUP(Block[[#This Row],[No用]],SetNo[[No.用]:[vlookup 用]],2,FALSE)</f>
        <v>35</v>
      </c>
      <c r="B132" t="s">
        <v>108</v>
      </c>
      <c r="C132" t="s">
        <v>43</v>
      </c>
      <c r="D132" t="s">
        <v>24</v>
      </c>
      <c r="E132" t="s">
        <v>25</v>
      </c>
      <c r="F132" t="s">
        <v>27</v>
      </c>
      <c r="G132" t="s">
        <v>71</v>
      </c>
      <c r="H132">
        <v>1</v>
      </c>
      <c r="I132" t="s">
        <v>262</v>
      </c>
      <c r="J132" t="s">
        <v>187</v>
      </c>
      <c r="K132" t="s">
        <v>174</v>
      </c>
      <c r="L132">
        <v>24</v>
      </c>
      <c r="T132" t="str">
        <f>Block[[#This Row],[服装]]&amp;Block[[#This Row],[名前]]&amp;Block[[#This Row],[レアリティ]]</f>
        <v>ユニフォーム福永招平ICONIC</v>
      </c>
    </row>
    <row r="133" spans="1:20" x14ac:dyDescent="0.3">
      <c r="A133">
        <f>VLOOKUP(Block[[#This Row],[No用]],SetNo[[No.用]:[vlookup 用]],2,FALSE)</f>
        <v>35</v>
      </c>
      <c r="B133" t="s">
        <v>108</v>
      </c>
      <c r="C133" t="s">
        <v>43</v>
      </c>
      <c r="D133" t="s">
        <v>24</v>
      </c>
      <c r="E133" t="s">
        <v>25</v>
      </c>
      <c r="F133" t="s">
        <v>27</v>
      </c>
      <c r="G133" t="s">
        <v>71</v>
      </c>
      <c r="H133">
        <v>1</v>
      </c>
      <c r="I133" t="s">
        <v>262</v>
      </c>
      <c r="J133" t="s">
        <v>263</v>
      </c>
      <c r="K133" t="s">
        <v>174</v>
      </c>
      <c r="L133">
        <v>24</v>
      </c>
      <c r="T133" t="str">
        <f>Block[[#This Row],[服装]]&amp;Block[[#This Row],[名前]]&amp;Block[[#This Row],[レアリティ]]</f>
        <v>ユニフォーム福永招平ICONIC</v>
      </c>
    </row>
    <row r="134" spans="1:20" x14ac:dyDescent="0.3">
      <c r="A134">
        <f>VLOOKUP(Block[[#This Row],[No用]],SetNo[[No.用]:[vlookup 用]],2,FALSE)</f>
        <v>36</v>
      </c>
      <c r="B134" t="s">
        <v>108</v>
      </c>
      <c r="C134" t="s">
        <v>44</v>
      </c>
      <c r="D134" t="s">
        <v>24</v>
      </c>
      <c r="E134" t="s">
        <v>26</v>
      </c>
      <c r="F134" t="s">
        <v>27</v>
      </c>
      <c r="G134" t="s">
        <v>71</v>
      </c>
      <c r="H134">
        <v>1</v>
      </c>
      <c r="I134" t="s">
        <v>262</v>
      </c>
      <c r="J134" t="s">
        <v>186</v>
      </c>
      <c r="K134" t="s">
        <v>185</v>
      </c>
      <c r="L134">
        <v>27</v>
      </c>
      <c r="T134" t="str">
        <f>Block[[#This Row],[服装]]&amp;Block[[#This Row],[名前]]&amp;Block[[#This Row],[レアリティ]]</f>
        <v>ユニフォーム犬岡走ICONIC</v>
      </c>
    </row>
    <row r="135" spans="1:20" x14ac:dyDescent="0.3">
      <c r="A135">
        <f>VLOOKUP(Block[[#This Row],[No用]],SetNo[[No.用]:[vlookup 用]],2,FALSE)</f>
        <v>36</v>
      </c>
      <c r="B135" t="s">
        <v>108</v>
      </c>
      <c r="C135" t="s">
        <v>44</v>
      </c>
      <c r="D135" t="s">
        <v>24</v>
      </c>
      <c r="E135" t="s">
        <v>26</v>
      </c>
      <c r="F135" t="s">
        <v>27</v>
      </c>
      <c r="G135" t="s">
        <v>71</v>
      </c>
      <c r="H135">
        <v>1</v>
      </c>
      <c r="I135" t="s">
        <v>262</v>
      </c>
      <c r="J135" t="s">
        <v>187</v>
      </c>
      <c r="K135" t="s">
        <v>185</v>
      </c>
      <c r="L135">
        <v>27</v>
      </c>
      <c r="T135" t="str">
        <f>Block[[#This Row],[服装]]&amp;Block[[#This Row],[名前]]&amp;Block[[#This Row],[レアリティ]]</f>
        <v>ユニフォーム犬岡走ICONIC</v>
      </c>
    </row>
    <row r="136" spans="1:20" x14ac:dyDescent="0.3">
      <c r="A136">
        <f>VLOOKUP(Block[[#This Row],[No用]],SetNo[[No.用]:[vlookup 用]],2,FALSE)</f>
        <v>36</v>
      </c>
      <c r="B136" t="s">
        <v>108</v>
      </c>
      <c r="C136" t="s">
        <v>44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262</v>
      </c>
      <c r="J136" t="s">
        <v>204</v>
      </c>
      <c r="K136" t="s">
        <v>185</v>
      </c>
      <c r="L136">
        <v>37</v>
      </c>
      <c r="T136" t="str">
        <f>Block[[#This Row],[服装]]&amp;Block[[#This Row],[名前]]&amp;Block[[#This Row],[レアリティ]]</f>
        <v>ユニフォーム犬岡走ICONIC</v>
      </c>
    </row>
    <row r="137" spans="1:20" x14ac:dyDescent="0.3">
      <c r="A137">
        <f>VLOOKUP(Block[[#This Row],[No用]],SetNo[[No.用]:[vlookup 用]],2,FALSE)</f>
        <v>36</v>
      </c>
      <c r="B137" t="s">
        <v>108</v>
      </c>
      <c r="C137" t="s">
        <v>44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262</v>
      </c>
      <c r="J137" t="s">
        <v>189</v>
      </c>
      <c r="K137" t="s">
        <v>185</v>
      </c>
      <c r="L137">
        <v>35</v>
      </c>
      <c r="T137" t="str">
        <f>Block[[#This Row],[服装]]&amp;Block[[#This Row],[名前]]&amp;Block[[#This Row],[レアリティ]]</f>
        <v>ユニフォーム犬岡走ICONIC</v>
      </c>
    </row>
    <row r="138" spans="1:20" x14ac:dyDescent="0.3">
      <c r="A138">
        <f>VLOOKUP(Block[[#This Row],[No用]],SetNo[[No.用]:[vlookup 用]],2,FALSE)</f>
        <v>36</v>
      </c>
      <c r="B138" t="s">
        <v>108</v>
      </c>
      <c r="C138" t="s">
        <v>44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262</v>
      </c>
      <c r="J138" t="s">
        <v>263</v>
      </c>
      <c r="K138" t="s">
        <v>174</v>
      </c>
      <c r="L138">
        <v>32</v>
      </c>
      <c r="T138" t="str">
        <f>Block[[#This Row],[服装]]&amp;Block[[#This Row],[名前]]&amp;Block[[#This Row],[レアリティ]]</f>
        <v>ユニフォーム犬岡走ICONIC</v>
      </c>
    </row>
    <row r="139" spans="1:20" x14ac:dyDescent="0.3">
      <c r="A139">
        <f>VLOOKUP(Block[[#This Row],[No用]],SetNo[[No.用]:[vlookup 用]],2,FALSE)</f>
        <v>36</v>
      </c>
      <c r="B139" t="s">
        <v>108</v>
      </c>
      <c r="C139" t="s">
        <v>44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262</v>
      </c>
      <c r="J139" t="s">
        <v>195</v>
      </c>
      <c r="K139" t="s">
        <v>238</v>
      </c>
      <c r="L139">
        <v>42</v>
      </c>
      <c r="N139">
        <v>52</v>
      </c>
      <c r="T139" t="str">
        <f>Block[[#This Row],[服装]]&amp;Block[[#This Row],[名前]]&amp;Block[[#This Row],[レアリティ]]</f>
        <v>ユニフォーム犬岡走ICONIC</v>
      </c>
    </row>
    <row r="140" spans="1:20" x14ac:dyDescent="0.3">
      <c r="A140">
        <f>VLOOKUP(Block[[#This Row],[No用]],SetNo[[No.用]:[vlookup 用]],2,FALSE)</f>
        <v>37</v>
      </c>
      <c r="B140" t="s">
        <v>108</v>
      </c>
      <c r="C140" t="s">
        <v>45</v>
      </c>
      <c r="D140" t="s">
        <v>24</v>
      </c>
      <c r="E140" t="s">
        <v>25</v>
      </c>
      <c r="F140" t="s">
        <v>27</v>
      </c>
      <c r="G140" t="s">
        <v>71</v>
      </c>
      <c r="H140">
        <v>1</v>
      </c>
      <c r="I140" t="s">
        <v>262</v>
      </c>
      <c r="J140" t="s">
        <v>186</v>
      </c>
      <c r="K140" t="s">
        <v>174</v>
      </c>
      <c r="L140">
        <v>27</v>
      </c>
      <c r="T140" t="str">
        <f>Block[[#This Row],[服装]]&amp;Block[[#This Row],[名前]]&amp;Block[[#This Row],[レアリティ]]</f>
        <v>ユニフォーム山本猛虎ICONIC</v>
      </c>
    </row>
    <row r="141" spans="1:20" x14ac:dyDescent="0.3">
      <c r="A141">
        <f>VLOOKUP(Block[[#This Row],[No用]],SetNo[[No.用]:[vlookup 用]],2,FALSE)</f>
        <v>37</v>
      </c>
      <c r="B141" t="s">
        <v>108</v>
      </c>
      <c r="C141" t="s">
        <v>45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262</v>
      </c>
      <c r="J141" t="s">
        <v>187</v>
      </c>
      <c r="K141" t="s">
        <v>174</v>
      </c>
      <c r="L141">
        <v>27</v>
      </c>
      <c r="T141" t="str">
        <f>Block[[#This Row],[服装]]&amp;Block[[#This Row],[名前]]&amp;Block[[#This Row],[レアリティ]]</f>
        <v>ユニフォーム山本猛虎ICONIC</v>
      </c>
    </row>
    <row r="142" spans="1:20" x14ac:dyDescent="0.3">
      <c r="A142">
        <f>VLOOKUP(Block[[#This Row],[No用]],SetNo[[No.用]:[vlookup 用]],2,FALSE)</f>
        <v>37</v>
      </c>
      <c r="B142" t="s">
        <v>108</v>
      </c>
      <c r="C142" t="s">
        <v>45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262</v>
      </c>
      <c r="J142" t="s">
        <v>189</v>
      </c>
      <c r="K142" t="s">
        <v>174</v>
      </c>
      <c r="L142">
        <v>27</v>
      </c>
      <c r="T142" t="str">
        <f>Block[[#This Row],[服装]]&amp;Block[[#This Row],[名前]]&amp;Block[[#This Row],[レアリティ]]</f>
        <v>ユニフォーム山本猛虎ICONIC</v>
      </c>
    </row>
    <row r="143" spans="1:20" x14ac:dyDescent="0.3">
      <c r="A143">
        <f>VLOOKUP(Block[[#This Row],[No用]],SetNo[[No.用]:[vlookup 用]],2,FALSE)</f>
        <v>37</v>
      </c>
      <c r="B143" t="s">
        <v>108</v>
      </c>
      <c r="C143" t="s">
        <v>45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262</v>
      </c>
      <c r="J143" t="s">
        <v>263</v>
      </c>
      <c r="K143" t="s">
        <v>174</v>
      </c>
      <c r="L143">
        <v>27</v>
      </c>
      <c r="T143" t="str">
        <f>Block[[#This Row],[服装]]&amp;Block[[#This Row],[名前]]&amp;Block[[#This Row],[レアリティ]]</f>
        <v>ユニフォーム山本猛虎ICONIC</v>
      </c>
    </row>
    <row r="144" spans="1:20" x14ac:dyDescent="0.3">
      <c r="A144">
        <f>VLOOKUP(Block[[#This Row],[No用]],SetNo[[No.用]:[vlookup 用]],2,FALSE)</f>
        <v>38</v>
      </c>
      <c r="B144" t="s">
        <v>108</v>
      </c>
      <c r="C144" t="s">
        <v>46</v>
      </c>
      <c r="D144" t="s">
        <v>24</v>
      </c>
      <c r="E144" t="s">
        <v>21</v>
      </c>
      <c r="F144" t="s">
        <v>27</v>
      </c>
      <c r="G144" t="s">
        <v>71</v>
      </c>
      <c r="H144">
        <v>1</v>
      </c>
      <c r="I144" t="s">
        <v>262</v>
      </c>
      <c r="T144" t="str">
        <f>Block[[#This Row],[服装]]&amp;Block[[#This Row],[名前]]&amp;Block[[#This Row],[レアリティ]]</f>
        <v>ユニフォーム芝山優生ICONIC</v>
      </c>
    </row>
    <row r="145" spans="1:20" x14ac:dyDescent="0.3">
      <c r="A145">
        <f>VLOOKUP(Block[[#This Row],[No用]],SetNo[[No.用]:[vlookup 用]],2,FALSE)</f>
        <v>39</v>
      </c>
      <c r="B145" t="s">
        <v>108</v>
      </c>
      <c r="C145" t="s">
        <v>47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262</v>
      </c>
      <c r="J145" t="s">
        <v>186</v>
      </c>
      <c r="K145" t="s">
        <v>174</v>
      </c>
      <c r="L145">
        <v>27</v>
      </c>
      <c r="T145" t="str">
        <f>Block[[#This Row],[服装]]&amp;Block[[#This Row],[名前]]&amp;Block[[#This Row],[レアリティ]]</f>
        <v>ユニフォーム海信之ICONIC</v>
      </c>
    </row>
    <row r="146" spans="1:20" x14ac:dyDescent="0.3">
      <c r="A146">
        <f>VLOOKUP(Block[[#This Row],[No用]],SetNo[[No.用]:[vlookup 用]],2,FALSE)</f>
        <v>39</v>
      </c>
      <c r="B146" t="s">
        <v>108</v>
      </c>
      <c r="C146" t="s">
        <v>47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262</v>
      </c>
      <c r="J146" t="s">
        <v>187</v>
      </c>
      <c r="K146" t="s">
        <v>174</v>
      </c>
      <c r="L146">
        <v>27</v>
      </c>
      <c r="T146" t="str">
        <f>Block[[#This Row],[服装]]&amp;Block[[#This Row],[名前]]&amp;Block[[#This Row],[レアリティ]]</f>
        <v>ユニフォーム海信之ICONIC</v>
      </c>
    </row>
    <row r="147" spans="1:20" x14ac:dyDescent="0.3">
      <c r="A147">
        <f>VLOOKUP(Block[[#This Row],[No用]],SetNo[[No.用]:[vlookup 用]],2,FALSE)</f>
        <v>40</v>
      </c>
      <c r="B147" t="s">
        <v>108</v>
      </c>
      <c r="C147" t="s">
        <v>47</v>
      </c>
      <c r="D147" t="s">
        <v>90</v>
      </c>
      <c r="E147" t="s">
        <v>78</v>
      </c>
      <c r="F147" t="s">
        <v>27</v>
      </c>
      <c r="G147" t="s">
        <v>152</v>
      </c>
      <c r="H147">
        <v>1</v>
      </c>
      <c r="I147" t="s">
        <v>262</v>
      </c>
      <c r="J147" t="s">
        <v>186</v>
      </c>
      <c r="K147" t="s">
        <v>185</v>
      </c>
      <c r="L147">
        <v>33</v>
      </c>
      <c r="T147" t="str">
        <f>Block[[#This Row],[服装]]&amp;Block[[#This Row],[名前]]&amp;Block[[#This Row],[レアリティ]]</f>
        <v>ユニフォーム海信之YELL</v>
      </c>
    </row>
    <row r="148" spans="1:20" x14ac:dyDescent="0.3">
      <c r="A148">
        <f>VLOOKUP(Block[[#This Row],[No用]],SetNo[[No.用]:[vlookup 用]],2,FALSE)</f>
        <v>40</v>
      </c>
      <c r="B148" t="s">
        <v>108</v>
      </c>
      <c r="C148" t="s">
        <v>47</v>
      </c>
      <c r="D148" t="s">
        <v>90</v>
      </c>
      <c r="E148" t="s">
        <v>78</v>
      </c>
      <c r="F148" t="s">
        <v>27</v>
      </c>
      <c r="G148" t="s">
        <v>152</v>
      </c>
      <c r="H148">
        <v>1</v>
      </c>
      <c r="I148" t="s">
        <v>262</v>
      </c>
      <c r="J148" t="s">
        <v>187</v>
      </c>
      <c r="K148" t="s">
        <v>185</v>
      </c>
      <c r="L148">
        <v>33</v>
      </c>
      <c r="T148" t="str">
        <f>Block[[#This Row],[服装]]&amp;Block[[#This Row],[名前]]&amp;Block[[#This Row],[レアリティ]]</f>
        <v>ユニフォーム海信之YELL</v>
      </c>
    </row>
    <row r="149" spans="1:20" x14ac:dyDescent="0.3">
      <c r="A149">
        <f>VLOOKUP(Block[[#This Row],[No用]],SetNo[[No.用]:[vlookup 用]],2,FALSE)</f>
        <v>41</v>
      </c>
      <c r="B149" t="s">
        <v>218</v>
      </c>
      <c r="C149" t="s">
        <v>48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262</v>
      </c>
      <c r="J149" t="s">
        <v>186</v>
      </c>
      <c r="K149" t="s">
        <v>185</v>
      </c>
      <c r="L149">
        <v>41</v>
      </c>
      <c r="T149" t="str">
        <f>Block[[#This Row],[服装]]&amp;Block[[#This Row],[名前]]&amp;Block[[#This Row],[レアリティ]]</f>
        <v>ユニフォーム青根高伸ICONIC</v>
      </c>
    </row>
    <row r="150" spans="1:20" x14ac:dyDescent="0.3">
      <c r="A150">
        <f>VLOOKUP(Block[[#This Row],[No用]],SetNo[[No.用]:[vlookup 用]],2,FALSE)</f>
        <v>41</v>
      </c>
      <c r="B150" t="s">
        <v>218</v>
      </c>
      <c r="C150" t="s">
        <v>48</v>
      </c>
      <c r="D150" t="s">
        <v>23</v>
      </c>
      <c r="E150" t="s">
        <v>26</v>
      </c>
      <c r="F150" t="s">
        <v>49</v>
      </c>
      <c r="G150" t="s">
        <v>71</v>
      </c>
      <c r="H150">
        <v>1</v>
      </c>
      <c r="I150" t="s">
        <v>262</v>
      </c>
      <c r="J150" t="s">
        <v>187</v>
      </c>
      <c r="K150" t="s">
        <v>185</v>
      </c>
      <c r="L150">
        <v>41</v>
      </c>
      <c r="T150" t="str">
        <f>Block[[#This Row],[服装]]&amp;Block[[#This Row],[名前]]&amp;Block[[#This Row],[レアリティ]]</f>
        <v>ユニフォーム青根高伸ICONIC</v>
      </c>
    </row>
    <row r="151" spans="1:20" x14ac:dyDescent="0.3">
      <c r="A151">
        <f>VLOOKUP(Block[[#This Row],[No用]],SetNo[[No.用]:[vlookup 用]],2,FALSE)</f>
        <v>41</v>
      </c>
      <c r="B151" t="s">
        <v>218</v>
      </c>
      <c r="C151" t="s">
        <v>48</v>
      </c>
      <c r="D151" t="s">
        <v>23</v>
      </c>
      <c r="E151" t="s">
        <v>26</v>
      </c>
      <c r="F151" t="s">
        <v>49</v>
      </c>
      <c r="G151" t="s">
        <v>71</v>
      </c>
      <c r="H151">
        <v>1</v>
      </c>
      <c r="I151" t="s">
        <v>262</v>
      </c>
      <c r="J151" t="s">
        <v>204</v>
      </c>
      <c r="K151" t="s">
        <v>185</v>
      </c>
      <c r="L151">
        <v>47</v>
      </c>
      <c r="T151" t="str">
        <f>Block[[#This Row],[服装]]&amp;Block[[#This Row],[名前]]&amp;Block[[#This Row],[レアリティ]]</f>
        <v>ユニフォーム青根高伸ICONIC</v>
      </c>
    </row>
    <row r="152" spans="1:20" x14ac:dyDescent="0.3">
      <c r="A152">
        <f>VLOOKUP(Block[[#This Row],[No用]],SetNo[[No.用]:[vlookup 用]],2,FALSE)</f>
        <v>41</v>
      </c>
      <c r="B152" t="s">
        <v>218</v>
      </c>
      <c r="C152" t="s">
        <v>48</v>
      </c>
      <c r="D152" t="s">
        <v>23</v>
      </c>
      <c r="E152" t="s">
        <v>26</v>
      </c>
      <c r="F152" t="s">
        <v>49</v>
      </c>
      <c r="G152" t="s">
        <v>71</v>
      </c>
      <c r="H152">
        <v>1</v>
      </c>
      <c r="I152" t="s">
        <v>262</v>
      </c>
      <c r="J152" t="s">
        <v>189</v>
      </c>
      <c r="K152" t="s">
        <v>174</v>
      </c>
      <c r="L152">
        <v>34</v>
      </c>
      <c r="T152" t="str">
        <f>Block[[#This Row],[服装]]&amp;Block[[#This Row],[名前]]&amp;Block[[#This Row],[レアリティ]]</f>
        <v>ユニフォーム青根高伸ICONIC</v>
      </c>
    </row>
    <row r="153" spans="1:20" x14ac:dyDescent="0.3">
      <c r="A153">
        <f>VLOOKUP(Block[[#This Row],[No用]],SetNo[[No.用]:[vlookup 用]],2,FALSE)</f>
        <v>41</v>
      </c>
      <c r="B153" t="s">
        <v>218</v>
      </c>
      <c r="C153" t="s">
        <v>48</v>
      </c>
      <c r="D153" t="s">
        <v>23</v>
      </c>
      <c r="E153" t="s">
        <v>26</v>
      </c>
      <c r="F153" t="s">
        <v>49</v>
      </c>
      <c r="G153" t="s">
        <v>71</v>
      </c>
      <c r="H153">
        <v>1</v>
      </c>
      <c r="I153" t="s">
        <v>262</v>
      </c>
      <c r="J153" t="s">
        <v>263</v>
      </c>
      <c r="K153" t="s">
        <v>174</v>
      </c>
      <c r="L153">
        <v>37</v>
      </c>
      <c r="T153" t="str">
        <f>Block[[#This Row],[服装]]&amp;Block[[#This Row],[名前]]&amp;Block[[#This Row],[レアリティ]]</f>
        <v>ユニフォーム青根高伸ICONIC</v>
      </c>
    </row>
    <row r="154" spans="1:20" x14ac:dyDescent="0.3">
      <c r="A154">
        <f>VLOOKUP(Block[[#This Row],[No用]],SetNo[[No.用]:[vlookup 用]],2,FALSE)</f>
        <v>41</v>
      </c>
      <c r="B154" t="s">
        <v>218</v>
      </c>
      <c r="C154" t="s">
        <v>48</v>
      </c>
      <c r="D154" t="s">
        <v>23</v>
      </c>
      <c r="E154" t="s">
        <v>26</v>
      </c>
      <c r="F154" t="s">
        <v>49</v>
      </c>
      <c r="G154" t="s">
        <v>71</v>
      </c>
      <c r="H154">
        <v>1</v>
      </c>
      <c r="I154" t="s">
        <v>262</v>
      </c>
      <c r="J154" t="s">
        <v>204</v>
      </c>
      <c r="K154" t="s">
        <v>238</v>
      </c>
      <c r="L154">
        <v>51</v>
      </c>
      <c r="M154">
        <v>5</v>
      </c>
      <c r="N154">
        <v>61</v>
      </c>
      <c r="O154">
        <v>7</v>
      </c>
      <c r="T154" t="str">
        <f>Block[[#This Row],[服装]]&amp;Block[[#This Row],[名前]]&amp;Block[[#This Row],[レアリティ]]</f>
        <v>ユニフォーム青根高伸ICONIC</v>
      </c>
    </row>
    <row r="155" spans="1:20" x14ac:dyDescent="0.3">
      <c r="A155">
        <f>VLOOKUP(Block[[#This Row],[No用]],SetNo[[No.用]:[vlookup 用]],2,FALSE)</f>
        <v>42</v>
      </c>
      <c r="B155" t="s">
        <v>150</v>
      </c>
      <c r="C155" t="s">
        <v>48</v>
      </c>
      <c r="D155" t="s">
        <v>23</v>
      </c>
      <c r="E155" t="s">
        <v>26</v>
      </c>
      <c r="F155" t="s">
        <v>49</v>
      </c>
      <c r="G155" t="s">
        <v>71</v>
      </c>
      <c r="H155">
        <v>1</v>
      </c>
      <c r="I155" t="s">
        <v>262</v>
      </c>
      <c r="J155" t="s">
        <v>186</v>
      </c>
      <c r="K155" t="s">
        <v>185</v>
      </c>
      <c r="L155">
        <v>41</v>
      </c>
      <c r="T155" t="str">
        <f>Block[[#This Row],[服装]]&amp;Block[[#This Row],[名前]]&amp;Block[[#This Row],[レアリティ]]</f>
        <v>制服青根高伸ICONIC</v>
      </c>
    </row>
    <row r="156" spans="1:20" x14ac:dyDescent="0.3">
      <c r="A156">
        <f>VLOOKUP(Block[[#This Row],[No用]],SetNo[[No.用]:[vlookup 用]],2,FALSE)</f>
        <v>42</v>
      </c>
      <c r="B156" t="s">
        <v>150</v>
      </c>
      <c r="C156" t="s">
        <v>48</v>
      </c>
      <c r="D156" t="s">
        <v>23</v>
      </c>
      <c r="E156" t="s">
        <v>26</v>
      </c>
      <c r="F156" t="s">
        <v>49</v>
      </c>
      <c r="G156" t="s">
        <v>71</v>
      </c>
      <c r="H156">
        <v>1</v>
      </c>
      <c r="I156" t="s">
        <v>262</v>
      </c>
      <c r="J156" t="s">
        <v>187</v>
      </c>
      <c r="K156" t="s">
        <v>185</v>
      </c>
      <c r="L156">
        <v>41</v>
      </c>
      <c r="T156" t="str">
        <f>Block[[#This Row],[服装]]&amp;Block[[#This Row],[名前]]&amp;Block[[#This Row],[レアリティ]]</f>
        <v>制服青根高伸ICONIC</v>
      </c>
    </row>
    <row r="157" spans="1:20" x14ac:dyDescent="0.3">
      <c r="A157">
        <f>VLOOKUP(Block[[#This Row],[No用]],SetNo[[No.用]:[vlookup 用]],2,FALSE)</f>
        <v>42</v>
      </c>
      <c r="B157" t="s">
        <v>150</v>
      </c>
      <c r="C157" t="s">
        <v>48</v>
      </c>
      <c r="D157" t="s">
        <v>23</v>
      </c>
      <c r="E157" t="s">
        <v>26</v>
      </c>
      <c r="F157" t="s">
        <v>49</v>
      </c>
      <c r="G157" t="s">
        <v>71</v>
      </c>
      <c r="H157">
        <v>1</v>
      </c>
      <c r="I157" t="s">
        <v>262</v>
      </c>
      <c r="J157" t="s">
        <v>204</v>
      </c>
      <c r="K157" t="s">
        <v>185</v>
      </c>
      <c r="L157">
        <v>47</v>
      </c>
      <c r="T157" t="str">
        <f>Block[[#This Row],[服装]]&amp;Block[[#This Row],[名前]]&amp;Block[[#This Row],[レアリティ]]</f>
        <v>制服青根高伸ICONIC</v>
      </c>
    </row>
    <row r="158" spans="1:20" x14ac:dyDescent="0.3">
      <c r="A158">
        <f>VLOOKUP(Block[[#This Row],[No用]],SetNo[[No.用]:[vlookup 用]],2,FALSE)</f>
        <v>42</v>
      </c>
      <c r="B158" t="s">
        <v>150</v>
      </c>
      <c r="C158" t="s">
        <v>48</v>
      </c>
      <c r="D158" t="s">
        <v>23</v>
      </c>
      <c r="E158" t="s">
        <v>26</v>
      </c>
      <c r="F158" t="s">
        <v>49</v>
      </c>
      <c r="G158" t="s">
        <v>71</v>
      </c>
      <c r="H158">
        <v>1</v>
      </c>
      <c r="I158" t="s">
        <v>262</v>
      </c>
      <c r="J158" t="s">
        <v>189</v>
      </c>
      <c r="K158" t="s">
        <v>174</v>
      </c>
      <c r="L158">
        <v>34</v>
      </c>
      <c r="T158" t="str">
        <f>Block[[#This Row],[服装]]&amp;Block[[#This Row],[名前]]&amp;Block[[#This Row],[レアリティ]]</f>
        <v>制服青根高伸ICONIC</v>
      </c>
    </row>
    <row r="159" spans="1:20" x14ac:dyDescent="0.3">
      <c r="A159">
        <f>VLOOKUP(Block[[#This Row],[No用]],SetNo[[No.用]:[vlookup 用]],2,FALSE)</f>
        <v>42</v>
      </c>
      <c r="B159" t="s">
        <v>150</v>
      </c>
      <c r="C159" t="s">
        <v>48</v>
      </c>
      <c r="D159" t="s">
        <v>23</v>
      </c>
      <c r="E159" t="s">
        <v>26</v>
      </c>
      <c r="F159" t="s">
        <v>49</v>
      </c>
      <c r="G159" t="s">
        <v>71</v>
      </c>
      <c r="H159">
        <v>1</v>
      </c>
      <c r="I159" t="s">
        <v>262</v>
      </c>
      <c r="J159" t="s">
        <v>263</v>
      </c>
      <c r="K159" t="s">
        <v>190</v>
      </c>
      <c r="L159">
        <v>39</v>
      </c>
      <c r="T159" t="str">
        <f>Block[[#This Row],[服装]]&amp;Block[[#This Row],[名前]]&amp;Block[[#This Row],[レアリティ]]</f>
        <v>制服青根高伸ICONIC</v>
      </c>
    </row>
    <row r="160" spans="1:20" x14ac:dyDescent="0.3">
      <c r="A160">
        <f>VLOOKUP(Block[[#This Row],[No用]],SetNo[[No.用]:[vlookup 用]],2,FALSE)</f>
        <v>42</v>
      </c>
      <c r="B160" t="s">
        <v>150</v>
      </c>
      <c r="C160" t="s">
        <v>48</v>
      </c>
      <c r="D160" t="s">
        <v>23</v>
      </c>
      <c r="E160" t="s">
        <v>26</v>
      </c>
      <c r="F160" t="s">
        <v>49</v>
      </c>
      <c r="G160" t="s">
        <v>71</v>
      </c>
      <c r="H160">
        <v>1</v>
      </c>
      <c r="I160" t="s">
        <v>262</v>
      </c>
      <c r="J160" t="s">
        <v>204</v>
      </c>
      <c r="K160" t="s">
        <v>238</v>
      </c>
      <c r="L160">
        <v>51</v>
      </c>
      <c r="M160">
        <v>5</v>
      </c>
      <c r="N160">
        <v>61</v>
      </c>
      <c r="O160">
        <v>7</v>
      </c>
      <c r="T160" t="str">
        <f>Block[[#This Row],[服装]]&amp;Block[[#This Row],[名前]]&amp;Block[[#This Row],[レアリティ]]</f>
        <v>制服青根高伸ICONIC</v>
      </c>
    </row>
    <row r="161" spans="1:20" x14ac:dyDescent="0.3">
      <c r="A161">
        <f>VLOOKUP(Block[[#This Row],[No用]],SetNo[[No.用]:[vlookup 用]],2,FALSE)</f>
        <v>43</v>
      </c>
      <c r="B161" t="s">
        <v>118</v>
      </c>
      <c r="C161" t="s">
        <v>48</v>
      </c>
      <c r="D161" t="s">
        <v>24</v>
      </c>
      <c r="E161" t="s">
        <v>26</v>
      </c>
      <c r="F161" t="s">
        <v>49</v>
      </c>
      <c r="G161" t="s">
        <v>71</v>
      </c>
      <c r="H161">
        <v>1</v>
      </c>
      <c r="I161" t="s">
        <v>262</v>
      </c>
      <c r="J161" t="s">
        <v>186</v>
      </c>
      <c r="K161" t="s">
        <v>185</v>
      </c>
      <c r="L161">
        <v>41</v>
      </c>
      <c r="T161" t="str">
        <f>Block[[#This Row],[服装]]&amp;Block[[#This Row],[名前]]&amp;Block[[#This Row],[レアリティ]]</f>
        <v>プール掃除青根高伸ICONIC</v>
      </c>
    </row>
    <row r="162" spans="1:20" x14ac:dyDescent="0.3">
      <c r="A162">
        <f>VLOOKUP(Block[[#This Row],[No用]],SetNo[[No.用]:[vlookup 用]],2,FALSE)</f>
        <v>43</v>
      </c>
      <c r="B162" t="s">
        <v>118</v>
      </c>
      <c r="C162" t="s">
        <v>48</v>
      </c>
      <c r="D162" t="s">
        <v>24</v>
      </c>
      <c r="E162" t="s">
        <v>26</v>
      </c>
      <c r="F162" t="s">
        <v>49</v>
      </c>
      <c r="G162" t="s">
        <v>71</v>
      </c>
      <c r="H162">
        <v>1</v>
      </c>
      <c r="I162" t="s">
        <v>262</v>
      </c>
      <c r="J162" t="s">
        <v>187</v>
      </c>
      <c r="K162" t="s">
        <v>185</v>
      </c>
      <c r="L162">
        <v>41</v>
      </c>
      <c r="T162" t="str">
        <f>Block[[#This Row],[服装]]&amp;Block[[#This Row],[名前]]&amp;Block[[#This Row],[レアリティ]]</f>
        <v>プール掃除青根高伸ICONIC</v>
      </c>
    </row>
    <row r="163" spans="1:20" x14ac:dyDescent="0.3">
      <c r="A163">
        <f>VLOOKUP(Block[[#This Row],[No用]],SetNo[[No.用]:[vlookup 用]],2,FALSE)</f>
        <v>43</v>
      </c>
      <c r="B163" t="s">
        <v>118</v>
      </c>
      <c r="C163" t="s">
        <v>48</v>
      </c>
      <c r="D163" t="s">
        <v>24</v>
      </c>
      <c r="E163" t="s">
        <v>26</v>
      </c>
      <c r="F163" t="s">
        <v>49</v>
      </c>
      <c r="G163" t="s">
        <v>71</v>
      </c>
      <c r="H163">
        <v>1</v>
      </c>
      <c r="I163" t="s">
        <v>262</v>
      </c>
      <c r="J163" t="s">
        <v>204</v>
      </c>
      <c r="K163" t="s">
        <v>190</v>
      </c>
      <c r="L163">
        <v>42</v>
      </c>
      <c r="T163" t="str">
        <f>Block[[#This Row],[服装]]&amp;Block[[#This Row],[名前]]&amp;Block[[#This Row],[レアリティ]]</f>
        <v>プール掃除青根高伸ICONIC</v>
      </c>
    </row>
    <row r="164" spans="1:20" x14ac:dyDescent="0.3">
      <c r="A164">
        <f>VLOOKUP(Block[[#This Row],[No用]],SetNo[[No.用]:[vlookup 用]],2,FALSE)</f>
        <v>43</v>
      </c>
      <c r="B164" t="s">
        <v>118</v>
      </c>
      <c r="C164" t="s">
        <v>48</v>
      </c>
      <c r="D164" t="s">
        <v>24</v>
      </c>
      <c r="E164" t="s">
        <v>26</v>
      </c>
      <c r="F164" t="s">
        <v>49</v>
      </c>
      <c r="G164" t="s">
        <v>71</v>
      </c>
      <c r="H164">
        <v>1</v>
      </c>
      <c r="I164" t="s">
        <v>262</v>
      </c>
      <c r="J164" t="s">
        <v>189</v>
      </c>
      <c r="K164" t="s">
        <v>174</v>
      </c>
      <c r="L164">
        <v>34</v>
      </c>
      <c r="T164" t="str">
        <f>Block[[#This Row],[服装]]&amp;Block[[#This Row],[名前]]&amp;Block[[#This Row],[レアリティ]]</f>
        <v>プール掃除青根高伸ICONIC</v>
      </c>
    </row>
    <row r="165" spans="1:20" x14ac:dyDescent="0.3">
      <c r="A165">
        <f>VLOOKUP(Block[[#This Row],[No用]],SetNo[[No.用]:[vlookup 用]],2,FALSE)</f>
        <v>43</v>
      </c>
      <c r="B165" t="s">
        <v>118</v>
      </c>
      <c r="C165" t="s">
        <v>48</v>
      </c>
      <c r="D165" t="s">
        <v>24</v>
      </c>
      <c r="E165" t="s">
        <v>26</v>
      </c>
      <c r="F165" t="s">
        <v>49</v>
      </c>
      <c r="G165" t="s">
        <v>71</v>
      </c>
      <c r="H165">
        <v>1</v>
      </c>
      <c r="I165" t="s">
        <v>262</v>
      </c>
      <c r="J165" t="s">
        <v>263</v>
      </c>
      <c r="K165" t="s">
        <v>174</v>
      </c>
      <c r="L165">
        <v>36</v>
      </c>
      <c r="T165" t="str">
        <f>Block[[#This Row],[服装]]&amp;Block[[#This Row],[名前]]&amp;Block[[#This Row],[レアリティ]]</f>
        <v>プール掃除青根高伸ICONIC</v>
      </c>
    </row>
    <row r="166" spans="1:20" x14ac:dyDescent="0.3">
      <c r="A166">
        <f>VLOOKUP(Block[[#This Row],[No用]],SetNo[[No.用]:[vlookup 用]],2,FALSE)</f>
        <v>44</v>
      </c>
      <c r="B166" t="s">
        <v>218</v>
      </c>
      <c r="C166" t="s">
        <v>50</v>
      </c>
      <c r="D166" t="s">
        <v>28</v>
      </c>
      <c r="E166" t="s">
        <v>25</v>
      </c>
      <c r="F166" t="s">
        <v>49</v>
      </c>
      <c r="G166" t="s">
        <v>71</v>
      </c>
      <c r="H166">
        <v>1</v>
      </c>
      <c r="I166" t="s">
        <v>262</v>
      </c>
      <c r="J166" t="s">
        <v>186</v>
      </c>
      <c r="K166" t="s">
        <v>174</v>
      </c>
      <c r="L166">
        <v>30</v>
      </c>
      <c r="T166" t="str">
        <f>Block[[#This Row],[服装]]&amp;Block[[#This Row],[名前]]&amp;Block[[#This Row],[レアリティ]]</f>
        <v>ユニフォーム二口堅治ICONIC</v>
      </c>
    </row>
    <row r="167" spans="1:20" x14ac:dyDescent="0.3">
      <c r="A167">
        <f>VLOOKUP(Block[[#This Row],[No用]],SetNo[[No.用]:[vlookup 用]],2,FALSE)</f>
        <v>44</v>
      </c>
      <c r="B167" t="s">
        <v>218</v>
      </c>
      <c r="C167" t="s">
        <v>50</v>
      </c>
      <c r="D167" t="s">
        <v>28</v>
      </c>
      <c r="E167" t="s">
        <v>25</v>
      </c>
      <c r="F167" t="s">
        <v>49</v>
      </c>
      <c r="G167" t="s">
        <v>71</v>
      </c>
      <c r="H167">
        <v>1</v>
      </c>
      <c r="I167" t="s">
        <v>262</v>
      </c>
      <c r="J167" t="s">
        <v>187</v>
      </c>
      <c r="K167" t="s">
        <v>174</v>
      </c>
      <c r="L167">
        <v>30</v>
      </c>
      <c r="T167" t="str">
        <f>Block[[#This Row],[服装]]&amp;Block[[#This Row],[名前]]&amp;Block[[#This Row],[レアリティ]]</f>
        <v>ユニフォーム二口堅治ICONIC</v>
      </c>
    </row>
    <row r="168" spans="1:20" x14ac:dyDescent="0.3">
      <c r="A168">
        <f>VLOOKUP(Block[[#This Row],[No用]],SetNo[[No.用]:[vlookup 用]],2,FALSE)</f>
        <v>44</v>
      </c>
      <c r="B168" t="s">
        <v>218</v>
      </c>
      <c r="C168" t="s">
        <v>50</v>
      </c>
      <c r="D168" t="s">
        <v>28</v>
      </c>
      <c r="E168" t="s">
        <v>25</v>
      </c>
      <c r="F168" t="s">
        <v>49</v>
      </c>
      <c r="G168" t="s">
        <v>71</v>
      </c>
      <c r="H168">
        <v>1</v>
      </c>
      <c r="I168" t="s">
        <v>262</v>
      </c>
      <c r="J168" t="s">
        <v>189</v>
      </c>
      <c r="K168" t="s">
        <v>174</v>
      </c>
      <c r="L168">
        <v>26</v>
      </c>
      <c r="T168" t="str">
        <f>Block[[#This Row],[服装]]&amp;Block[[#This Row],[名前]]&amp;Block[[#This Row],[レアリティ]]</f>
        <v>ユニフォーム二口堅治ICONIC</v>
      </c>
    </row>
    <row r="169" spans="1:20" x14ac:dyDescent="0.3">
      <c r="A169">
        <f>VLOOKUP(Block[[#This Row],[No用]],SetNo[[No.用]:[vlookup 用]],2,FALSE)</f>
        <v>45</v>
      </c>
      <c r="B169" t="s">
        <v>150</v>
      </c>
      <c r="C169" t="s">
        <v>50</v>
      </c>
      <c r="D169" t="s">
        <v>28</v>
      </c>
      <c r="E169" t="s">
        <v>25</v>
      </c>
      <c r="F169" t="s">
        <v>49</v>
      </c>
      <c r="G169" t="s">
        <v>71</v>
      </c>
      <c r="H169">
        <v>1</v>
      </c>
      <c r="I169" t="s">
        <v>262</v>
      </c>
      <c r="J169" t="s">
        <v>186</v>
      </c>
      <c r="K169" t="s">
        <v>174</v>
      </c>
      <c r="L169">
        <v>30</v>
      </c>
      <c r="T169" t="str">
        <f>Block[[#This Row],[服装]]&amp;Block[[#This Row],[名前]]&amp;Block[[#This Row],[レアリティ]]</f>
        <v>制服二口堅治ICONIC</v>
      </c>
    </row>
    <row r="170" spans="1:20" x14ac:dyDescent="0.3">
      <c r="A170">
        <f>VLOOKUP(Block[[#This Row],[No用]],SetNo[[No.用]:[vlookup 用]],2,FALSE)</f>
        <v>45</v>
      </c>
      <c r="B170" t="s">
        <v>150</v>
      </c>
      <c r="C170" t="s">
        <v>50</v>
      </c>
      <c r="D170" t="s">
        <v>28</v>
      </c>
      <c r="E170" t="s">
        <v>25</v>
      </c>
      <c r="F170" t="s">
        <v>49</v>
      </c>
      <c r="G170" t="s">
        <v>71</v>
      </c>
      <c r="H170">
        <v>1</v>
      </c>
      <c r="I170" t="s">
        <v>262</v>
      </c>
      <c r="J170" t="s">
        <v>187</v>
      </c>
      <c r="K170" t="s">
        <v>190</v>
      </c>
      <c r="L170">
        <v>31</v>
      </c>
      <c r="T170" t="str">
        <f>Block[[#This Row],[服装]]&amp;Block[[#This Row],[名前]]&amp;Block[[#This Row],[レアリティ]]</f>
        <v>制服二口堅治ICONIC</v>
      </c>
    </row>
    <row r="171" spans="1:20" x14ac:dyDescent="0.3">
      <c r="A171">
        <f>VLOOKUP(Block[[#This Row],[No用]],SetNo[[No.用]:[vlookup 用]],2,FALSE)</f>
        <v>45</v>
      </c>
      <c r="B171" t="s">
        <v>150</v>
      </c>
      <c r="C171" t="s">
        <v>50</v>
      </c>
      <c r="D171" t="s">
        <v>28</v>
      </c>
      <c r="E171" t="s">
        <v>25</v>
      </c>
      <c r="F171" t="s">
        <v>49</v>
      </c>
      <c r="G171" t="s">
        <v>71</v>
      </c>
      <c r="H171">
        <v>1</v>
      </c>
      <c r="I171" t="s">
        <v>262</v>
      </c>
      <c r="J171" t="s">
        <v>189</v>
      </c>
      <c r="K171" t="s">
        <v>190</v>
      </c>
      <c r="L171">
        <v>29</v>
      </c>
      <c r="T171" t="str">
        <f>Block[[#This Row],[服装]]&amp;Block[[#This Row],[名前]]&amp;Block[[#This Row],[レアリティ]]</f>
        <v>制服二口堅治ICONIC</v>
      </c>
    </row>
    <row r="172" spans="1:20" x14ac:dyDescent="0.3">
      <c r="A172">
        <f>VLOOKUP(Block[[#This Row],[No用]],SetNo[[No.用]:[vlookup 用]],2,FALSE)</f>
        <v>45</v>
      </c>
      <c r="B172" t="s">
        <v>150</v>
      </c>
      <c r="C172" t="s">
        <v>50</v>
      </c>
      <c r="D172" t="s">
        <v>28</v>
      </c>
      <c r="E172" t="s">
        <v>25</v>
      </c>
      <c r="F172" t="s">
        <v>49</v>
      </c>
      <c r="G172" t="s">
        <v>71</v>
      </c>
      <c r="H172">
        <v>1</v>
      </c>
      <c r="I172" t="s">
        <v>262</v>
      </c>
      <c r="J172" t="s">
        <v>195</v>
      </c>
      <c r="K172" t="s">
        <v>238</v>
      </c>
      <c r="L172">
        <v>42</v>
      </c>
      <c r="N172">
        <v>52</v>
      </c>
      <c r="T172" t="str">
        <f>Block[[#This Row],[服装]]&amp;Block[[#This Row],[名前]]&amp;Block[[#This Row],[レアリティ]]</f>
        <v>制服二口堅治ICONIC</v>
      </c>
    </row>
    <row r="173" spans="1:20" x14ac:dyDescent="0.3">
      <c r="A173">
        <f>VLOOKUP(Block[[#This Row],[No用]],SetNo[[No.用]:[vlookup 用]],2,FALSE)</f>
        <v>46</v>
      </c>
      <c r="B173" t="s">
        <v>118</v>
      </c>
      <c r="C173" t="s">
        <v>50</v>
      </c>
      <c r="D173" t="s">
        <v>23</v>
      </c>
      <c r="E173" t="s">
        <v>25</v>
      </c>
      <c r="F173" t="s">
        <v>49</v>
      </c>
      <c r="G173" t="s">
        <v>71</v>
      </c>
      <c r="H173">
        <v>1</v>
      </c>
      <c r="I173" t="s">
        <v>262</v>
      </c>
      <c r="J173" t="s">
        <v>186</v>
      </c>
      <c r="K173" t="s">
        <v>190</v>
      </c>
      <c r="L173">
        <v>33</v>
      </c>
      <c r="T173" t="str">
        <f>Block[[#This Row],[服装]]&amp;Block[[#This Row],[名前]]&amp;Block[[#This Row],[レアリティ]]</f>
        <v>プール掃除二口堅治ICONIC</v>
      </c>
    </row>
    <row r="174" spans="1:20" x14ac:dyDescent="0.3">
      <c r="A174">
        <f>VLOOKUP(Block[[#This Row],[No用]],SetNo[[No.用]:[vlookup 用]],2,FALSE)</f>
        <v>46</v>
      </c>
      <c r="B174" t="s">
        <v>118</v>
      </c>
      <c r="C174" t="s">
        <v>50</v>
      </c>
      <c r="D174" t="s">
        <v>23</v>
      </c>
      <c r="E174" t="s">
        <v>25</v>
      </c>
      <c r="F174" t="s">
        <v>49</v>
      </c>
      <c r="G174" t="s">
        <v>71</v>
      </c>
      <c r="H174">
        <v>1</v>
      </c>
      <c r="I174" t="s">
        <v>262</v>
      </c>
      <c r="J174" t="s">
        <v>187</v>
      </c>
      <c r="K174" t="s">
        <v>190</v>
      </c>
      <c r="L174">
        <v>33</v>
      </c>
      <c r="T174" t="str">
        <f>Block[[#This Row],[服装]]&amp;Block[[#This Row],[名前]]&amp;Block[[#This Row],[レアリティ]]</f>
        <v>プール掃除二口堅治ICONIC</v>
      </c>
    </row>
    <row r="175" spans="1:20" x14ac:dyDescent="0.3">
      <c r="A175">
        <f>VLOOKUP(Block[[#This Row],[No用]],SetNo[[No.用]:[vlookup 用]],2,FALSE)</f>
        <v>46</v>
      </c>
      <c r="B175" t="s">
        <v>118</v>
      </c>
      <c r="C175" t="s">
        <v>50</v>
      </c>
      <c r="D175" t="s">
        <v>23</v>
      </c>
      <c r="E175" t="s">
        <v>25</v>
      </c>
      <c r="F175" t="s">
        <v>49</v>
      </c>
      <c r="G175" t="s">
        <v>71</v>
      </c>
      <c r="H175">
        <v>1</v>
      </c>
      <c r="I175" t="s">
        <v>262</v>
      </c>
      <c r="J175" t="s">
        <v>189</v>
      </c>
      <c r="K175" t="s">
        <v>174</v>
      </c>
      <c r="L175">
        <v>27</v>
      </c>
      <c r="T175" t="str">
        <f>Block[[#This Row],[服装]]&amp;Block[[#This Row],[名前]]&amp;Block[[#This Row],[レアリティ]]</f>
        <v>プール掃除二口堅治ICONIC</v>
      </c>
    </row>
    <row r="176" spans="1:20" x14ac:dyDescent="0.3">
      <c r="A176">
        <f>VLOOKUP(Block[[#This Row],[No用]],SetNo[[No.用]:[vlookup 用]],2,FALSE)</f>
        <v>46</v>
      </c>
      <c r="B176" t="s">
        <v>118</v>
      </c>
      <c r="C176" t="s">
        <v>50</v>
      </c>
      <c r="D176" t="s">
        <v>23</v>
      </c>
      <c r="E176" t="s">
        <v>25</v>
      </c>
      <c r="F176" t="s">
        <v>49</v>
      </c>
      <c r="G176" t="s">
        <v>71</v>
      </c>
      <c r="H176">
        <v>1</v>
      </c>
      <c r="I176" t="s">
        <v>262</v>
      </c>
      <c r="J176" t="s">
        <v>195</v>
      </c>
      <c r="K176" t="s">
        <v>238</v>
      </c>
      <c r="L176">
        <v>42</v>
      </c>
      <c r="N176">
        <v>52</v>
      </c>
      <c r="T176" t="str">
        <f>Block[[#This Row],[服装]]&amp;Block[[#This Row],[名前]]&amp;Block[[#This Row],[レアリティ]]</f>
        <v>プール掃除二口堅治ICONIC</v>
      </c>
    </row>
    <row r="177" spans="1:20" x14ac:dyDescent="0.3">
      <c r="A177">
        <f>VLOOKUP(Block[[#This Row],[No用]],SetNo[[No.用]:[vlookup 用]],2,FALSE)</f>
        <v>47</v>
      </c>
      <c r="B177" t="s">
        <v>218</v>
      </c>
      <c r="C177" t="s">
        <v>401</v>
      </c>
      <c r="D177" t="s">
        <v>23</v>
      </c>
      <c r="E177" t="s">
        <v>31</v>
      </c>
      <c r="F177" t="s">
        <v>49</v>
      </c>
      <c r="G177" t="s">
        <v>71</v>
      </c>
      <c r="H177">
        <v>1</v>
      </c>
      <c r="I177" t="s">
        <v>262</v>
      </c>
      <c r="J177" s="3" t="s">
        <v>186</v>
      </c>
      <c r="K177" s="3" t="s">
        <v>174</v>
      </c>
      <c r="L177">
        <v>28</v>
      </c>
      <c r="T177" t="str">
        <f>Block[[#This Row],[服装]]&amp;Block[[#This Row],[名前]]&amp;Block[[#This Row],[レアリティ]]</f>
        <v>ユニフォーム黄金川貫至ICONIC</v>
      </c>
    </row>
    <row r="178" spans="1:20" x14ac:dyDescent="0.3">
      <c r="A178">
        <f>VLOOKUP(Block[[#This Row],[No用]],SetNo[[No.用]:[vlookup 用]],2,FALSE)</f>
        <v>47</v>
      </c>
      <c r="B178" t="s">
        <v>218</v>
      </c>
      <c r="C178" t="s">
        <v>401</v>
      </c>
      <c r="D178" t="s">
        <v>23</v>
      </c>
      <c r="E178" t="s">
        <v>31</v>
      </c>
      <c r="F178" t="s">
        <v>49</v>
      </c>
      <c r="G178" t="s">
        <v>71</v>
      </c>
      <c r="H178">
        <v>1</v>
      </c>
      <c r="I178" t="s">
        <v>262</v>
      </c>
      <c r="J178" s="3" t="s">
        <v>187</v>
      </c>
      <c r="K178" s="3" t="s">
        <v>174</v>
      </c>
      <c r="L178">
        <v>28</v>
      </c>
      <c r="T178" t="str">
        <f>Block[[#This Row],[服装]]&amp;Block[[#This Row],[名前]]&amp;Block[[#This Row],[レアリティ]]</f>
        <v>ユニフォーム黄金川貫至ICONIC</v>
      </c>
    </row>
    <row r="179" spans="1:20" x14ac:dyDescent="0.3">
      <c r="A179">
        <f>VLOOKUP(Block[[#This Row],[No用]],SetNo[[No.用]:[vlookup 用]],2,FALSE)</f>
        <v>47</v>
      </c>
      <c r="B179" t="s">
        <v>218</v>
      </c>
      <c r="C179" t="s">
        <v>401</v>
      </c>
      <c r="D179" t="s">
        <v>23</v>
      </c>
      <c r="E179" t="s">
        <v>31</v>
      </c>
      <c r="F179" t="s">
        <v>49</v>
      </c>
      <c r="G179" t="s">
        <v>71</v>
      </c>
      <c r="H179">
        <v>1</v>
      </c>
      <c r="I179" t="s">
        <v>262</v>
      </c>
      <c r="J179" s="3" t="s">
        <v>189</v>
      </c>
      <c r="K179" s="3" t="s">
        <v>174</v>
      </c>
      <c r="L179">
        <v>28</v>
      </c>
      <c r="T179" t="str">
        <f>Block[[#This Row],[服装]]&amp;Block[[#This Row],[名前]]&amp;Block[[#This Row],[レアリティ]]</f>
        <v>ユニフォーム黄金川貫至ICONIC</v>
      </c>
    </row>
    <row r="180" spans="1:20" x14ac:dyDescent="0.3">
      <c r="A180">
        <f>VLOOKUP(Block[[#This Row],[No用]],SetNo[[No.用]:[vlookup 用]],2,FALSE)</f>
        <v>47</v>
      </c>
      <c r="B180" t="s">
        <v>218</v>
      </c>
      <c r="C180" t="s">
        <v>401</v>
      </c>
      <c r="D180" t="s">
        <v>23</v>
      </c>
      <c r="E180" t="s">
        <v>31</v>
      </c>
      <c r="F180" t="s">
        <v>49</v>
      </c>
      <c r="G180" t="s">
        <v>71</v>
      </c>
      <c r="H180">
        <v>1</v>
      </c>
      <c r="I180" t="s">
        <v>262</v>
      </c>
      <c r="J180" s="3" t="s">
        <v>263</v>
      </c>
      <c r="K180" s="3" t="s">
        <v>174</v>
      </c>
      <c r="L180">
        <v>28</v>
      </c>
      <c r="T180" t="str">
        <f>Block[[#This Row],[服装]]&amp;Block[[#This Row],[名前]]&amp;Block[[#This Row],[レアリティ]]</f>
        <v>ユニフォーム黄金川貫至ICONIC</v>
      </c>
    </row>
    <row r="181" spans="1:20" x14ac:dyDescent="0.3">
      <c r="A181">
        <f>VLOOKUP(Block[[#This Row],[No用]],SetNo[[No.用]:[vlookup 用]],2,FALSE)</f>
        <v>47</v>
      </c>
      <c r="B181" t="s">
        <v>218</v>
      </c>
      <c r="C181" t="s">
        <v>401</v>
      </c>
      <c r="D181" t="s">
        <v>23</v>
      </c>
      <c r="E181" t="s">
        <v>31</v>
      </c>
      <c r="F181" t="s">
        <v>49</v>
      </c>
      <c r="G181" t="s">
        <v>71</v>
      </c>
      <c r="H181">
        <v>1</v>
      </c>
      <c r="I181" t="s">
        <v>262</v>
      </c>
      <c r="J181" s="3" t="s">
        <v>195</v>
      </c>
      <c r="K181" s="3" t="s">
        <v>238</v>
      </c>
      <c r="L181">
        <v>45</v>
      </c>
      <c r="N181">
        <v>55</v>
      </c>
      <c r="T181" t="str">
        <f>Block[[#This Row],[服装]]&amp;Block[[#This Row],[名前]]&amp;Block[[#This Row],[レアリティ]]</f>
        <v>ユニフォーム黄金川貫至ICONIC</v>
      </c>
    </row>
    <row r="182" spans="1:20" x14ac:dyDescent="0.3">
      <c r="A182">
        <f>VLOOKUP(Block[[#This Row],[No用]],SetNo[[No.用]:[vlookup 用]],2,FALSE)</f>
        <v>48</v>
      </c>
      <c r="B182" t="s">
        <v>150</v>
      </c>
      <c r="C182" t="s">
        <v>401</v>
      </c>
      <c r="D182" t="s">
        <v>23</v>
      </c>
      <c r="E182" t="s">
        <v>31</v>
      </c>
      <c r="F182" t="s">
        <v>49</v>
      </c>
      <c r="G182" t="s">
        <v>71</v>
      </c>
      <c r="H182">
        <v>1</v>
      </c>
      <c r="I182" t="s">
        <v>262</v>
      </c>
      <c r="J182" s="3" t="s">
        <v>186</v>
      </c>
      <c r="K182" s="3" t="s">
        <v>174</v>
      </c>
      <c r="L182">
        <v>28</v>
      </c>
      <c r="T182" t="str">
        <f>Block[[#This Row],[服装]]&amp;Block[[#This Row],[名前]]&amp;Block[[#This Row],[レアリティ]]</f>
        <v>制服黄金川貫至ICONIC</v>
      </c>
    </row>
    <row r="183" spans="1:20" x14ac:dyDescent="0.3">
      <c r="A183">
        <f>VLOOKUP(Block[[#This Row],[No用]],SetNo[[No.用]:[vlookup 用]],2,FALSE)</f>
        <v>48</v>
      </c>
      <c r="B183" t="s">
        <v>150</v>
      </c>
      <c r="C183" t="s">
        <v>401</v>
      </c>
      <c r="D183" t="s">
        <v>23</v>
      </c>
      <c r="E183" t="s">
        <v>31</v>
      </c>
      <c r="F183" t="s">
        <v>49</v>
      </c>
      <c r="G183" t="s">
        <v>71</v>
      </c>
      <c r="H183">
        <v>1</v>
      </c>
      <c r="I183" t="s">
        <v>262</v>
      </c>
      <c r="J183" s="3" t="s">
        <v>187</v>
      </c>
      <c r="K183" s="3" t="s">
        <v>190</v>
      </c>
      <c r="L183">
        <v>30</v>
      </c>
      <c r="T183" t="str">
        <f>Block[[#This Row],[服装]]&amp;Block[[#This Row],[名前]]&amp;Block[[#This Row],[レアリティ]]</f>
        <v>制服黄金川貫至ICONIC</v>
      </c>
    </row>
    <row r="184" spans="1:20" x14ac:dyDescent="0.3">
      <c r="A184">
        <f>VLOOKUP(Block[[#This Row],[No用]],SetNo[[No.用]:[vlookup 用]],2,FALSE)</f>
        <v>48</v>
      </c>
      <c r="B184" t="s">
        <v>150</v>
      </c>
      <c r="C184" t="s">
        <v>401</v>
      </c>
      <c r="D184" t="s">
        <v>23</v>
      </c>
      <c r="E184" t="s">
        <v>31</v>
      </c>
      <c r="F184" t="s">
        <v>49</v>
      </c>
      <c r="G184" t="s">
        <v>71</v>
      </c>
      <c r="H184">
        <v>1</v>
      </c>
      <c r="I184" t="s">
        <v>262</v>
      </c>
      <c r="J184" s="3" t="s">
        <v>189</v>
      </c>
      <c r="K184" s="3" t="s">
        <v>174</v>
      </c>
      <c r="L184">
        <v>28</v>
      </c>
      <c r="T184" t="str">
        <f>Block[[#This Row],[服装]]&amp;Block[[#This Row],[名前]]&amp;Block[[#This Row],[レアリティ]]</f>
        <v>制服黄金川貫至ICONIC</v>
      </c>
    </row>
    <row r="185" spans="1:20" x14ac:dyDescent="0.3">
      <c r="A185">
        <f>VLOOKUP(Block[[#This Row],[No用]],SetNo[[No.用]:[vlookup 用]],2,FALSE)</f>
        <v>48</v>
      </c>
      <c r="B185" t="s">
        <v>150</v>
      </c>
      <c r="C185" t="s">
        <v>401</v>
      </c>
      <c r="D185" t="s">
        <v>23</v>
      </c>
      <c r="E185" t="s">
        <v>31</v>
      </c>
      <c r="F185" t="s">
        <v>49</v>
      </c>
      <c r="G185" t="s">
        <v>71</v>
      </c>
      <c r="H185">
        <v>1</v>
      </c>
      <c r="I185" t="s">
        <v>262</v>
      </c>
      <c r="J185" s="3" t="s">
        <v>263</v>
      </c>
      <c r="K185" s="3" t="s">
        <v>190</v>
      </c>
      <c r="L185">
        <v>30</v>
      </c>
      <c r="T185" t="str">
        <f>Block[[#This Row],[服装]]&amp;Block[[#This Row],[名前]]&amp;Block[[#This Row],[レアリティ]]</f>
        <v>制服黄金川貫至ICONIC</v>
      </c>
    </row>
    <row r="186" spans="1:20" x14ac:dyDescent="0.3">
      <c r="A186">
        <f>VLOOKUP(Block[[#This Row],[No用]],SetNo[[No.用]:[vlookup 用]],2,FALSE)</f>
        <v>48</v>
      </c>
      <c r="B186" t="s">
        <v>150</v>
      </c>
      <c r="C186" t="s">
        <v>401</v>
      </c>
      <c r="D186" t="s">
        <v>23</v>
      </c>
      <c r="E186" t="s">
        <v>31</v>
      </c>
      <c r="F186" t="s">
        <v>49</v>
      </c>
      <c r="G186" t="s">
        <v>71</v>
      </c>
      <c r="H186">
        <v>1</v>
      </c>
      <c r="I186" t="s">
        <v>262</v>
      </c>
      <c r="J186" s="3" t="s">
        <v>195</v>
      </c>
      <c r="K186" s="3" t="s">
        <v>238</v>
      </c>
      <c r="L186">
        <v>45</v>
      </c>
      <c r="N186">
        <v>55</v>
      </c>
      <c r="T186" t="str">
        <f>Block[[#This Row],[服装]]&amp;Block[[#This Row],[名前]]&amp;Block[[#This Row],[レアリティ]]</f>
        <v>制服黄金川貫至ICONIC</v>
      </c>
    </row>
    <row r="187" spans="1:20" x14ac:dyDescent="0.3">
      <c r="A187">
        <f>VLOOKUP(Block[[#This Row],[No用]],SetNo[[No.用]:[vlookup 用]],2,FALSE)</f>
        <v>49</v>
      </c>
      <c r="B187" t="s">
        <v>218</v>
      </c>
      <c r="C187" t="s">
        <v>51</v>
      </c>
      <c r="D187" t="s">
        <v>23</v>
      </c>
      <c r="E187" t="s">
        <v>25</v>
      </c>
      <c r="F187" t="s">
        <v>49</v>
      </c>
      <c r="G187" t="s">
        <v>71</v>
      </c>
      <c r="H187">
        <v>1</v>
      </c>
      <c r="I187" t="s">
        <v>262</v>
      </c>
      <c r="J187" s="3" t="s">
        <v>186</v>
      </c>
      <c r="K187" s="3" t="s">
        <v>174</v>
      </c>
      <c r="L187">
        <v>27</v>
      </c>
      <c r="T187" t="str">
        <f>Block[[#This Row],[服装]]&amp;Block[[#This Row],[名前]]&amp;Block[[#This Row],[レアリティ]]</f>
        <v>ユニフォーム小原豊ICONIC</v>
      </c>
    </row>
    <row r="188" spans="1:20" x14ac:dyDescent="0.3">
      <c r="A188">
        <f>VLOOKUP(Block[[#This Row],[No用]],SetNo[[No.用]:[vlookup 用]],2,FALSE)</f>
        <v>49</v>
      </c>
      <c r="B188" t="s">
        <v>218</v>
      </c>
      <c r="C188" t="s">
        <v>51</v>
      </c>
      <c r="D188" t="s">
        <v>23</v>
      </c>
      <c r="E188" t="s">
        <v>25</v>
      </c>
      <c r="F188" t="s">
        <v>49</v>
      </c>
      <c r="G188" t="s">
        <v>71</v>
      </c>
      <c r="H188">
        <v>1</v>
      </c>
      <c r="I188" t="s">
        <v>262</v>
      </c>
      <c r="J188" s="3" t="s">
        <v>187</v>
      </c>
      <c r="K188" s="3" t="s">
        <v>174</v>
      </c>
      <c r="L188">
        <v>27</v>
      </c>
      <c r="T188" t="str">
        <f>Block[[#This Row],[服装]]&amp;Block[[#This Row],[名前]]&amp;Block[[#This Row],[レアリティ]]</f>
        <v>ユニフォーム小原豊ICONIC</v>
      </c>
    </row>
    <row r="189" spans="1:20" x14ac:dyDescent="0.3">
      <c r="A189">
        <f>VLOOKUP(Block[[#This Row],[No用]],SetNo[[No.用]:[vlookup 用]],2,FALSE)</f>
        <v>49</v>
      </c>
      <c r="B189" t="s">
        <v>218</v>
      </c>
      <c r="C189" t="s">
        <v>51</v>
      </c>
      <c r="D189" t="s">
        <v>23</v>
      </c>
      <c r="E189" t="s">
        <v>25</v>
      </c>
      <c r="F189" t="s">
        <v>49</v>
      </c>
      <c r="G189" t="s">
        <v>71</v>
      </c>
      <c r="H189">
        <v>1</v>
      </c>
      <c r="I189" t="s">
        <v>262</v>
      </c>
      <c r="J189" s="3" t="s">
        <v>189</v>
      </c>
      <c r="K189" s="3" t="s">
        <v>174</v>
      </c>
      <c r="L189">
        <v>27</v>
      </c>
      <c r="T189" t="str">
        <f>Block[[#This Row],[服装]]&amp;Block[[#This Row],[名前]]&amp;Block[[#This Row],[レアリティ]]</f>
        <v>ユニフォーム小原豊ICONIC</v>
      </c>
    </row>
    <row r="190" spans="1:20" x14ac:dyDescent="0.3">
      <c r="A190">
        <f>VLOOKUP(Block[[#This Row],[No用]],SetNo[[No.用]:[vlookup 用]],2,FALSE)</f>
        <v>49</v>
      </c>
      <c r="B190" t="s">
        <v>218</v>
      </c>
      <c r="C190" t="s">
        <v>51</v>
      </c>
      <c r="D190" t="s">
        <v>23</v>
      </c>
      <c r="E190" t="s">
        <v>25</v>
      </c>
      <c r="F190" t="s">
        <v>49</v>
      </c>
      <c r="G190" t="s">
        <v>71</v>
      </c>
      <c r="H190">
        <v>1</v>
      </c>
      <c r="I190" t="s">
        <v>262</v>
      </c>
      <c r="J190" s="3" t="s">
        <v>263</v>
      </c>
      <c r="K190" s="3" t="s">
        <v>174</v>
      </c>
      <c r="L190">
        <v>27</v>
      </c>
      <c r="T190" t="str">
        <f>Block[[#This Row],[服装]]&amp;Block[[#This Row],[名前]]&amp;Block[[#This Row],[レアリティ]]</f>
        <v>ユニフォーム小原豊ICONIC</v>
      </c>
    </row>
    <row r="191" spans="1:20" x14ac:dyDescent="0.3">
      <c r="A191">
        <f>VLOOKUP(Block[[#This Row],[No用]],SetNo[[No.用]:[vlookup 用]],2,FALSE)</f>
        <v>50</v>
      </c>
      <c r="B191" t="s">
        <v>218</v>
      </c>
      <c r="C191" t="s">
        <v>52</v>
      </c>
      <c r="D191" t="s">
        <v>23</v>
      </c>
      <c r="E191" t="s">
        <v>25</v>
      </c>
      <c r="F191" t="s">
        <v>49</v>
      </c>
      <c r="G191" t="s">
        <v>71</v>
      </c>
      <c r="H191">
        <v>1</v>
      </c>
      <c r="I191" t="s">
        <v>262</v>
      </c>
      <c r="J191" s="3" t="s">
        <v>186</v>
      </c>
      <c r="K191" s="3" t="s">
        <v>174</v>
      </c>
      <c r="L191">
        <v>26</v>
      </c>
      <c r="T191" t="str">
        <f>Block[[#This Row],[服装]]&amp;Block[[#This Row],[名前]]&amp;Block[[#This Row],[レアリティ]]</f>
        <v>ユニフォーム女川太郎ICONIC</v>
      </c>
    </row>
    <row r="192" spans="1:20" x14ac:dyDescent="0.3">
      <c r="A192">
        <f>VLOOKUP(Block[[#This Row],[No用]],SetNo[[No.用]:[vlookup 用]],2,FALSE)</f>
        <v>50</v>
      </c>
      <c r="B192" t="s">
        <v>218</v>
      </c>
      <c r="C192" t="s">
        <v>52</v>
      </c>
      <c r="D192" t="s">
        <v>23</v>
      </c>
      <c r="E192" t="s">
        <v>25</v>
      </c>
      <c r="F192" t="s">
        <v>49</v>
      </c>
      <c r="G192" t="s">
        <v>71</v>
      </c>
      <c r="H192">
        <v>1</v>
      </c>
      <c r="I192" t="s">
        <v>262</v>
      </c>
      <c r="J192" s="3" t="s">
        <v>187</v>
      </c>
      <c r="K192" s="3" t="s">
        <v>174</v>
      </c>
      <c r="L192">
        <v>26</v>
      </c>
      <c r="T192" t="str">
        <f>Block[[#This Row],[服装]]&amp;Block[[#This Row],[名前]]&amp;Block[[#This Row],[レアリティ]]</f>
        <v>ユニフォーム女川太郎ICONIC</v>
      </c>
    </row>
    <row r="193" spans="1:20" x14ac:dyDescent="0.3">
      <c r="A193">
        <f>VLOOKUP(Block[[#This Row],[No用]],SetNo[[No.用]:[vlookup 用]],2,FALSE)</f>
        <v>50</v>
      </c>
      <c r="B193" t="s">
        <v>218</v>
      </c>
      <c r="C193" t="s">
        <v>52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262</v>
      </c>
      <c r="J193" s="3" t="s">
        <v>195</v>
      </c>
      <c r="K193" s="3" t="s">
        <v>238</v>
      </c>
      <c r="L193">
        <v>43</v>
      </c>
      <c r="N193">
        <v>53</v>
      </c>
      <c r="T193" t="str">
        <f>Block[[#This Row],[服装]]&amp;Block[[#This Row],[名前]]&amp;Block[[#This Row],[レアリティ]]</f>
        <v>ユニフォーム女川太郎ICONIC</v>
      </c>
    </row>
    <row r="194" spans="1:20" x14ac:dyDescent="0.3">
      <c r="A194">
        <f>VLOOKUP(Block[[#This Row],[No用]],SetNo[[No.用]:[vlookup 用]],2,FALSE)</f>
        <v>51</v>
      </c>
      <c r="B194" t="s">
        <v>218</v>
      </c>
      <c r="C194" t="s">
        <v>53</v>
      </c>
      <c r="D194" t="s">
        <v>23</v>
      </c>
      <c r="E194" t="s">
        <v>21</v>
      </c>
      <c r="F194" t="s">
        <v>49</v>
      </c>
      <c r="G194" t="s">
        <v>71</v>
      </c>
      <c r="H194">
        <v>1</v>
      </c>
      <c r="I194" t="s">
        <v>262</v>
      </c>
      <c r="T194" t="str">
        <f>Block[[#This Row],[服装]]&amp;Block[[#This Row],[名前]]&amp;Block[[#This Row],[レアリティ]]</f>
        <v>ユニフォーム作並浩輔ICONIC</v>
      </c>
    </row>
    <row r="195" spans="1:20" x14ac:dyDescent="0.3">
      <c r="A195">
        <f>VLOOKUP(Block[[#This Row],[No用]],SetNo[[No.用]:[vlookup 用]],2,FALSE)</f>
        <v>52</v>
      </c>
      <c r="B195" t="s">
        <v>218</v>
      </c>
      <c r="C195" t="s">
        <v>54</v>
      </c>
      <c r="D195" t="s">
        <v>23</v>
      </c>
      <c r="E195" t="s">
        <v>26</v>
      </c>
      <c r="F195" t="s">
        <v>49</v>
      </c>
      <c r="G195" t="s">
        <v>71</v>
      </c>
      <c r="H195">
        <v>1</v>
      </c>
      <c r="I195" t="s">
        <v>262</v>
      </c>
      <c r="J195" s="3" t="s">
        <v>186</v>
      </c>
      <c r="K195" s="3" t="s">
        <v>185</v>
      </c>
      <c r="L195">
        <v>36</v>
      </c>
      <c r="T195" t="str">
        <f>Block[[#This Row],[服装]]&amp;Block[[#This Row],[名前]]&amp;Block[[#This Row],[レアリティ]]</f>
        <v>ユニフォーム吹上仁悟ICONIC</v>
      </c>
    </row>
    <row r="196" spans="1:20" x14ac:dyDescent="0.3">
      <c r="A196">
        <f>VLOOKUP(Block[[#This Row],[No用]],SetNo[[No.用]:[vlookup 用]],2,FALSE)</f>
        <v>52</v>
      </c>
      <c r="B196" t="s">
        <v>218</v>
      </c>
      <c r="C196" t="s">
        <v>54</v>
      </c>
      <c r="D196" t="s">
        <v>23</v>
      </c>
      <c r="E196" t="s">
        <v>26</v>
      </c>
      <c r="F196" t="s">
        <v>49</v>
      </c>
      <c r="G196" t="s">
        <v>71</v>
      </c>
      <c r="H196">
        <v>1</v>
      </c>
      <c r="I196" t="s">
        <v>262</v>
      </c>
      <c r="J196" s="3" t="s">
        <v>187</v>
      </c>
      <c r="K196" s="3" t="s">
        <v>185</v>
      </c>
      <c r="L196">
        <v>36</v>
      </c>
      <c r="T196" t="str">
        <f>Block[[#This Row],[服装]]&amp;Block[[#This Row],[名前]]&amp;Block[[#This Row],[レアリティ]]</f>
        <v>ユニフォーム吹上仁悟ICONIC</v>
      </c>
    </row>
    <row r="197" spans="1:20" x14ac:dyDescent="0.3">
      <c r="A197">
        <f>VLOOKUP(Block[[#This Row],[No用]],SetNo[[No.用]:[vlookup 用]],2,FALSE)</f>
        <v>52</v>
      </c>
      <c r="B197" t="s">
        <v>218</v>
      </c>
      <c r="C197" t="s">
        <v>54</v>
      </c>
      <c r="D197" t="s">
        <v>23</v>
      </c>
      <c r="E197" t="s">
        <v>26</v>
      </c>
      <c r="F197" t="s">
        <v>49</v>
      </c>
      <c r="G197" t="s">
        <v>71</v>
      </c>
      <c r="H197">
        <v>1</v>
      </c>
      <c r="I197" t="s">
        <v>262</v>
      </c>
      <c r="J197" s="3" t="s">
        <v>204</v>
      </c>
      <c r="K197" s="3" t="s">
        <v>185</v>
      </c>
      <c r="L197">
        <v>36</v>
      </c>
      <c r="T197" t="str">
        <f>Block[[#This Row],[服装]]&amp;Block[[#This Row],[名前]]&amp;Block[[#This Row],[レアリティ]]</f>
        <v>ユニフォーム吹上仁悟ICONIC</v>
      </c>
    </row>
    <row r="198" spans="1:20" x14ac:dyDescent="0.3">
      <c r="A198">
        <f>VLOOKUP(Block[[#This Row],[No用]],SetNo[[No.用]:[vlookup 用]],2,FALSE)</f>
        <v>52</v>
      </c>
      <c r="B198" t="s">
        <v>218</v>
      </c>
      <c r="C198" t="s">
        <v>54</v>
      </c>
      <c r="D198" t="s">
        <v>23</v>
      </c>
      <c r="E198" t="s">
        <v>26</v>
      </c>
      <c r="F198" t="s">
        <v>49</v>
      </c>
      <c r="G198" t="s">
        <v>71</v>
      </c>
      <c r="H198">
        <v>1</v>
      </c>
      <c r="I198" t="s">
        <v>262</v>
      </c>
      <c r="J198" s="3" t="s">
        <v>189</v>
      </c>
      <c r="K198" s="3" t="s">
        <v>174</v>
      </c>
      <c r="L198">
        <v>33</v>
      </c>
      <c r="T198" t="str">
        <f>Block[[#This Row],[服装]]&amp;Block[[#This Row],[名前]]&amp;Block[[#This Row],[レアリティ]]</f>
        <v>ユニフォーム吹上仁悟ICONIC</v>
      </c>
    </row>
    <row r="199" spans="1:20" x14ac:dyDescent="0.3">
      <c r="A199">
        <f>VLOOKUP(Block[[#This Row],[No用]],SetNo[[No.用]:[vlookup 用]],2,FALSE)</f>
        <v>52</v>
      </c>
      <c r="B199" t="s">
        <v>218</v>
      </c>
      <c r="C199" t="s">
        <v>54</v>
      </c>
      <c r="D199" t="s">
        <v>23</v>
      </c>
      <c r="E199" t="s">
        <v>26</v>
      </c>
      <c r="F199" t="s">
        <v>49</v>
      </c>
      <c r="G199" t="s">
        <v>71</v>
      </c>
      <c r="H199">
        <v>1</v>
      </c>
      <c r="I199" t="s">
        <v>262</v>
      </c>
      <c r="J199" s="3" t="s">
        <v>263</v>
      </c>
      <c r="K199" s="3" t="s">
        <v>174</v>
      </c>
      <c r="L199">
        <v>33</v>
      </c>
      <c r="T199" t="str">
        <f>Block[[#This Row],[服装]]&amp;Block[[#This Row],[名前]]&amp;Block[[#This Row],[レアリティ]]</f>
        <v>ユニフォーム吹上仁悟ICONIC</v>
      </c>
    </row>
    <row r="200" spans="1:20" x14ac:dyDescent="0.3">
      <c r="A200">
        <f>VLOOKUP(Block[[#This Row],[No用]],SetNo[[No.用]:[vlookup 用]],2,FALSE)</f>
        <v>52</v>
      </c>
      <c r="B200" t="s">
        <v>218</v>
      </c>
      <c r="C200" t="s">
        <v>54</v>
      </c>
      <c r="D200" t="s">
        <v>23</v>
      </c>
      <c r="E200" t="s">
        <v>26</v>
      </c>
      <c r="F200" t="s">
        <v>49</v>
      </c>
      <c r="G200" t="s">
        <v>71</v>
      </c>
      <c r="H200">
        <v>1</v>
      </c>
      <c r="I200" t="s">
        <v>262</v>
      </c>
      <c r="J200" s="3" t="s">
        <v>195</v>
      </c>
      <c r="K200" s="3" t="s">
        <v>238</v>
      </c>
      <c r="L200">
        <v>44</v>
      </c>
      <c r="N200">
        <v>54</v>
      </c>
      <c r="T200" t="str">
        <f>Block[[#This Row],[服装]]&amp;Block[[#This Row],[名前]]&amp;Block[[#This Row],[レアリティ]]</f>
        <v>ユニフォーム吹上仁悟ICONIC</v>
      </c>
    </row>
    <row r="201" spans="1:20" x14ac:dyDescent="0.3">
      <c r="A201">
        <f>VLOOKUP(Block[[#This Row],[No用]],SetNo[[No.用]:[vlookup 用]],2,FALSE)</f>
        <v>53</v>
      </c>
      <c r="B201" t="s">
        <v>218</v>
      </c>
      <c r="C201" t="s">
        <v>30</v>
      </c>
      <c r="D201" t="s">
        <v>23</v>
      </c>
      <c r="E201" t="s">
        <v>31</v>
      </c>
      <c r="F201" t="s">
        <v>20</v>
      </c>
      <c r="G201" t="s">
        <v>71</v>
      </c>
      <c r="H201">
        <v>1</v>
      </c>
      <c r="I201" t="s">
        <v>262</v>
      </c>
      <c r="J201" s="3" t="s">
        <v>186</v>
      </c>
      <c r="K201" s="3" t="s">
        <v>174</v>
      </c>
      <c r="L201">
        <v>28</v>
      </c>
      <c r="T201" t="str">
        <f>Block[[#This Row],[服装]]&amp;Block[[#This Row],[名前]]&amp;Block[[#This Row],[レアリティ]]</f>
        <v>ユニフォーム及川徹ICONIC</v>
      </c>
    </row>
    <row r="202" spans="1:20" x14ac:dyDescent="0.3">
      <c r="A202">
        <f>VLOOKUP(Block[[#This Row],[No用]],SetNo[[No.用]:[vlookup 用]],2,FALSE)</f>
        <v>53</v>
      </c>
      <c r="B202" t="s">
        <v>218</v>
      </c>
      <c r="C202" t="s">
        <v>30</v>
      </c>
      <c r="D202" t="s">
        <v>23</v>
      </c>
      <c r="E202" t="s">
        <v>31</v>
      </c>
      <c r="F202" t="s">
        <v>20</v>
      </c>
      <c r="G202" t="s">
        <v>71</v>
      </c>
      <c r="H202">
        <v>1</v>
      </c>
      <c r="I202" t="s">
        <v>262</v>
      </c>
      <c r="J202" s="3" t="s">
        <v>187</v>
      </c>
      <c r="K202" s="3" t="s">
        <v>174</v>
      </c>
      <c r="L202">
        <v>28</v>
      </c>
      <c r="T202" t="str">
        <f>Block[[#This Row],[服装]]&amp;Block[[#This Row],[名前]]&amp;Block[[#This Row],[レアリティ]]</f>
        <v>ユニフォーム及川徹ICONIC</v>
      </c>
    </row>
    <row r="203" spans="1:20" x14ac:dyDescent="0.3">
      <c r="A203">
        <f>VLOOKUP(Block[[#This Row],[No用]],SetNo[[No.用]:[vlookup 用]],2,FALSE)</f>
        <v>53</v>
      </c>
      <c r="B203" t="s">
        <v>218</v>
      </c>
      <c r="C203" t="s">
        <v>30</v>
      </c>
      <c r="D203" t="s">
        <v>23</v>
      </c>
      <c r="E203" t="s">
        <v>31</v>
      </c>
      <c r="F203" t="s">
        <v>20</v>
      </c>
      <c r="G203" t="s">
        <v>71</v>
      </c>
      <c r="H203">
        <v>1</v>
      </c>
      <c r="I203" t="s">
        <v>262</v>
      </c>
      <c r="J203" s="3" t="s">
        <v>263</v>
      </c>
      <c r="K203" s="3" t="s">
        <v>174</v>
      </c>
      <c r="L203">
        <v>27</v>
      </c>
      <c r="T203" t="str">
        <f>Block[[#This Row],[服装]]&amp;Block[[#This Row],[名前]]&amp;Block[[#This Row],[レアリティ]]</f>
        <v>ユニフォーム及川徹ICONIC</v>
      </c>
    </row>
    <row r="204" spans="1:20" x14ac:dyDescent="0.3">
      <c r="A204">
        <f>VLOOKUP(Block[[#This Row],[No用]],SetNo[[No.用]:[vlookup 用]],2,FALSE)</f>
        <v>54</v>
      </c>
      <c r="B204" t="s">
        <v>118</v>
      </c>
      <c r="C204" t="s">
        <v>30</v>
      </c>
      <c r="D204" t="s">
        <v>24</v>
      </c>
      <c r="E204" t="s">
        <v>31</v>
      </c>
      <c r="F204" t="s">
        <v>20</v>
      </c>
      <c r="G204" t="s">
        <v>71</v>
      </c>
      <c r="H204">
        <v>1</v>
      </c>
      <c r="I204" t="s">
        <v>262</v>
      </c>
      <c r="J204" s="3" t="s">
        <v>186</v>
      </c>
      <c r="K204" s="3" t="s">
        <v>174</v>
      </c>
      <c r="L204">
        <v>28</v>
      </c>
      <c r="T204" t="str">
        <f>Block[[#This Row],[服装]]&amp;Block[[#This Row],[名前]]&amp;Block[[#This Row],[レアリティ]]</f>
        <v>プール掃除及川徹ICONIC</v>
      </c>
    </row>
    <row r="205" spans="1:20" x14ac:dyDescent="0.3">
      <c r="A205">
        <f>VLOOKUP(Block[[#This Row],[No用]],SetNo[[No.用]:[vlookup 用]],2,FALSE)</f>
        <v>54</v>
      </c>
      <c r="B205" t="s">
        <v>118</v>
      </c>
      <c r="C205" t="s">
        <v>30</v>
      </c>
      <c r="D205" t="s">
        <v>24</v>
      </c>
      <c r="E205" t="s">
        <v>31</v>
      </c>
      <c r="F205" t="s">
        <v>20</v>
      </c>
      <c r="G205" t="s">
        <v>71</v>
      </c>
      <c r="H205">
        <v>1</v>
      </c>
      <c r="I205" t="s">
        <v>262</v>
      </c>
      <c r="J205" s="3" t="s">
        <v>187</v>
      </c>
      <c r="K205" s="3" t="s">
        <v>174</v>
      </c>
      <c r="L205">
        <v>28</v>
      </c>
      <c r="T205" t="str">
        <f>Block[[#This Row],[服装]]&amp;Block[[#This Row],[名前]]&amp;Block[[#This Row],[レアリティ]]</f>
        <v>プール掃除及川徹ICONIC</v>
      </c>
    </row>
    <row r="206" spans="1:20" x14ac:dyDescent="0.3">
      <c r="A206">
        <f>VLOOKUP(Block[[#This Row],[No用]],SetNo[[No.用]:[vlookup 用]],2,FALSE)</f>
        <v>54</v>
      </c>
      <c r="B206" t="s">
        <v>118</v>
      </c>
      <c r="C206" t="s">
        <v>30</v>
      </c>
      <c r="D206" t="s">
        <v>24</v>
      </c>
      <c r="E206" t="s">
        <v>31</v>
      </c>
      <c r="F206" t="s">
        <v>20</v>
      </c>
      <c r="G206" t="s">
        <v>71</v>
      </c>
      <c r="H206">
        <v>1</v>
      </c>
      <c r="I206" t="s">
        <v>262</v>
      </c>
      <c r="J206" s="3" t="s">
        <v>263</v>
      </c>
      <c r="K206" s="3" t="s">
        <v>174</v>
      </c>
      <c r="L206">
        <v>27</v>
      </c>
      <c r="T206" t="str">
        <f>Block[[#This Row],[服装]]&amp;Block[[#This Row],[名前]]&amp;Block[[#This Row],[レアリティ]]</f>
        <v>プール掃除及川徹ICONIC</v>
      </c>
    </row>
    <row r="207" spans="1:20" x14ac:dyDescent="0.3">
      <c r="A207">
        <f>VLOOKUP(Block[[#This Row],[No用]],SetNo[[No.用]:[vlookup 用]],2,FALSE)</f>
        <v>55</v>
      </c>
      <c r="B207" t="s">
        <v>218</v>
      </c>
      <c r="C207" t="s">
        <v>32</v>
      </c>
      <c r="D207" t="s">
        <v>28</v>
      </c>
      <c r="E207" t="s">
        <v>25</v>
      </c>
      <c r="F207" t="s">
        <v>20</v>
      </c>
      <c r="G207" t="s">
        <v>71</v>
      </c>
      <c r="H207">
        <v>1</v>
      </c>
      <c r="I207" t="s">
        <v>262</v>
      </c>
      <c r="J207" s="3" t="s">
        <v>186</v>
      </c>
      <c r="K207" s="3" t="s">
        <v>174</v>
      </c>
      <c r="L207">
        <v>26</v>
      </c>
      <c r="T207" t="str">
        <f>Block[[#This Row],[服装]]&amp;Block[[#This Row],[名前]]&amp;Block[[#This Row],[レアリティ]]</f>
        <v>ユニフォーム岩泉一ICONIC</v>
      </c>
    </row>
    <row r="208" spans="1:20" x14ac:dyDescent="0.3">
      <c r="A208">
        <f>VLOOKUP(Block[[#This Row],[No用]],SetNo[[No.用]:[vlookup 用]],2,FALSE)</f>
        <v>55</v>
      </c>
      <c r="B208" t="s">
        <v>218</v>
      </c>
      <c r="C208" t="s">
        <v>32</v>
      </c>
      <c r="D208" t="s">
        <v>28</v>
      </c>
      <c r="E208" t="s">
        <v>25</v>
      </c>
      <c r="F208" t="s">
        <v>20</v>
      </c>
      <c r="G208" t="s">
        <v>71</v>
      </c>
      <c r="H208">
        <v>1</v>
      </c>
      <c r="I208" t="s">
        <v>262</v>
      </c>
      <c r="J208" s="3" t="s">
        <v>187</v>
      </c>
      <c r="K208" s="3" t="s">
        <v>174</v>
      </c>
      <c r="L208">
        <v>26</v>
      </c>
      <c r="T208" t="str">
        <f>Block[[#This Row],[服装]]&amp;Block[[#This Row],[名前]]&amp;Block[[#This Row],[レアリティ]]</f>
        <v>ユニフォーム岩泉一ICONIC</v>
      </c>
    </row>
    <row r="209" spans="1:20" x14ac:dyDescent="0.3">
      <c r="A209">
        <f>VLOOKUP(Block[[#This Row],[No用]],SetNo[[No.用]:[vlookup 用]],2,FALSE)</f>
        <v>55</v>
      </c>
      <c r="B209" t="s">
        <v>218</v>
      </c>
      <c r="C209" t="s">
        <v>32</v>
      </c>
      <c r="D209" t="s">
        <v>28</v>
      </c>
      <c r="E209" t="s">
        <v>25</v>
      </c>
      <c r="F209" t="s">
        <v>20</v>
      </c>
      <c r="G209" t="s">
        <v>71</v>
      </c>
      <c r="H209">
        <v>1</v>
      </c>
      <c r="I209" t="s">
        <v>262</v>
      </c>
      <c r="J209" s="3" t="s">
        <v>189</v>
      </c>
      <c r="K209" s="3" t="s">
        <v>174</v>
      </c>
      <c r="L209">
        <v>26</v>
      </c>
      <c r="T209" t="str">
        <f>Block[[#This Row],[服装]]&amp;Block[[#This Row],[名前]]&amp;Block[[#This Row],[レアリティ]]</f>
        <v>ユニフォーム岩泉一ICONIC</v>
      </c>
    </row>
    <row r="210" spans="1:20" x14ac:dyDescent="0.3">
      <c r="A210">
        <f>VLOOKUP(Block[[#This Row],[No用]],SetNo[[No.用]:[vlookup 用]],2,FALSE)</f>
        <v>55</v>
      </c>
      <c r="B210" t="s">
        <v>218</v>
      </c>
      <c r="C210" t="s">
        <v>32</v>
      </c>
      <c r="D210" t="s">
        <v>28</v>
      </c>
      <c r="E210" t="s">
        <v>25</v>
      </c>
      <c r="F210" t="s">
        <v>20</v>
      </c>
      <c r="G210" t="s">
        <v>71</v>
      </c>
      <c r="H210">
        <v>1</v>
      </c>
      <c r="I210" t="s">
        <v>262</v>
      </c>
      <c r="J210" s="3" t="s">
        <v>263</v>
      </c>
      <c r="K210" s="3" t="s">
        <v>174</v>
      </c>
      <c r="L210">
        <v>26</v>
      </c>
      <c r="T210" t="str">
        <f>Block[[#This Row],[服装]]&amp;Block[[#This Row],[名前]]&amp;Block[[#This Row],[レアリティ]]</f>
        <v>ユニフォーム岩泉一ICONIC</v>
      </c>
    </row>
    <row r="211" spans="1:20" x14ac:dyDescent="0.3">
      <c r="A211">
        <f>VLOOKUP(Block[[#This Row],[No用]],SetNo[[No.用]:[vlookup 用]],2,FALSE)</f>
        <v>56</v>
      </c>
      <c r="B211" t="s">
        <v>118</v>
      </c>
      <c r="C211" t="s">
        <v>32</v>
      </c>
      <c r="D211" t="s">
        <v>23</v>
      </c>
      <c r="E211" t="s">
        <v>25</v>
      </c>
      <c r="F211" t="s">
        <v>20</v>
      </c>
      <c r="G211" t="s">
        <v>71</v>
      </c>
      <c r="H211">
        <v>1</v>
      </c>
      <c r="I211" t="s">
        <v>262</v>
      </c>
      <c r="J211" s="3" t="s">
        <v>186</v>
      </c>
      <c r="K211" s="3" t="s">
        <v>174</v>
      </c>
      <c r="L211">
        <v>26</v>
      </c>
      <c r="T211" t="str">
        <f>Block[[#This Row],[服装]]&amp;Block[[#This Row],[名前]]&amp;Block[[#This Row],[レアリティ]]</f>
        <v>プール掃除岩泉一ICONIC</v>
      </c>
    </row>
    <row r="212" spans="1:20" x14ac:dyDescent="0.3">
      <c r="A212">
        <f>VLOOKUP(Block[[#This Row],[No用]],SetNo[[No.用]:[vlookup 用]],2,FALSE)</f>
        <v>56</v>
      </c>
      <c r="B212" t="s">
        <v>118</v>
      </c>
      <c r="C212" t="s">
        <v>32</v>
      </c>
      <c r="D212" t="s">
        <v>23</v>
      </c>
      <c r="E212" t="s">
        <v>25</v>
      </c>
      <c r="F212" t="s">
        <v>20</v>
      </c>
      <c r="G212" t="s">
        <v>71</v>
      </c>
      <c r="H212">
        <v>1</v>
      </c>
      <c r="I212" t="s">
        <v>262</v>
      </c>
      <c r="J212" s="3" t="s">
        <v>187</v>
      </c>
      <c r="K212" s="3" t="s">
        <v>174</v>
      </c>
      <c r="L212">
        <v>26</v>
      </c>
      <c r="T212" t="str">
        <f>Block[[#This Row],[服装]]&amp;Block[[#This Row],[名前]]&amp;Block[[#This Row],[レアリティ]]</f>
        <v>プール掃除岩泉一ICONIC</v>
      </c>
    </row>
    <row r="213" spans="1:20" x14ac:dyDescent="0.3">
      <c r="A213">
        <f>VLOOKUP(Block[[#This Row],[No用]],SetNo[[No.用]:[vlookup 用]],2,FALSE)</f>
        <v>56</v>
      </c>
      <c r="B213" t="s">
        <v>118</v>
      </c>
      <c r="C213" t="s">
        <v>32</v>
      </c>
      <c r="D213" t="s">
        <v>23</v>
      </c>
      <c r="E213" t="s">
        <v>25</v>
      </c>
      <c r="F213" t="s">
        <v>20</v>
      </c>
      <c r="G213" t="s">
        <v>71</v>
      </c>
      <c r="H213">
        <v>1</v>
      </c>
      <c r="I213" t="s">
        <v>262</v>
      </c>
      <c r="J213" s="3" t="s">
        <v>189</v>
      </c>
      <c r="K213" s="3" t="s">
        <v>174</v>
      </c>
      <c r="L213">
        <v>26</v>
      </c>
      <c r="T213" t="str">
        <f>Block[[#This Row],[服装]]&amp;Block[[#This Row],[名前]]&amp;Block[[#This Row],[レアリティ]]</f>
        <v>プール掃除岩泉一ICONIC</v>
      </c>
    </row>
    <row r="214" spans="1:20" x14ac:dyDescent="0.3">
      <c r="A214">
        <f>VLOOKUP(Block[[#This Row],[No用]],SetNo[[No.用]:[vlookup 用]],2,FALSE)</f>
        <v>56</v>
      </c>
      <c r="B214" t="s">
        <v>118</v>
      </c>
      <c r="C214" t="s">
        <v>32</v>
      </c>
      <c r="D214" t="s">
        <v>23</v>
      </c>
      <c r="E214" t="s">
        <v>25</v>
      </c>
      <c r="F214" t="s">
        <v>20</v>
      </c>
      <c r="G214" t="s">
        <v>71</v>
      </c>
      <c r="H214">
        <v>1</v>
      </c>
      <c r="I214" t="s">
        <v>262</v>
      </c>
      <c r="J214" s="3" t="s">
        <v>263</v>
      </c>
      <c r="K214" s="3" t="s">
        <v>190</v>
      </c>
      <c r="L214">
        <v>29</v>
      </c>
      <c r="T214" t="str">
        <f>Block[[#This Row],[服装]]&amp;Block[[#This Row],[名前]]&amp;Block[[#This Row],[レアリティ]]</f>
        <v>プール掃除岩泉一ICONIC</v>
      </c>
    </row>
    <row r="215" spans="1:20" x14ac:dyDescent="0.3">
      <c r="A215">
        <f>VLOOKUP(Block[[#This Row],[No用]],SetNo[[No.用]:[vlookup 用]],2,FALSE)</f>
        <v>57</v>
      </c>
      <c r="B215" t="s">
        <v>218</v>
      </c>
      <c r="C215" t="s">
        <v>33</v>
      </c>
      <c r="D215" t="s">
        <v>24</v>
      </c>
      <c r="E215" t="s">
        <v>26</v>
      </c>
      <c r="F215" t="s">
        <v>20</v>
      </c>
      <c r="G215" t="s">
        <v>71</v>
      </c>
      <c r="H215">
        <v>1</v>
      </c>
      <c r="I215" t="s">
        <v>262</v>
      </c>
      <c r="J215" s="3" t="s">
        <v>186</v>
      </c>
      <c r="K215" s="3" t="s">
        <v>185</v>
      </c>
      <c r="L215">
        <v>30</v>
      </c>
      <c r="T215" t="str">
        <f>Block[[#This Row],[服装]]&amp;Block[[#This Row],[名前]]&amp;Block[[#This Row],[レアリティ]]</f>
        <v>ユニフォーム金田一勇太郎ICONIC</v>
      </c>
    </row>
    <row r="216" spans="1:20" x14ac:dyDescent="0.3">
      <c r="A216">
        <f>VLOOKUP(Block[[#This Row],[No用]],SetNo[[No.用]:[vlookup 用]],2,FALSE)</f>
        <v>57</v>
      </c>
      <c r="B216" t="s">
        <v>218</v>
      </c>
      <c r="C216" t="s">
        <v>33</v>
      </c>
      <c r="D216" t="s">
        <v>24</v>
      </c>
      <c r="E216" t="s">
        <v>26</v>
      </c>
      <c r="F216" t="s">
        <v>20</v>
      </c>
      <c r="G216" t="s">
        <v>71</v>
      </c>
      <c r="H216">
        <v>1</v>
      </c>
      <c r="I216" t="s">
        <v>262</v>
      </c>
      <c r="J216" s="3" t="s">
        <v>187</v>
      </c>
      <c r="K216" s="3" t="s">
        <v>185</v>
      </c>
      <c r="L216">
        <v>30</v>
      </c>
      <c r="T216" t="str">
        <f>Block[[#This Row],[服装]]&amp;Block[[#This Row],[名前]]&amp;Block[[#This Row],[レアリティ]]</f>
        <v>ユニフォーム金田一勇太郎ICONIC</v>
      </c>
    </row>
    <row r="217" spans="1:20" x14ac:dyDescent="0.3">
      <c r="A217">
        <f>VLOOKUP(Block[[#This Row],[No用]],SetNo[[No.用]:[vlookup 用]],2,FALSE)</f>
        <v>57</v>
      </c>
      <c r="B217" t="s">
        <v>218</v>
      </c>
      <c r="C217" t="s">
        <v>33</v>
      </c>
      <c r="D217" t="s">
        <v>24</v>
      </c>
      <c r="E217" t="s">
        <v>26</v>
      </c>
      <c r="F217" t="s">
        <v>20</v>
      </c>
      <c r="G217" t="s">
        <v>71</v>
      </c>
      <c r="H217">
        <v>1</v>
      </c>
      <c r="I217" t="s">
        <v>262</v>
      </c>
      <c r="J217" s="3" t="s">
        <v>191</v>
      </c>
      <c r="K217" s="3" t="s">
        <v>185</v>
      </c>
      <c r="L217">
        <v>33</v>
      </c>
      <c r="T217" t="str">
        <f>Block[[#This Row],[服装]]&amp;Block[[#This Row],[名前]]&amp;Block[[#This Row],[レアリティ]]</f>
        <v>ユニフォーム金田一勇太郎ICONIC</v>
      </c>
    </row>
    <row r="218" spans="1:20" x14ac:dyDescent="0.3">
      <c r="A218">
        <f>VLOOKUP(Block[[#This Row],[No用]],SetNo[[No.用]:[vlookup 用]],2,FALSE)</f>
        <v>57</v>
      </c>
      <c r="B218" t="s">
        <v>218</v>
      </c>
      <c r="C218" t="s">
        <v>33</v>
      </c>
      <c r="D218" t="s">
        <v>24</v>
      </c>
      <c r="E218" t="s">
        <v>26</v>
      </c>
      <c r="F218" t="s">
        <v>20</v>
      </c>
      <c r="G218" t="s">
        <v>71</v>
      </c>
      <c r="H218">
        <v>1</v>
      </c>
      <c r="I218" t="s">
        <v>262</v>
      </c>
      <c r="J218" s="3" t="s">
        <v>189</v>
      </c>
      <c r="K218" s="3" t="s">
        <v>174</v>
      </c>
      <c r="L218">
        <v>30</v>
      </c>
      <c r="T218" t="str">
        <f>Block[[#This Row],[服装]]&amp;Block[[#This Row],[名前]]&amp;Block[[#This Row],[レアリティ]]</f>
        <v>ユニフォーム金田一勇太郎ICONIC</v>
      </c>
    </row>
    <row r="219" spans="1:20" x14ac:dyDescent="0.3">
      <c r="A219">
        <f>VLOOKUP(Block[[#This Row],[No用]],SetNo[[No.用]:[vlookup 用]],2,FALSE)</f>
        <v>57</v>
      </c>
      <c r="B219" t="s">
        <v>218</v>
      </c>
      <c r="C219" t="s">
        <v>33</v>
      </c>
      <c r="D219" t="s">
        <v>24</v>
      </c>
      <c r="E219" t="s">
        <v>26</v>
      </c>
      <c r="F219" t="s">
        <v>20</v>
      </c>
      <c r="G219" t="s">
        <v>71</v>
      </c>
      <c r="H219">
        <v>1</v>
      </c>
      <c r="I219" t="s">
        <v>262</v>
      </c>
      <c r="J219" s="3" t="s">
        <v>263</v>
      </c>
      <c r="K219" s="3" t="s">
        <v>174</v>
      </c>
      <c r="L219">
        <v>30</v>
      </c>
      <c r="T219" t="str">
        <f>Block[[#This Row],[服装]]&amp;Block[[#This Row],[名前]]&amp;Block[[#This Row],[レアリティ]]</f>
        <v>ユニフォーム金田一勇太郎ICONIC</v>
      </c>
    </row>
    <row r="220" spans="1:20" x14ac:dyDescent="0.3">
      <c r="A220">
        <f>VLOOKUP(Block[[#This Row],[No用]],SetNo[[No.用]:[vlookup 用]],2,FALSE)</f>
        <v>58</v>
      </c>
      <c r="B220" t="s">
        <v>218</v>
      </c>
      <c r="C220" t="s">
        <v>34</v>
      </c>
      <c r="D220" t="s">
        <v>28</v>
      </c>
      <c r="E220" t="s">
        <v>25</v>
      </c>
      <c r="F220" t="s">
        <v>20</v>
      </c>
      <c r="G220" t="s">
        <v>71</v>
      </c>
      <c r="H220">
        <v>1</v>
      </c>
      <c r="I220" t="s">
        <v>262</v>
      </c>
      <c r="J220" s="3" t="s">
        <v>186</v>
      </c>
      <c r="K220" s="3" t="s">
        <v>174</v>
      </c>
      <c r="L220">
        <v>27</v>
      </c>
      <c r="T220" t="str">
        <f>Block[[#This Row],[服装]]&amp;Block[[#This Row],[名前]]&amp;Block[[#This Row],[レアリティ]]</f>
        <v>ユニフォーム京谷賢太郎ICONIC</v>
      </c>
    </row>
    <row r="221" spans="1:20" x14ac:dyDescent="0.3">
      <c r="A221">
        <f>VLOOKUP(Block[[#This Row],[No用]],SetNo[[No.用]:[vlookup 用]],2,FALSE)</f>
        <v>58</v>
      </c>
      <c r="B221" t="s">
        <v>218</v>
      </c>
      <c r="C221" t="s">
        <v>34</v>
      </c>
      <c r="D221" t="s">
        <v>28</v>
      </c>
      <c r="E221" t="s">
        <v>25</v>
      </c>
      <c r="F221" t="s">
        <v>20</v>
      </c>
      <c r="G221" t="s">
        <v>71</v>
      </c>
      <c r="H221">
        <v>1</v>
      </c>
      <c r="I221" t="s">
        <v>262</v>
      </c>
      <c r="J221" s="3" t="s">
        <v>187</v>
      </c>
      <c r="K221" s="3" t="s">
        <v>174</v>
      </c>
      <c r="L221">
        <v>27</v>
      </c>
      <c r="T221" t="str">
        <f>Block[[#This Row],[服装]]&amp;Block[[#This Row],[名前]]&amp;Block[[#This Row],[レアリティ]]</f>
        <v>ユニフォーム京谷賢太郎ICONIC</v>
      </c>
    </row>
    <row r="222" spans="1:20" x14ac:dyDescent="0.3">
      <c r="A222">
        <f>VLOOKUP(Block[[#This Row],[No用]],SetNo[[No.用]:[vlookup 用]],2,FALSE)</f>
        <v>58</v>
      </c>
      <c r="B222" t="s">
        <v>218</v>
      </c>
      <c r="C222" t="s">
        <v>34</v>
      </c>
      <c r="D222" t="s">
        <v>28</v>
      </c>
      <c r="E222" t="s">
        <v>25</v>
      </c>
      <c r="F222" t="s">
        <v>20</v>
      </c>
      <c r="G222" t="s">
        <v>71</v>
      </c>
      <c r="H222">
        <v>1</v>
      </c>
      <c r="I222" t="s">
        <v>262</v>
      </c>
      <c r="J222" s="3" t="s">
        <v>263</v>
      </c>
      <c r="K222" s="3" t="s">
        <v>174</v>
      </c>
      <c r="L222">
        <v>27</v>
      </c>
      <c r="T222" t="str">
        <f>Block[[#This Row],[服装]]&amp;Block[[#This Row],[名前]]&amp;Block[[#This Row],[レアリティ]]</f>
        <v>ユニフォーム京谷賢太郎ICONIC</v>
      </c>
    </row>
    <row r="223" spans="1:20" x14ac:dyDescent="0.3">
      <c r="A223" t="str">
        <f>VLOOKUP(Block[[#This Row],[No用]],SetNo[[No.用]:[vlookup 用]],2,FALSE)</f>
        <v/>
      </c>
      <c r="H223">
        <v>1</v>
      </c>
      <c r="I223" t="s">
        <v>262</v>
      </c>
      <c r="T223" t="str">
        <f>Block[[#This Row],[服装]]&amp;Block[[#This Row],[名前]]&amp;Block[[#This Row],[レアリティ]]</f>
        <v/>
      </c>
    </row>
    <row r="224" spans="1:20" x14ac:dyDescent="0.3">
      <c r="A224" t="str">
        <f>VLOOKUP(Block[[#This Row],[No用]],SetNo[[No.用]:[vlookup 用]],2,FALSE)</f>
        <v/>
      </c>
      <c r="H224">
        <v>1</v>
      </c>
      <c r="I224" t="s">
        <v>262</v>
      </c>
      <c r="T224" t="str">
        <f>Block[[#This Row],[服装]]&amp;Block[[#This Row],[名前]]&amp;Block[[#This Row],[レアリティ]]</f>
        <v/>
      </c>
    </row>
    <row r="225" spans="1:20" x14ac:dyDescent="0.3">
      <c r="A225" t="str">
        <f>VLOOKUP(Block[[#This Row],[No用]],SetNo[[No.用]:[vlookup 用]],2,FALSE)</f>
        <v/>
      </c>
      <c r="H225">
        <v>1</v>
      </c>
      <c r="I225" t="s">
        <v>262</v>
      </c>
      <c r="T225" t="str">
        <f>Block[[#This Row],[服装]]&amp;Block[[#This Row],[名前]]&amp;Block[[#This Row],[レアリティ]]</f>
        <v/>
      </c>
    </row>
    <row r="226" spans="1:20" x14ac:dyDescent="0.3">
      <c r="A226" t="str">
        <f>VLOOKUP(Block[[#This Row],[No用]],SetNo[[No.用]:[vlookup 用]],2,FALSE)</f>
        <v/>
      </c>
      <c r="H226">
        <v>1</v>
      </c>
      <c r="I226" t="s">
        <v>262</v>
      </c>
      <c r="T226" t="str">
        <f>Block[[#This Row],[服装]]&amp;Block[[#This Row],[名前]]&amp;Block[[#This Row],[レアリティ]]</f>
        <v/>
      </c>
    </row>
    <row r="227" spans="1:20" x14ac:dyDescent="0.3">
      <c r="A227" t="str">
        <f>VLOOKUP(Block[[#This Row],[No用]],SetNo[[No.用]:[vlookup 用]],2,FALSE)</f>
        <v/>
      </c>
      <c r="H227">
        <v>1</v>
      </c>
      <c r="I227" t="s">
        <v>262</v>
      </c>
      <c r="T227" t="str">
        <f>Block[[#This Row],[服装]]&amp;Block[[#This Row],[名前]]&amp;Block[[#This Row],[レアリティ]]</f>
        <v/>
      </c>
    </row>
    <row r="228" spans="1:20" x14ac:dyDescent="0.3">
      <c r="A228" t="str">
        <f>VLOOKUP(Block[[#This Row],[No用]],SetNo[[No.用]:[vlookup 用]],2,FALSE)</f>
        <v/>
      </c>
      <c r="H228">
        <v>1</v>
      </c>
      <c r="I228" t="s">
        <v>262</v>
      </c>
      <c r="T228" t="str">
        <f>Block[[#This Row],[服装]]&amp;Block[[#This Row],[名前]]&amp;Block[[#This Row],[レアリティ]]</f>
        <v/>
      </c>
    </row>
    <row r="229" spans="1:20" x14ac:dyDescent="0.3">
      <c r="A229">
        <f>VLOOKUP(Block[[#This Row],[No用]],SetNo[[No.用]:[vlookup 用]],2,FALSE)</f>
        <v>59</v>
      </c>
      <c r="B229" t="s">
        <v>218</v>
      </c>
      <c r="C229" t="s">
        <v>35</v>
      </c>
      <c r="D229" t="s">
        <v>23</v>
      </c>
      <c r="E229" t="s">
        <v>25</v>
      </c>
      <c r="F229" t="s">
        <v>20</v>
      </c>
      <c r="G229" t="s">
        <v>71</v>
      </c>
      <c r="H229">
        <v>1</v>
      </c>
      <c r="I229" t="s">
        <v>262</v>
      </c>
      <c r="T229" t="str">
        <f>Block[[#This Row],[服装]]&amp;Block[[#This Row],[名前]]&amp;Block[[#This Row],[レアリティ]]</f>
        <v>ユニフォーム国見英ICONIC</v>
      </c>
    </row>
    <row r="230" spans="1:20" x14ac:dyDescent="0.3">
      <c r="A230">
        <f>VLOOKUP(Block[[#This Row],[No用]],SetNo[[No.用]:[vlookup 用]],2,FALSE)</f>
        <v>60</v>
      </c>
      <c r="B230" t="s">
        <v>218</v>
      </c>
      <c r="C230" t="s">
        <v>36</v>
      </c>
      <c r="D230" t="s">
        <v>23</v>
      </c>
      <c r="E230" t="s">
        <v>21</v>
      </c>
      <c r="F230" t="s">
        <v>20</v>
      </c>
      <c r="G230" t="s">
        <v>71</v>
      </c>
      <c r="H230">
        <v>1</v>
      </c>
      <c r="I230" t="s">
        <v>262</v>
      </c>
      <c r="T230" t="str">
        <f>Block[[#This Row],[服装]]&amp;Block[[#This Row],[名前]]&amp;Block[[#This Row],[レアリティ]]</f>
        <v>ユニフォーム渡親治ICONIC</v>
      </c>
    </row>
    <row r="231" spans="1:20" x14ac:dyDescent="0.3">
      <c r="A231">
        <f>VLOOKUP(Block[[#This Row],[No用]],SetNo[[No.用]:[vlookup 用]],2,FALSE)</f>
        <v>61</v>
      </c>
      <c r="B231" t="s">
        <v>218</v>
      </c>
      <c r="C231" t="s">
        <v>37</v>
      </c>
      <c r="D231" t="s">
        <v>23</v>
      </c>
      <c r="E231" t="s">
        <v>26</v>
      </c>
      <c r="F231" t="s">
        <v>20</v>
      </c>
      <c r="G231" t="s">
        <v>71</v>
      </c>
      <c r="H231">
        <v>1</v>
      </c>
      <c r="I231" t="s">
        <v>262</v>
      </c>
      <c r="T231" t="str">
        <f>Block[[#This Row],[服装]]&amp;Block[[#This Row],[名前]]&amp;Block[[#This Row],[レアリティ]]</f>
        <v>ユニフォーム松川一静ICONIC</v>
      </c>
    </row>
    <row r="232" spans="1:20" x14ac:dyDescent="0.3">
      <c r="A232">
        <f>VLOOKUP(Block[[#This Row],[No用]],SetNo[[No.用]:[vlookup 用]],2,FALSE)</f>
        <v>62</v>
      </c>
      <c r="B232" t="s">
        <v>218</v>
      </c>
      <c r="C232" t="s">
        <v>38</v>
      </c>
      <c r="D232" t="s">
        <v>23</v>
      </c>
      <c r="E232" t="s">
        <v>25</v>
      </c>
      <c r="F232" t="s">
        <v>20</v>
      </c>
      <c r="G232" t="s">
        <v>71</v>
      </c>
      <c r="H232">
        <v>1</v>
      </c>
      <c r="I232" t="s">
        <v>262</v>
      </c>
      <c r="T232" t="str">
        <f>Block[[#This Row],[服装]]&amp;Block[[#This Row],[名前]]&amp;Block[[#This Row],[レアリティ]]</f>
        <v>ユニフォーム花巻貴大ICONIC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107"/>
  <sheetViews>
    <sheetView topLeftCell="A45" workbookViewId="0">
      <selection activeCell="L99" sqref="L99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1.332031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2.4414062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21875" customWidth="1"/>
  </cols>
  <sheetData>
    <row r="1" spans="1:20" x14ac:dyDescent="0.3">
      <c r="A1" t="s">
        <v>250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251</v>
      </c>
      <c r="I1" t="s">
        <v>252</v>
      </c>
      <c r="J1" t="s">
        <v>253</v>
      </c>
      <c r="K1" t="s">
        <v>254</v>
      </c>
      <c r="L1" t="s">
        <v>255</v>
      </c>
      <c r="M1" t="s">
        <v>256</v>
      </c>
      <c r="N1" t="s">
        <v>257</v>
      </c>
      <c r="O1" t="s">
        <v>258</v>
      </c>
      <c r="P1" t="s">
        <v>294</v>
      </c>
      <c r="Q1" t="s">
        <v>259</v>
      </c>
      <c r="R1" t="s">
        <v>260</v>
      </c>
      <c r="S1" t="s">
        <v>261</v>
      </c>
      <c r="T1" t="s">
        <v>249</v>
      </c>
    </row>
    <row r="2" spans="1:20" x14ac:dyDescent="0.3">
      <c r="A2">
        <f>VLOOKUP(Special[[#This Row],[No用]],SetNo[[No.用]:[vlookup 用]],2,FALSE)</f>
        <v>1</v>
      </c>
      <c r="B2" t="s">
        <v>218</v>
      </c>
      <c r="C2" t="s">
        <v>243</v>
      </c>
      <c r="D2" t="s">
        <v>28</v>
      </c>
      <c r="E2" t="s">
        <v>26</v>
      </c>
      <c r="F2" t="s">
        <v>156</v>
      </c>
      <c r="G2" t="s">
        <v>71</v>
      </c>
      <c r="H2">
        <v>1</v>
      </c>
      <c r="I2" t="s">
        <v>276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 t="s">
        <v>220</v>
      </c>
      <c r="C3" t="s">
        <v>243</v>
      </c>
      <c r="D3" t="s">
        <v>28</v>
      </c>
      <c r="E3" t="s">
        <v>26</v>
      </c>
      <c r="F3" t="s">
        <v>156</v>
      </c>
      <c r="G3" t="s">
        <v>71</v>
      </c>
      <c r="H3">
        <v>1</v>
      </c>
      <c r="I3" t="s">
        <v>276</v>
      </c>
      <c r="J3" t="s">
        <v>184</v>
      </c>
      <c r="K3" t="s">
        <v>238</v>
      </c>
      <c r="L3">
        <v>44</v>
      </c>
      <c r="M3">
        <v>5</v>
      </c>
      <c r="N3">
        <v>54</v>
      </c>
      <c r="O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 t="s">
        <v>221</v>
      </c>
      <c r="C4" t="s">
        <v>243</v>
      </c>
      <c r="D4" t="s">
        <v>23</v>
      </c>
      <c r="E4" t="s">
        <v>26</v>
      </c>
      <c r="F4" t="s">
        <v>156</v>
      </c>
      <c r="G4" t="s">
        <v>71</v>
      </c>
      <c r="H4">
        <v>1</v>
      </c>
      <c r="I4" t="s">
        <v>276</v>
      </c>
      <c r="J4" t="s">
        <v>192</v>
      </c>
      <c r="K4" t="s">
        <v>238</v>
      </c>
      <c r="L4">
        <v>39</v>
      </c>
      <c r="N4">
        <v>49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 t="s">
        <v>218</v>
      </c>
      <c r="C5" t="s">
        <v>219</v>
      </c>
      <c r="D5" t="s">
        <v>28</v>
      </c>
      <c r="E5" t="s">
        <v>31</v>
      </c>
      <c r="F5" t="s">
        <v>156</v>
      </c>
      <c r="G5" t="s">
        <v>71</v>
      </c>
      <c r="H5">
        <v>1</v>
      </c>
      <c r="I5" t="s">
        <v>276</v>
      </c>
      <c r="J5" t="s">
        <v>203</v>
      </c>
      <c r="K5" t="s">
        <v>174</v>
      </c>
      <c r="L5">
        <v>29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 t="s">
        <v>220</v>
      </c>
      <c r="C6" t="s">
        <v>219</v>
      </c>
      <c r="D6" t="s">
        <v>28</v>
      </c>
      <c r="E6" t="s">
        <v>31</v>
      </c>
      <c r="F6" t="s">
        <v>156</v>
      </c>
      <c r="G6" t="s">
        <v>71</v>
      </c>
      <c r="H6">
        <v>1</v>
      </c>
      <c r="I6" t="s">
        <v>276</v>
      </c>
      <c r="J6" t="s">
        <v>203</v>
      </c>
      <c r="K6" t="s">
        <v>174</v>
      </c>
      <c r="L6">
        <v>29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 t="s">
        <v>221</v>
      </c>
      <c r="C7" t="s">
        <v>219</v>
      </c>
      <c r="D7" t="s">
        <v>23</v>
      </c>
      <c r="E7" t="s">
        <v>31</v>
      </c>
      <c r="F7" t="s">
        <v>156</v>
      </c>
      <c r="G7" t="s">
        <v>71</v>
      </c>
      <c r="H7">
        <v>1</v>
      </c>
      <c r="I7" t="s">
        <v>276</v>
      </c>
      <c r="J7" t="s">
        <v>203</v>
      </c>
      <c r="K7" t="s">
        <v>174</v>
      </c>
      <c r="L7">
        <v>29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 t="s">
        <v>218</v>
      </c>
      <c r="C8" t="s">
        <v>222</v>
      </c>
      <c r="D8" t="s">
        <v>28</v>
      </c>
      <c r="E8" t="s">
        <v>26</v>
      </c>
      <c r="F8" t="s">
        <v>156</v>
      </c>
      <c r="G8" t="s">
        <v>71</v>
      </c>
      <c r="H8">
        <v>1</v>
      </c>
      <c r="I8" t="s">
        <v>276</v>
      </c>
      <c r="J8" t="s">
        <v>203</v>
      </c>
      <c r="K8" t="s">
        <v>174</v>
      </c>
      <c r="L8">
        <v>29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 t="s">
        <v>218</v>
      </c>
      <c r="C9" t="s">
        <v>222</v>
      </c>
      <c r="D9" t="s">
        <v>28</v>
      </c>
      <c r="E9" t="s">
        <v>26</v>
      </c>
      <c r="F9" t="s">
        <v>156</v>
      </c>
      <c r="G9" t="s">
        <v>71</v>
      </c>
      <c r="H9">
        <v>1</v>
      </c>
      <c r="I9" t="s">
        <v>276</v>
      </c>
      <c r="J9" t="s">
        <v>205</v>
      </c>
      <c r="K9" t="s">
        <v>238</v>
      </c>
      <c r="L9">
        <v>39</v>
      </c>
      <c r="N9">
        <v>49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8</v>
      </c>
      <c r="B10" t="s">
        <v>223</v>
      </c>
      <c r="C10" t="s">
        <v>222</v>
      </c>
      <c r="D10" t="s">
        <v>23</v>
      </c>
      <c r="E10" t="s">
        <v>26</v>
      </c>
      <c r="F10" t="s">
        <v>156</v>
      </c>
      <c r="G10" t="s">
        <v>71</v>
      </c>
      <c r="H10">
        <v>1</v>
      </c>
      <c r="I10" t="s">
        <v>276</v>
      </c>
      <c r="J10" t="s">
        <v>203</v>
      </c>
      <c r="K10" t="s">
        <v>174</v>
      </c>
      <c r="L10">
        <v>29</v>
      </c>
      <c r="T10" t="str">
        <f>Special[[#This Row],[服装]]&amp;Special[[#This Row],[名前]]&amp;Special[[#This Row],[レアリティ]]</f>
        <v>水着月島蛍ICONIC</v>
      </c>
    </row>
    <row r="11" spans="1:20" x14ac:dyDescent="0.3">
      <c r="A11">
        <f>VLOOKUP(Special[[#This Row],[No用]],SetNo[[No.用]:[vlookup 用]],2,FALSE)</f>
        <v>9</v>
      </c>
      <c r="B11" t="s">
        <v>218</v>
      </c>
      <c r="C11" t="s">
        <v>224</v>
      </c>
      <c r="D11" t="s">
        <v>24</v>
      </c>
      <c r="E11" t="s">
        <v>26</v>
      </c>
      <c r="F11" t="s">
        <v>156</v>
      </c>
      <c r="G11" t="s">
        <v>71</v>
      </c>
      <c r="H11">
        <v>1</v>
      </c>
      <c r="I11" t="s">
        <v>276</v>
      </c>
      <c r="J11" t="s">
        <v>203</v>
      </c>
      <c r="K11" t="s">
        <v>174</v>
      </c>
      <c r="L11">
        <v>24</v>
      </c>
      <c r="T11" t="str">
        <f>Special[[#This Row],[服装]]&amp;Special[[#This Row],[名前]]&amp;Special[[#This Row],[レアリティ]]</f>
        <v>ユニフォーム山口忠ICONIC</v>
      </c>
    </row>
    <row r="12" spans="1:20" x14ac:dyDescent="0.3">
      <c r="A12">
        <f>VLOOKUP(Special[[#This Row],[No用]],SetNo[[No.用]:[vlookup 用]],2,FALSE)</f>
        <v>9</v>
      </c>
      <c r="B12" t="s">
        <v>218</v>
      </c>
      <c r="C12" t="s">
        <v>224</v>
      </c>
      <c r="D12" t="s">
        <v>24</v>
      </c>
      <c r="E12" t="s">
        <v>26</v>
      </c>
      <c r="F12" t="s">
        <v>156</v>
      </c>
      <c r="G12" t="s">
        <v>71</v>
      </c>
      <c r="H12">
        <v>1</v>
      </c>
      <c r="I12" t="s">
        <v>276</v>
      </c>
      <c r="J12" t="s">
        <v>192</v>
      </c>
      <c r="K12" t="s">
        <v>174</v>
      </c>
      <c r="L12">
        <v>29</v>
      </c>
      <c r="T12" t="str">
        <f>Special[[#This Row],[服装]]&amp;Special[[#This Row],[名前]]&amp;Special[[#This Row],[レアリティ]]</f>
        <v>ユニフォーム山口忠ICONIC</v>
      </c>
    </row>
    <row r="13" spans="1:20" x14ac:dyDescent="0.3">
      <c r="A13">
        <f>VLOOKUP(Special[[#This Row],[No用]],SetNo[[No.用]:[vlookup 用]],2,FALSE)</f>
        <v>10</v>
      </c>
      <c r="B13" t="s">
        <v>223</v>
      </c>
      <c r="C13" t="s">
        <v>224</v>
      </c>
      <c r="D13" t="s">
        <v>28</v>
      </c>
      <c r="E13" t="s">
        <v>26</v>
      </c>
      <c r="F13" t="s">
        <v>156</v>
      </c>
      <c r="G13" t="s">
        <v>71</v>
      </c>
      <c r="H13">
        <v>1</v>
      </c>
      <c r="I13" t="s">
        <v>276</v>
      </c>
      <c r="J13" t="s">
        <v>203</v>
      </c>
      <c r="K13" t="s">
        <v>174</v>
      </c>
      <c r="L13">
        <v>24</v>
      </c>
      <c r="T13" t="str">
        <f>Special[[#This Row],[服装]]&amp;Special[[#This Row],[名前]]&amp;Special[[#This Row],[レアリティ]]</f>
        <v>水着山口忠ICONIC</v>
      </c>
    </row>
    <row r="14" spans="1:20" x14ac:dyDescent="0.3">
      <c r="A14">
        <f>VLOOKUP(Special[[#This Row],[No用]],SetNo[[No.用]:[vlookup 用]],2,FALSE)</f>
        <v>10</v>
      </c>
      <c r="B14" t="s">
        <v>223</v>
      </c>
      <c r="C14" t="s">
        <v>224</v>
      </c>
      <c r="D14" t="s">
        <v>28</v>
      </c>
      <c r="E14" t="s">
        <v>26</v>
      </c>
      <c r="F14" t="s">
        <v>156</v>
      </c>
      <c r="G14" t="s">
        <v>71</v>
      </c>
      <c r="H14">
        <v>1</v>
      </c>
      <c r="I14" t="s">
        <v>276</v>
      </c>
      <c r="J14" t="s">
        <v>192</v>
      </c>
      <c r="K14" t="s">
        <v>174</v>
      </c>
      <c r="L14">
        <v>29</v>
      </c>
      <c r="T14" t="str">
        <f>Special[[#This Row],[服装]]&amp;Special[[#This Row],[名前]]&amp;Special[[#This Row],[レアリティ]]</f>
        <v>水着山口忠ICONIC</v>
      </c>
    </row>
    <row r="15" spans="1:20" x14ac:dyDescent="0.3">
      <c r="A15">
        <f>VLOOKUP(Special[[#This Row],[No用]],SetNo[[No.用]:[vlookup 用]],2,FALSE)</f>
        <v>11</v>
      </c>
      <c r="B15" t="s">
        <v>218</v>
      </c>
      <c r="C15" t="s">
        <v>225</v>
      </c>
      <c r="D15" t="s">
        <v>28</v>
      </c>
      <c r="E15" t="s">
        <v>21</v>
      </c>
      <c r="F15" t="s">
        <v>156</v>
      </c>
      <c r="G15" t="s">
        <v>71</v>
      </c>
      <c r="H15">
        <v>1</v>
      </c>
      <c r="I15" t="s">
        <v>276</v>
      </c>
      <c r="J15" t="s">
        <v>208</v>
      </c>
      <c r="K15" t="s">
        <v>174</v>
      </c>
      <c r="L15">
        <v>29</v>
      </c>
      <c r="T15" t="str">
        <f>Special[[#This Row],[服装]]&amp;Special[[#This Row],[名前]]&amp;Special[[#This Row],[レアリティ]]</f>
        <v>ユニフォーム西谷夕ICONIC</v>
      </c>
    </row>
    <row r="16" spans="1:20" x14ac:dyDescent="0.3">
      <c r="A16">
        <f>VLOOKUP(Special[[#This Row],[No用]],SetNo[[No.用]:[vlookup 用]],2,FALSE)</f>
        <v>12</v>
      </c>
      <c r="B16" t="s">
        <v>220</v>
      </c>
      <c r="C16" t="s">
        <v>225</v>
      </c>
      <c r="D16" t="s">
        <v>23</v>
      </c>
      <c r="E16" t="s">
        <v>21</v>
      </c>
      <c r="F16" t="s">
        <v>156</v>
      </c>
      <c r="G16" t="s">
        <v>71</v>
      </c>
      <c r="H16">
        <v>1</v>
      </c>
      <c r="I16" t="s">
        <v>276</v>
      </c>
      <c r="J16" t="s">
        <v>208</v>
      </c>
      <c r="K16" t="s">
        <v>238</v>
      </c>
      <c r="L16">
        <v>31</v>
      </c>
      <c r="N16">
        <v>49</v>
      </c>
      <c r="T16" t="str">
        <f>Special[[#This Row],[服装]]&amp;Special[[#This Row],[名前]]&amp;Special[[#This Row],[レアリティ]]</f>
        <v>制服西谷夕ICONIC</v>
      </c>
    </row>
    <row r="17" spans="1:20" x14ac:dyDescent="0.3">
      <c r="A17">
        <f>VLOOKUP(Special[[#This Row],[No用]],SetNo[[No.用]:[vlookup 用]],2,FALSE)</f>
        <v>13</v>
      </c>
      <c r="B17" t="s">
        <v>218</v>
      </c>
      <c r="C17" t="s">
        <v>143</v>
      </c>
      <c r="D17" t="s">
        <v>24</v>
      </c>
      <c r="E17" t="s">
        <v>25</v>
      </c>
      <c r="F17" t="s">
        <v>137</v>
      </c>
      <c r="G17" t="s">
        <v>71</v>
      </c>
      <c r="H17">
        <v>1</v>
      </c>
      <c r="I17" t="s">
        <v>276</v>
      </c>
      <c r="J17" t="s">
        <v>203</v>
      </c>
      <c r="K17" t="s">
        <v>174</v>
      </c>
      <c r="L17">
        <v>29</v>
      </c>
      <c r="T17" t="str">
        <f>Special[[#This Row],[服装]]&amp;Special[[#This Row],[名前]]&amp;Special[[#This Row],[レアリティ]]</f>
        <v>ユニフォーム田中龍之介ICONIC</v>
      </c>
    </row>
    <row r="18" spans="1:20" x14ac:dyDescent="0.3">
      <c r="A18">
        <f>VLOOKUP(Special[[#This Row],[No用]],SetNo[[No.用]:[vlookup 用]],2,FALSE)</f>
        <v>14</v>
      </c>
      <c r="B18" t="s">
        <v>150</v>
      </c>
      <c r="C18" t="s">
        <v>143</v>
      </c>
      <c r="D18" t="s">
        <v>28</v>
      </c>
      <c r="E18" t="s">
        <v>25</v>
      </c>
      <c r="F18" t="s">
        <v>137</v>
      </c>
      <c r="G18" t="s">
        <v>71</v>
      </c>
      <c r="H18">
        <v>1</v>
      </c>
      <c r="I18" t="s">
        <v>276</v>
      </c>
      <c r="J18" t="s">
        <v>203</v>
      </c>
      <c r="K18" t="s">
        <v>174</v>
      </c>
      <c r="L18">
        <v>29</v>
      </c>
      <c r="T18" t="str">
        <f>Special[[#This Row],[服装]]&amp;Special[[#This Row],[名前]]&amp;Special[[#This Row],[レアリティ]]</f>
        <v>制服田中龍之介ICONIC</v>
      </c>
    </row>
    <row r="19" spans="1:20" x14ac:dyDescent="0.3">
      <c r="A19">
        <f>VLOOKUP(Special[[#This Row],[No用]],SetNo[[No.用]:[vlookup 用]],2,FALSE)</f>
        <v>14</v>
      </c>
      <c r="B19" t="s">
        <v>150</v>
      </c>
      <c r="C19" t="s">
        <v>143</v>
      </c>
      <c r="D19" t="s">
        <v>28</v>
      </c>
      <c r="E19" t="s">
        <v>25</v>
      </c>
      <c r="F19" t="s">
        <v>137</v>
      </c>
      <c r="G19" t="s">
        <v>71</v>
      </c>
      <c r="H19">
        <v>1</v>
      </c>
      <c r="I19" t="s">
        <v>276</v>
      </c>
      <c r="J19" t="s">
        <v>205</v>
      </c>
      <c r="K19" t="s">
        <v>238</v>
      </c>
      <c r="L19">
        <v>37</v>
      </c>
      <c r="N19">
        <v>45</v>
      </c>
      <c r="T19" t="str">
        <f>Special[[#This Row],[服装]]&amp;Special[[#This Row],[名前]]&amp;Special[[#This Row],[レアリティ]]</f>
        <v>制服田中龍之介ICONIC</v>
      </c>
    </row>
    <row r="20" spans="1:20" x14ac:dyDescent="0.3">
      <c r="A20">
        <f>VLOOKUP(Special[[#This Row],[No用]],SetNo[[No.用]:[vlookup 用]],2,FALSE)</f>
        <v>15</v>
      </c>
      <c r="B20" t="s">
        <v>218</v>
      </c>
      <c r="C20" t="s">
        <v>144</v>
      </c>
      <c r="D20" t="s">
        <v>28</v>
      </c>
      <c r="E20" t="s">
        <v>25</v>
      </c>
      <c r="F20" t="s">
        <v>137</v>
      </c>
      <c r="G20" t="s">
        <v>71</v>
      </c>
      <c r="H20">
        <v>1</v>
      </c>
      <c r="I20" t="s">
        <v>276</v>
      </c>
      <c r="J20" t="s">
        <v>203</v>
      </c>
      <c r="K20" t="s">
        <v>174</v>
      </c>
      <c r="L20">
        <v>29</v>
      </c>
      <c r="T20" t="str">
        <f>Special[[#This Row],[服装]]&amp;Special[[#This Row],[名前]]&amp;Special[[#This Row],[レアリティ]]</f>
        <v>ユニフォーム澤村大地ICONIC</v>
      </c>
    </row>
    <row r="21" spans="1:20" x14ac:dyDescent="0.3">
      <c r="A21">
        <f>VLOOKUP(Special[[#This Row],[No用]],SetNo[[No.用]:[vlookup 用]],2,FALSE)</f>
        <v>15</v>
      </c>
      <c r="B21" t="s">
        <v>218</v>
      </c>
      <c r="C21" t="s">
        <v>144</v>
      </c>
      <c r="D21" t="s">
        <v>28</v>
      </c>
      <c r="E21" t="s">
        <v>25</v>
      </c>
      <c r="F21" t="s">
        <v>137</v>
      </c>
      <c r="G21" t="s">
        <v>71</v>
      </c>
      <c r="H21">
        <v>1</v>
      </c>
      <c r="I21" t="s">
        <v>276</v>
      </c>
      <c r="J21" t="s">
        <v>208</v>
      </c>
      <c r="K21" t="s">
        <v>174</v>
      </c>
      <c r="L21">
        <v>29</v>
      </c>
      <c r="T21" t="str">
        <f>Special[[#This Row],[服装]]&amp;Special[[#This Row],[名前]]&amp;Special[[#This Row],[レアリティ]]</f>
        <v>ユニフォーム澤村大地ICONIC</v>
      </c>
    </row>
    <row r="22" spans="1:20" x14ac:dyDescent="0.3">
      <c r="A22">
        <f>VLOOKUP(Special[[#This Row],[No用]],SetNo[[No.用]:[vlookup 用]],2,FALSE)</f>
        <v>15</v>
      </c>
      <c r="B22" t="s">
        <v>218</v>
      </c>
      <c r="C22" t="s">
        <v>144</v>
      </c>
      <c r="D22" t="s">
        <v>28</v>
      </c>
      <c r="E22" t="s">
        <v>25</v>
      </c>
      <c r="F22" t="s">
        <v>137</v>
      </c>
      <c r="G22" t="s">
        <v>71</v>
      </c>
      <c r="H22">
        <v>1</v>
      </c>
      <c r="I22" t="s">
        <v>276</v>
      </c>
      <c r="J22" t="s">
        <v>192</v>
      </c>
      <c r="K22" t="s">
        <v>185</v>
      </c>
      <c r="L22">
        <v>29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15</v>
      </c>
      <c r="B23" t="s">
        <v>218</v>
      </c>
      <c r="C23" t="s">
        <v>144</v>
      </c>
      <c r="D23" t="s">
        <v>28</v>
      </c>
      <c r="E23" t="s">
        <v>25</v>
      </c>
      <c r="F23" t="s">
        <v>137</v>
      </c>
      <c r="G23" t="s">
        <v>71</v>
      </c>
      <c r="H23">
        <v>1</v>
      </c>
      <c r="I23" t="s">
        <v>276</v>
      </c>
      <c r="J23" t="s">
        <v>286</v>
      </c>
      <c r="K23" t="s">
        <v>174</v>
      </c>
      <c r="L23">
        <v>40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15</v>
      </c>
      <c r="B24" t="s">
        <v>218</v>
      </c>
      <c r="C24" t="s">
        <v>144</v>
      </c>
      <c r="D24" t="s">
        <v>28</v>
      </c>
      <c r="E24" t="s">
        <v>25</v>
      </c>
      <c r="F24" t="s">
        <v>137</v>
      </c>
      <c r="G24" t="s">
        <v>71</v>
      </c>
      <c r="H24">
        <v>1</v>
      </c>
      <c r="I24" t="s">
        <v>276</v>
      </c>
      <c r="J24" t="s">
        <v>286</v>
      </c>
      <c r="K24" t="s">
        <v>238</v>
      </c>
      <c r="L24" t="s">
        <v>287</v>
      </c>
      <c r="N24">
        <v>50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 t="s">
        <v>118</v>
      </c>
      <c r="C25" t="s">
        <v>144</v>
      </c>
      <c r="D25" t="s">
        <v>23</v>
      </c>
      <c r="E25" t="s">
        <v>25</v>
      </c>
      <c r="F25" t="s">
        <v>137</v>
      </c>
      <c r="G25" t="s">
        <v>71</v>
      </c>
      <c r="H25">
        <v>1</v>
      </c>
      <c r="I25" t="s">
        <v>276</v>
      </c>
      <c r="J25" t="s">
        <v>203</v>
      </c>
      <c r="K25" t="s">
        <v>174</v>
      </c>
      <c r="L25">
        <v>29</v>
      </c>
      <c r="T25" t="str">
        <f>Special[[#This Row],[服装]]&amp;Special[[#This Row],[名前]]&amp;Special[[#This Row],[レアリティ]]</f>
        <v>プール掃除澤村大地ICONIC</v>
      </c>
    </row>
    <row r="26" spans="1:20" x14ac:dyDescent="0.3">
      <c r="A26">
        <f>VLOOKUP(Special[[#This Row],[No用]],SetNo[[No.用]:[vlookup 用]],2,FALSE)</f>
        <v>16</v>
      </c>
      <c r="B26" t="s">
        <v>118</v>
      </c>
      <c r="C26" t="s">
        <v>144</v>
      </c>
      <c r="D26" t="s">
        <v>23</v>
      </c>
      <c r="E26" t="s">
        <v>25</v>
      </c>
      <c r="F26" t="s">
        <v>137</v>
      </c>
      <c r="G26" t="s">
        <v>71</v>
      </c>
      <c r="H26">
        <v>1</v>
      </c>
      <c r="I26" t="s">
        <v>276</v>
      </c>
      <c r="J26" t="s">
        <v>208</v>
      </c>
      <c r="K26" t="s">
        <v>174</v>
      </c>
      <c r="L26">
        <v>29</v>
      </c>
      <c r="T26" t="str">
        <f>Special[[#This Row],[服装]]&amp;Special[[#This Row],[名前]]&amp;Special[[#This Row],[レアリティ]]</f>
        <v>プール掃除澤村大地ICONIC</v>
      </c>
    </row>
    <row r="27" spans="1:20" x14ac:dyDescent="0.3">
      <c r="A27">
        <f>VLOOKUP(Special[[#This Row],[No用]],SetNo[[No.用]:[vlookup 用]],2,FALSE)</f>
        <v>16</v>
      </c>
      <c r="B27" t="s">
        <v>118</v>
      </c>
      <c r="C27" t="s">
        <v>144</v>
      </c>
      <c r="D27" t="s">
        <v>23</v>
      </c>
      <c r="E27" t="s">
        <v>25</v>
      </c>
      <c r="F27" t="s">
        <v>137</v>
      </c>
      <c r="G27" t="s">
        <v>71</v>
      </c>
      <c r="H27">
        <v>1</v>
      </c>
      <c r="I27" t="s">
        <v>276</v>
      </c>
      <c r="J27" t="s">
        <v>288</v>
      </c>
      <c r="K27" t="s">
        <v>238</v>
      </c>
      <c r="L27">
        <v>40</v>
      </c>
      <c r="M27">
        <v>50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16</v>
      </c>
      <c r="B28" t="s">
        <v>118</v>
      </c>
      <c r="C28" t="s">
        <v>144</v>
      </c>
      <c r="D28" t="s">
        <v>23</v>
      </c>
      <c r="E28" t="s">
        <v>25</v>
      </c>
      <c r="F28" t="s">
        <v>137</v>
      </c>
      <c r="G28" t="s">
        <v>71</v>
      </c>
      <c r="H28">
        <v>1</v>
      </c>
      <c r="I28" t="s">
        <v>276</v>
      </c>
      <c r="J28" t="s">
        <v>289</v>
      </c>
      <c r="K28" t="s">
        <v>238</v>
      </c>
      <c r="L28">
        <v>40</v>
      </c>
      <c r="M28">
        <v>50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 t="s">
        <v>218</v>
      </c>
      <c r="C29" t="s">
        <v>145</v>
      </c>
      <c r="D29" t="s">
        <v>24</v>
      </c>
      <c r="E29" t="s">
        <v>31</v>
      </c>
      <c r="F29" t="s">
        <v>137</v>
      </c>
      <c r="G29" t="s">
        <v>71</v>
      </c>
      <c r="H29">
        <v>1</v>
      </c>
      <c r="I29" t="s">
        <v>276</v>
      </c>
      <c r="J29" t="s">
        <v>203</v>
      </c>
      <c r="K29" t="s">
        <v>174</v>
      </c>
      <c r="L29">
        <v>29</v>
      </c>
      <c r="T29" t="str">
        <f>Special[[#This Row],[服装]]&amp;Special[[#This Row],[名前]]&amp;Special[[#This Row],[レアリティ]]</f>
        <v>ユニフォーム菅原考支ICONIC</v>
      </c>
    </row>
    <row r="30" spans="1:20" x14ac:dyDescent="0.3">
      <c r="A30">
        <f>VLOOKUP(Special[[#This Row],[No用]],SetNo[[No.用]:[vlookup 用]],2,FALSE)</f>
        <v>18</v>
      </c>
      <c r="B30" t="s">
        <v>118</v>
      </c>
      <c r="C30" t="s">
        <v>145</v>
      </c>
      <c r="D30" t="s">
        <v>28</v>
      </c>
      <c r="E30" t="s">
        <v>31</v>
      </c>
      <c r="F30" t="s">
        <v>137</v>
      </c>
      <c r="G30" t="s">
        <v>71</v>
      </c>
      <c r="H30">
        <v>1</v>
      </c>
      <c r="I30" t="s">
        <v>276</v>
      </c>
      <c r="J30" t="s">
        <v>203</v>
      </c>
      <c r="K30" t="s">
        <v>174</v>
      </c>
      <c r="L30">
        <v>29</v>
      </c>
      <c r="T30" t="str">
        <f>Special[[#This Row],[服装]]&amp;Special[[#This Row],[名前]]&amp;Special[[#This Row],[レアリティ]]</f>
        <v>プール掃除菅原考支ICONIC</v>
      </c>
    </row>
    <row r="31" spans="1:20" x14ac:dyDescent="0.3">
      <c r="A31">
        <f>VLOOKUP(Special[[#This Row],[No用]],SetNo[[No.用]:[vlookup 用]],2,FALSE)</f>
        <v>18</v>
      </c>
      <c r="B31" t="s">
        <v>118</v>
      </c>
      <c r="C31" t="s">
        <v>145</v>
      </c>
      <c r="D31" t="s">
        <v>28</v>
      </c>
      <c r="E31" t="s">
        <v>31</v>
      </c>
      <c r="F31" t="s">
        <v>137</v>
      </c>
      <c r="G31" t="s">
        <v>71</v>
      </c>
      <c r="H31">
        <v>1</v>
      </c>
      <c r="I31" t="s">
        <v>276</v>
      </c>
      <c r="J31" t="s">
        <v>293</v>
      </c>
      <c r="K31" t="s">
        <v>238</v>
      </c>
      <c r="L31">
        <v>37</v>
      </c>
      <c r="N31">
        <v>47</v>
      </c>
      <c r="T31" t="str">
        <f>Special[[#This Row],[服装]]&amp;Special[[#This Row],[名前]]&amp;Special[[#This Row],[レアリティ]]</f>
        <v>プール掃除菅原考支ICONIC</v>
      </c>
    </row>
    <row r="32" spans="1:20" x14ac:dyDescent="0.3">
      <c r="A32">
        <f>VLOOKUP(Special[[#This Row],[No用]],SetNo[[No.用]:[vlookup 用]],2,FALSE)</f>
        <v>19</v>
      </c>
      <c r="B32" t="s">
        <v>218</v>
      </c>
      <c r="C32" t="s">
        <v>146</v>
      </c>
      <c r="D32" t="s">
        <v>28</v>
      </c>
      <c r="E32" t="s">
        <v>25</v>
      </c>
      <c r="F32" t="s">
        <v>137</v>
      </c>
      <c r="G32" t="s">
        <v>71</v>
      </c>
      <c r="H32">
        <v>1</v>
      </c>
      <c r="I32" t="s">
        <v>276</v>
      </c>
      <c r="J32" t="s">
        <v>203</v>
      </c>
      <c r="K32" t="s">
        <v>174</v>
      </c>
      <c r="L32">
        <v>29</v>
      </c>
      <c r="T32" t="str">
        <f>Special[[#This Row],[服装]]&amp;Special[[#This Row],[名前]]&amp;Special[[#This Row],[レアリティ]]</f>
        <v>ユニフォーム東峰旭ICONIC</v>
      </c>
    </row>
    <row r="33" spans="1:20" x14ac:dyDescent="0.3">
      <c r="A33">
        <f>VLOOKUP(Special[[#This Row],[No用]],SetNo[[No.用]:[vlookup 用]],2,FALSE)</f>
        <v>19</v>
      </c>
      <c r="B33" t="s">
        <v>218</v>
      </c>
      <c r="C33" t="s">
        <v>146</v>
      </c>
      <c r="D33" t="s">
        <v>28</v>
      </c>
      <c r="E33" t="s">
        <v>25</v>
      </c>
      <c r="F33" t="s">
        <v>137</v>
      </c>
      <c r="G33" t="s">
        <v>71</v>
      </c>
      <c r="H33">
        <v>1</v>
      </c>
      <c r="I33" t="s">
        <v>276</v>
      </c>
      <c r="J33" t="s">
        <v>192</v>
      </c>
      <c r="K33" t="s">
        <v>174</v>
      </c>
      <c r="L33">
        <v>29</v>
      </c>
      <c r="T33" t="str">
        <f>Special[[#This Row],[服装]]&amp;Special[[#This Row],[名前]]&amp;Special[[#This Row],[レアリティ]]</f>
        <v>ユニフォーム東峰旭ICONIC</v>
      </c>
    </row>
    <row r="34" spans="1:20" x14ac:dyDescent="0.3">
      <c r="A34">
        <f>VLOOKUP(Special[[#This Row],[No用]],SetNo[[No.用]:[vlookup 用]],2,FALSE)</f>
        <v>20</v>
      </c>
      <c r="B34" t="s">
        <v>118</v>
      </c>
      <c r="C34" t="s">
        <v>146</v>
      </c>
      <c r="D34" t="s">
        <v>23</v>
      </c>
      <c r="E34" t="s">
        <v>25</v>
      </c>
      <c r="F34" t="s">
        <v>137</v>
      </c>
      <c r="G34" t="s">
        <v>71</v>
      </c>
      <c r="H34">
        <v>1</v>
      </c>
      <c r="I34" t="s">
        <v>276</v>
      </c>
      <c r="J34" t="s">
        <v>203</v>
      </c>
      <c r="K34" t="s">
        <v>174</v>
      </c>
      <c r="L34">
        <v>27</v>
      </c>
      <c r="T34" t="str">
        <f>Special[[#This Row],[服装]]&amp;Special[[#This Row],[名前]]&amp;Special[[#This Row],[レアリティ]]</f>
        <v>プール掃除東峰旭ICONIC</v>
      </c>
    </row>
    <row r="35" spans="1:20" x14ac:dyDescent="0.3">
      <c r="A35">
        <f>VLOOKUP(Special[[#This Row],[No用]],SetNo[[No.用]:[vlookup 用]],2,FALSE)</f>
        <v>20</v>
      </c>
      <c r="B35" t="s">
        <v>118</v>
      </c>
      <c r="C35" t="s">
        <v>146</v>
      </c>
      <c r="D35" t="s">
        <v>23</v>
      </c>
      <c r="E35" t="s">
        <v>25</v>
      </c>
      <c r="F35" t="s">
        <v>137</v>
      </c>
      <c r="G35" t="s">
        <v>71</v>
      </c>
      <c r="H35">
        <v>1</v>
      </c>
      <c r="I35" t="s">
        <v>276</v>
      </c>
      <c r="J35" t="s">
        <v>290</v>
      </c>
      <c r="K35" t="s">
        <v>174</v>
      </c>
      <c r="L35">
        <v>27</v>
      </c>
      <c r="T35" t="str">
        <f>Special[[#This Row],[服装]]&amp;Special[[#This Row],[名前]]&amp;Special[[#This Row],[レアリティ]]</f>
        <v>プール掃除東峰旭ICONIC</v>
      </c>
    </row>
    <row r="36" spans="1:20" x14ac:dyDescent="0.3">
      <c r="A36">
        <f>VLOOKUP(Special[[#This Row],[No用]],SetNo[[No.用]:[vlookup 用]],2,FALSE)</f>
        <v>21</v>
      </c>
      <c r="B36" t="s">
        <v>218</v>
      </c>
      <c r="C36" t="s">
        <v>146</v>
      </c>
      <c r="D36" t="s">
        <v>28</v>
      </c>
      <c r="E36" t="s">
        <v>25</v>
      </c>
      <c r="F36" t="s">
        <v>137</v>
      </c>
      <c r="G36" t="s">
        <v>231</v>
      </c>
      <c r="H36">
        <v>1</v>
      </c>
      <c r="I36" t="s">
        <v>276</v>
      </c>
      <c r="J36" t="s">
        <v>203</v>
      </c>
      <c r="K36" t="s">
        <v>174</v>
      </c>
      <c r="L36">
        <v>29</v>
      </c>
      <c r="T36" t="str">
        <f>Special[[#This Row],[服装]]&amp;Special[[#This Row],[名前]]&amp;Special[[#This Row],[レアリティ]]</f>
        <v>ユニフォーム東峰旭YELL</v>
      </c>
    </row>
    <row r="37" spans="1:20" x14ac:dyDescent="0.3">
      <c r="A37">
        <f>VLOOKUP(Special[[#This Row],[No用]],SetNo[[No.用]:[vlookup 用]],2,FALSE)</f>
        <v>21</v>
      </c>
      <c r="B37" t="s">
        <v>218</v>
      </c>
      <c r="C37" t="s">
        <v>146</v>
      </c>
      <c r="D37" t="s">
        <v>28</v>
      </c>
      <c r="E37" t="s">
        <v>25</v>
      </c>
      <c r="F37" t="s">
        <v>137</v>
      </c>
      <c r="G37" t="s">
        <v>231</v>
      </c>
      <c r="H37">
        <v>1</v>
      </c>
      <c r="I37" t="s">
        <v>276</v>
      </c>
      <c r="J37" t="s">
        <v>192</v>
      </c>
      <c r="K37" t="s">
        <v>174</v>
      </c>
      <c r="L37">
        <v>29</v>
      </c>
      <c r="T37" t="str">
        <f>Special[[#This Row],[服装]]&amp;Special[[#This Row],[名前]]&amp;Special[[#This Row],[レアリティ]]</f>
        <v>ユニフォーム東峰旭YELL</v>
      </c>
    </row>
    <row r="38" spans="1:20" x14ac:dyDescent="0.3">
      <c r="A38">
        <f>VLOOKUP(Special[[#This Row],[No用]],SetNo[[No.用]:[vlookup 用]],2,FALSE)</f>
        <v>22</v>
      </c>
      <c r="B38" t="s">
        <v>218</v>
      </c>
      <c r="C38" t="s">
        <v>147</v>
      </c>
      <c r="D38" t="s">
        <v>24</v>
      </c>
      <c r="E38" t="s">
        <v>25</v>
      </c>
      <c r="F38" t="s">
        <v>137</v>
      </c>
      <c r="G38" t="s">
        <v>71</v>
      </c>
      <c r="H38">
        <v>1</v>
      </c>
      <c r="I38" t="s">
        <v>276</v>
      </c>
      <c r="J38" t="s">
        <v>203</v>
      </c>
      <c r="K38" t="s">
        <v>174</v>
      </c>
      <c r="L38">
        <v>29</v>
      </c>
      <c r="T38" t="str">
        <f>Special[[#This Row],[服装]]&amp;Special[[#This Row],[名前]]&amp;Special[[#This Row],[レアリティ]]</f>
        <v>ユニフォーム縁下力ICONIC</v>
      </c>
    </row>
    <row r="39" spans="1:20" x14ac:dyDescent="0.3">
      <c r="A39">
        <f>VLOOKUP(Special[[#This Row],[No用]],SetNo[[No.用]:[vlookup 用]],2,FALSE)</f>
        <v>22</v>
      </c>
      <c r="B39" t="s">
        <v>218</v>
      </c>
      <c r="C39" t="s">
        <v>147</v>
      </c>
      <c r="D39" t="s">
        <v>24</v>
      </c>
      <c r="E39" t="s">
        <v>25</v>
      </c>
      <c r="F39" t="s">
        <v>137</v>
      </c>
      <c r="G39" t="s">
        <v>71</v>
      </c>
      <c r="H39">
        <v>1</v>
      </c>
      <c r="I39" t="s">
        <v>276</v>
      </c>
      <c r="J39" t="s">
        <v>292</v>
      </c>
      <c r="K39" t="s">
        <v>238</v>
      </c>
      <c r="L39">
        <v>42</v>
      </c>
      <c r="N39">
        <v>52</v>
      </c>
      <c r="T39" t="str">
        <f>Special[[#This Row],[服装]]&amp;Special[[#This Row],[名前]]&amp;Special[[#This Row],[レアリティ]]</f>
        <v>ユニフォーム縁下力ICONIC</v>
      </c>
    </row>
    <row r="40" spans="1:20" x14ac:dyDescent="0.3">
      <c r="A40">
        <f>VLOOKUP(Special[[#This Row],[No用]],SetNo[[No.用]:[vlookup 用]],2,FALSE)</f>
        <v>23</v>
      </c>
      <c r="B40" t="s">
        <v>403</v>
      </c>
      <c r="C40" t="s">
        <v>147</v>
      </c>
      <c r="D40" t="s">
        <v>28</v>
      </c>
      <c r="E40" t="s">
        <v>25</v>
      </c>
      <c r="F40" t="s">
        <v>137</v>
      </c>
      <c r="G40" t="s">
        <v>71</v>
      </c>
      <c r="H40">
        <v>1</v>
      </c>
      <c r="I40" t="s">
        <v>276</v>
      </c>
      <c r="J40" s="3" t="s">
        <v>203</v>
      </c>
      <c r="K40" s="3" t="s">
        <v>174</v>
      </c>
      <c r="L40">
        <v>29</v>
      </c>
      <c r="T40" t="str">
        <f>Special[[#This Row],[服装]]&amp;Special[[#This Row],[名前]]&amp;Special[[#This Row],[レアリティ]]</f>
        <v>探偵縁下力ICONIC</v>
      </c>
    </row>
    <row r="41" spans="1:20" x14ac:dyDescent="0.3">
      <c r="A41">
        <f>VLOOKUP(Special[[#This Row],[No用]],SetNo[[No.用]:[vlookup 用]],2,FALSE)</f>
        <v>23</v>
      </c>
      <c r="B41" t="s">
        <v>403</v>
      </c>
      <c r="C41" t="s">
        <v>147</v>
      </c>
      <c r="D41" t="s">
        <v>28</v>
      </c>
      <c r="E41" t="s">
        <v>25</v>
      </c>
      <c r="F41" t="s">
        <v>137</v>
      </c>
      <c r="G41" t="s">
        <v>71</v>
      </c>
      <c r="H41">
        <v>1</v>
      </c>
      <c r="I41" t="s">
        <v>276</v>
      </c>
      <c r="J41" s="3" t="s">
        <v>192</v>
      </c>
      <c r="K41" s="3" t="s">
        <v>238</v>
      </c>
      <c r="L41">
        <v>38</v>
      </c>
      <c r="N41">
        <v>48</v>
      </c>
      <c r="T41" t="str">
        <f>Special[[#This Row],[服装]]&amp;Special[[#This Row],[名前]]&amp;Special[[#This Row],[レアリティ]]</f>
        <v>探偵縁下力ICONIC</v>
      </c>
    </row>
    <row r="42" spans="1:20" x14ac:dyDescent="0.3">
      <c r="A42">
        <f>VLOOKUP(Special[[#This Row],[No用]],SetNo[[No.用]:[vlookup 用]],2,FALSE)</f>
        <v>23</v>
      </c>
      <c r="B42" t="s">
        <v>403</v>
      </c>
      <c r="C42" t="s">
        <v>147</v>
      </c>
      <c r="D42" t="s">
        <v>28</v>
      </c>
      <c r="E42" t="s">
        <v>25</v>
      </c>
      <c r="F42" t="s">
        <v>137</v>
      </c>
      <c r="G42" t="s">
        <v>71</v>
      </c>
      <c r="H42">
        <v>1</v>
      </c>
      <c r="I42" t="s">
        <v>276</v>
      </c>
      <c r="J42" s="3" t="s">
        <v>292</v>
      </c>
      <c r="K42" s="3" t="s">
        <v>238</v>
      </c>
      <c r="L42">
        <v>38</v>
      </c>
      <c r="N42">
        <v>48</v>
      </c>
      <c r="T42" t="str">
        <f>Special[[#This Row],[服装]]&amp;Special[[#This Row],[名前]]&amp;Special[[#This Row],[レアリティ]]</f>
        <v>探偵縁下力ICONIC</v>
      </c>
    </row>
    <row r="43" spans="1:20" x14ac:dyDescent="0.3">
      <c r="A43">
        <f>VLOOKUP(Special[[#This Row],[No用]],SetNo[[No.用]:[vlookup 用]],2,FALSE)</f>
        <v>24</v>
      </c>
      <c r="B43" t="s">
        <v>218</v>
      </c>
      <c r="C43" t="s">
        <v>148</v>
      </c>
      <c r="D43" t="s">
        <v>24</v>
      </c>
      <c r="E43" t="s">
        <v>25</v>
      </c>
      <c r="F43" t="s">
        <v>137</v>
      </c>
      <c r="G43" t="s">
        <v>71</v>
      </c>
      <c r="H43">
        <v>1</v>
      </c>
      <c r="I43" t="s">
        <v>276</v>
      </c>
      <c r="J43" t="s">
        <v>203</v>
      </c>
      <c r="K43" t="s">
        <v>174</v>
      </c>
      <c r="L43">
        <v>21</v>
      </c>
      <c r="T43" t="str">
        <f>Special[[#This Row],[服装]]&amp;Special[[#This Row],[名前]]&amp;Special[[#This Row],[レアリティ]]</f>
        <v>ユニフォーム木下久志ICONIC</v>
      </c>
    </row>
    <row r="44" spans="1:20" x14ac:dyDescent="0.3">
      <c r="A44">
        <f>VLOOKUP(Special[[#This Row],[No用]],SetNo[[No.用]:[vlookup 用]],2,FALSE)</f>
        <v>25</v>
      </c>
      <c r="B44" t="s">
        <v>218</v>
      </c>
      <c r="C44" t="s">
        <v>149</v>
      </c>
      <c r="D44" t="s">
        <v>24</v>
      </c>
      <c r="E44" t="s">
        <v>26</v>
      </c>
      <c r="F44" t="s">
        <v>137</v>
      </c>
      <c r="G44" t="s">
        <v>71</v>
      </c>
      <c r="H44">
        <v>1</v>
      </c>
      <c r="I44" t="s">
        <v>276</v>
      </c>
      <c r="J44" t="s">
        <v>203</v>
      </c>
      <c r="K44" t="s">
        <v>174</v>
      </c>
      <c r="L44">
        <v>29</v>
      </c>
      <c r="T44" t="str">
        <f>Special[[#This Row],[服装]]&amp;Special[[#This Row],[名前]]&amp;Special[[#This Row],[レアリティ]]</f>
        <v>ユニフォーム成田一仁ICONIC</v>
      </c>
    </row>
    <row r="45" spans="1:20" x14ac:dyDescent="0.3">
      <c r="A45">
        <f>VLOOKUP(Special[[#This Row],[No用]],SetNo[[No.用]:[vlookup 用]],2,FALSE)</f>
        <v>26</v>
      </c>
      <c r="B45" t="s">
        <v>108</v>
      </c>
      <c r="C45" t="s">
        <v>39</v>
      </c>
      <c r="D45" t="s">
        <v>24</v>
      </c>
      <c r="E45" t="s">
        <v>31</v>
      </c>
      <c r="F45" t="s">
        <v>27</v>
      </c>
      <c r="G45" t="s">
        <v>71</v>
      </c>
      <c r="H45">
        <v>1</v>
      </c>
      <c r="I45" t="s">
        <v>276</v>
      </c>
      <c r="J45" t="s">
        <v>203</v>
      </c>
      <c r="K45" t="s">
        <v>174</v>
      </c>
      <c r="L45">
        <v>29</v>
      </c>
      <c r="T45" t="str">
        <f>Special[[#This Row],[服装]]&amp;Special[[#This Row],[名前]]&amp;Special[[#This Row],[レアリティ]]</f>
        <v>ユニフォーム孤爪研磨ICONIC</v>
      </c>
    </row>
    <row r="46" spans="1:20" x14ac:dyDescent="0.3">
      <c r="A46">
        <f>VLOOKUP(Special[[#This Row],[No用]],SetNo[[No.用]:[vlookup 用]],2,FALSE)</f>
        <v>27</v>
      </c>
      <c r="B46" t="s">
        <v>150</v>
      </c>
      <c r="C46" t="s">
        <v>39</v>
      </c>
      <c r="D46" t="s">
        <v>90</v>
      </c>
      <c r="E46" t="s">
        <v>31</v>
      </c>
      <c r="F46" t="s">
        <v>27</v>
      </c>
      <c r="G46" t="s">
        <v>71</v>
      </c>
      <c r="H46">
        <v>1</v>
      </c>
      <c r="I46" t="s">
        <v>276</v>
      </c>
      <c r="J46" t="s">
        <v>203</v>
      </c>
      <c r="K46" t="s">
        <v>174</v>
      </c>
      <c r="L46">
        <v>29</v>
      </c>
      <c r="T46" t="str">
        <f>Special[[#This Row],[服装]]&amp;Special[[#This Row],[名前]]&amp;Special[[#This Row],[レアリティ]]</f>
        <v>制服孤爪研磨ICONIC</v>
      </c>
    </row>
    <row r="47" spans="1:20" x14ac:dyDescent="0.3">
      <c r="A47">
        <f>VLOOKUP(Special[[#This Row],[No用]],SetNo[[No.用]:[vlookup 用]],2,FALSE)</f>
        <v>28</v>
      </c>
      <c r="B47" t="s">
        <v>151</v>
      </c>
      <c r="C47" t="s">
        <v>39</v>
      </c>
      <c r="D47" t="s">
        <v>77</v>
      </c>
      <c r="E47" t="s">
        <v>31</v>
      </c>
      <c r="F47" t="s">
        <v>27</v>
      </c>
      <c r="G47" t="s">
        <v>71</v>
      </c>
      <c r="H47">
        <v>1</v>
      </c>
      <c r="I47" t="s">
        <v>276</v>
      </c>
      <c r="J47" t="s">
        <v>296</v>
      </c>
      <c r="K47" t="s">
        <v>185</v>
      </c>
      <c r="L47">
        <v>29</v>
      </c>
      <c r="T47" t="str">
        <f>Special[[#This Row],[服装]]&amp;Special[[#This Row],[名前]]&amp;Special[[#This Row],[レアリティ]]</f>
        <v>夏祭り孤爪研磨ICONIC</v>
      </c>
    </row>
    <row r="48" spans="1:20" x14ac:dyDescent="0.3">
      <c r="A48">
        <f>VLOOKUP(Special[[#This Row],[No用]],SetNo[[No.用]:[vlookup 用]],2,FALSE)</f>
        <v>29</v>
      </c>
      <c r="B48" t="s">
        <v>108</v>
      </c>
      <c r="C48" t="s">
        <v>40</v>
      </c>
      <c r="D48" t="s">
        <v>23</v>
      </c>
      <c r="E48" t="s">
        <v>26</v>
      </c>
      <c r="F48" t="s">
        <v>27</v>
      </c>
      <c r="G48" t="s">
        <v>71</v>
      </c>
      <c r="H48">
        <v>1</v>
      </c>
      <c r="I48" t="s">
        <v>276</v>
      </c>
      <c r="J48" t="s">
        <v>203</v>
      </c>
      <c r="K48" t="s">
        <v>174</v>
      </c>
      <c r="L48">
        <v>9</v>
      </c>
      <c r="T48" t="str">
        <f>Special[[#This Row],[服装]]&amp;Special[[#This Row],[名前]]&amp;Special[[#This Row],[レアリティ]]</f>
        <v>ユニフォーム黒尾鉄朗ICONIC</v>
      </c>
    </row>
    <row r="49" spans="1:20" x14ac:dyDescent="0.3">
      <c r="A49">
        <f>VLOOKUP(Special[[#This Row],[No用]],SetNo[[No.用]:[vlookup 用]],2,FALSE)</f>
        <v>29</v>
      </c>
      <c r="B49" t="s">
        <v>108</v>
      </c>
      <c r="C49" t="s">
        <v>40</v>
      </c>
      <c r="D49" t="s">
        <v>23</v>
      </c>
      <c r="E49" t="s">
        <v>26</v>
      </c>
      <c r="F49" t="s">
        <v>27</v>
      </c>
      <c r="G49" t="s">
        <v>71</v>
      </c>
      <c r="H49">
        <v>1</v>
      </c>
      <c r="I49" t="s">
        <v>276</v>
      </c>
      <c r="J49" t="s">
        <v>297</v>
      </c>
      <c r="K49" t="s">
        <v>174</v>
      </c>
      <c r="L49">
        <v>9</v>
      </c>
      <c r="T49" t="str">
        <f>Special[[#This Row],[服装]]&amp;Special[[#This Row],[名前]]&amp;Special[[#This Row],[レアリティ]]</f>
        <v>ユニフォーム黒尾鉄朗ICONIC</v>
      </c>
    </row>
    <row r="50" spans="1:20" x14ac:dyDescent="0.3">
      <c r="A50">
        <f>VLOOKUP(Special[[#This Row],[No用]],SetNo[[No.用]:[vlookup 用]],2,FALSE)</f>
        <v>29</v>
      </c>
      <c r="B50" t="s">
        <v>108</v>
      </c>
      <c r="C50" t="s">
        <v>40</v>
      </c>
      <c r="D50" t="s">
        <v>23</v>
      </c>
      <c r="E50" t="s">
        <v>26</v>
      </c>
      <c r="F50" t="s">
        <v>27</v>
      </c>
      <c r="G50" t="s">
        <v>71</v>
      </c>
      <c r="H50">
        <v>1</v>
      </c>
      <c r="I50" t="s">
        <v>276</v>
      </c>
      <c r="J50" t="s">
        <v>205</v>
      </c>
      <c r="K50" t="s">
        <v>238</v>
      </c>
      <c r="L50">
        <v>44</v>
      </c>
      <c r="N50">
        <v>54</v>
      </c>
      <c r="T50" t="str">
        <f>Special[[#This Row],[服装]]&amp;Special[[#This Row],[名前]]&amp;Special[[#This Row],[レアリティ]]</f>
        <v>ユニフォーム黒尾鉄朗ICONIC</v>
      </c>
    </row>
    <row r="51" spans="1:20" x14ac:dyDescent="0.3">
      <c r="A51">
        <f>VLOOKUP(Special[[#This Row],[No用]],SetNo[[No.用]:[vlookup 用]],2,FALSE)</f>
        <v>30</v>
      </c>
      <c r="B51" t="s">
        <v>150</v>
      </c>
      <c r="C51" t="s">
        <v>40</v>
      </c>
      <c r="D51" t="s">
        <v>73</v>
      </c>
      <c r="E51" t="s">
        <v>26</v>
      </c>
      <c r="F51" t="s">
        <v>27</v>
      </c>
      <c r="G51" t="s">
        <v>71</v>
      </c>
      <c r="H51">
        <v>1</v>
      </c>
      <c r="I51" t="s">
        <v>276</v>
      </c>
      <c r="J51" t="s">
        <v>203</v>
      </c>
      <c r="K51" t="s">
        <v>174</v>
      </c>
      <c r="L51">
        <v>9</v>
      </c>
      <c r="T51" t="str">
        <f>Special[[#This Row],[服装]]&amp;Special[[#This Row],[名前]]&amp;Special[[#This Row],[レアリティ]]</f>
        <v>制服黒尾鉄朗ICONIC</v>
      </c>
    </row>
    <row r="52" spans="1:20" x14ac:dyDescent="0.3">
      <c r="A52">
        <f>VLOOKUP(Special[[#This Row],[No用]],SetNo[[No.用]:[vlookup 用]],2,FALSE)</f>
        <v>30</v>
      </c>
      <c r="B52" t="s">
        <v>150</v>
      </c>
      <c r="C52" t="s">
        <v>40</v>
      </c>
      <c r="D52" t="s">
        <v>73</v>
      </c>
      <c r="E52" t="s">
        <v>26</v>
      </c>
      <c r="F52" t="s">
        <v>27</v>
      </c>
      <c r="G52" t="s">
        <v>71</v>
      </c>
      <c r="H52">
        <v>1</v>
      </c>
      <c r="I52" t="s">
        <v>276</v>
      </c>
      <c r="J52" t="s">
        <v>297</v>
      </c>
      <c r="K52" t="s">
        <v>174</v>
      </c>
      <c r="L52">
        <v>9</v>
      </c>
      <c r="T52" t="str">
        <f>Special[[#This Row],[服装]]&amp;Special[[#This Row],[名前]]&amp;Special[[#This Row],[レアリティ]]</f>
        <v>制服黒尾鉄朗ICONIC</v>
      </c>
    </row>
    <row r="53" spans="1:20" x14ac:dyDescent="0.3">
      <c r="A53">
        <f>VLOOKUP(Special[[#This Row],[No用]],SetNo[[No.用]:[vlookup 用]],2,FALSE)</f>
        <v>31</v>
      </c>
      <c r="B53" t="s">
        <v>151</v>
      </c>
      <c r="C53" t="s">
        <v>40</v>
      </c>
      <c r="D53" t="s">
        <v>90</v>
      </c>
      <c r="E53" t="s">
        <v>26</v>
      </c>
      <c r="F53" t="s">
        <v>27</v>
      </c>
      <c r="G53" t="s">
        <v>71</v>
      </c>
      <c r="H53">
        <v>1</v>
      </c>
      <c r="I53" t="s">
        <v>276</v>
      </c>
      <c r="J53" t="s">
        <v>203</v>
      </c>
      <c r="K53" t="s">
        <v>174</v>
      </c>
      <c r="L53">
        <v>9</v>
      </c>
      <c r="T53" t="str">
        <f>Special[[#This Row],[服装]]&amp;Special[[#This Row],[名前]]&amp;Special[[#This Row],[レアリティ]]</f>
        <v>夏祭り黒尾鉄朗ICONIC</v>
      </c>
    </row>
    <row r="54" spans="1:20" x14ac:dyDescent="0.3">
      <c r="A54">
        <f>VLOOKUP(Special[[#This Row],[No用]],SetNo[[No.用]:[vlookup 用]],2,FALSE)</f>
        <v>31</v>
      </c>
      <c r="B54" t="s">
        <v>151</v>
      </c>
      <c r="C54" t="s">
        <v>40</v>
      </c>
      <c r="D54" t="s">
        <v>90</v>
      </c>
      <c r="E54" t="s">
        <v>26</v>
      </c>
      <c r="F54" t="s">
        <v>27</v>
      </c>
      <c r="G54" t="s">
        <v>71</v>
      </c>
      <c r="H54">
        <v>1</v>
      </c>
      <c r="I54" t="s">
        <v>276</v>
      </c>
      <c r="J54" t="s">
        <v>297</v>
      </c>
      <c r="K54" t="s">
        <v>174</v>
      </c>
      <c r="L54">
        <v>9</v>
      </c>
      <c r="T54" t="str">
        <f>Special[[#This Row],[服装]]&amp;Special[[#This Row],[名前]]&amp;Special[[#This Row],[レアリティ]]</f>
        <v>夏祭り黒尾鉄朗ICONIC</v>
      </c>
    </row>
    <row r="55" spans="1:20" x14ac:dyDescent="0.3">
      <c r="A55">
        <f>VLOOKUP(Special[[#This Row],[No用]],SetNo[[No.用]:[vlookup 用]],2,FALSE)</f>
        <v>32</v>
      </c>
      <c r="B55" t="s">
        <v>108</v>
      </c>
      <c r="C55" t="s">
        <v>41</v>
      </c>
      <c r="D55" t="s">
        <v>23</v>
      </c>
      <c r="E55" t="s">
        <v>26</v>
      </c>
      <c r="F55" t="s">
        <v>27</v>
      </c>
      <c r="G55" t="s">
        <v>71</v>
      </c>
      <c r="H55">
        <v>1</v>
      </c>
      <c r="I55" t="s">
        <v>276</v>
      </c>
      <c r="J55" t="s">
        <v>203</v>
      </c>
      <c r="K55" t="s">
        <v>174</v>
      </c>
      <c r="L55">
        <v>12</v>
      </c>
      <c r="T55" t="str">
        <f>Special[[#This Row],[服装]]&amp;Special[[#This Row],[名前]]&amp;Special[[#This Row],[レアリティ]]</f>
        <v>ユニフォーム灰羽リエーフICONIC</v>
      </c>
    </row>
    <row r="56" spans="1:20" x14ac:dyDescent="0.3">
      <c r="A56">
        <f>VLOOKUP(Special[[#This Row],[No用]],SetNo[[No.用]:[vlookup 用]],2,FALSE)</f>
        <v>33</v>
      </c>
      <c r="B56" t="s">
        <v>403</v>
      </c>
      <c r="C56" t="s">
        <v>41</v>
      </c>
      <c r="D56" t="s">
        <v>24</v>
      </c>
      <c r="E56" t="s">
        <v>26</v>
      </c>
      <c r="F56" t="s">
        <v>27</v>
      </c>
      <c r="G56" t="s">
        <v>71</v>
      </c>
      <c r="H56">
        <v>1</v>
      </c>
      <c r="I56" t="s">
        <v>276</v>
      </c>
      <c r="J56" t="s">
        <v>203</v>
      </c>
      <c r="K56" t="s">
        <v>174</v>
      </c>
      <c r="L56">
        <v>12</v>
      </c>
      <c r="T56" t="str">
        <f>Special[[#This Row],[服装]]&amp;Special[[#This Row],[名前]]&amp;Special[[#This Row],[レアリティ]]</f>
        <v>探偵灰羽リエーフICONIC</v>
      </c>
    </row>
    <row r="57" spans="1:20" x14ac:dyDescent="0.3">
      <c r="A57">
        <f>VLOOKUP(Special[[#This Row],[No用]],SetNo[[No.用]:[vlookup 用]],2,FALSE)</f>
        <v>34</v>
      </c>
      <c r="B57" t="s">
        <v>108</v>
      </c>
      <c r="C57" t="s">
        <v>42</v>
      </c>
      <c r="D57" t="s">
        <v>24</v>
      </c>
      <c r="E57" t="s">
        <v>21</v>
      </c>
      <c r="F57" t="s">
        <v>27</v>
      </c>
      <c r="G57" t="s">
        <v>71</v>
      </c>
      <c r="H57">
        <v>1</v>
      </c>
      <c r="I57" t="s">
        <v>276</v>
      </c>
      <c r="J57" t="s">
        <v>208</v>
      </c>
      <c r="K57" t="s">
        <v>185</v>
      </c>
      <c r="L57">
        <v>32</v>
      </c>
      <c r="T57" t="str">
        <f>Special[[#This Row],[服装]]&amp;Special[[#This Row],[名前]]&amp;Special[[#This Row],[レアリティ]]</f>
        <v>ユニフォーム夜久衛輔ICONIC</v>
      </c>
    </row>
    <row r="58" spans="1:20" x14ac:dyDescent="0.3">
      <c r="A58">
        <f>VLOOKUP(Special[[#This Row],[No用]],SetNo[[No.用]:[vlookup 用]],2,FALSE)</f>
        <v>35</v>
      </c>
      <c r="B58" t="s">
        <v>108</v>
      </c>
      <c r="C58" t="s">
        <v>43</v>
      </c>
      <c r="D58" t="s">
        <v>24</v>
      </c>
      <c r="E58" t="s">
        <v>25</v>
      </c>
      <c r="F58" t="s">
        <v>27</v>
      </c>
      <c r="G58" t="s">
        <v>71</v>
      </c>
      <c r="H58">
        <v>1</v>
      </c>
      <c r="I58" t="s">
        <v>276</v>
      </c>
      <c r="J58" t="s">
        <v>203</v>
      </c>
      <c r="K58" t="s">
        <v>174</v>
      </c>
      <c r="L58">
        <v>32</v>
      </c>
      <c r="T58" t="str">
        <f>Special[[#This Row],[服装]]&amp;Special[[#This Row],[名前]]&amp;Special[[#This Row],[レアリティ]]</f>
        <v>ユニフォーム福永招平ICONIC</v>
      </c>
    </row>
    <row r="59" spans="1:20" x14ac:dyDescent="0.3">
      <c r="A59">
        <f>VLOOKUP(Special[[#This Row],[No用]],SetNo[[No.用]:[vlookup 用]],2,FALSE)</f>
        <v>36</v>
      </c>
      <c r="B59" t="s">
        <v>108</v>
      </c>
      <c r="C59" t="s">
        <v>44</v>
      </c>
      <c r="D59" t="s">
        <v>24</v>
      </c>
      <c r="E59" t="s">
        <v>26</v>
      </c>
      <c r="F59" t="s">
        <v>27</v>
      </c>
      <c r="G59" t="s">
        <v>71</v>
      </c>
      <c r="H59">
        <v>1</v>
      </c>
      <c r="I59" t="s">
        <v>276</v>
      </c>
      <c r="J59" t="s">
        <v>203</v>
      </c>
      <c r="K59" t="s">
        <v>174</v>
      </c>
      <c r="L59">
        <v>32</v>
      </c>
      <c r="T59" t="str">
        <f>Special[[#This Row],[服装]]&amp;Special[[#This Row],[名前]]&amp;Special[[#This Row],[レアリティ]]</f>
        <v>ユニフォーム犬岡走ICONIC</v>
      </c>
    </row>
    <row r="60" spans="1:20" x14ac:dyDescent="0.3">
      <c r="A60">
        <f>VLOOKUP(Special[[#This Row],[No用]],SetNo[[No.用]:[vlookup 用]],2,FALSE)</f>
        <v>37</v>
      </c>
      <c r="B60" t="s">
        <v>108</v>
      </c>
      <c r="C60" t="s">
        <v>45</v>
      </c>
      <c r="D60" t="s">
        <v>24</v>
      </c>
      <c r="E60" t="s">
        <v>25</v>
      </c>
      <c r="F60" t="s">
        <v>27</v>
      </c>
      <c r="G60" t="s">
        <v>71</v>
      </c>
      <c r="H60">
        <v>1</v>
      </c>
      <c r="I60" t="s">
        <v>276</v>
      </c>
      <c r="J60" t="s">
        <v>203</v>
      </c>
      <c r="K60" t="s">
        <v>174</v>
      </c>
      <c r="L60">
        <v>32</v>
      </c>
      <c r="T60" t="str">
        <f>Special[[#This Row],[服装]]&amp;Special[[#This Row],[名前]]&amp;Special[[#This Row],[レアリティ]]</f>
        <v>ユニフォーム山本猛虎ICONIC</v>
      </c>
    </row>
    <row r="61" spans="1:20" x14ac:dyDescent="0.3">
      <c r="A61">
        <f>VLOOKUP(Special[[#This Row],[No用]],SetNo[[No.用]:[vlookup 用]],2,FALSE)</f>
        <v>37</v>
      </c>
      <c r="B61" t="s">
        <v>108</v>
      </c>
      <c r="C61" t="s">
        <v>45</v>
      </c>
      <c r="D61" t="s">
        <v>24</v>
      </c>
      <c r="E61" t="s">
        <v>25</v>
      </c>
      <c r="F61" t="s">
        <v>27</v>
      </c>
      <c r="G61" t="s">
        <v>71</v>
      </c>
      <c r="H61">
        <v>1</v>
      </c>
      <c r="I61" t="s">
        <v>276</v>
      </c>
      <c r="J61" t="s">
        <v>302</v>
      </c>
      <c r="K61" t="s">
        <v>174</v>
      </c>
      <c r="L61">
        <v>32</v>
      </c>
      <c r="T61" t="str">
        <f>Special[[#This Row],[服装]]&amp;Special[[#This Row],[名前]]&amp;Special[[#This Row],[レアリティ]]</f>
        <v>ユニフォーム山本猛虎ICONIC</v>
      </c>
    </row>
    <row r="62" spans="1:20" x14ac:dyDescent="0.3">
      <c r="A62">
        <f>VLOOKUP(Special[[#This Row],[No用]],SetNo[[No.用]:[vlookup 用]],2,FALSE)</f>
        <v>38</v>
      </c>
      <c r="B62" t="s">
        <v>108</v>
      </c>
      <c r="C62" t="s">
        <v>46</v>
      </c>
      <c r="D62" t="s">
        <v>24</v>
      </c>
      <c r="E62" t="s">
        <v>21</v>
      </c>
      <c r="F62" t="s">
        <v>27</v>
      </c>
      <c r="G62" t="s">
        <v>71</v>
      </c>
      <c r="H62">
        <v>1</v>
      </c>
      <c r="I62" t="s">
        <v>276</v>
      </c>
      <c r="J62" t="s">
        <v>208</v>
      </c>
      <c r="K62" t="s">
        <v>174</v>
      </c>
      <c r="L62">
        <v>32</v>
      </c>
      <c r="T62" t="str">
        <f>Special[[#This Row],[服装]]&amp;Special[[#This Row],[名前]]&amp;Special[[#This Row],[レアリティ]]</f>
        <v>ユニフォーム芝山優生ICONIC</v>
      </c>
    </row>
    <row r="63" spans="1:20" x14ac:dyDescent="0.3">
      <c r="A63">
        <f>VLOOKUP(Special[[#This Row],[No用]],SetNo[[No.用]:[vlookup 用]],2,FALSE)</f>
        <v>39</v>
      </c>
      <c r="B63" t="s">
        <v>108</v>
      </c>
      <c r="C63" t="s">
        <v>47</v>
      </c>
      <c r="D63" t="s">
        <v>24</v>
      </c>
      <c r="E63" t="s">
        <v>25</v>
      </c>
      <c r="F63" t="s">
        <v>27</v>
      </c>
      <c r="G63" t="s">
        <v>71</v>
      </c>
      <c r="H63">
        <v>1</v>
      </c>
      <c r="I63" t="s">
        <v>276</v>
      </c>
      <c r="J63" t="s">
        <v>203</v>
      </c>
      <c r="K63" t="s">
        <v>174</v>
      </c>
      <c r="L63">
        <v>12</v>
      </c>
      <c r="T63" t="str">
        <f>Special[[#This Row],[服装]]&amp;Special[[#This Row],[名前]]&amp;Special[[#This Row],[レアリティ]]</f>
        <v>ユニフォーム海信之ICONIC</v>
      </c>
    </row>
    <row r="64" spans="1:20" x14ac:dyDescent="0.3">
      <c r="A64">
        <f>VLOOKUP(Special[[#This Row],[No用]],SetNo[[No.用]:[vlookup 用]],2,FALSE)</f>
        <v>39</v>
      </c>
      <c r="B64" t="s">
        <v>108</v>
      </c>
      <c r="C64" t="s">
        <v>47</v>
      </c>
      <c r="D64" t="s">
        <v>24</v>
      </c>
      <c r="E64" t="s">
        <v>25</v>
      </c>
      <c r="F64" t="s">
        <v>27</v>
      </c>
      <c r="G64" t="s">
        <v>71</v>
      </c>
      <c r="H64">
        <v>1</v>
      </c>
      <c r="I64" t="s">
        <v>276</v>
      </c>
      <c r="J64" t="s">
        <v>286</v>
      </c>
      <c r="K64" t="s">
        <v>185</v>
      </c>
      <c r="L64">
        <v>32</v>
      </c>
      <c r="T64" t="str">
        <f>Special[[#This Row],[服装]]&amp;Special[[#This Row],[名前]]&amp;Special[[#This Row],[レアリティ]]</f>
        <v>ユニフォーム海信之ICONIC</v>
      </c>
    </row>
    <row r="65" spans="1:20" x14ac:dyDescent="0.3">
      <c r="A65">
        <f>VLOOKUP(Special[[#This Row],[No用]],SetNo[[No.用]:[vlookup 用]],2,FALSE)</f>
        <v>40</v>
      </c>
      <c r="B65" t="s">
        <v>108</v>
      </c>
      <c r="C65" t="s">
        <v>47</v>
      </c>
      <c r="D65" t="s">
        <v>90</v>
      </c>
      <c r="E65" t="s">
        <v>78</v>
      </c>
      <c r="F65" t="s">
        <v>27</v>
      </c>
      <c r="G65" t="s">
        <v>152</v>
      </c>
      <c r="H65">
        <v>1</v>
      </c>
      <c r="I65" t="s">
        <v>276</v>
      </c>
      <c r="J65" t="s">
        <v>203</v>
      </c>
      <c r="K65" t="s">
        <v>174</v>
      </c>
      <c r="L65">
        <v>12</v>
      </c>
      <c r="T65" t="str">
        <f>Special[[#This Row],[服装]]&amp;Special[[#This Row],[名前]]&amp;Special[[#This Row],[レアリティ]]</f>
        <v>ユニフォーム海信之YELL</v>
      </c>
    </row>
    <row r="66" spans="1:20" x14ac:dyDescent="0.3">
      <c r="A66">
        <f>VLOOKUP(Special[[#This Row],[No用]],SetNo[[No.用]:[vlookup 用]],2,FALSE)</f>
        <v>40</v>
      </c>
      <c r="B66" t="s">
        <v>108</v>
      </c>
      <c r="C66" t="s">
        <v>47</v>
      </c>
      <c r="D66" t="s">
        <v>90</v>
      </c>
      <c r="E66" t="s">
        <v>78</v>
      </c>
      <c r="F66" t="s">
        <v>27</v>
      </c>
      <c r="G66" t="s">
        <v>152</v>
      </c>
      <c r="H66">
        <v>1</v>
      </c>
      <c r="I66" t="s">
        <v>276</v>
      </c>
      <c r="J66" t="s">
        <v>286</v>
      </c>
      <c r="K66" t="s">
        <v>185</v>
      </c>
      <c r="L66">
        <v>32</v>
      </c>
      <c r="T66" t="str">
        <f>Special[[#This Row],[服装]]&amp;Special[[#This Row],[名前]]&amp;Special[[#This Row],[レアリティ]]</f>
        <v>ユニフォーム海信之YELL</v>
      </c>
    </row>
    <row r="67" spans="1:20" x14ac:dyDescent="0.3">
      <c r="A67">
        <f>VLOOKUP(Special[[#This Row],[No用]],SetNo[[No.用]:[vlookup 用]],2,FALSE)</f>
        <v>41</v>
      </c>
      <c r="B67" t="s">
        <v>218</v>
      </c>
      <c r="C67" t="s">
        <v>48</v>
      </c>
      <c r="D67" t="s">
        <v>23</v>
      </c>
      <c r="E67" t="s">
        <v>26</v>
      </c>
      <c r="F67" t="s">
        <v>49</v>
      </c>
      <c r="G67" t="s">
        <v>71</v>
      </c>
      <c r="H67">
        <v>1</v>
      </c>
      <c r="I67" t="s">
        <v>276</v>
      </c>
      <c r="J67" t="s">
        <v>203</v>
      </c>
      <c r="K67" t="s">
        <v>174</v>
      </c>
      <c r="L67">
        <v>32</v>
      </c>
      <c r="T67" t="str">
        <f>Special[[#This Row],[服装]]&amp;Special[[#This Row],[名前]]&amp;Special[[#This Row],[レアリティ]]</f>
        <v>ユニフォーム青根高伸ICONIC</v>
      </c>
    </row>
    <row r="68" spans="1:20" x14ac:dyDescent="0.3">
      <c r="A68">
        <f>VLOOKUP(Special[[#This Row],[No用]],SetNo[[No.用]:[vlookup 用]],2,FALSE)</f>
        <v>42</v>
      </c>
      <c r="B68" t="s">
        <v>150</v>
      </c>
      <c r="C68" t="s">
        <v>48</v>
      </c>
      <c r="D68" t="s">
        <v>23</v>
      </c>
      <c r="E68" t="s">
        <v>26</v>
      </c>
      <c r="F68" t="s">
        <v>49</v>
      </c>
      <c r="G68" t="s">
        <v>71</v>
      </c>
      <c r="H68">
        <v>1</v>
      </c>
      <c r="I68" t="s">
        <v>276</v>
      </c>
      <c r="J68" t="s">
        <v>203</v>
      </c>
      <c r="K68" t="s">
        <v>174</v>
      </c>
      <c r="L68">
        <v>32</v>
      </c>
      <c r="T68" t="str">
        <f>Special[[#This Row],[服装]]&amp;Special[[#This Row],[名前]]&amp;Special[[#This Row],[レアリティ]]</f>
        <v>制服青根高伸ICONIC</v>
      </c>
    </row>
    <row r="69" spans="1:20" x14ac:dyDescent="0.3">
      <c r="A69">
        <f>VLOOKUP(Special[[#This Row],[No用]],SetNo[[No.用]:[vlookup 用]],2,FALSE)</f>
        <v>43</v>
      </c>
      <c r="B69" t="s">
        <v>118</v>
      </c>
      <c r="C69" t="s">
        <v>48</v>
      </c>
      <c r="D69" t="s">
        <v>24</v>
      </c>
      <c r="E69" t="s">
        <v>26</v>
      </c>
      <c r="F69" t="s">
        <v>49</v>
      </c>
      <c r="G69" t="s">
        <v>71</v>
      </c>
      <c r="H69">
        <v>1</v>
      </c>
      <c r="I69" t="s">
        <v>276</v>
      </c>
      <c r="J69" t="s">
        <v>203</v>
      </c>
      <c r="K69" t="s">
        <v>174</v>
      </c>
      <c r="L69">
        <v>32</v>
      </c>
      <c r="T69" t="str">
        <f>Special[[#This Row],[服装]]&amp;Special[[#This Row],[名前]]&amp;Special[[#This Row],[レアリティ]]</f>
        <v>プール掃除青根高伸ICONIC</v>
      </c>
    </row>
    <row r="70" spans="1:20" x14ac:dyDescent="0.3">
      <c r="A70">
        <f>VLOOKUP(Special[[#This Row],[No用]],SetNo[[No.用]:[vlookup 用]],2,FALSE)</f>
        <v>43</v>
      </c>
      <c r="B70" t="s">
        <v>118</v>
      </c>
      <c r="C70" t="s">
        <v>48</v>
      </c>
      <c r="D70" t="s">
        <v>24</v>
      </c>
      <c r="E70" t="s">
        <v>26</v>
      </c>
      <c r="F70" t="s">
        <v>49</v>
      </c>
      <c r="G70" t="s">
        <v>71</v>
      </c>
      <c r="H70">
        <v>1</v>
      </c>
      <c r="I70" t="s">
        <v>276</v>
      </c>
      <c r="J70" t="s">
        <v>305</v>
      </c>
      <c r="K70" t="s">
        <v>238</v>
      </c>
      <c r="L70">
        <v>43</v>
      </c>
      <c r="N70">
        <v>53</v>
      </c>
      <c r="R70" t="s">
        <v>304</v>
      </c>
      <c r="S70">
        <v>2</v>
      </c>
      <c r="T70" t="str">
        <f>Special[[#This Row],[服装]]&amp;Special[[#This Row],[名前]]&amp;Special[[#This Row],[レアリティ]]</f>
        <v>プール掃除青根高伸ICONIC</v>
      </c>
    </row>
    <row r="71" spans="1:20" x14ac:dyDescent="0.3">
      <c r="A71">
        <f>VLOOKUP(Special[[#This Row],[No用]],SetNo[[No.用]:[vlookup 用]],2,FALSE)</f>
        <v>44</v>
      </c>
      <c r="B71" t="s">
        <v>218</v>
      </c>
      <c r="C71" t="s">
        <v>50</v>
      </c>
      <c r="D71" t="s">
        <v>28</v>
      </c>
      <c r="E71" t="s">
        <v>25</v>
      </c>
      <c r="F71" t="s">
        <v>49</v>
      </c>
      <c r="G71" t="s">
        <v>71</v>
      </c>
      <c r="H71">
        <v>1</v>
      </c>
      <c r="I71" t="s">
        <v>276</v>
      </c>
      <c r="J71" t="s">
        <v>203</v>
      </c>
      <c r="K71" t="s">
        <v>174</v>
      </c>
      <c r="L71">
        <v>32</v>
      </c>
      <c r="T71" t="str">
        <f>Special[[#This Row],[服装]]&amp;Special[[#This Row],[名前]]&amp;Special[[#This Row],[レアリティ]]</f>
        <v>ユニフォーム二口堅治ICONIC</v>
      </c>
    </row>
    <row r="72" spans="1:20" x14ac:dyDescent="0.3">
      <c r="A72">
        <f>VLOOKUP(Special[[#This Row],[No用]],SetNo[[No.用]:[vlookup 用]],2,FALSE)</f>
        <v>44</v>
      </c>
      <c r="B72" t="s">
        <v>218</v>
      </c>
      <c r="C72" t="s">
        <v>50</v>
      </c>
      <c r="D72" t="s">
        <v>28</v>
      </c>
      <c r="E72" t="s">
        <v>25</v>
      </c>
      <c r="F72" t="s">
        <v>49</v>
      </c>
      <c r="G72" t="s">
        <v>71</v>
      </c>
      <c r="H72">
        <v>1</v>
      </c>
      <c r="I72" t="s">
        <v>276</v>
      </c>
      <c r="J72" t="s">
        <v>286</v>
      </c>
      <c r="K72" t="s">
        <v>185</v>
      </c>
      <c r="L72">
        <v>12</v>
      </c>
      <c r="T72" t="str">
        <f>Special[[#This Row],[服装]]&amp;Special[[#This Row],[名前]]&amp;Special[[#This Row],[レアリティ]]</f>
        <v>ユニフォーム二口堅治ICONIC</v>
      </c>
    </row>
    <row r="73" spans="1:20" x14ac:dyDescent="0.3">
      <c r="A73">
        <f>VLOOKUP(Special[[#This Row],[No用]],SetNo[[No.用]:[vlookup 用]],2,FALSE)</f>
        <v>45</v>
      </c>
      <c r="B73" t="s">
        <v>150</v>
      </c>
      <c r="C73" t="s">
        <v>50</v>
      </c>
      <c r="D73" t="s">
        <v>28</v>
      </c>
      <c r="E73" t="s">
        <v>25</v>
      </c>
      <c r="F73" t="s">
        <v>49</v>
      </c>
      <c r="G73" t="s">
        <v>71</v>
      </c>
      <c r="H73">
        <v>1</v>
      </c>
      <c r="I73" t="s">
        <v>276</v>
      </c>
      <c r="J73" t="s">
        <v>203</v>
      </c>
      <c r="K73" t="s">
        <v>174</v>
      </c>
      <c r="L73">
        <v>32</v>
      </c>
      <c r="T73" t="str">
        <f>Special[[#This Row],[服装]]&amp;Special[[#This Row],[名前]]&amp;Special[[#This Row],[レアリティ]]</f>
        <v>制服二口堅治ICONIC</v>
      </c>
    </row>
    <row r="74" spans="1:20" x14ac:dyDescent="0.3">
      <c r="A74">
        <f>VLOOKUP(Special[[#This Row],[No用]],SetNo[[No.用]:[vlookup 用]],2,FALSE)</f>
        <v>45</v>
      </c>
      <c r="B74" t="s">
        <v>150</v>
      </c>
      <c r="C74" t="s">
        <v>50</v>
      </c>
      <c r="D74" t="s">
        <v>28</v>
      </c>
      <c r="E74" t="s">
        <v>25</v>
      </c>
      <c r="F74" t="s">
        <v>49</v>
      </c>
      <c r="G74" t="s">
        <v>71</v>
      </c>
      <c r="H74">
        <v>1</v>
      </c>
      <c r="I74" t="s">
        <v>276</v>
      </c>
      <c r="J74" t="s">
        <v>286</v>
      </c>
      <c r="K74" t="s">
        <v>185</v>
      </c>
      <c r="L74">
        <v>12</v>
      </c>
      <c r="T74" t="str">
        <f>Special[[#This Row],[服装]]&amp;Special[[#This Row],[名前]]&amp;Special[[#This Row],[レアリティ]]</f>
        <v>制服二口堅治ICONIC</v>
      </c>
    </row>
    <row r="75" spans="1:20" x14ac:dyDescent="0.3">
      <c r="A75">
        <f>VLOOKUP(Special[[#This Row],[No用]],SetNo[[No.用]:[vlookup 用]],2,FALSE)</f>
        <v>46</v>
      </c>
      <c r="B75" t="s">
        <v>118</v>
      </c>
      <c r="C75" t="s">
        <v>50</v>
      </c>
      <c r="D75" t="s">
        <v>23</v>
      </c>
      <c r="E75" t="s">
        <v>25</v>
      </c>
      <c r="F75" t="s">
        <v>49</v>
      </c>
      <c r="G75" t="s">
        <v>71</v>
      </c>
      <c r="H75">
        <v>1</v>
      </c>
      <c r="I75" t="s">
        <v>276</v>
      </c>
      <c r="J75" t="s">
        <v>203</v>
      </c>
      <c r="K75" t="s">
        <v>174</v>
      </c>
      <c r="L75">
        <v>32</v>
      </c>
      <c r="T75" t="str">
        <f>Special[[#This Row],[服装]]&amp;Special[[#This Row],[名前]]&amp;Special[[#This Row],[レアリティ]]</f>
        <v>プール掃除二口堅治ICONIC</v>
      </c>
    </row>
    <row r="76" spans="1:20" x14ac:dyDescent="0.3">
      <c r="A76">
        <f>VLOOKUP(Special[[#This Row],[No用]],SetNo[[No.用]:[vlookup 用]],2,FALSE)</f>
        <v>46</v>
      </c>
      <c r="B76" t="s">
        <v>118</v>
      </c>
      <c r="C76" t="s">
        <v>50</v>
      </c>
      <c r="D76" t="s">
        <v>23</v>
      </c>
      <c r="E76" t="s">
        <v>25</v>
      </c>
      <c r="F76" t="s">
        <v>49</v>
      </c>
      <c r="G76" t="s">
        <v>71</v>
      </c>
      <c r="H76">
        <v>1</v>
      </c>
      <c r="I76" t="s">
        <v>276</v>
      </c>
      <c r="J76" t="s">
        <v>286</v>
      </c>
      <c r="K76" t="s">
        <v>185</v>
      </c>
      <c r="L76">
        <v>12</v>
      </c>
      <c r="T76" t="str">
        <f>Special[[#This Row],[服装]]&amp;Special[[#This Row],[名前]]&amp;Special[[#This Row],[レアリティ]]</f>
        <v>プール掃除二口堅治ICONIC</v>
      </c>
    </row>
    <row r="77" spans="1:20" x14ac:dyDescent="0.3">
      <c r="A77">
        <f>VLOOKUP(Special[[#This Row],[No用]],SetNo[[No.用]:[vlookup 用]],2,FALSE)</f>
        <v>47</v>
      </c>
      <c r="B77" t="s">
        <v>218</v>
      </c>
      <c r="C77" t="s">
        <v>401</v>
      </c>
      <c r="D77" t="s">
        <v>23</v>
      </c>
      <c r="E77" t="s">
        <v>31</v>
      </c>
      <c r="F77" t="s">
        <v>49</v>
      </c>
      <c r="G77" t="s">
        <v>71</v>
      </c>
      <c r="H77">
        <v>1</v>
      </c>
      <c r="I77" t="s">
        <v>276</v>
      </c>
      <c r="J77" s="3" t="s">
        <v>203</v>
      </c>
      <c r="K77" s="3" t="s">
        <v>174</v>
      </c>
      <c r="L77">
        <v>12</v>
      </c>
      <c r="T77" t="str">
        <f>Special[[#This Row],[服装]]&amp;Special[[#This Row],[名前]]&amp;Special[[#This Row],[レアリティ]]</f>
        <v>ユニフォーム黄金川貫至ICONIC</v>
      </c>
    </row>
    <row r="78" spans="1:20" x14ac:dyDescent="0.3">
      <c r="A78">
        <f>VLOOKUP(Special[[#This Row],[No用]],SetNo[[No.用]:[vlookup 用]],2,FALSE)</f>
        <v>47</v>
      </c>
      <c r="B78" t="s">
        <v>218</v>
      </c>
      <c r="C78" t="s">
        <v>401</v>
      </c>
      <c r="D78" t="s">
        <v>23</v>
      </c>
      <c r="E78" t="s">
        <v>31</v>
      </c>
      <c r="F78" t="s">
        <v>49</v>
      </c>
      <c r="G78" t="s">
        <v>71</v>
      </c>
      <c r="H78">
        <v>1</v>
      </c>
      <c r="I78" t="s">
        <v>276</v>
      </c>
      <c r="J78" s="3" t="s">
        <v>297</v>
      </c>
      <c r="K78" s="3" t="s">
        <v>185</v>
      </c>
      <c r="L78">
        <v>12</v>
      </c>
      <c r="T78" t="str">
        <f>Special[[#This Row],[服装]]&amp;Special[[#This Row],[名前]]&amp;Special[[#This Row],[レアリティ]]</f>
        <v>ユニフォーム黄金川貫至ICONIC</v>
      </c>
    </row>
    <row r="79" spans="1:20" x14ac:dyDescent="0.3">
      <c r="A79">
        <f>VLOOKUP(Special[[#This Row],[No用]],SetNo[[No.用]:[vlookup 用]],2,FALSE)</f>
        <v>48</v>
      </c>
      <c r="B79" t="s">
        <v>150</v>
      </c>
      <c r="C79" t="s">
        <v>401</v>
      </c>
      <c r="D79" t="s">
        <v>23</v>
      </c>
      <c r="E79" t="s">
        <v>31</v>
      </c>
      <c r="F79" t="s">
        <v>49</v>
      </c>
      <c r="G79" t="s">
        <v>71</v>
      </c>
      <c r="H79">
        <v>1</v>
      </c>
      <c r="I79" t="s">
        <v>276</v>
      </c>
      <c r="J79" s="3" t="s">
        <v>203</v>
      </c>
      <c r="K79" s="3" t="s">
        <v>174</v>
      </c>
      <c r="L79">
        <v>12</v>
      </c>
      <c r="T79" t="str">
        <f>Special[[#This Row],[服装]]&amp;Special[[#This Row],[名前]]&amp;Special[[#This Row],[レアリティ]]</f>
        <v>制服黄金川貫至ICONIC</v>
      </c>
    </row>
    <row r="80" spans="1:20" x14ac:dyDescent="0.3">
      <c r="A80">
        <f>VLOOKUP(Special[[#This Row],[No用]],SetNo[[No.用]:[vlookup 用]],2,FALSE)</f>
        <v>48</v>
      </c>
      <c r="B80" t="s">
        <v>150</v>
      </c>
      <c r="C80" t="s">
        <v>401</v>
      </c>
      <c r="D80" t="s">
        <v>23</v>
      </c>
      <c r="E80" t="s">
        <v>31</v>
      </c>
      <c r="F80" t="s">
        <v>49</v>
      </c>
      <c r="G80" t="s">
        <v>71</v>
      </c>
      <c r="H80">
        <v>1</v>
      </c>
      <c r="I80" t="s">
        <v>276</v>
      </c>
      <c r="J80" s="3" t="s">
        <v>297</v>
      </c>
      <c r="K80" s="3" t="s">
        <v>185</v>
      </c>
      <c r="L80">
        <v>12</v>
      </c>
      <c r="T80" t="str">
        <f>Special[[#This Row],[服装]]&amp;Special[[#This Row],[名前]]&amp;Special[[#This Row],[レアリティ]]</f>
        <v>制服黄金川貫至ICONIC</v>
      </c>
    </row>
    <row r="81" spans="1:20" x14ac:dyDescent="0.3">
      <c r="A81">
        <f>VLOOKUP(Special[[#This Row],[No用]],SetNo[[No.用]:[vlookup 用]],2,FALSE)</f>
        <v>49</v>
      </c>
      <c r="B81" t="s">
        <v>218</v>
      </c>
      <c r="C81" t="s">
        <v>51</v>
      </c>
      <c r="D81" t="s">
        <v>23</v>
      </c>
      <c r="E81" t="s">
        <v>25</v>
      </c>
      <c r="F81" t="s">
        <v>49</v>
      </c>
      <c r="G81" t="s">
        <v>71</v>
      </c>
      <c r="H81">
        <v>1</v>
      </c>
      <c r="I81" t="s">
        <v>276</v>
      </c>
      <c r="J81" s="3" t="s">
        <v>203</v>
      </c>
      <c r="K81" s="3" t="s">
        <v>174</v>
      </c>
      <c r="L81">
        <v>11</v>
      </c>
      <c r="T81" t="str">
        <f>Special[[#This Row],[服装]]&amp;Special[[#This Row],[名前]]&amp;Special[[#This Row],[レアリティ]]</f>
        <v>ユニフォーム小原豊ICONIC</v>
      </c>
    </row>
    <row r="82" spans="1:20" x14ac:dyDescent="0.3">
      <c r="A82">
        <f>VLOOKUP(Special[[#This Row],[No用]],SetNo[[No.用]:[vlookup 用]],2,FALSE)</f>
        <v>50</v>
      </c>
      <c r="B82" t="s">
        <v>218</v>
      </c>
      <c r="C82" t="s">
        <v>52</v>
      </c>
      <c r="D82" t="s">
        <v>23</v>
      </c>
      <c r="E82" t="s">
        <v>25</v>
      </c>
      <c r="F82" t="s">
        <v>49</v>
      </c>
      <c r="G82" t="s">
        <v>71</v>
      </c>
      <c r="H82">
        <v>1</v>
      </c>
      <c r="I82" t="s">
        <v>276</v>
      </c>
      <c r="J82" s="3" t="s">
        <v>203</v>
      </c>
      <c r="K82" s="3" t="s">
        <v>174</v>
      </c>
      <c r="L82">
        <v>12</v>
      </c>
      <c r="T82" t="str">
        <f>Special[[#This Row],[服装]]&amp;Special[[#This Row],[名前]]&amp;Special[[#This Row],[レアリティ]]</f>
        <v>ユニフォーム女川太郎ICONIC</v>
      </c>
    </row>
    <row r="83" spans="1:20" x14ac:dyDescent="0.3">
      <c r="A83">
        <f>VLOOKUP(Special[[#This Row],[No用]],SetNo[[No.用]:[vlookup 用]],2,FALSE)</f>
        <v>51</v>
      </c>
      <c r="B83" t="s">
        <v>218</v>
      </c>
      <c r="C83" t="s">
        <v>53</v>
      </c>
      <c r="D83" t="s">
        <v>23</v>
      </c>
      <c r="E83" t="s">
        <v>21</v>
      </c>
      <c r="F83" t="s">
        <v>49</v>
      </c>
      <c r="G83" t="s">
        <v>71</v>
      </c>
      <c r="H83">
        <v>1</v>
      </c>
      <c r="I83" t="s">
        <v>276</v>
      </c>
      <c r="J83" s="3" t="s">
        <v>208</v>
      </c>
      <c r="K83" s="3" t="s">
        <v>185</v>
      </c>
      <c r="L83">
        <v>13</v>
      </c>
      <c r="T83" t="str">
        <f>Special[[#This Row],[服装]]&amp;Special[[#This Row],[名前]]&amp;Special[[#This Row],[レアリティ]]</f>
        <v>ユニフォーム作並浩輔ICONIC</v>
      </c>
    </row>
    <row r="84" spans="1:20" x14ac:dyDescent="0.3">
      <c r="A84">
        <f>VLOOKUP(Special[[#This Row],[No用]],SetNo[[No.用]:[vlookup 用]],2,FALSE)</f>
        <v>52</v>
      </c>
      <c r="B84" t="s">
        <v>218</v>
      </c>
      <c r="C84" t="s">
        <v>54</v>
      </c>
      <c r="D84" t="s">
        <v>23</v>
      </c>
      <c r="E84" t="s">
        <v>26</v>
      </c>
      <c r="F84" t="s">
        <v>49</v>
      </c>
      <c r="G84" t="s">
        <v>71</v>
      </c>
      <c r="H84">
        <v>1</v>
      </c>
      <c r="I84" t="s">
        <v>276</v>
      </c>
      <c r="J84" s="3" t="s">
        <v>203</v>
      </c>
      <c r="K84" s="3" t="s">
        <v>174</v>
      </c>
      <c r="L84">
        <v>14</v>
      </c>
      <c r="T84" t="str">
        <f>Special[[#This Row],[服装]]&amp;Special[[#This Row],[名前]]&amp;Special[[#This Row],[レアリティ]]</f>
        <v>ユニフォーム吹上仁悟ICONIC</v>
      </c>
    </row>
    <row r="85" spans="1:20" x14ac:dyDescent="0.3">
      <c r="A85">
        <f>VLOOKUP(Special[[#This Row],[No用]],SetNo[[No.用]:[vlookup 用]],2,FALSE)</f>
        <v>52</v>
      </c>
      <c r="B85" t="s">
        <v>218</v>
      </c>
      <c r="C85" t="s">
        <v>54</v>
      </c>
      <c r="D85" t="s">
        <v>23</v>
      </c>
      <c r="E85" t="s">
        <v>26</v>
      </c>
      <c r="F85" t="s">
        <v>49</v>
      </c>
      <c r="G85" t="s">
        <v>71</v>
      </c>
      <c r="H85">
        <v>1</v>
      </c>
      <c r="I85" t="s">
        <v>276</v>
      </c>
      <c r="J85" s="3" t="s">
        <v>192</v>
      </c>
      <c r="K85" s="3" t="s">
        <v>185</v>
      </c>
      <c r="L85">
        <v>40</v>
      </c>
      <c r="T85" t="str">
        <f>Special[[#This Row],[服装]]&amp;Special[[#This Row],[名前]]&amp;Special[[#This Row],[レアリティ]]</f>
        <v>ユニフォーム吹上仁悟ICONIC</v>
      </c>
    </row>
    <row r="86" spans="1:20" x14ac:dyDescent="0.3">
      <c r="A86">
        <f>VLOOKUP(Special[[#This Row],[No用]],SetNo[[No.用]:[vlookup 用]],2,FALSE)</f>
        <v>53</v>
      </c>
      <c r="B86" t="s">
        <v>218</v>
      </c>
      <c r="C86" t="s">
        <v>30</v>
      </c>
      <c r="D86" t="s">
        <v>23</v>
      </c>
      <c r="E86" t="s">
        <v>31</v>
      </c>
      <c r="F86" t="s">
        <v>20</v>
      </c>
      <c r="G86" t="s">
        <v>71</v>
      </c>
      <c r="H86">
        <v>1</v>
      </c>
      <c r="I86" t="s">
        <v>276</v>
      </c>
      <c r="J86" s="3" t="s">
        <v>203</v>
      </c>
      <c r="K86" s="3" t="s">
        <v>174</v>
      </c>
      <c r="L86">
        <v>13</v>
      </c>
      <c r="T86" t="str">
        <f>Special[[#This Row],[服装]]&amp;Special[[#This Row],[名前]]&amp;Special[[#This Row],[レアリティ]]</f>
        <v>ユニフォーム及川徹ICONIC</v>
      </c>
    </row>
    <row r="87" spans="1:20" x14ac:dyDescent="0.3">
      <c r="A87">
        <f>VLOOKUP(Special[[#This Row],[No用]],SetNo[[No.用]:[vlookup 用]],2,FALSE)</f>
        <v>53</v>
      </c>
      <c r="B87" t="s">
        <v>218</v>
      </c>
      <c r="C87" t="s">
        <v>30</v>
      </c>
      <c r="D87" t="s">
        <v>23</v>
      </c>
      <c r="E87" t="s">
        <v>31</v>
      </c>
      <c r="F87" t="s">
        <v>20</v>
      </c>
      <c r="G87" t="s">
        <v>71</v>
      </c>
      <c r="H87">
        <v>1</v>
      </c>
      <c r="I87" t="s">
        <v>276</v>
      </c>
      <c r="J87" s="3" t="s">
        <v>297</v>
      </c>
      <c r="K87" s="3" t="s">
        <v>174</v>
      </c>
      <c r="L87">
        <v>33</v>
      </c>
      <c r="T87" t="str">
        <f>Special[[#This Row],[服装]]&amp;Special[[#This Row],[名前]]&amp;Special[[#This Row],[レアリティ]]</f>
        <v>ユニフォーム及川徹ICONIC</v>
      </c>
    </row>
    <row r="88" spans="1:20" x14ac:dyDescent="0.3">
      <c r="A88">
        <f>VLOOKUP(Special[[#This Row],[No用]],SetNo[[No.用]:[vlookup 用]],2,FALSE)</f>
        <v>54</v>
      </c>
      <c r="B88" t="s">
        <v>118</v>
      </c>
      <c r="C88" t="s">
        <v>30</v>
      </c>
      <c r="D88" t="s">
        <v>24</v>
      </c>
      <c r="E88" t="s">
        <v>31</v>
      </c>
      <c r="F88" t="s">
        <v>20</v>
      </c>
      <c r="G88" t="s">
        <v>71</v>
      </c>
      <c r="H88">
        <v>1</v>
      </c>
      <c r="I88" t="s">
        <v>276</v>
      </c>
      <c r="J88" s="3" t="s">
        <v>203</v>
      </c>
      <c r="K88" s="3" t="s">
        <v>174</v>
      </c>
      <c r="L88">
        <v>13</v>
      </c>
      <c r="T88" t="str">
        <f>Special[[#This Row],[服装]]&amp;Special[[#This Row],[名前]]&amp;Special[[#This Row],[レアリティ]]</f>
        <v>プール掃除及川徹ICONIC</v>
      </c>
    </row>
    <row r="89" spans="1:20" x14ac:dyDescent="0.3">
      <c r="A89">
        <f>VLOOKUP(Special[[#This Row],[No用]],SetNo[[No.用]:[vlookup 用]],2,FALSE)</f>
        <v>54</v>
      </c>
      <c r="B89" t="s">
        <v>118</v>
      </c>
      <c r="C89" t="s">
        <v>30</v>
      </c>
      <c r="D89" t="s">
        <v>24</v>
      </c>
      <c r="E89" t="s">
        <v>31</v>
      </c>
      <c r="F89" t="s">
        <v>20</v>
      </c>
      <c r="G89" t="s">
        <v>71</v>
      </c>
      <c r="H89">
        <v>1</v>
      </c>
      <c r="I89" t="s">
        <v>276</v>
      </c>
      <c r="J89" s="3" t="s">
        <v>297</v>
      </c>
      <c r="K89" s="3" t="s">
        <v>174</v>
      </c>
      <c r="L89">
        <v>33</v>
      </c>
      <c r="T89" t="str">
        <f>Special[[#This Row],[服装]]&amp;Special[[#This Row],[名前]]&amp;Special[[#This Row],[レアリティ]]</f>
        <v>プール掃除及川徹ICONIC</v>
      </c>
    </row>
    <row r="90" spans="1:20" x14ac:dyDescent="0.3">
      <c r="A90">
        <f>VLOOKUP(Special[[#This Row],[No用]],SetNo[[No.用]:[vlookup 用]],2,FALSE)</f>
        <v>54</v>
      </c>
      <c r="B90" t="s">
        <v>118</v>
      </c>
      <c r="C90" t="s">
        <v>30</v>
      </c>
      <c r="D90" t="s">
        <v>24</v>
      </c>
      <c r="E90" t="s">
        <v>31</v>
      </c>
      <c r="F90" t="s">
        <v>20</v>
      </c>
      <c r="G90" t="s">
        <v>71</v>
      </c>
      <c r="H90">
        <v>1</v>
      </c>
      <c r="I90" t="s">
        <v>276</v>
      </c>
      <c r="J90" s="3" t="s">
        <v>296</v>
      </c>
      <c r="K90" s="3" t="s">
        <v>185</v>
      </c>
      <c r="L90">
        <v>19</v>
      </c>
      <c r="T90" t="str">
        <f>Special[[#This Row],[服装]]&amp;Special[[#This Row],[名前]]&amp;Special[[#This Row],[レアリティ]]</f>
        <v>プール掃除及川徹ICONIC</v>
      </c>
    </row>
    <row r="91" spans="1:20" x14ac:dyDescent="0.3">
      <c r="A91">
        <f>VLOOKUP(Special[[#This Row],[No用]],SetNo[[No.用]:[vlookup 用]],2,FALSE)</f>
        <v>55</v>
      </c>
      <c r="B91" t="s">
        <v>218</v>
      </c>
      <c r="C91" t="s">
        <v>32</v>
      </c>
      <c r="D91" t="s">
        <v>28</v>
      </c>
      <c r="E91" t="s">
        <v>25</v>
      </c>
      <c r="F91" t="s">
        <v>20</v>
      </c>
      <c r="G91" t="s">
        <v>71</v>
      </c>
      <c r="H91">
        <v>1</v>
      </c>
      <c r="I91" t="s">
        <v>276</v>
      </c>
      <c r="J91" s="3" t="s">
        <v>203</v>
      </c>
      <c r="K91" s="3" t="s">
        <v>174</v>
      </c>
      <c r="L91">
        <v>13</v>
      </c>
      <c r="T91" t="str">
        <f>Special[[#This Row],[服装]]&amp;Special[[#This Row],[名前]]&amp;Special[[#This Row],[レアリティ]]</f>
        <v>ユニフォーム岩泉一ICONIC</v>
      </c>
    </row>
    <row r="92" spans="1:20" x14ac:dyDescent="0.3">
      <c r="A92">
        <f>VLOOKUP(Special[[#This Row],[No用]],SetNo[[No.用]:[vlookup 用]],2,FALSE)</f>
        <v>55</v>
      </c>
      <c r="B92" t="s">
        <v>218</v>
      </c>
      <c r="C92" t="s">
        <v>32</v>
      </c>
      <c r="D92" t="s">
        <v>28</v>
      </c>
      <c r="E92" t="s">
        <v>25</v>
      </c>
      <c r="F92" t="s">
        <v>20</v>
      </c>
      <c r="G92" t="s">
        <v>71</v>
      </c>
      <c r="H92">
        <v>1</v>
      </c>
      <c r="I92" t="s">
        <v>276</v>
      </c>
      <c r="J92" s="3" t="s">
        <v>288</v>
      </c>
      <c r="K92" s="3" t="s">
        <v>238</v>
      </c>
      <c r="L92">
        <v>47</v>
      </c>
      <c r="N92">
        <v>57</v>
      </c>
      <c r="T92" t="str">
        <f>Special[[#This Row],[服装]]&amp;Special[[#This Row],[名前]]&amp;Special[[#This Row],[レアリティ]]</f>
        <v>ユニフォーム岩泉一ICONIC</v>
      </c>
    </row>
    <row r="93" spans="1:20" x14ac:dyDescent="0.3">
      <c r="A93">
        <f>VLOOKUP(Special[[#This Row],[No用]],SetNo[[No.用]:[vlookup 用]],2,FALSE)</f>
        <v>56</v>
      </c>
      <c r="B93" t="s">
        <v>118</v>
      </c>
      <c r="C93" t="s">
        <v>32</v>
      </c>
      <c r="D93" t="s">
        <v>23</v>
      </c>
      <c r="E93" t="s">
        <v>25</v>
      </c>
      <c r="F93" t="s">
        <v>20</v>
      </c>
      <c r="G93" t="s">
        <v>71</v>
      </c>
      <c r="H93">
        <v>1</v>
      </c>
      <c r="I93" t="s">
        <v>276</v>
      </c>
      <c r="J93" s="3" t="s">
        <v>203</v>
      </c>
      <c r="K93" s="3" t="s">
        <v>174</v>
      </c>
      <c r="L93">
        <v>13</v>
      </c>
      <c r="T93" t="str">
        <f>Special[[#This Row],[服装]]&amp;Special[[#This Row],[名前]]&amp;Special[[#This Row],[レアリティ]]</f>
        <v>プール掃除岩泉一ICONIC</v>
      </c>
    </row>
    <row r="94" spans="1:20" x14ac:dyDescent="0.3">
      <c r="A94">
        <f>VLOOKUP(Special[[#This Row],[No用]],SetNo[[No.用]:[vlookup 用]],2,FALSE)</f>
        <v>56</v>
      </c>
      <c r="B94" t="s">
        <v>118</v>
      </c>
      <c r="C94" t="s">
        <v>32</v>
      </c>
      <c r="D94" t="s">
        <v>23</v>
      </c>
      <c r="E94" t="s">
        <v>25</v>
      </c>
      <c r="F94" t="s">
        <v>20</v>
      </c>
      <c r="G94" t="s">
        <v>71</v>
      </c>
      <c r="H94">
        <v>1</v>
      </c>
      <c r="I94" t="s">
        <v>276</v>
      </c>
      <c r="J94" s="3" t="s">
        <v>205</v>
      </c>
      <c r="K94" s="3" t="s">
        <v>238</v>
      </c>
      <c r="L94">
        <v>47</v>
      </c>
      <c r="N94">
        <v>57</v>
      </c>
      <c r="R94" s="3" t="s">
        <v>304</v>
      </c>
      <c r="S94">
        <v>2</v>
      </c>
      <c r="T94" t="str">
        <f>Special[[#This Row],[服装]]&amp;Special[[#This Row],[名前]]&amp;Special[[#This Row],[レアリティ]]</f>
        <v>プール掃除岩泉一ICONIC</v>
      </c>
    </row>
    <row r="95" spans="1:20" x14ac:dyDescent="0.3">
      <c r="A95">
        <f>VLOOKUP(Special[[#This Row],[No用]],SetNo[[No.用]:[vlookup 用]],2,FALSE)</f>
        <v>57</v>
      </c>
      <c r="B95" t="s">
        <v>218</v>
      </c>
      <c r="C95" t="s">
        <v>33</v>
      </c>
      <c r="D95" t="s">
        <v>24</v>
      </c>
      <c r="E95" t="s">
        <v>26</v>
      </c>
      <c r="F95" t="s">
        <v>20</v>
      </c>
      <c r="G95" t="s">
        <v>71</v>
      </c>
      <c r="H95">
        <v>1</v>
      </c>
      <c r="I95" t="s">
        <v>276</v>
      </c>
      <c r="J95" s="3" t="s">
        <v>203</v>
      </c>
      <c r="K95" s="3" t="s">
        <v>174</v>
      </c>
      <c r="L95">
        <v>13</v>
      </c>
      <c r="T95" t="str">
        <f>Special[[#This Row],[服装]]&amp;Special[[#This Row],[名前]]&amp;Special[[#This Row],[レアリティ]]</f>
        <v>ユニフォーム金田一勇太郎ICONIC</v>
      </c>
    </row>
    <row r="96" spans="1:20" x14ac:dyDescent="0.3">
      <c r="A96">
        <f>VLOOKUP(Special[[#This Row],[No用]],SetNo[[No.用]:[vlookup 用]],2,FALSE)</f>
        <v>57</v>
      </c>
      <c r="B96" t="s">
        <v>218</v>
      </c>
      <c r="C96" t="s">
        <v>33</v>
      </c>
      <c r="D96" t="s">
        <v>24</v>
      </c>
      <c r="E96" t="s">
        <v>26</v>
      </c>
      <c r="F96" t="s">
        <v>20</v>
      </c>
      <c r="G96" t="s">
        <v>71</v>
      </c>
      <c r="H96">
        <v>1</v>
      </c>
      <c r="I96" t="s">
        <v>276</v>
      </c>
      <c r="J96" s="3" t="s">
        <v>408</v>
      </c>
      <c r="K96" s="3" t="s">
        <v>238</v>
      </c>
      <c r="L96">
        <v>43</v>
      </c>
      <c r="N96">
        <v>53</v>
      </c>
      <c r="T96" t="str">
        <f>Special[[#This Row],[服装]]&amp;Special[[#This Row],[名前]]&amp;Special[[#This Row],[レアリティ]]</f>
        <v>ユニフォーム金田一勇太郎ICONIC</v>
      </c>
    </row>
    <row r="97" spans="1:20" x14ac:dyDescent="0.3">
      <c r="A97">
        <f>VLOOKUP(Special[[#This Row],[No用]],SetNo[[No.用]:[vlookup 用]],2,FALSE)</f>
        <v>58</v>
      </c>
      <c r="B97" t="s">
        <v>218</v>
      </c>
      <c r="C97" t="s">
        <v>34</v>
      </c>
      <c r="D97" t="s">
        <v>28</v>
      </c>
      <c r="E97" t="s">
        <v>25</v>
      </c>
      <c r="F97" t="s">
        <v>20</v>
      </c>
      <c r="G97" t="s">
        <v>71</v>
      </c>
      <c r="H97">
        <v>1</v>
      </c>
      <c r="I97" t="s">
        <v>276</v>
      </c>
      <c r="J97" s="3" t="s">
        <v>203</v>
      </c>
      <c r="K97" s="3" t="s">
        <v>174</v>
      </c>
      <c r="L97">
        <v>13</v>
      </c>
      <c r="T97" t="str">
        <f>Special[[#This Row],[服装]]&amp;Special[[#This Row],[名前]]&amp;Special[[#This Row],[レアリティ]]</f>
        <v>ユニフォーム京谷賢太郎ICONIC</v>
      </c>
    </row>
    <row r="98" spans="1:20" x14ac:dyDescent="0.3">
      <c r="A98" t="str">
        <f>VLOOKUP(Special[[#This Row],[No用]],SetNo[[No.用]:[vlookup 用]],2,FALSE)</f>
        <v/>
      </c>
      <c r="H98">
        <v>1</v>
      </c>
      <c r="I98" t="s">
        <v>276</v>
      </c>
      <c r="J98" s="3" t="s">
        <v>192</v>
      </c>
      <c r="K98" s="3" t="s">
        <v>185</v>
      </c>
      <c r="L98">
        <v>13</v>
      </c>
      <c r="T98" t="str">
        <f>Special[[#This Row],[服装]]&amp;Special[[#This Row],[名前]]&amp;Special[[#This Row],[レアリティ]]</f>
        <v/>
      </c>
    </row>
    <row r="99" spans="1:20" x14ac:dyDescent="0.3">
      <c r="A99" t="str">
        <f>VLOOKUP(Special[[#This Row],[No用]],SetNo[[No.用]:[vlookup 用]],2,FALSE)</f>
        <v/>
      </c>
      <c r="H99">
        <v>1</v>
      </c>
      <c r="I99" t="s">
        <v>276</v>
      </c>
      <c r="T99" t="str">
        <f>Special[[#This Row],[服装]]&amp;Special[[#This Row],[名前]]&amp;Special[[#This Row],[レアリティ]]</f>
        <v/>
      </c>
    </row>
    <row r="100" spans="1:20" x14ac:dyDescent="0.3">
      <c r="A100" t="str">
        <f>VLOOKUP(Special[[#This Row],[No用]],SetNo[[No.用]:[vlookup 用]],2,FALSE)</f>
        <v/>
      </c>
      <c r="H100">
        <v>1</v>
      </c>
      <c r="I100" t="s">
        <v>276</v>
      </c>
      <c r="T100" t="str">
        <f>Special[[#This Row],[服装]]&amp;Special[[#This Row],[名前]]&amp;Special[[#This Row],[レアリティ]]</f>
        <v/>
      </c>
    </row>
    <row r="101" spans="1:20" x14ac:dyDescent="0.3">
      <c r="A101" t="str">
        <f>VLOOKUP(Special[[#This Row],[No用]],SetNo[[No.用]:[vlookup 用]],2,FALSE)</f>
        <v/>
      </c>
      <c r="H101">
        <v>1</v>
      </c>
      <c r="I101" t="s">
        <v>276</v>
      </c>
      <c r="T101" t="str">
        <f>Special[[#This Row],[服装]]&amp;Special[[#This Row],[名前]]&amp;Special[[#This Row],[レアリティ]]</f>
        <v/>
      </c>
    </row>
    <row r="102" spans="1:20" x14ac:dyDescent="0.3">
      <c r="A102" t="str">
        <f>VLOOKUP(Special[[#This Row],[No用]],SetNo[[No.用]:[vlookup 用]],2,FALSE)</f>
        <v/>
      </c>
      <c r="H102">
        <v>1</v>
      </c>
      <c r="I102" t="s">
        <v>276</v>
      </c>
      <c r="T102" t="str">
        <f>Special[[#This Row],[服装]]&amp;Special[[#This Row],[名前]]&amp;Special[[#This Row],[レアリティ]]</f>
        <v/>
      </c>
    </row>
    <row r="103" spans="1:20" x14ac:dyDescent="0.3">
      <c r="A103" t="str">
        <f>VLOOKUP(Special[[#This Row],[No用]],SetNo[[No.用]:[vlookup 用]],2,FALSE)</f>
        <v/>
      </c>
      <c r="H103">
        <v>1</v>
      </c>
      <c r="I103" t="s">
        <v>276</v>
      </c>
      <c r="T103" t="str">
        <f>Special[[#This Row],[服装]]&amp;Special[[#This Row],[名前]]&amp;Special[[#This Row],[レアリティ]]</f>
        <v/>
      </c>
    </row>
    <row r="104" spans="1:20" x14ac:dyDescent="0.3">
      <c r="A104">
        <f>VLOOKUP(Special[[#This Row],[No用]],SetNo[[No.用]:[vlookup 用]],2,FALSE)</f>
        <v>59</v>
      </c>
      <c r="B104" t="s">
        <v>218</v>
      </c>
      <c r="C104" t="s">
        <v>35</v>
      </c>
      <c r="D104" t="s">
        <v>23</v>
      </c>
      <c r="E104" t="s">
        <v>25</v>
      </c>
      <c r="F104" t="s">
        <v>20</v>
      </c>
      <c r="G104" t="s">
        <v>71</v>
      </c>
      <c r="H104">
        <v>1</v>
      </c>
      <c r="I104" t="s">
        <v>276</v>
      </c>
      <c r="T104" t="str">
        <f>Special[[#This Row],[服装]]&amp;Special[[#This Row],[名前]]&amp;Special[[#This Row],[レアリティ]]</f>
        <v>ユニフォーム国見英ICONIC</v>
      </c>
    </row>
    <row r="105" spans="1:20" x14ac:dyDescent="0.3">
      <c r="A105">
        <f>VLOOKUP(Special[[#This Row],[No用]],SetNo[[No.用]:[vlookup 用]],2,FALSE)</f>
        <v>60</v>
      </c>
      <c r="B105" t="s">
        <v>218</v>
      </c>
      <c r="C105" t="s">
        <v>36</v>
      </c>
      <c r="D105" t="s">
        <v>23</v>
      </c>
      <c r="E105" t="s">
        <v>21</v>
      </c>
      <c r="F105" t="s">
        <v>20</v>
      </c>
      <c r="G105" t="s">
        <v>71</v>
      </c>
      <c r="H105">
        <v>1</v>
      </c>
      <c r="I105" t="s">
        <v>276</v>
      </c>
      <c r="T105" t="str">
        <f>Special[[#This Row],[服装]]&amp;Special[[#This Row],[名前]]&amp;Special[[#This Row],[レアリティ]]</f>
        <v>ユニフォーム渡親治ICONIC</v>
      </c>
    </row>
    <row r="106" spans="1:20" x14ac:dyDescent="0.3">
      <c r="A106">
        <f>VLOOKUP(Special[[#This Row],[No用]],SetNo[[No.用]:[vlookup 用]],2,FALSE)</f>
        <v>61</v>
      </c>
      <c r="B106" t="s">
        <v>218</v>
      </c>
      <c r="C106" t="s">
        <v>37</v>
      </c>
      <c r="D106" t="s">
        <v>23</v>
      </c>
      <c r="E106" t="s">
        <v>26</v>
      </c>
      <c r="F106" t="s">
        <v>20</v>
      </c>
      <c r="G106" t="s">
        <v>71</v>
      </c>
      <c r="H106">
        <v>1</v>
      </c>
      <c r="I106" t="s">
        <v>276</v>
      </c>
      <c r="T106" t="str">
        <f>Special[[#This Row],[服装]]&amp;Special[[#This Row],[名前]]&amp;Special[[#This Row],[レアリティ]]</f>
        <v>ユニフォーム松川一静ICONIC</v>
      </c>
    </row>
    <row r="107" spans="1:20" x14ac:dyDescent="0.3">
      <c r="A107">
        <f>VLOOKUP(Special[[#This Row],[No用]],SetNo[[No.用]:[vlookup 用]],2,FALSE)</f>
        <v>62</v>
      </c>
      <c r="B107" t="s">
        <v>218</v>
      </c>
      <c r="C107" t="s">
        <v>38</v>
      </c>
      <c r="D107" t="s">
        <v>23</v>
      </c>
      <c r="E107" t="s">
        <v>25</v>
      </c>
      <c r="F107" t="s">
        <v>20</v>
      </c>
      <c r="G107" t="s">
        <v>71</v>
      </c>
      <c r="H107">
        <v>1</v>
      </c>
      <c r="I107" t="s">
        <v>276</v>
      </c>
      <c r="T107" t="str">
        <f>Special[[#This Row],[服装]]&amp;Special[[#This Row],[名前]]&amp;Special[[#This Row],[レアリティ]]</f>
        <v>ユニフォーム花巻貴大ICONIC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B2" sqref="B2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173</v>
      </c>
      <c r="B1" s="3" t="s">
        <v>283</v>
      </c>
      <c r="C1" s="3" t="s">
        <v>284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ユニフォーム山口忠ICONIC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水着山口忠ICONIC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ユニフォーム西谷夕ICONIC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制服西谷夕ICONIC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ユニフォーム田中龍之介ICONIC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ユニフォーム澤村大地ICONIC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プール掃除澤村大地ICONIC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ユニフォーム菅原考支ICONIC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プール掃除菅原考支ICONIC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ユニフォーム東峰旭ICONIC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ユニフォーム東峰旭YELL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ユニフォーム縁下力ICONIC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探偵縁下力ICONIC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ユニフォーム木下久志ICONIC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ユニフォーム成田一仁ICONIC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ユニフォーム孤爪研磨ICONIC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制服孤爪研磨ICONIC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夏祭り孤爪研磨ICONIC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ユニフォーム黒尾鉄朗ICONIC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ユニフォーム灰羽リエーフICONIC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探偵灰羽リエーフICONIC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ユニフォーム夜久衛輔ICONIC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ユニフォーム福永招平ICONIC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ユニフォーム犬岡走ICONIC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ユニフォーム山本猛虎ICONIC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ユニフォーム芝山優生ICONIC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ユニフォーム海信之ICONIC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ユニフォーム海信之YELL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ユニフォーム青根高伸ICONIC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制服青根高伸ICONIC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プール掃除青根高伸ICONIC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ユニフォーム二口堅治ICONIC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制服二口堅治ICONIC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プール掃除二口堅治ICONIC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ユニフォーム黄金川貫至ICONIC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制服黄金川貫至ICONIC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ユニフォーム小原豊ICONIC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ユニフォーム女川太郎ICONIC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ユニフォーム作並浩輔ICONIC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ユニフォーム吹上仁悟ICONIC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ユニフォーム及川徹ICONIC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プール掃除及川徹ICONIC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ユニフォーム岩泉一ICONIC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プール掃除岩泉一ICONIC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ユニフォーム金田一勇太郎ICONIC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ユニフォーム京谷賢太郎ICONIC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ユニフォーム国見英ICONIC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ユニフォーム渡親治ICONIC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ユニフォーム松川一静ICONIC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ユニフォーム花巻貴大ICONIC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ユニフォーム駒木輝ICONIC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ユニフォーム茶屋和馬ICONIC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ユニフォーム玉川弘樹ICONIC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ユニフォーム桜井大河ICONIC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ユニフォーム芳賀良治ICONIC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ユニフォーム渋谷陸斗ICONIC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ユニフォーム池尻隼人ICONIC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ユニフォーム十和田良樹ICONIC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ユニフォーム森岳歩ICONIC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ユニフォーム唐松拓巳ICONIC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ユニフォーム田沢裕樹ICONIC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ユニフォーム子安颯真ICONIC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ユニフォーム横手駿ICONIC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ユニフォーム夏瀬伊吹ICONIC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ユニフォーム古牧譲ICONIC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ユニフォーム浅虫快人ICONIC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ユニフォーム南田大志ICONIC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ユニフォーム湯川良明ICONIC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ユニフォーム稲垣功ICONIC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ユニフォーム馬門英治ICONIC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ユニフォーム百沢雄大ICONIC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ユニフォーム照島游児ICONIC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制服照島游児ICONIC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ユニフォーム母畑和馬ICONIC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ユニフォーム二岐丈晴ICONIC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制服二岐丈晴ICONIC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ユニフォーム沼尻凛太郎ICONIC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ユニフォーム飯坂信義ICONIC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ユニフォーム東山勝道ICONIC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ユニフォーム土湯新ICONIC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ユニフォーム中島猛ICONIC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ユニフォーム白石優希ICONIC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ユニフォーム花山一雅ICONIC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ユニフォーム鳴子哲平ICONIC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ユニフォーム秋保和光ICONIC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ユニフォーム松島剛ICONIC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ユニフォーム川渡瞬己ICONIC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ユニフォーム牛島若利ICONIC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水着牛島若利ICONIC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ユニフォーム天童覚ICONIC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水着天童覚ICONIC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ユニフォーム五色工ICONIC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ユニフォーム白布賢二郎ICONIC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ユニフォーム大平獅音ICONIC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ユニフォーム川西太一ICONIC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ユニフォーム瀬見栄太ICONIC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ユニフォーム山形隼人ICONIC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ユニフォーム宮侑ICONIC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ユニフォーム宮治ICONIC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ユニフォーム角名倫太郎ICONIC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ユニフォーム北信介ICONIC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ユニフォーム木兎光太郎ICONIC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夏祭り木兎光太郎ICONIC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ユニフォーム木葉秋紀ICONIC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ユニフォーム猿杙大和ICONIC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ユニフォーム小見春樹ICONIC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ユニフォーム尾長渉ICONIC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ユニフォーム鷲尾辰生ICONIC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ユニフォーム赤葦京治ICONIC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夏祭り赤葦京治ICONIC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ユニフォーム星海光来ICONIC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ユニフォーム佐久早聖臣ICONIC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ユニフォーム小森元也ICONIC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ユニフォーム昼神幸郎ICONIC</v>
      </c>
      <c r="C127">
        <f>SetNo[[#This Row],[No.]]</f>
        <v>126</v>
      </c>
    </row>
    <row r="128" spans="1:3" x14ac:dyDescent="0.3">
      <c r="A128" t="str">
        <f>IFERROR(Stat[[#This Row],[No.]],"")</f>
        <v/>
      </c>
      <c r="B128" t="str">
        <f>IFERROR(Stat[[#This Row],[No用]],"")</f>
        <v/>
      </c>
      <c r="C128" t="str">
        <f>SetNo[[#This Row],[No.]]</f>
        <v/>
      </c>
    </row>
    <row r="129" spans="1:3" x14ac:dyDescent="0.3">
      <c r="A129" t="str">
        <f>IFERROR(Stat[[#This Row],[No.]],"")</f>
        <v/>
      </c>
      <c r="B129" t="str">
        <f>IFERROR(Stat[[#This Row],[No用]],"")</f>
        <v/>
      </c>
      <c r="C129" t="str">
        <f>SetNo[[#This Row],[No.]]</f>
        <v/>
      </c>
    </row>
    <row r="130" spans="1:3" x14ac:dyDescent="0.3">
      <c r="A130" t="str">
        <f>IFERROR(Stat[[#This Row],[No.]],"")</f>
        <v/>
      </c>
      <c r="B130" t="str">
        <f>IFERROR(Stat[[#This Row],[No用]],"")</f>
        <v/>
      </c>
      <c r="C130" t="str">
        <f>SetNo[[#This Row],[No.]]</f>
        <v/>
      </c>
    </row>
    <row r="131" spans="1:3" x14ac:dyDescent="0.3">
      <c r="A131" t="str">
        <f>IFERROR(Stat[[#This Row],[No.]],"")</f>
        <v/>
      </c>
      <c r="B131" t="str">
        <f>IFERROR(Stat[[#This Row],[No用]],"")</f>
        <v/>
      </c>
      <c r="C131" t="str">
        <f>SetNo[[#This Row],[No.]]</f>
        <v/>
      </c>
    </row>
    <row r="132" spans="1:3" x14ac:dyDescent="0.3">
      <c r="A132" t="str">
        <f>IFERROR(Stat[[#This Row],[No.]],"")</f>
        <v/>
      </c>
      <c r="B132" t="str">
        <f>IFERROR(Stat[[#This Row],[No用]],"")</f>
        <v/>
      </c>
      <c r="C132" t="str">
        <f>SetNo[[#This Row],[No.]]</f>
        <v/>
      </c>
    </row>
    <row r="133" spans="1:3" x14ac:dyDescent="0.3">
      <c r="A133" t="str">
        <f>IFERROR(Stat[[#This Row],[No.]],"")</f>
        <v/>
      </c>
      <c r="B133" t="str">
        <f>IFERROR(Stat[[#This Row],[No用]],"")</f>
        <v/>
      </c>
      <c r="C133" t="str">
        <f>SetNo[[#This Row],[No.]]</f>
        <v/>
      </c>
    </row>
    <row r="134" spans="1:3" x14ac:dyDescent="0.3">
      <c r="A134" t="str">
        <f>IFERROR(Stat[[#This Row],[No.]],"")</f>
        <v/>
      </c>
      <c r="B134" t="str">
        <f>IFERROR(Stat[[#This Row],[No用]],"")</f>
        <v/>
      </c>
      <c r="C134" t="str">
        <f>SetNo[[#This Row],[No.]]</f>
        <v/>
      </c>
    </row>
    <row r="135" spans="1:3" x14ac:dyDescent="0.3">
      <c r="A135" t="str">
        <f>IFERROR(Stat[[#This Row],[No.]],"")</f>
        <v/>
      </c>
      <c r="B135" t="str">
        <f>IFERROR(Stat[[#This Row],[No用]],"")</f>
        <v/>
      </c>
      <c r="C135" t="str">
        <f>SetNo[[#This Row],[No.]]</f>
        <v/>
      </c>
    </row>
    <row r="136" spans="1:3" x14ac:dyDescent="0.3">
      <c r="A136" t="str">
        <f>IFERROR(Stat[[#This Row],[No.]],"")</f>
        <v/>
      </c>
      <c r="B136" t="str">
        <f>IFERROR(Stat[[#This Row],[No用]],"")</f>
        <v/>
      </c>
      <c r="C136" t="str">
        <f>SetNo[[#This Row],[No.]]</f>
        <v/>
      </c>
    </row>
    <row r="137" spans="1:3" x14ac:dyDescent="0.3">
      <c r="A137" t="str">
        <f>IFERROR(Stat[[#This Row],[No.]],"")</f>
        <v/>
      </c>
      <c r="B137" t="str">
        <f>IFERROR(Stat[[#This Row],[No用]],"")</f>
        <v/>
      </c>
      <c r="C137" t="str">
        <f>SetNo[[#This Row],[No.]]</f>
        <v/>
      </c>
    </row>
    <row r="138" spans="1:3" x14ac:dyDescent="0.3">
      <c r="A138" t="str">
        <f>IFERROR(Stat[[#This Row],[No.]],"")</f>
        <v/>
      </c>
      <c r="B138" t="str">
        <f>IFERROR(Stat[[#This Row],[No用]],"")</f>
        <v/>
      </c>
      <c r="C138" t="str">
        <f>SetNo[[#This Row],[No.]]</f>
        <v/>
      </c>
    </row>
    <row r="139" spans="1:3" x14ac:dyDescent="0.3">
      <c r="A139" t="str">
        <f>IFERROR(Stat[[#This Row],[No.]],"")</f>
        <v/>
      </c>
      <c r="B139" t="str">
        <f>IFERROR(Stat[[#This Row],[No用]],"")</f>
        <v/>
      </c>
      <c r="C139" t="str">
        <f>SetNo[[#This Row],[No.]]</f>
        <v/>
      </c>
    </row>
    <row r="140" spans="1:3" x14ac:dyDescent="0.3">
      <c r="A140" t="str">
        <f>IFERROR(Stat[[#This Row],[No.]],"")</f>
        <v/>
      </c>
      <c r="B140" t="str">
        <f>IFERROR(Stat[[#This Row],[No用]],"")</f>
        <v/>
      </c>
      <c r="C140" t="str">
        <f>SetNo[[#This Row],[No.]]</f>
        <v/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Pivot_stat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:creator>MASAKO KAZATO</dc:creator>
  <cp:lastModifiedBy>MASAKO KAZATO</cp:lastModifiedBy>
  <dcterms:created xsi:type="dcterms:W3CDTF">2023-09-05T13:27:38Z</dcterms:created>
  <dcterms:modified xsi:type="dcterms:W3CDTF">2023-09-27T13:33:00Z</dcterms:modified>
</cp:coreProperties>
</file>