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BF37BAF7-1523-4D64-AFA7-A55ECFA7BE69}" xr6:coauthVersionLast="47" xr6:coauthVersionMax="47" xr10:uidLastSave="{00000000-0000-0000-0000-000000000000}"/>
  <bookViews>
    <workbookView xWindow="6461" yWindow="5835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Stat99!$C$1:$W$76</definedName>
    <definedName name="ExternalData_1" localSheetId="7" hidden="1">Q_Stat!$A$1:$AE$152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青城!$A$1:$M$13</definedName>
    <definedName name="ExternalData_14" localSheetId="10" hidden="1">音駒!$A$1:$M$16</definedName>
    <definedName name="ExternalData_15" localSheetId="9" hidden="1">鴎台!$A$1:$M$4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梟谷!$A$1:$M$11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8" l="1"/>
  <c r="B116" i="18" s="1"/>
  <c r="B117" i="18" s="1"/>
  <c r="B118" i="18"/>
  <c r="B119" i="18"/>
  <c r="B74" i="11"/>
  <c r="B75" i="11"/>
  <c r="B76" i="11"/>
  <c r="B77" i="11"/>
  <c r="B78" i="11"/>
  <c r="B79" i="11"/>
  <c r="B80" i="11"/>
  <c r="B81" i="11"/>
  <c r="B388" i="14"/>
  <c r="B389" i="14"/>
  <c r="B394" i="14"/>
  <c r="B395" i="14" s="1"/>
  <c r="B396" i="14" s="1"/>
  <c r="B397" i="14" s="1"/>
  <c r="B398" i="14" s="1"/>
  <c r="T115" i="18"/>
  <c r="A115" i="18" s="1"/>
  <c r="T116" i="18"/>
  <c r="A116" i="18" s="1"/>
  <c r="T117" i="18"/>
  <c r="A117" i="18" s="1"/>
  <c r="T252" i="17"/>
  <c r="A252" i="17" s="1"/>
  <c r="T253" i="17"/>
  <c r="A253" i="17" s="1"/>
  <c r="T254" i="17"/>
  <c r="A254" i="17" s="1"/>
  <c r="T255" i="17"/>
  <c r="A255" i="17" s="1"/>
  <c r="T256" i="17"/>
  <c r="A256" i="17" s="1"/>
  <c r="T257" i="17"/>
  <c r="A257" i="17" s="1"/>
  <c r="T258" i="17"/>
  <c r="A258" i="17" s="1"/>
  <c r="A279" i="16"/>
  <c r="T278" i="16"/>
  <c r="A278" i="16" s="1"/>
  <c r="T279" i="16"/>
  <c r="T280" i="16"/>
  <c r="A280" i="16" s="1"/>
  <c r="T199" i="15"/>
  <c r="A199" i="15" s="1"/>
  <c r="T200" i="15"/>
  <c r="A200" i="15" s="1"/>
  <c r="T389" i="14"/>
  <c r="A389" i="14" s="1"/>
  <c r="T390" i="14"/>
  <c r="A390" i="14" s="1"/>
  <c r="B390" i="14" s="1"/>
  <c r="B391" i="14" s="1"/>
  <c r="B392" i="14" s="1"/>
  <c r="B393" i="14" s="1"/>
  <c r="T392" i="14"/>
  <c r="A392" i="14" s="1"/>
  <c r="T393" i="14"/>
  <c r="A393" i="14" s="1"/>
  <c r="T391" i="14"/>
  <c r="A391" i="14" s="1"/>
  <c r="T76" i="11"/>
  <c r="A76" i="11" s="1"/>
  <c r="A68" i="2"/>
  <c r="V68" i="2"/>
  <c r="W68" i="2"/>
  <c r="X6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2" i="2"/>
  <c r="T174" i="18"/>
  <c r="T173" i="18"/>
  <c r="T423" i="17"/>
  <c r="T424" i="17"/>
  <c r="T425" i="17"/>
  <c r="T426" i="17"/>
  <c r="T427" i="17"/>
  <c r="T428" i="17"/>
  <c r="T429" i="17"/>
  <c r="T430" i="17"/>
  <c r="T426" i="16"/>
  <c r="T427" i="16"/>
  <c r="T306" i="15"/>
  <c r="T307" i="15"/>
  <c r="T630" i="14"/>
  <c r="T631" i="14"/>
  <c r="T632" i="14"/>
  <c r="T633" i="14"/>
  <c r="T634" i="14"/>
  <c r="T123" i="11"/>
  <c r="V112" i="2"/>
  <c r="W112" i="2"/>
  <c r="X112" i="2"/>
  <c r="T216" i="18"/>
  <c r="T217" i="18"/>
  <c r="T537" i="17"/>
  <c r="T538" i="17"/>
  <c r="T539" i="17"/>
  <c r="T533" i="16"/>
  <c r="T534" i="16"/>
  <c r="T535" i="16"/>
  <c r="T536" i="16"/>
  <c r="T537" i="16"/>
  <c r="T538" i="16"/>
  <c r="T539" i="16"/>
  <c r="T387" i="15"/>
  <c r="T388" i="15"/>
  <c r="T796" i="14"/>
  <c r="T797" i="14"/>
  <c r="T798" i="14"/>
  <c r="T799" i="14"/>
  <c r="T800" i="14"/>
  <c r="T801" i="14"/>
  <c r="T155" i="11"/>
  <c r="T156" i="11"/>
  <c r="X141" i="2"/>
  <c r="V141" i="2"/>
  <c r="W141" i="2"/>
  <c r="T187" i="18"/>
  <c r="T188" i="18"/>
  <c r="T461" i="17"/>
  <c r="T462" i="17"/>
  <c r="T463" i="17"/>
  <c r="T456" i="16"/>
  <c r="T457" i="16"/>
  <c r="T339" i="15"/>
  <c r="T340" i="15"/>
  <c r="T341" i="15"/>
  <c r="T342" i="15"/>
  <c r="T343" i="15"/>
  <c r="T685" i="14"/>
  <c r="T686" i="14"/>
  <c r="T687" i="14"/>
  <c r="T688" i="14"/>
  <c r="T689" i="14"/>
  <c r="T690" i="14"/>
  <c r="T691" i="14"/>
  <c r="T134" i="11"/>
  <c r="T135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2" i="2"/>
  <c r="W122" i="2"/>
  <c r="X122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65" i="14"/>
  <c r="T864" i="14"/>
  <c r="T863" i="14"/>
  <c r="T571" i="17"/>
  <c r="T572" i="17"/>
  <c r="T573" i="17"/>
  <c r="T850" i="14"/>
  <c r="T851" i="14"/>
  <c r="T852" i="14"/>
  <c r="T853" i="14"/>
  <c r="T854" i="14"/>
  <c r="T855" i="14"/>
  <c r="T232" i="18"/>
  <c r="T564" i="17"/>
  <c r="T565" i="17"/>
  <c r="T566" i="17"/>
  <c r="T567" i="17"/>
  <c r="T568" i="17"/>
  <c r="T844" i="14"/>
  <c r="T845" i="14"/>
  <c r="T846" i="14"/>
  <c r="T847" i="14"/>
  <c r="T848" i="14"/>
  <c r="T849" i="14"/>
  <c r="T856" i="14"/>
  <c r="T857" i="14"/>
  <c r="T858" i="14"/>
  <c r="T167" i="11"/>
  <c r="T567" i="16"/>
  <c r="T568" i="16"/>
  <c r="T569" i="16"/>
  <c r="T570" i="16"/>
  <c r="T571" i="16"/>
  <c r="T572" i="16"/>
  <c r="T403" i="15"/>
  <c r="T404" i="15"/>
  <c r="T405" i="15"/>
  <c r="T406" i="15"/>
  <c r="T407" i="15"/>
  <c r="T408" i="15"/>
  <c r="T409" i="15"/>
  <c r="T410" i="15"/>
  <c r="T165" i="11"/>
  <c r="T557" i="17"/>
  <c r="T558" i="17"/>
  <c r="T559" i="17"/>
  <c r="T560" i="17"/>
  <c r="T561" i="17"/>
  <c r="T562" i="17"/>
  <c r="T563" i="17"/>
  <c r="T560" i="16"/>
  <c r="T561" i="16"/>
  <c r="T562" i="16"/>
  <c r="T563" i="16"/>
  <c r="T564" i="16"/>
  <c r="T565" i="16"/>
  <c r="T566" i="16"/>
  <c r="T573" i="16"/>
  <c r="T574" i="16"/>
  <c r="T400" i="15"/>
  <c r="T401" i="15"/>
  <c r="T833" i="14"/>
  <c r="T834" i="14"/>
  <c r="T835" i="14"/>
  <c r="T836" i="14"/>
  <c r="T837" i="14"/>
  <c r="T838" i="14"/>
  <c r="T839" i="14"/>
  <c r="T840" i="14"/>
  <c r="T841" i="14"/>
  <c r="T842" i="14"/>
  <c r="T227" i="18"/>
  <c r="T228" i="18"/>
  <c r="T229" i="18"/>
  <c r="T230" i="18"/>
  <c r="T231" i="18"/>
  <c r="T233" i="18"/>
  <c r="T234" i="18"/>
  <c r="T235" i="18"/>
  <c r="T569" i="17"/>
  <c r="T570" i="17"/>
  <c r="T574" i="17"/>
  <c r="T575" i="17"/>
  <c r="T576" i="17"/>
  <c r="T559" i="16"/>
  <c r="T575" i="16"/>
  <c r="T576" i="16"/>
  <c r="T399" i="15"/>
  <c r="T402" i="15"/>
  <c r="T411" i="15"/>
  <c r="T412" i="15"/>
  <c r="T832" i="14"/>
  <c r="T843" i="14"/>
  <c r="T859" i="14"/>
  <c r="T860" i="14"/>
  <c r="T861" i="14"/>
  <c r="T862" i="14"/>
  <c r="T163" i="11"/>
  <c r="T164" i="11"/>
  <c r="T166" i="11"/>
  <c r="T168" i="11"/>
  <c r="T169" i="11"/>
  <c r="T170" i="11"/>
  <c r="V152" i="2"/>
  <c r="W152" i="2"/>
  <c r="V147" i="2"/>
  <c r="V148" i="2"/>
  <c r="V149" i="2"/>
  <c r="V150" i="2"/>
  <c r="V151" i="2"/>
  <c r="W147" i="2"/>
  <c r="W148" i="2"/>
  <c r="W149" i="2"/>
  <c r="W150" i="2"/>
  <c r="W151" i="2"/>
  <c r="X147" i="2"/>
  <c r="X148" i="2"/>
  <c r="X149" i="2"/>
  <c r="X150" i="2"/>
  <c r="X151" i="2"/>
  <c r="X152" i="2"/>
  <c r="T201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5" i="18"/>
  <c r="T344" i="17"/>
  <c r="T345" i="17"/>
  <c r="T346" i="17"/>
  <c r="T347" i="17"/>
  <c r="T348" i="17"/>
  <c r="T355" i="16"/>
  <c r="T356" i="16"/>
  <c r="T357" i="16"/>
  <c r="T253" i="15"/>
  <c r="T254" i="15"/>
  <c r="T514" i="14"/>
  <c r="T515" i="14"/>
  <c r="T516" i="14"/>
  <c r="T517" i="14"/>
  <c r="T518" i="14"/>
  <c r="T99" i="11"/>
  <c r="V91" i="2"/>
  <c r="W91" i="2"/>
  <c r="X91" i="2"/>
  <c r="T177" i="18"/>
  <c r="T178" i="18"/>
  <c r="T434" i="17"/>
  <c r="T435" i="17"/>
  <c r="T436" i="17"/>
  <c r="T433" i="16"/>
  <c r="T434" i="16"/>
  <c r="T435" i="16"/>
  <c r="T436" i="16"/>
  <c r="T437" i="16"/>
  <c r="T438" i="16"/>
  <c r="T439" i="16"/>
  <c r="T440" i="16"/>
  <c r="T310" i="15"/>
  <c r="T311" i="15"/>
  <c r="T640" i="14"/>
  <c r="T641" i="14"/>
  <c r="T642" i="14"/>
  <c r="T643" i="14"/>
  <c r="T644" i="14"/>
  <c r="T125" i="11"/>
  <c r="V114" i="2"/>
  <c r="W114" i="2"/>
  <c r="X114" i="2"/>
  <c r="T545" i="16"/>
  <c r="T546" i="16"/>
  <c r="T547" i="16"/>
  <c r="T548" i="16"/>
  <c r="T549" i="16"/>
  <c r="T550" i="16"/>
  <c r="T551" i="16"/>
  <c r="T542" i="17"/>
  <c r="T543" i="17"/>
  <c r="T544" i="17"/>
  <c r="T545" i="17"/>
  <c r="T546" i="17"/>
  <c r="T547" i="17"/>
  <c r="T548" i="17"/>
  <c r="T215" i="18"/>
  <c r="T214" i="18"/>
  <c r="T535" i="17"/>
  <c r="T536" i="17"/>
  <c r="T540" i="17"/>
  <c r="T386" i="15"/>
  <c r="T389" i="15"/>
  <c r="T390" i="15"/>
  <c r="T391" i="15"/>
  <c r="T392" i="15"/>
  <c r="T393" i="15"/>
  <c r="T394" i="15"/>
  <c r="T820" i="14"/>
  <c r="T819" i="14"/>
  <c r="T818" i="14"/>
  <c r="T817" i="14"/>
  <c r="T816" i="14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795" i="14"/>
  <c r="T794" i="14"/>
  <c r="T213" i="18"/>
  <c r="T218" i="18"/>
  <c r="T219" i="18"/>
  <c r="T220" i="18"/>
  <c r="T530" i="17"/>
  <c r="T531" i="17"/>
  <c r="T532" i="17"/>
  <c r="T533" i="17"/>
  <c r="T534" i="17"/>
  <c r="T541" i="17"/>
  <c r="T779" i="14"/>
  <c r="T780" i="14"/>
  <c r="T781" i="14"/>
  <c r="T782" i="14"/>
  <c r="T783" i="14"/>
  <c r="T784" i="14"/>
  <c r="T785" i="14"/>
  <c r="T786" i="14"/>
  <c r="T787" i="14"/>
  <c r="T515" i="17"/>
  <c r="T516" i="17"/>
  <c r="T517" i="17"/>
  <c r="T518" i="17"/>
  <c r="T519" i="17"/>
  <c r="T520" i="17"/>
  <c r="T521" i="17"/>
  <c r="T522" i="16"/>
  <c r="T523" i="16"/>
  <c r="T524" i="16"/>
  <c r="T525" i="16"/>
  <c r="T526" i="16"/>
  <c r="T527" i="16"/>
  <c r="T528" i="16"/>
  <c r="T529" i="16"/>
  <c r="T530" i="16"/>
  <c r="T531" i="16"/>
  <c r="T532" i="16"/>
  <c r="T540" i="16"/>
  <c r="T541" i="16"/>
  <c r="T542" i="16"/>
  <c r="T543" i="16"/>
  <c r="T544" i="16"/>
  <c r="T203" i="18"/>
  <c r="T495" i="17"/>
  <c r="T496" i="17"/>
  <c r="T497" i="17"/>
  <c r="T498" i="17"/>
  <c r="T499" i="17"/>
  <c r="T500" i="17"/>
  <c r="T525" i="17"/>
  <c r="T526" i="17"/>
  <c r="T501" i="17"/>
  <c r="T502" i="17"/>
  <c r="T503" i="17"/>
  <c r="T504" i="17"/>
  <c r="T509" i="17"/>
  <c r="T510" i="17"/>
  <c r="T511" i="17"/>
  <c r="T512" i="17"/>
  <c r="T513" i="17"/>
  <c r="T514" i="17"/>
  <c r="T522" i="17"/>
  <c r="T523" i="17"/>
  <c r="T524" i="17"/>
  <c r="T493" i="16"/>
  <c r="T494" i="16"/>
  <c r="T495" i="16"/>
  <c r="T496" i="16"/>
  <c r="T497" i="16"/>
  <c r="T498" i="16"/>
  <c r="T499" i="16"/>
  <c r="T500" i="16"/>
  <c r="T501" i="16"/>
  <c r="T518" i="16"/>
  <c r="T502" i="16"/>
  <c r="T503" i="16"/>
  <c r="T504" i="16"/>
  <c r="T505" i="16"/>
  <c r="T519" i="16"/>
  <c r="T511" i="16"/>
  <c r="T512" i="16"/>
  <c r="T513" i="16"/>
  <c r="T514" i="16"/>
  <c r="T384" i="15"/>
  <c r="T385" i="15"/>
  <c r="T361" i="15"/>
  <c r="T362" i="15"/>
  <c r="T365" i="15"/>
  <c r="T366" i="15"/>
  <c r="T367" i="15"/>
  <c r="T368" i="15"/>
  <c r="T369" i="15"/>
  <c r="T765" i="14"/>
  <c r="T766" i="14"/>
  <c r="T767" i="14"/>
  <c r="T768" i="14"/>
  <c r="T742" i="14"/>
  <c r="T743" i="14"/>
  <c r="T744" i="14"/>
  <c r="T745" i="14"/>
  <c r="T746" i="14"/>
  <c r="T747" i="14"/>
  <c r="T755" i="14"/>
  <c r="T756" i="14"/>
  <c r="T757" i="14"/>
  <c r="T758" i="14"/>
  <c r="T759" i="14"/>
  <c r="T760" i="14"/>
  <c r="T761" i="14"/>
  <c r="T762" i="14"/>
  <c r="T769" i="14"/>
  <c r="T778" i="14"/>
  <c r="T788" i="14"/>
  <c r="T144" i="11"/>
  <c r="T145" i="11"/>
  <c r="T146" i="11"/>
  <c r="T147" i="11"/>
  <c r="T148" i="11"/>
  <c r="T149" i="11"/>
  <c r="T150" i="11"/>
  <c r="T151" i="11"/>
  <c r="T152" i="11"/>
  <c r="T153" i="11"/>
  <c r="T154" i="11"/>
  <c r="T157" i="11"/>
  <c r="T64" i="14"/>
  <c r="T72" i="14"/>
  <c r="T748" i="14"/>
  <c r="T749" i="14"/>
  <c r="T750" i="14"/>
  <c r="T751" i="14"/>
  <c r="T752" i="14"/>
  <c r="T753" i="14"/>
  <c r="T754" i="14"/>
  <c r="T821" i="14"/>
  <c r="T822" i="14"/>
  <c r="T823" i="14"/>
  <c r="T824" i="14"/>
  <c r="T825" i="14"/>
  <c r="T226" i="18"/>
  <c r="T556" i="17"/>
  <c r="T162" i="11"/>
  <c r="T224" i="18"/>
  <c r="T551" i="17"/>
  <c r="T552" i="17"/>
  <c r="T553" i="17"/>
  <c r="T554" i="17"/>
  <c r="T553" i="16"/>
  <c r="T554" i="16"/>
  <c r="T555" i="16"/>
  <c r="T556" i="16"/>
  <c r="T557" i="16"/>
  <c r="T558" i="16"/>
  <c r="T397" i="15"/>
  <c r="T398" i="15"/>
  <c r="T740" i="14"/>
  <c r="T741" i="14"/>
  <c r="T763" i="14"/>
  <c r="T764" i="14"/>
  <c r="T789" i="14"/>
  <c r="T790" i="14"/>
  <c r="T791" i="14"/>
  <c r="T792" i="14"/>
  <c r="T793" i="14"/>
  <c r="T826" i="14"/>
  <c r="T827" i="14"/>
  <c r="T828" i="14"/>
  <c r="T829" i="14"/>
  <c r="T830" i="14"/>
  <c r="T831" i="14"/>
  <c r="T770" i="14"/>
  <c r="T771" i="14"/>
  <c r="T772" i="14"/>
  <c r="T223" i="18"/>
  <c r="T225" i="18"/>
  <c r="T555" i="17"/>
  <c r="T396" i="15"/>
  <c r="T773" i="14"/>
  <c r="T774" i="14"/>
  <c r="T160" i="11"/>
  <c r="T161" i="11"/>
  <c r="V145" i="2"/>
  <c r="V146" i="2"/>
  <c r="W145" i="2"/>
  <c r="W146" i="2"/>
  <c r="X145" i="2"/>
  <c r="X146" i="2"/>
  <c r="T193" i="18"/>
  <c r="T191" i="18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73" i="15"/>
  <c r="T374" i="15"/>
  <c r="T375" i="15"/>
  <c r="T376" i="15"/>
  <c r="T377" i="15"/>
  <c r="T378" i="15"/>
  <c r="T379" i="15"/>
  <c r="T380" i="15"/>
  <c r="T381" i="15"/>
  <c r="T382" i="15"/>
  <c r="T383" i="15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7" i="14"/>
  <c r="T718" i="14"/>
  <c r="T719" i="14"/>
  <c r="T720" i="14"/>
  <c r="T716" i="14"/>
  <c r="T459" i="17"/>
  <c r="T460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189" i="18"/>
  <c r="T190" i="18"/>
  <c r="T192" i="18"/>
  <c r="T194" i="18"/>
  <c r="T195" i="18"/>
  <c r="T196" i="18"/>
  <c r="T197" i="18"/>
  <c r="T198" i="18"/>
  <c r="T199" i="18"/>
  <c r="T200" i="18"/>
  <c r="T202" i="18"/>
  <c r="T204" i="18"/>
  <c r="T206" i="18"/>
  <c r="T207" i="18"/>
  <c r="T133" i="11"/>
  <c r="T136" i="11"/>
  <c r="T137" i="11"/>
  <c r="T138" i="11"/>
  <c r="T139" i="11"/>
  <c r="T140" i="11"/>
  <c r="T141" i="11"/>
  <c r="T142" i="11"/>
  <c r="T143" i="11"/>
  <c r="T158" i="11"/>
  <c r="T181" i="18"/>
  <c r="T176" i="18"/>
  <c r="T171" i="18"/>
  <c r="T169" i="18"/>
  <c r="T120" i="11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5" i="14"/>
  <c r="T636" i="14"/>
  <c r="T637" i="14"/>
  <c r="T638" i="14"/>
  <c r="T639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168" i="18"/>
  <c r="T170" i="18"/>
  <c r="T172" i="18"/>
  <c r="T175" i="18"/>
  <c r="T179" i="18"/>
  <c r="T180" i="18"/>
  <c r="T182" i="18"/>
  <c r="T183" i="18"/>
  <c r="T184" i="18"/>
  <c r="T185" i="18"/>
  <c r="T186" i="18"/>
  <c r="T208" i="18"/>
  <c r="T118" i="11"/>
  <c r="T119" i="11"/>
  <c r="T121" i="11"/>
  <c r="T122" i="11"/>
  <c r="T124" i="11"/>
  <c r="T126" i="11"/>
  <c r="T127" i="11"/>
  <c r="T128" i="11"/>
  <c r="T129" i="11"/>
  <c r="T13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8" i="16"/>
  <c r="T429" i="16"/>
  <c r="T430" i="16"/>
  <c r="T431" i="16"/>
  <c r="T432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8" i="15"/>
  <c r="T309" i="15"/>
  <c r="T312" i="15"/>
  <c r="T313" i="15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31" i="11"/>
  <c r="T132" i="11"/>
  <c r="T159" i="11"/>
  <c r="W129" i="2"/>
  <c r="V129" i="2"/>
  <c r="W128" i="2"/>
  <c r="V128" i="2"/>
  <c r="W127" i="2"/>
  <c r="V127" i="2"/>
  <c r="W126" i="2"/>
  <c r="V126" i="2"/>
  <c r="T158" i="18" l="1"/>
  <c r="T159" i="18"/>
  <c r="T160" i="18"/>
  <c r="T161" i="18"/>
  <c r="T162" i="18"/>
  <c r="T163" i="18"/>
  <c r="T164" i="18"/>
  <c r="T165" i="18"/>
  <c r="T166" i="18"/>
  <c r="T167" i="18"/>
  <c r="T209" i="18"/>
  <c r="T421" i="17"/>
  <c r="T422" i="17"/>
  <c r="T431" i="17"/>
  <c r="T432" i="17"/>
  <c r="T433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93" i="17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60" i="16"/>
  <c r="T461" i="16"/>
  <c r="T462" i="16"/>
  <c r="T486" i="16"/>
  <c r="T487" i="16"/>
  <c r="T488" i="16"/>
  <c r="T489" i="16"/>
  <c r="T490" i="16"/>
  <c r="T491" i="16"/>
  <c r="T492" i="16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83" i="14"/>
  <c r="T684" i="14"/>
  <c r="T692" i="14"/>
  <c r="T693" i="14"/>
  <c r="T721" i="14"/>
  <c r="T722" i="14"/>
  <c r="T723" i="14"/>
  <c r="T724" i="14"/>
  <c r="T725" i="14"/>
  <c r="T726" i="14"/>
  <c r="T727" i="14"/>
  <c r="T728" i="14"/>
  <c r="T729" i="14"/>
  <c r="T730" i="14"/>
  <c r="T377" i="17"/>
  <c r="T378" i="17"/>
  <c r="T379" i="17"/>
  <c r="T420" i="17"/>
  <c r="T375" i="17"/>
  <c r="T153" i="18"/>
  <c r="T154" i="18"/>
  <c r="T155" i="18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148" i="18"/>
  <c r="T149" i="18"/>
  <c r="T150" i="18"/>
  <c r="T151" i="18"/>
  <c r="T152" i="18"/>
  <c r="T156" i="18"/>
  <c r="T157" i="18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6" i="17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458" i="16"/>
  <c r="T459" i="16"/>
  <c r="T515" i="16"/>
  <c r="T516" i="16"/>
  <c r="T517" i="16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54" i="14"/>
  <c r="T555" i="14"/>
  <c r="T556" i="14"/>
  <c r="T557" i="14"/>
  <c r="T558" i="14"/>
  <c r="T559" i="14"/>
  <c r="T560" i="14"/>
  <c r="T561" i="14"/>
  <c r="T562" i="14"/>
  <c r="T326" i="17"/>
  <c r="T327" i="17"/>
  <c r="T328" i="17"/>
  <c r="T329" i="17"/>
  <c r="T330" i="17"/>
  <c r="T331" i="17"/>
  <c r="T332" i="17"/>
  <c r="T333" i="17"/>
  <c r="T334" i="17"/>
  <c r="T335" i="17"/>
  <c r="T342" i="16"/>
  <c r="T343" i="16"/>
  <c r="T344" i="16"/>
  <c r="T345" i="16"/>
  <c r="T136" i="18"/>
  <c r="T137" i="18"/>
  <c r="T138" i="18"/>
  <c r="T318" i="17"/>
  <c r="T319" i="17"/>
  <c r="T320" i="17"/>
  <c r="T321" i="17"/>
  <c r="T322" i="17"/>
  <c r="T323" i="17"/>
  <c r="T324" i="17"/>
  <c r="T325" i="17"/>
  <c r="T336" i="17"/>
  <c r="T334" i="16"/>
  <c r="T335" i="16"/>
  <c r="T336" i="16"/>
  <c r="T337" i="16"/>
  <c r="T338" i="16"/>
  <c r="T339" i="16"/>
  <c r="T340" i="16"/>
  <c r="T341" i="16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5" i="15"/>
  <c r="T256" i="15"/>
  <c r="T257" i="15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139" i="18"/>
  <c r="T140" i="18"/>
  <c r="T141" i="18"/>
  <c r="T142" i="18"/>
  <c r="T143" i="18"/>
  <c r="T144" i="18"/>
  <c r="T146" i="18"/>
  <c r="T147" i="18"/>
  <c r="T210" i="18"/>
  <c r="T211" i="18"/>
  <c r="T212" i="18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512" i="14"/>
  <c r="T513" i="14"/>
  <c r="T519" i="14"/>
  <c r="T520" i="14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23" i="16"/>
  <c r="T324" i="16"/>
  <c r="T325" i="16"/>
  <c r="T326" i="16"/>
  <c r="T327" i="16"/>
  <c r="T328" i="16"/>
  <c r="T329" i="16"/>
  <c r="T330" i="16"/>
  <c r="T331" i="16"/>
  <c r="T332" i="16"/>
  <c r="T333" i="16"/>
  <c r="T346" i="16"/>
  <c r="T347" i="16"/>
  <c r="T348" i="16"/>
  <c r="T349" i="16"/>
  <c r="T350" i="16"/>
  <c r="T351" i="16"/>
  <c r="T352" i="16"/>
  <c r="T353" i="16"/>
  <c r="T453" i="14"/>
  <c r="T454" i="14"/>
  <c r="T455" i="14"/>
  <c r="T456" i="14"/>
  <c r="T457" i="14"/>
  <c r="T458" i="14"/>
  <c r="T459" i="14"/>
  <c r="T460" i="14"/>
  <c r="T461" i="14"/>
  <c r="T462" i="14"/>
  <c r="T463" i="14"/>
  <c r="T506" i="17"/>
  <c r="T507" i="17"/>
  <c r="T508" i="17"/>
  <c r="T550" i="17"/>
  <c r="T507" i="16"/>
  <c r="T508" i="16"/>
  <c r="T509" i="16"/>
  <c r="T510" i="16"/>
  <c r="T552" i="16"/>
  <c r="T363" i="15"/>
  <c r="T364" i="15"/>
  <c r="T395" i="15"/>
  <c r="T738" i="14"/>
  <c r="T733" i="14"/>
  <c r="T734" i="14"/>
  <c r="T735" i="14"/>
  <c r="T736" i="14"/>
  <c r="T737" i="14"/>
  <c r="T205" i="18"/>
  <c r="T505" i="17"/>
  <c r="T506" i="16"/>
  <c r="T732" i="14"/>
  <c r="V133" i="2"/>
  <c r="W133" i="2"/>
  <c r="X133" i="2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58" i="15"/>
  <c r="T271" i="15"/>
  <c r="T272" i="15"/>
  <c r="T273" i="15"/>
  <c r="T274" i="15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17" i="17"/>
  <c r="T337" i="17"/>
  <c r="T338" i="17"/>
  <c r="T339" i="17"/>
  <c r="T340" i="17"/>
  <c r="T341" i="17"/>
  <c r="T127" i="18"/>
  <c r="T128" i="18"/>
  <c r="T129" i="18"/>
  <c r="T130" i="18"/>
  <c r="T131" i="18"/>
  <c r="T132" i="18"/>
  <c r="T133" i="18"/>
  <c r="T134" i="18"/>
  <c r="T135" i="18"/>
  <c r="T451" i="14"/>
  <c r="T452" i="14"/>
  <c r="T464" i="14"/>
  <c r="T563" i="14"/>
  <c r="T564" i="14"/>
  <c r="T565" i="14"/>
  <c r="T566" i="14"/>
  <c r="T567" i="14"/>
  <c r="T568" i="14"/>
  <c r="T569" i="14"/>
  <c r="T570" i="14"/>
  <c r="T731" i="14"/>
  <c r="T286" i="17"/>
  <c r="T287" i="17"/>
  <c r="T288" i="17"/>
  <c r="T342" i="17"/>
  <c r="T343" i="17"/>
  <c r="T349" i="17"/>
  <c r="T350" i="17"/>
  <c r="T494" i="17"/>
  <c r="T527" i="17"/>
  <c r="T528" i="17"/>
  <c r="T304" i="16"/>
  <c r="T305" i="16"/>
  <c r="T306" i="16"/>
  <c r="T307" i="16"/>
  <c r="T308" i="16"/>
  <c r="T321" i="16"/>
  <c r="T322" i="16"/>
  <c r="T354" i="16"/>
  <c r="T358" i="16"/>
  <c r="T124" i="18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276" i="17"/>
  <c r="T277" i="17"/>
  <c r="T278" i="17"/>
  <c r="T279" i="17"/>
  <c r="T280" i="17"/>
  <c r="T281" i="17"/>
  <c r="T267" i="17"/>
  <c r="T268" i="17"/>
  <c r="T269" i="17"/>
  <c r="T270" i="17"/>
  <c r="T271" i="17"/>
  <c r="T272" i="17"/>
  <c r="T273" i="17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75" i="15"/>
  <c r="T276" i="15"/>
  <c r="T277" i="15"/>
  <c r="T278" i="15"/>
  <c r="T27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221" i="18"/>
  <c r="T222" i="18"/>
  <c r="T529" i="17"/>
  <c r="T549" i="17"/>
  <c r="T521" i="16"/>
  <c r="T345" i="15"/>
  <c r="T370" i="15"/>
  <c r="T371" i="15"/>
  <c r="T372" i="15"/>
  <c r="T739" i="14"/>
  <c r="T775" i="14"/>
  <c r="T776" i="14"/>
  <c r="T777" i="14"/>
  <c r="X116" i="2"/>
  <c r="V3" i="2"/>
  <c r="T122" i="18"/>
  <c r="T123" i="18"/>
  <c r="T125" i="18"/>
  <c r="T126" i="18"/>
  <c r="T275" i="17"/>
  <c r="T282" i="17"/>
  <c r="T283" i="17"/>
  <c r="T284" i="17"/>
  <c r="T285" i="17"/>
  <c r="T300" i="16"/>
  <c r="T301" i="16"/>
  <c r="T302" i="16"/>
  <c r="T303" i="16"/>
  <c r="T359" i="16"/>
  <c r="T520" i="16"/>
  <c r="T206" i="15"/>
  <c r="T280" i="15"/>
  <c r="T281" i="15"/>
  <c r="T314" i="15"/>
  <c r="T338" i="15"/>
  <c r="T344" i="15"/>
  <c r="T417" i="14"/>
  <c r="T434" i="14"/>
  <c r="T435" i="14"/>
  <c r="T436" i="14"/>
  <c r="T437" i="14"/>
  <c r="T438" i="14"/>
  <c r="T387" i="14"/>
  <c r="T388" i="14"/>
  <c r="T394" i="14"/>
  <c r="T395" i="14"/>
  <c r="T396" i="14"/>
  <c r="T397" i="14"/>
  <c r="T398" i="14"/>
  <c r="T399" i="14"/>
  <c r="T400" i="14"/>
  <c r="T401" i="14"/>
  <c r="T402" i="14"/>
  <c r="T241" i="17"/>
  <c r="T245" i="17"/>
  <c r="T246" i="17"/>
  <c r="T247" i="17"/>
  <c r="T248" i="17"/>
  <c r="T249" i="17"/>
  <c r="T250" i="17"/>
  <c r="T251" i="17"/>
  <c r="T259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60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61" i="17"/>
  <c r="T262" i="17"/>
  <c r="T263" i="17"/>
  <c r="T264" i="17"/>
  <c r="T265" i="17"/>
  <c r="T266" i="17"/>
  <c r="T274" i="17"/>
  <c r="T196" i="15"/>
  <c r="T197" i="15"/>
  <c r="T198" i="15"/>
  <c r="T201" i="15"/>
  <c r="T202" i="15"/>
  <c r="T203" i="15"/>
  <c r="T204" i="15"/>
  <c r="T205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81" i="16"/>
  <c r="T282" i="16"/>
  <c r="T283" i="16"/>
  <c r="T284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5" i="16"/>
  <c r="T286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8" i="18"/>
  <c r="T119" i="18"/>
  <c r="T120" i="18"/>
  <c r="T12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403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3" i="2"/>
  <c r="X115" i="2"/>
  <c r="X117" i="2"/>
  <c r="X118" i="2"/>
  <c r="X119" i="2"/>
  <c r="X120" i="2"/>
  <c r="X121" i="2"/>
  <c r="X123" i="2"/>
  <c r="X124" i="2"/>
  <c r="X125" i="2"/>
  <c r="X130" i="2"/>
  <c r="X131" i="2"/>
  <c r="X132" i="2"/>
  <c r="X134" i="2"/>
  <c r="X135" i="2"/>
  <c r="X136" i="2"/>
  <c r="X137" i="2"/>
  <c r="X138" i="2"/>
  <c r="X139" i="2"/>
  <c r="X140" i="2"/>
  <c r="X143" i="2"/>
  <c r="X144" i="2"/>
  <c r="B144" i="19" s="1"/>
  <c r="X142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2" i="19" l="1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27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424" i="17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1" i="2"/>
  <c r="V123" i="2"/>
  <c r="V124" i="2"/>
  <c r="V125" i="2"/>
  <c r="W121" i="2"/>
  <c r="W123" i="2"/>
  <c r="W124" i="2"/>
  <c r="W125" i="2"/>
  <c r="V96" i="2"/>
  <c r="W96" i="2"/>
  <c r="V93" i="2"/>
  <c r="W93" i="2"/>
  <c r="V139" i="2"/>
  <c r="W139" i="2"/>
  <c r="V131" i="2"/>
  <c r="W131" i="2"/>
  <c r="V44" i="2"/>
  <c r="W44" i="2"/>
  <c r="V25" i="2"/>
  <c r="W25" i="2"/>
  <c r="V144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7" i="2"/>
  <c r="V61" i="2"/>
  <c r="W61" i="2"/>
  <c r="V59" i="2"/>
  <c r="W59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3" i="2"/>
  <c r="W113" i="2"/>
  <c r="V115" i="2"/>
  <c r="W115" i="2"/>
  <c r="V117" i="2"/>
  <c r="W117" i="2"/>
  <c r="V118" i="2"/>
  <c r="W118" i="2"/>
  <c r="V119" i="2"/>
  <c r="W119" i="2"/>
  <c r="V120" i="2"/>
  <c r="W120" i="2"/>
  <c r="V130" i="2"/>
  <c r="W130" i="2"/>
  <c r="V132" i="2"/>
  <c r="W132" i="2"/>
  <c r="V134" i="2"/>
  <c r="W134" i="2"/>
  <c r="V135" i="2"/>
  <c r="W135" i="2"/>
  <c r="V136" i="2"/>
  <c r="W136" i="2"/>
  <c r="W137" i="2"/>
  <c r="V138" i="2"/>
  <c r="W138" i="2"/>
  <c r="V140" i="2"/>
  <c r="W140" i="2"/>
  <c r="V143" i="2"/>
  <c r="W143" i="2"/>
  <c r="W144" i="2"/>
  <c r="V142" i="2"/>
  <c r="W142" i="2"/>
  <c r="V81" i="2"/>
  <c r="W81" i="2"/>
  <c r="V82" i="2"/>
  <c r="W82" i="2"/>
  <c r="W95" i="2"/>
  <c r="V95" i="2"/>
  <c r="W94" i="2"/>
  <c r="V94" i="2"/>
  <c r="W92" i="2"/>
  <c r="V92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9" i="2"/>
  <c r="V69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173" i="18" l="1"/>
  <c r="A425" i="17"/>
  <c r="A307" i="15"/>
  <c r="A536" i="16"/>
  <c r="A632" i="14"/>
  <c r="A155" i="11"/>
  <c r="A539" i="16"/>
  <c r="A634" i="14"/>
  <c r="A123" i="11"/>
  <c r="A426" i="16"/>
  <c r="A428" i="17"/>
  <c r="A387" i="15"/>
  <c r="A423" i="17"/>
  <c r="A538" i="16"/>
  <c r="A306" i="15"/>
  <c r="A631" i="14"/>
  <c r="A429" i="17"/>
  <c r="A630" i="14"/>
  <c r="A802" i="14"/>
  <c r="A426" i="17"/>
  <c r="A633" i="14"/>
  <c r="A174" i="18"/>
  <c r="A427" i="17"/>
  <c r="A430" i="17"/>
  <c r="A534" i="16"/>
  <c r="A799" i="14"/>
  <c r="A216" i="18"/>
  <c r="A800" i="14"/>
  <c r="A156" i="11"/>
  <c r="A538" i="17"/>
  <c r="A535" i="16"/>
  <c r="A217" i="18"/>
  <c r="A537" i="16"/>
  <c r="A388" i="15"/>
  <c r="A801" i="14"/>
  <c r="A797" i="14"/>
  <c r="A803" i="14"/>
  <c r="A31" i="15"/>
  <c r="A539" i="17"/>
  <c r="A27" i="15"/>
  <c r="A533" i="16"/>
  <c r="A796" i="14"/>
  <c r="A798" i="14"/>
  <c r="A537" i="17"/>
  <c r="A53" i="15"/>
  <c r="A456" i="16"/>
  <c r="A22" i="11"/>
  <c r="A33" i="18"/>
  <c r="A340" i="15"/>
  <c r="A102" i="14"/>
  <c r="A66" i="16"/>
  <c r="A62" i="17"/>
  <c r="A686" i="14"/>
  <c r="A339" i="15"/>
  <c r="A67" i="16"/>
  <c r="A689" i="14"/>
  <c r="A104" i="14"/>
  <c r="A690" i="14"/>
  <c r="A135" i="11"/>
  <c r="A107" i="14"/>
  <c r="A341" i="15"/>
  <c r="A342" i="15"/>
  <c r="A691" i="14"/>
  <c r="A134" i="11"/>
  <c r="A105" i="14"/>
  <c r="A63" i="17"/>
  <c r="A103" i="14"/>
  <c r="A187" i="18"/>
  <c r="A108" i="14"/>
  <c r="A68" i="16"/>
  <c r="A461" i="17"/>
  <c r="A462" i="17"/>
  <c r="A69" i="16"/>
  <c r="A457" i="16"/>
  <c r="A70" i="16"/>
  <c r="A52" i="15"/>
  <c r="A31" i="18"/>
  <c r="A32" i="18"/>
  <c r="A343" i="15"/>
  <c r="A685" i="14"/>
  <c r="A188" i="18"/>
  <c r="A106" i="14"/>
  <c r="A687" i="14"/>
  <c r="A688" i="14"/>
  <c r="A463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4" i="15"/>
  <c r="A216" i="15"/>
  <c r="A228" i="15"/>
  <c r="A240" i="15"/>
  <c r="A252" i="15"/>
  <c r="A264" i="15"/>
  <c r="A276" i="15"/>
  <c r="A288" i="15"/>
  <c r="A300" i="15"/>
  <c r="A314" i="15"/>
  <c r="A326" i="15"/>
  <c r="A338" i="15"/>
  <c r="A355" i="15"/>
  <c r="A367" i="15"/>
  <c r="A379" i="15"/>
  <c r="A71" i="15"/>
  <c r="A83" i="15"/>
  <c r="A95" i="15"/>
  <c r="A107" i="15"/>
  <c r="A119" i="15"/>
  <c r="A131" i="15"/>
  <c r="A143" i="15"/>
  <c r="A155" i="15"/>
  <c r="A167" i="15"/>
  <c r="A179" i="15"/>
  <c r="A191" i="15"/>
  <c r="A205" i="15"/>
  <c r="A217" i="15"/>
  <c r="A229" i="15"/>
  <c r="A241" i="15"/>
  <c r="A253" i="15"/>
  <c r="A265" i="15"/>
  <c r="A277" i="15"/>
  <c r="A289" i="15"/>
  <c r="A301" i="15"/>
  <c r="A315" i="15"/>
  <c r="A327" i="15"/>
  <c r="A344" i="15"/>
  <c r="A356" i="15"/>
  <c r="A368" i="15"/>
  <c r="A380" i="15"/>
  <c r="A394" i="15"/>
  <c r="A406" i="15"/>
  <c r="A129" i="15"/>
  <c r="A366" i="15"/>
  <c r="A72" i="15"/>
  <c r="A84" i="15"/>
  <c r="A96" i="15"/>
  <c r="A108" i="15"/>
  <c r="A120" i="15"/>
  <c r="A132" i="15"/>
  <c r="A144" i="15"/>
  <c r="A156" i="15"/>
  <c r="A168" i="15"/>
  <c r="A180" i="15"/>
  <c r="A192" i="15"/>
  <c r="A206" i="15"/>
  <c r="A218" i="15"/>
  <c r="A230" i="15"/>
  <c r="A242" i="15"/>
  <c r="A254" i="15"/>
  <c r="A266" i="15"/>
  <c r="A278" i="15"/>
  <c r="A290" i="15"/>
  <c r="A302" i="15"/>
  <c r="A316" i="15"/>
  <c r="A328" i="15"/>
  <c r="A345" i="15"/>
  <c r="A357" i="15"/>
  <c r="A369" i="15"/>
  <c r="A381" i="15"/>
  <c r="A395" i="15"/>
  <c r="A407" i="15"/>
  <c r="A275" i="15"/>
  <c r="A73" i="15"/>
  <c r="A85" i="15"/>
  <c r="A97" i="15"/>
  <c r="A109" i="15"/>
  <c r="A121" i="15"/>
  <c r="A133" i="15"/>
  <c r="A145" i="15"/>
  <c r="A157" i="15"/>
  <c r="A169" i="15"/>
  <c r="A181" i="15"/>
  <c r="A193" i="15"/>
  <c r="A207" i="15"/>
  <c r="A219" i="15"/>
  <c r="A231" i="15"/>
  <c r="A243" i="15"/>
  <c r="A255" i="15"/>
  <c r="A267" i="15"/>
  <c r="A279" i="15"/>
  <c r="A291" i="15"/>
  <c r="A303" i="15"/>
  <c r="A317" i="15"/>
  <c r="A329" i="15"/>
  <c r="A346" i="15"/>
  <c r="A358" i="15"/>
  <c r="A370" i="15"/>
  <c r="A382" i="15"/>
  <c r="A396" i="15"/>
  <c r="A408" i="15"/>
  <c r="A263" i="15"/>
  <c r="A74" i="15"/>
  <c r="A86" i="15"/>
  <c r="A98" i="15"/>
  <c r="A110" i="15"/>
  <c r="A122" i="15"/>
  <c r="A134" i="15"/>
  <c r="A146" i="15"/>
  <c r="A158" i="15"/>
  <c r="A170" i="15"/>
  <c r="A182" i="15"/>
  <c r="A194" i="15"/>
  <c r="A208" i="15"/>
  <c r="A220" i="15"/>
  <c r="A232" i="15"/>
  <c r="A244" i="15"/>
  <c r="A256" i="15"/>
  <c r="A268" i="15"/>
  <c r="A280" i="15"/>
  <c r="A292" i="15"/>
  <c r="A304" i="15"/>
  <c r="A318" i="15"/>
  <c r="A330" i="15"/>
  <c r="A347" i="15"/>
  <c r="A359" i="15"/>
  <c r="A371" i="15"/>
  <c r="A383" i="15"/>
  <c r="A397" i="15"/>
  <c r="A409" i="15"/>
  <c r="A398" i="15"/>
  <c r="A117" i="15"/>
  <c r="A203" i="15"/>
  <c r="A287" i="15"/>
  <c r="A325" i="15"/>
  <c r="A378" i="15"/>
  <c r="A393" i="15"/>
  <c r="A75" i="15"/>
  <c r="A87" i="15"/>
  <c r="A99" i="15"/>
  <c r="A111" i="15"/>
  <c r="A123" i="15"/>
  <c r="A135" i="15"/>
  <c r="A147" i="15"/>
  <c r="A159" i="15"/>
  <c r="A171" i="15"/>
  <c r="A183" i="15"/>
  <c r="A195" i="15"/>
  <c r="A209" i="15"/>
  <c r="A221" i="15"/>
  <c r="A233" i="15"/>
  <c r="A245" i="15"/>
  <c r="A257" i="15"/>
  <c r="A269" i="15"/>
  <c r="A281" i="15"/>
  <c r="A293" i="15"/>
  <c r="A305" i="15"/>
  <c r="A319" i="15"/>
  <c r="A331" i="15"/>
  <c r="A348" i="15"/>
  <c r="A360" i="15"/>
  <c r="A372" i="15"/>
  <c r="A384" i="15"/>
  <c r="A410" i="15"/>
  <c r="A165" i="15"/>
  <c r="A299" i="15"/>
  <c r="A392" i="15"/>
  <c r="A76" i="15"/>
  <c r="A88" i="15"/>
  <c r="A100" i="15"/>
  <c r="A112" i="15"/>
  <c r="A124" i="15"/>
  <c r="A136" i="15"/>
  <c r="A148" i="15"/>
  <c r="A160" i="15"/>
  <c r="A172" i="15"/>
  <c r="A184" i="15"/>
  <c r="A196" i="15"/>
  <c r="A210" i="15"/>
  <c r="A222" i="15"/>
  <c r="A234" i="15"/>
  <c r="A246" i="15"/>
  <c r="A258" i="15"/>
  <c r="A270" i="15"/>
  <c r="A282" i="15"/>
  <c r="A294" i="15"/>
  <c r="A308" i="15"/>
  <c r="A320" i="15"/>
  <c r="A332" i="15"/>
  <c r="A349" i="15"/>
  <c r="A361" i="15"/>
  <c r="A373" i="15"/>
  <c r="A385" i="15"/>
  <c r="A399" i="15"/>
  <c r="A411" i="15"/>
  <c r="A153" i="15"/>
  <c r="A337" i="15"/>
  <c r="A77" i="15"/>
  <c r="A89" i="15"/>
  <c r="A101" i="15"/>
  <c r="A113" i="15"/>
  <c r="A125" i="15"/>
  <c r="A137" i="15"/>
  <c r="A149" i="15"/>
  <c r="A161" i="15"/>
  <c r="A173" i="15"/>
  <c r="A185" i="15"/>
  <c r="A197" i="15"/>
  <c r="A211" i="15"/>
  <c r="A223" i="15"/>
  <c r="A235" i="15"/>
  <c r="A247" i="15"/>
  <c r="A259" i="15"/>
  <c r="A271" i="15"/>
  <c r="A283" i="15"/>
  <c r="A295" i="15"/>
  <c r="A309" i="15"/>
  <c r="A321" i="15"/>
  <c r="A333" i="15"/>
  <c r="A350" i="15"/>
  <c r="A362" i="15"/>
  <c r="A374" i="15"/>
  <c r="A386" i="15"/>
  <c r="A400" i="15"/>
  <c r="A412" i="15"/>
  <c r="A215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B199" i="15" s="1"/>
  <c r="B200" i="15" s="1"/>
  <c r="A212" i="15"/>
  <c r="A224" i="15"/>
  <c r="A236" i="15"/>
  <c r="A248" i="15"/>
  <c r="A260" i="15"/>
  <c r="A272" i="15"/>
  <c r="A284" i="15"/>
  <c r="A296" i="15"/>
  <c r="A310" i="15"/>
  <c r="A322" i="15"/>
  <c r="A334" i="15"/>
  <c r="A351" i="15"/>
  <c r="A363" i="15"/>
  <c r="A375" i="15"/>
  <c r="A389" i="15"/>
  <c r="A401" i="15"/>
  <c r="A239" i="15"/>
  <c r="A67" i="15"/>
  <c r="A79" i="15"/>
  <c r="A91" i="15"/>
  <c r="A103" i="15"/>
  <c r="A115" i="15"/>
  <c r="A127" i="15"/>
  <c r="A139" i="15"/>
  <c r="A151" i="15"/>
  <c r="A163" i="15"/>
  <c r="A175" i="15"/>
  <c r="A187" i="15"/>
  <c r="A201" i="15"/>
  <c r="A213" i="15"/>
  <c r="A225" i="15"/>
  <c r="A237" i="15"/>
  <c r="A249" i="15"/>
  <c r="A261" i="15"/>
  <c r="A273" i="15"/>
  <c r="A285" i="15"/>
  <c r="A297" i="15"/>
  <c r="A311" i="15"/>
  <c r="A323" i="15"/>
  <c r="A335" i="15"/>
  <c r="A352" i="15"/>
  <c r="A364" i="15"/>
  <c r="A376" i="15"/>
  <c r="A390" i="15"/>
  <c r="A402" i="15"/>
  <c r="A227" i="15"/>
  <c r="A68" i="15"/>
  <c r="A80" i="15"/>
  <c r="A92" i="15"/>
  <c r="A104" i="15"/>
  <c r="A116" i="15"/>
  <c r="A128" i="15"/>
  <c r="A140" i="15"/>
  <c r="A152" i="15"/>
  <c r="A164" i="15"/>
  <c r="A176" i="15"/>
  <c r="A188" i="15"/>
  <c r="A202" i="15"/>
  <c r="A214" i="15"/>
  <c r="A226" i="15"/>
  <c r="A238" i="15"/>
  <c r="A250" i="15"/>
  <c r="A262" i="15"/>
  <c r="A274" i="15"/>
  <c r="A286" i="15"/>
  <c r="A298" i="15"/>
  <c r="A312" i="15"/>
  <c r="A324" i="15"/>
  <c r="A336" i="15"/>
  <c r="A353" i="15"/>
  <c r="A365" i="15"/>
  <c r="A377" i="15"/>
  <c r="A391" i="15"/>
  <c r="A403" i="15"/>
  <c r="A69" i="15"/>
  <c r="A81" i="15"/>
  <c r="A93" i="15"/>
  <c r="A105" i="15"/>
  <c r="A141" i="15"/>
  <c r="A177" i="15"/>
  <c r="A189" i="15"/>
  <c r="A251" i="15"/>
  <c r="A313" i="15"/>
  <c r="A354" i="15"/>
  <c r="A404" i="15"/>
  <c r="A405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45" i="14"/>
  <c r="A227" i="18"/>
  <c r="A564" i="16"/>
  <c r="A228" i="18"/>
  <c r="A862" i="14"/>
  <c r="A575" i="16"/>
  <c r="A832" i="14"/>
  <c r="A566" i="17"/>
  <c r="A558" i="17"/>
  <c r="A231" i="18"/>
  <c r="A163" i="11"/>
  <c r="A565" i="16"/>
  <c r="A573" i="17"/>
  <c r="A561" i="17"/>
  <c r="A573" i="16"/>
  <c r="A233" i="18"/>
  <c r="A570" i="17"/>
  <c r="A568" i="17"/>
  <c r="A569" i="17"/>
  <c r="A851" i="14"/>
  <c r="A229" i="18"/>
  <c r="A842" i="14"/>
  <c r="A234" i="18"/>
  <c r="A859" i="14"/>
  <c r="A839" i="14"/>
  <c r="A852" i="14"/>
  <c r="A846" i="14"/>
  <c r="A165" i="11"/>
  <c r="A861" i="14"/>
  <c r="A235" i="18"/>
  <c r="A559" i="16"/>
  <c r="A232" i="18"/>
  <c r="A560" i="16"/>
  <c r="A847" i="14"/>
  <c r="A167" i="11"/>
  <c r="A571" i="16"/>
  <c r="A835" i="14"/>
  <c r="A840" i="14"/>
  <c r="A854" i="14"/>
  <c r="A570" i="16"/>
  <c r="A576" i="16"/>
  <c r="A848" i="14"/>
  <c r="A567" i="16"/>
  <c r="A559" i="17"/>
  <c r="A836" i="14"/>
  <c r="A574" i="17"/>
  <c r="A844" i="14"/>
  <c r="A856" i="14"/>
  <c r="A164" i="11"/>
  <c r="A864" i="14"/>
  <c r="A849" i="14"/>
  <c r="A568" i="16"/>
  <c r="A574" i="16"/>
  <c r="A837" i="14"/>
  <c r="A860" i="14"/>
  <c r="A166" i="11"/>
  <c r="A557" i="17"/>
  <c r="A567" i="17"/>
  <c r="A863" i="14"/>
  <c r="A564" i="17"/>
  <c r="A569" i="16"/>
  <c r="A576" i="17"/>
  <c r="A838" i="14"/>
  <c r="A230" i="18"/>
  <c r="A168" i="11"/>
  <c r="A563" i="17"/>
  <c r="A562" i="17"/>
  <c r="A571" i="17"/>
  <c r="A858" i="14"/>
  <c r="A857" i="14"/>
  <c r="A561" i="16"/>
  <c r="A566" i="16"/>
  <c r="A855" i="14"/>
  <c r="A169" i="11"/>
  <c r="A833" i="14"/>
  <c r="A865" i="14"/>
  <c r="A572" i="17"/>
  <c r="A572" i="16"/>
  <c r="A562" i="16"/>
  <c r="A841" i="14"/>
  <c r="A170" i="11"/>
  <c r="A853" i="14"/>
  <c r="A850" i="14"/>
  <c r="A560" i="17"/>
  <c r="A563" i="16"/>
  <c r="A575" i="17"/>
  <c r="A843" i="14"/>
  <c r="A834" i="14"/>
  <c r="A565" i="17"/>
  <c r="B3" i="15"/>
  <c r="A11" i="18"/>
  <c r="B2" i="18"/>
  <c r="B2" i="14"/>
  <c r="B2" i="11"/>
  <c r="A201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5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47" i="17"/>
  <c r="A372" i="14"/>
  <c r="A375" i="14"/>
  <c r="A271" i="16"/>
  <c r="A243" i="17"/>
  <c r="A266" i="16"/>
  <c r="A376" i="14"/>
  <c r="A346" i="17"/>
  <c r="A515" i="14"/>
  <c r="A518" i="14"/>
  <c r="A348" i="17"/>
  <c r="A344" i="17"/>
  <c r="A345" i="17"/>
  <c r="A99" i="11"/>
  <c r="A355" i="16"/>
  <c r="A145" i="18"/>
  <c r="A516" i="14"/>
  <c r="A356" i="16"/>
  <c r="A517" i="14"/>
  <c r="A357" i="16"/>
  <c r="A514" i="14"/>
  <c r="A820" i="14"/>
  <c r="A439" i="16"/>
  <c r="A436" i="17"/>
  <c r="A642" i="14"/>
  <c r="A177" i="18"/>
  <c r="A434" i="16"/>
  <c r="A435" i="17"/>
  <c r="A440" i="16"/>
  <c r="A640" i="14"/>
  <c r="A643" i="14"/>
  <c r="A436" i="16"/>
  <c r="A178" i="18"/>
  <c r="A437" i="16"/>
  <c r="A641" i="14"/>
  <c r="A435" i="16"/>
  <c r="A438" i="16"/>
  <c r="A434" i="17"/>
  <c r="A433" i="16"/>
  <c r="A644" i="14"/>
  <c r="A495" i="16"/>
  <c r="A806" i="14"/>
  <c r="A499" i="16"/>
  <c r="A783" i="14"/>
  <c r="A544" i="16"/>
  <c r="A218" i="18"/>
  <c r="A765" i="14"/>
  <c r="A524" i="16"/>
  <c r="A829" i="14"/>
  <c r="A220" i="18"/>
  <c r="A526" i="16"/>
  <c r="A556" i="16"/>
  <c r="A498" i="16"/>
  <c r="A815" i="14"/>
  <c r="A552" i="17"/>
  <c r="A533" i="17"/>
  <c r="A821" i="14"/>
  <c r="A741" i="14"/>
  <c r="A527" i="16"/>
  <c r="A764" i="14"/>
  <c r="A767" i="14"/>
  <c r="A553" i="17"/>
  <c r="A541" i="17"/>
  <c r="A772" i="14"/>
  <c r="A553" i="16"/>
  <c r="A519" i="17"/>
  <c r="A744" i="14"/>
  <c r="A530" i="16"/>
  <c r="A64" i="14"/>
  <c r="A557" i="16"/>
  <c r="A524" i="17"/>
  <c r="A555" i="17"/>
  <c r="A546" i="16"/>
  <c r="A145" i="11"/>
  <c r="A541" i="16"/>
  <c r="A547" i="17"/>
  <c r="A494" i="16"/>
  <c r="A521" i="17"/>
  <c r="A147" i="11"/>
  <c r="A502" i="17"/>
  <c r="A830" i="14"/>
  <c r="A146" i="11"/>
  <c r="A523" i="16"/>
  <c r="A774" i="14"/>
  <c r="A504" i="17"/>
  <c r="A535" i="17"/>
  <c r="A528" i="16"/>
  <c r="A540" i="17"/>
  <c r="A520" i="17"/>
  <c r="A510" i="17"/>
  <c r="A804" i="14"/>
  <c r="A760" i="14"/>
  <c r="A509" i="17"/>
  <c r="A536" i="17"/>
  <c r="A149" i="11"/>
  <c r="A831" i="14"/>
  <c r="A529" i="16"/>
  <c r="A792" i="14"/>
  <c r="A761" i="14"/>
  <c r="A794" i="14"/>
  <c r="A771" i="14"/>
  <c r="A499" i="17"/>
  <c r="A795" i="14"/>
  <c r="A153" i="11"/>
  <c r="A788" i="14"/>
  <c r="A214" i="18"/>
  <c r="A546" i="17"/>
  <c r="A823" i="14"/>
  <c r="A500" i="17"/>
  <c r="A162" i="11"/>
  <c r="A778" i="14"/>
  <c r="A825" i="14"/>
  <c r="A523" i="17"/>
  <c r="A810" i="14"/>
  <c r="A525" i="17"/>
  <c r="A556" i="17"/>
  <c r="A504" i="16"/>
  <c r="A215" i="18"/>
  <c r="A226" i="18"/>
  <c r="A501" i="17"/>
  <c r="A766" i="14"/>
  <c r="A531" i="17"/>
  <c r="A762" i="14"/>
  <c r="A750" i="14"/>
  <c r="A525" i="16"/>
  <c r="A807" i="14"/>
  <c r="A512" i="16"/>
  <c r="A785" i="14"/>
  <c r="A752" i="14"/>
  <c r="A511" i="16"/>
  <c r="A805" i="14"/>
  <c r="A224" i="18"/>
  <c r="A787" i="14"/>
  <c r="A223" i="18"/>
  <c r="A511" i="17"/>
  <c r="A753" i="14"/>
  <c r="A516" i="17"/>
  <c r="A551" i="16"/>
  <c r="A512" i="17"/>
  <c r="A519" i="16"/>
  <c r="A219" i="18"/>
  <c r="A514" i="16"/>
  <c r="A543" i="17"/>
  <c r="A754" i="14"/>
  <c r="A811" i="14"/>
  <c r="A790" i="14"/>
  <c r="A501" i="16"/>
  <c r="A545" i="17"/>
  <c r="A822" i="14"/>
  <c r="A780" i="14"/>
  <c r="A544" i="17"/>
  <c r="A518" i="17"/>
  <c r="A144" i="11"/>
  <c r="A518" i="16"/>
  <c r="A826" i="14"/>
  <c r="A746" i="14"/>
  <c r="A740" i="14"/>
  <c r="A515" i="17"/>
  <c r="A554" i="17"/>
  <c r="A161" i="11"/>
  <c r="A755" i="14"/>
  <c r="A522" i="16"/>
  <c r="A545" i="16"/>
  <c r="A503" i="17"/>
  <c r="A782" i="14"/>
  <c r="A757" i="14"/>
  <c r="A543" i="16"/>
  <c r="A160" i="11"/>
  <c r="A756" i="14"/>
  <c r="A784" i="14"/>
  <c r="A828" i="14"/>
  <c r="A203" i="18"/>
  <c r="A549" i="16"/>
  <c r="A513" i="16"/>
  <c r="A500" i="16"/>
  <c r="A793" i="14"/>
  <c r="A503" i="16"/>
  <c r="A768" i="14"/>
  <c r="A495" i="17"/>
  <c r="A550" i="16"/>
  <c r="A759" i="14"/>
  <c r="A814" i="14"/>
  <c r="A763" i="14"/>
  <c r="A517" i="17"/>
  <c r="A824" i="14"/>
  <c r="A742" i="14"/>
  <c r="A812" i="14"/>
  <c r="A789" i="14"/>
  <c r="A531" i="16"/>
  <c r="A813" i="14"/>
  <c r="A769" i="14"/>
  <c r="A498" i="17"/>
  <c r="A555" i="16"/>
  <c r="A781" i="14"/>
  <c r="A496" i="17"/>
  <c r="A816" i="14"/>
  <c r="A532" i="16"/>
  <c r="A758" i="14"/>
  <c r="A745" i="14"/>
  <c r="A548" i="17"/>
  <c r="A72" i="14"/>
  <c r="A526" i="17"/>
  <c r="A505" i="16"/>
  <c r="A540" i="16"/>
  <c r="A749" i="14"/>
  <c r="A493" i="16"/>
  <c r="A547" i="16"/>
  <c r="A748" i="14"/>
  <c r="A542" i="16"/>
  <c r="A551" i="17"/>
  <c r="A808" i="14"/>
  <c r="A548" i="16"/>
  <c r="A773" i="14"/>
  <c r="A157" i="11"/>
  <c r="A497" i="16"/>
  <c r="A150" i="11"/>
  <c r="A496" i="16"/>
  <c r="A817" i="14"/>
  <c r="A751" i="14"/>
  <c r="A532" i="17"/>
  <c r="A770" i="14"/>
  <c r="A497" i="17"/>
  <c r="A542" i="17"/>
  <c r="A151" i="11"/>
  <c r="A534" i="17"/>
  <c r="A791" i="14"/>
  <c r="A513" i="17"/>
  <c r="A818" i="14"/>
  <c r="A819" i="14"/>
  <c r="A530" i="17"/>
  <c r="A743" i="14"/>
  <c r="A148" i="11"/>
  <c r="A786" i="14"/>
  <c r="A152" i="11"/>
  <c r="A554" i="16"/>
  <c r="A514" i="17"/>
  <c r="A827" i="14"/>
  <c r="A154" i="11"/>
  <c r="A809" i="14"/>
  <c r="A225" i="18"/>
  <c r="A502" i="16"/>
  <c r="A779" i="14"/>
  <c r="A747" i="14"/>
  <c r="A522" i="17"/>
  <c r="A558" i="16"/>
  <c r="A213" i="18"/>
  <c r="A38" i="14"/>
  <c r="A401" i="14"/>
  <c r="A264" i="14"/>
  <c r="A55" i="14"/>
  <c r="A191" i="18"/>
  <c r="A700" i="14"/>
  <c r="A7" i="14"/>
  <c r="A362" i="14"/>
  <c r="A9" i="14"/>
  <c r="A713" i="14"/>
  <c r="A143" i="11"/>
  <c r="A212" i="14"/>
  <c r="A402" i="14"/>
  <c r="A546" i="14"/>
  <c r="A325" i="14"/>
  <c r="A396" i="14"/>
  <c r="A314" i="14"/>
  <c r="A669" i="14"/>
  <c r="A177" i="14"/>
  <c r="A338" i="14"/>
  <c r="A498" i="14"/>
  <c r="A194" i="14"/>
  <c r="A724" i="14"/>
  <c r="A240" i="14"/>
  <c r="A68" i="14"/>
  <c r="A140" i="14"/>
  <c r="A11" i="14"/>
  <c r="A147" i="14"/>
  <c r="A197" i="14"/>
  <c r="A259" i="14"/>
  <c r="A146" i="14"/>
  <c r="A10" i="14"/>
  <c r="A464" i="14"/>
  <c r="A661" i="14"/>
  <c r="A111" i="14"/>
  <c r="A406" i="14"/>
  <c r="A623" i="14"/>
  <c r="A204" i="18"/>
  <c r="A610" i="14"/>
  <c r="A292" i="14"/>
  <c r="A672" i="14"/>
  <c r="A621" i="14"/>
  <c r="A94" i="14"/>
  <c r="A253" i="14"/>
  <c r="A539" i="14"/>
  <c r="A504" i="14"/>
  <c r="A699" i="14"/>
  <c r="A675" i="14"/>
  <c r="A205" i="18"/>
  <c r="A479" i="17"/>
  <c r="A670" i="14"/>
  <c r="A231" i="14"/>
  <c r="A404" i="14"/>
  <c r="A278" i="14"/>
  <c r="A681" i="14"/>
  <c r="A588" i="14"/>
  <c r="A200" i="14"/>
  <c r="A469" i="14"/>
  <c r="A443" i="14"/>
  <c r="A582" i="14"/>
  <c r="A704" i="14"/>
  <c r="A364" i="14"/>
  <c r="A738" i="14"/>
  <c r="A399" i="14"/>
  <c r="A721" i="14"/>
  <c r="A59" i="14"/>
  <c r="A471" i="14"/>
  <c r="A180" i="14"/>
  <c r="A148" i="14"/>
  <c r="A283" i="14"/>
  <c r="A166" i="14"/>
  <c r="A198" i="14"/>
  <c r="A91" i="14"/>
  <c r="A725" i="14"/>
  <c r="A349" i="14"/>
  <c r="A284" i="14"/>
  <c r="A475" i="17"/>
  <c r="A705" i="14"/>
  <c r="A629" i="14"/>
  <c r="A649" i="14"/>
  <c r="A574" i="14"/>
  <c r="A575" i="14"/>
  <c r="A614" i="14"/>
  <c r="A136" i="11"/>
  <c r="A542" i="14"/>
  <c r="A202" i="14"/>
  <c r="A569" i="14"/>
  <c r="A538" i="14"/>
  <c r="A529" i="17"/>
  <c r="A491" i="14"/>
  <c r="A414" i="14"/>
  <c r="A467" i="14"/>
  <c r="A528" i="17"/>
  <c r="A511" i="14"/>
  <c r="A485" i="17"/>
  <c r="A558" i="14"/>
  <c r="A453" i="14"/>
  <c r="A697" i="14"/>
  <c r="A63" i="14"/>
  <c r="A477" i="14"/>
  <c r="A508" i="17"/>
  <c r="A520" i="16"/>
  <c r="A553" i="14"/>
  <c r="A263" i="14"/>
  <c r="A272" i="14"/>
  <c r="A444" i="14"/>
  <c r="A57" i="14"/>
  <c r="A181" i="18"/>
  <c r="A25" i="14"/>
  <c r="A482" i="17"/>
  <c r="A20" i="14"/>
  <c r="A708" i="14"/>
  <c r="A650" i="14"/>
  <c r="A617" i="14"/>
  <c r="A625" i="14"/>
  <c r="A170" i="14"/>
  <c r="A570" i="14"/>
  <c r="A540" i="14"/>
  <c r="A193" i="14"/>
  <c r="A458" i="14"/>
  <c r="A204" i="14"/>
  <c r="A481" i="17"/>
  <c r="A381" i="14"/>
  <c r="A436" i="14"/>
  <c r="A702" i="14"/>
  <c r="A345" i="14"/>
  <c r="A423" i="14"/>
  <c r="A142" i="11"/>
  <c r="A698" i="14"/>
  <c r="A78" i="14"/>
  <c r="A49" i="14"/>
  <c r="A207" i="18"/>
  <c r="A21" i="14"/>
  <c r="A250" i="14"/>
  <c r="A506" i="16"/>
  <c r="A328" i="14"/>
  <c r="A50" i="14"/>
  <c r="A336" i="14"/>
  <c r="A500" i="14"/>
  <c r="A729" i="14"/>
  <c r="A684" i="14"/>
  <c r="A41" i="14"/>
  <c r="A493" i="14"/>
  <c r="A384" i="14"/>
  <c r="A405" i="14"/>
  <c r="A134" i="14"/>
  <c r="A609" i="14"/>
  <c r="A357" i="14"/>
  <c r="A580" i="14"/>
  <c r="A589" i="14"/>
  <c r="A584" i="14"/>
  <c r="A619" i="14"/>
  <c r="A656" i="14"/>
  <c r="A196" i="18"/>
  <c r="A158" i="11"/>
  <c r="A480" i="14"/>
  <c r="A37" i="14"/>
  <c r="A192" i="14"/>
  <c r="A692" i="14"/>
  <c r="A403" i="14"/>
  <c r="A294" i="14"/>
  <c r="A637" i="14"/>
  <c r="A367" i="14"/>
  <c r="A485" i="14"/>
  <c r="A223" i="14"/>
  <c r="A361" i="14"/>
  <c r="A185" i="18"/>
  <c r="A233" i="14"/>
  <c r="A90" i="14"/>
  <c r="A48" i="14"/>
  <c r="A411" i="14"/>
  <c r="A42" i="14"/>
  <c r="A348" i="14"/>
  <c r="A561" i="14"/>
  <c r="A527" i="17"/>
  <c r="A257" i="14"/>
  <c r="A289" i="14"/>
  <c r="A695" i="14"/>
  <c r="A703" i="14"/>
  <c r="A593" i="14"/>
  <c r="A133" i="11"/>
  <c r="A487" i="17"/>
  <c r="A651" i="14"/>
  <c r="A694" i="14"/>
  <c r="A81" i="14"/>
  <c r="A413" i="14"/>
  <c r="A499" i="14"/>
  <c r="A181" i="14"/>
  <c r="A137" i="14"/>
  <c r="A555" i="14"/>
  <c r="A492" i="14"/>
  <c r="A199" i="18"/>
  <c r="A424" i="14"/>
  <c r="A53" i="14"/>
  <c r="A234" i="14"/>
  <c r="A596" i="14"/>
  <c r="A71" i="14"/>
  <c r="A368" i="14"/>
  <c r="A483" i="17"/>
  <c r="A460" i="14"/>
  <c r="A36" i="14"/>
  <c r="A616" i="14"/>
  <c r="A421" i="14"/>
  <c r="A410" i="14"/>
  <c r="A165" i="14"/>
  <c r="A457" i="17"/>
  <c r="A382" i="14"/>
  <c r="A213" i="14"/>
  <c r="A602" i="14"/>
  <c r="A727" i="14"/>
  <c r="A216" i="14"/>
  <c r="A183" i="14"/>
  <c r="A433" i="14"/>
  <c r="A210" i="14"/>
  <c r="A620" i="14"/>
  <c r="A613" i="14"/>
  <c r="A192" i="18"/>
  <c r="A594" i="14"/>
  <c r="A472" i="17"/>
  <c r="A680" i="14"/>
  <c r="A277" i="14"/>
  <c r="A557" i="14"/>
  <c r="A554" i="14"/>
  <c r="A135" i="14"/>
  <c r="A556" i="14"/>
  <c r="A196" i="14"/>
  <c r="A182" i="14"/>
  <c r="A449" i="14"/>
  <c r="A220" i="14"/>
  <c r="A513" i="14"/>
  <c r="A195" i="18"/>
  <c r="A469" i="17"/>
  <c r="A591" i="14"/>
  <c r="A581" i="14"/>
  <c r="A492" i="17"/>
  <c r="A334" i="14"/>
  <c r="A65" i="14"/>
  <c r="A266" i="14"/>
  <c r="A470" i="14"/>
  <c r="A87" i="14"/>
  <c r="A291" i="14"/>
  <c r="A533" i="14"/>
  <c r="A285" i="14"/>
  <c r="A599" i="14"/>
  <c r="A194" i="18"/>
  <c r="A711" i="14"/>
  <c r="A352" i="14"/>
  <c r="A185" i="14"/>
  <c r="A509" i="16"/>
  <c r="A190" i="14"/>
  <c r="A592" i="14"/>
  <c r="A525" i="14"/>
  <c r="A520" i="14"/>
  <c r="A446" i="14"/>
  <c r="A268" i="14"/>
  <c r="A51" i="14"/>
  <c r="A507" i="14"/>
  <c r="A112" i="14"/>
  <c r="A543" i="14"/>
  <c r="A473" i="17"/>
  <c r="A222" i="18"/>
  <c r="A293" i="14"/>
  <c r="A531" i="14"/>
  <c r="A501" i="14"/>
  <c r="A648" i="14"/>
  <c r="A636" i="14"/>
  <c r="A387" i="14"/>
  <c r="A506" i="14"/>
  <c r="A365" i="14"/>
  <c r="A522" i="14"/>
  <c r="A563" i="14"/>
  <c r="A200" i="18"/>
  <c r="A315" i="14"/>
  <c r="A536" i="14"/>
  <c r="A508" i="14"/>
  <c r="A490" i="14"/>
  <c r="A139" i="11"/>
  <c r="A460" i="17"/>
  <c r="A653" i="14"/>
  <c r="A660" i="14"/>
  <c r="A493" i="17"/>
  <c r="A136" i="14"/>
  <c r="A139" i="14"/>
  <c r="A187" i="14"/>
  <c r="A310" i="14"/>
  <c r="A260" i="14"/>
  <c r="A416" i="14"/>
  <c r="A488" i="17"/>
  <c r="A386" i="14"/>
  <c r="A74" i="14"/>
  <c r="A60" i="14"/>
  <c r="A58" i="14"/>
  <c r="A526" i="14"/>
  <c r="A276" i="14"/>
  <c r="A458" i="17"/>
  <c r="A52" i="14"/>
  <c r="A408" i="14"/>
  <c r="A534" i="14"/>
  <c r="A206" i="18"/>
  <c r="A720" i="14"/>
  <c r="A624" i="14"/>
  <c r="A530" i="14"/>
  <c r="A221" i="14"/>
  <c r="A290" i="14"/>
  <c r="A438" i="14"/>
  <c r="A56" i="14"/>
  <c r="A455" i="14"/>
  <c r="A218" i="14"/>
  <c r="A35" i="14"/>
  <c r="A137" i="11"/>
  <c r="A191" i="14"/>
  <c r="A160" i="14"/>
  <c r="A215" i="14"/>
  <c r="A510" i="14"/>
  <c r="A535" i="14"/>
  <c r="A524" i="14"/>
  <c r="A734" i="14"/>
  <c r="A114" i="14"/>
  <c r="A335" i="14"/>
  <c r="A379" i="14"/>
  <c r="A132" i="14"/>
  <c r="A409" i="14"/>
  <c r="A143" i="14"/>
  <c r="A461" i="14"/>
  <c r="A350" i="14"/>
  <c r="A189" i="18"/>
  <c r="A639" i="14"/>
  <c r="A739" i="14"/>
  <c r="A39" i="14"/>
  <c r="A13" i="14"/>
  <c r="A175" i="14"/>
  <c r="A496" i="14"/>
  <c r="A248" i="14"/>
  <c r="A470" i="17"/>
  <c r="A480" i="17"/>
  <c r="A731" i="14"/>
  <c r="A612" i="14"/>
  <c r="A363" i="14"/>
  <c r="A479" i="14"/>
  <c r="A464" i="17"/>
  <c r="A256" i="14"/>
  <c r="A377" i="14"/>
  <c r="A99" i="14"/>
  <c r="A211" i="14"/>
  <c r="A34" i="14"/>
  <c r="A30" i="14"/>
  <c r="A286" i="14"/>
  <c r="A101" i="14"/>
  <c r="A507" i="16"/>
  <c r="A203" i="14"/>
  <c r="A226" i="14"/>
  <c r="A225" i="14"/>
  <c r="A186" i="14"/>
  <c r="A726" i="14"/>
  <c r="A130" i="14"/>
  <c r="A144" i="14"/>
  <c r="A79" i="14"/>
  <c r="A495" i="14"/>
  <c r="A723" i="14"/>
  <c r="A728" i="14"/>
  <c r="A161" i="14"/>
  <c r="A383" i="14"/>
  <c r="A370" i="14"/>
  <c r="A521" i="16"/>
  <c r="A529" i="14"/>
  <c r="A211" i="18"/>
  <c r="A16" i="14"/>
  <c r="A471" i="17"/>
  <c r="A579" i="14"/>
  <c r="A652" i="14"/>
  <c r="A451" i="14"/>
  <c r="A224" i="14"/>
  <c r="A312" i="14"/>
  <c r="A157" i="14"/>
  <c r="A188" i="14"/>
  <c r="A100" i="14"/>
  <c r="A167" i="14"/>
  <c r="A544" i="14"/>
  <c r="A205" i="14"/>
  <c r="A116" i="14"/>
  <c r="A567" i="14"/>
  <c r="A562" i="14"/>
  <c r="A601" i="14"/>
  <c r="A378" i="14"/>
  <c r="A149" i="14"/>
  <c r="A301" i="14"/>
  <c r="A422" i="14"/>
  <c r="A519" i="14"/>
  <c r="A199" i="14"/>
  <c r="A236" i="14"/>
  <c r="A552" i="14"/>
  <c r="A627" i="14"/>
  <c r="A169" i="18"/>
  <c r="A477" i="17"/>
  <c r="A718" i="14"/>
  <c r="A202" i="18"/>
  <c r="A587" i="14"/>
  <c r="A658" i="14"/>
  <c r="A468" i="17"/>
  <c r="A663" i="14"/>
  <c r="A176" i="18"/>
  <c r="A18" i="14"/>
  <c r="A671" i="14"/>
  <c r="A467" i="17"/>
  <c r="A655" i="14"/>
  <c r="A595" i="14"/>
  <c r="A486" i="17"/>
  <c r="A459" i="17"/>
  <c r="A776" i="14"/>
  <c r="A327" i="14"/>
  <c r="A482" i="14"/>
  <c r="A502" i="14"/>
  <c r="A429" i="14"/>
  <c r="A412" i="14"/>
  <c r="A398" i="14"/>
  <c r="A89" i="14"/>
  <c r="A430" i="14"/>
  <c r="A299" i="14"/>
  <c r="A426" i="14"/>
  <c r="A242" i="14"/>
  <c r="A360" i="14"/>
  <c r="A282" i="14"/>
  <c r="A77" i="14"/>
  <c r="A603" i="14"/>
  <c r="A473" i="14"/>
  <c r="A457" i="14"/>
  <c r="A550" i="17"/>
  <c r="A201" i="14"/>
  <c r="A206" i="14"/>
  <c r="A332" i="14"/>
  <c r="A474" i="14"/>
  <c r="A321" i="14"/>
  <c r="A267" i="14"/>
  <c r="A54" i="14"/>
  <c r="A62" i="14"/>
  <c r="A86" i="14"/>
  <c r="A523" i="14"/>
  <c r="A358" i="14"/>
  <c r="A462" i="14"/>
  <c r="A173" i="14"/>
  <c r="A509" i="14"/>
  <c r="A459" i="14"/>
  <c r="A287" i="14"/>
  <c r="A251" i="14"/>
  <c r="A273" i="14"/>
  <c r="A693" i="14"/>
  <c r="A270" i="14"/>
  <c r="A125" i="14"/>
  <c r="A353" i="14"/>
  <c r="A604" i="14"/>
  <c r="A566" i="14"/>
  <c r="A427" i="14"/>
  <c r="A229" i="14"/>
  <c r="A441" i="14"/>
  <c r="A337" i="14"/>
  <c r="A568" i="14"/>
  <c r="A428" i="14"/>
  <c r="A343" i="14"/>
  <c r="A118" i="14"/>
  <c r="A537" i="14"/>
  <c r="A397" i="14"/>
  <c r="A547" i="14"/>
  <c r="A244" i="14"/>
  <c r="A69" i="14"/>
  <c r="A395" i="14"/>
  <c r="A355" i="14"/>
  <c r="A88" i="14"/>
  <c r="A722" i="14"/>
  <c r="A508" i="16"/>
  <c r="A732" i="14"/>
  <c r="A549" i="14"/>
  <c r="A497" i="14"/>
  <c r="A606" i="14"/>
  <c r="A439" i="14"/>
  <c r="A347" i="14"/>
  <c r="A172" i="14"/>
  <c r="A380" i="14"/>
  <c r="A210" i="18"/>
  <c r="A777" i="14"/>
  <c r="A417" i="14"/>
  <c r="A505" i="17"/>
  <c r="A75" i="14"/>
  <c r="A512" i="14"/>
  <c r="A366" i="14"/>
  <c r="A249" i="14"/>
  <c r="A600" i="14"/>
  <c r="A95" i="14"/>
  <c r="A322" i="14"/>
  <c r="A565" i="14"/>
  <c r="A548" i="14"/>
  <c r="A232" i="14"/>
  <c r="A346" i="14"/>
  <c r="A476" i="14"/>
  <c r="A40" i="14"/>
  <c r="A265" i="14"/>
  <c r="A217" i="14"/>
  <c r="A275" i="14"/>
  <c r="A733" i="14"/>
  <c r="A239" i="14"/>
  <c r="A313" i="14"/>
  <c r="A73" i="14"/>
  <c r="A394" i="14"/>
  <c r="A448" i="14"/>
  <c r="A252" i="14"/>
  <c r="A61" i="14"/>
  <c r="A66" i="14"/>
  <c r="A342" i="14"/>
  <c r="A184" i="14"/>
  <c r="A237" i="14"/>
  <c r="A326" i="14"/>
  <c r="A505" i="14"/>
  <c r="A145" i="14"/>
  <c r="A126" i="14"/>
  <c r="A487" i="14"/>
  <c r="A235" i="14"/>
  <c r="A221" i="18"/>
  <c r="A369" i="14"/>
  <c r="A425" i="14"/>
  <c r="A329" i="14"/>
  <c r="A209" i="14"/>
  <c r="A775" i="14"/>
  <c r="A76" i="14"/>
  <c r="A162" i="14"/>
  <c r="A551" i="14"/>
  <c r="A320" i="14"/>
  <c r="A494" i="14"/>
  <c r="A468" i="14"/>
  <c r="A156" i="14"/>
  <c r="A465" i="17"/>
  <c r="A664" i="14"/>
  <c r="A474" i="17"/>
  <c r="A572" i="14"/>
  <c r="A657" i="14"/>
  <c r="A577" i="14"/>
  <c r="A666" i="14"/>
  <c r="A29" i="14"/>
  <c r="A676" i="14"/>
  <c r="A628" i="14"/>
  <c r="A14" i="14"/>
  <c r="A576" i="14"/>
  <c r="A674" i="14"/>
  <c r="A709" i="14"/>
  <c r="A208" i="18"/>
  <c r="A618" i="14"/>
  <c r="A359" i="14"/>
  <c r="A545" i="14"/>
  <c r="A261" i="14"/>
  <c r="A164" i="14"/>
  <c r="A298" i="14"/>
  <c r="A127" i="14"/>
  <c r="A269" i="14"/>
  <c r="A442" i="14"/>
  <c r="A494" i="17"/>
  <c r="A230" i="14"/>
  <c r="A330" i="14"/>
  <c r="A138" i="14"/>
  <c r="A331" i="14"/>
  <c r="A435" i="14"/>
  <c r="A385" i="14"/>
  <c r="A466" i="14"/>
  <c r="A407" i="14"/>
  <c r="A238" i="14"/>
  <c r="A113" i="14"/>
  <c r="A440" i="14"/>
  <c r="A258" i="14"/>
  <c r="A333" i="14"/>
  <c r="A483" i="14"/>
  <c r="A503" i="14"/>
  <c r="A611" i="14"/>
  <c r="A129" i="14"/>
  <c r="A92" i="14"/>
  <c r="A486" i="14"/>
  <c r="A169" i="14"/>
  <c r="A141" i="14"/>
  <c r="A158" i="14"/>
  <c r="A465" i="14"/>
  <c r="A549" i="17"/>
  <c r="A163" i="14"/>
  <c r="A207" i="14"/>
  <c r="A715" i="14"/>
  <c r="A120" i="11"/>
  <c r="A12" i="14"/>
  <c r="A719" i="14"/>
  <c r="A615" i="14"/>
  <c r="A489" i="17"/>
  <c r="A28" i="14"/>
  <c r="A573" i="14"/>
  <c r="A622" i="14"/>
  <c r="A466" i="17"/>
  <c r="A716" i="14"/>
  <c r="A22" i="14"/>
  <c r="A476" i="17"/>
  <c r="A668" i="14"/>
  <c r="A491" i="17"/>
  <c r="A626" i="14"/>
  <c r="A140" i="11"/>
  <c r="A303" i="14"/>
  <c r="A128" i="14"/>
  <c r="A419" i="14"/>
  <c r="A133" i="14"/>
  <c r="A598" i="14"/>
  <c r="A340" i="14"/>
  <c r="A434" i="14"/>
  <c r="A607" i="14"/>
  <c r="A550" i="14"/>
  <c r="A356" i="14"/>
  <c r="A445" i="14"/>
  <c r="A737" i="14"/>
  <c r="A110" i="14"/>
  <c r="A507" i="17"/>
  <c r="A228" i="14"/>
  <c r="A96" i="14"/>
  <c r="A279" i="14"/>
  <c r="A241" i="14"/>
  <c r="A85" i="14"/>
  <c r="A82" i="14"/>
  <c r="A415" i="14"/>
  <c r="A153" i="14"/>
  <c r="A98" i="14"/>
  <c r="A302" i="14"/>
  <c r="A532" i="14"/>
  <c r="A288" i="14"/>
  <c r="A142" i="14"/>
  <c r="A274" i="14"/>
  <c r="A24" i="14"/>
  <c r="A26" i="14"/>
  <c r="A32" i="14"/>
  <c r="A635" i="14"/>
  <c r="A193" i="18"/>
  <c r="A659" i="14"/>
  <c r="A590" i="14"/>
  <c r="A190" i="18"/>
  <c r="A673" i="14"/>
  <c r="A138" i="11"/>
  <c r="A714" i="14"/>
  <c r="A638" i="14"/>
  <c r="A571" i="14"/>
  <c r="A585" i="14"/>
  <c r="A646" i="14"/>
  <c r="A597" i="14"/>
  <c r="A679" i="14"/>
  <c r="A478" i="17"/>
  <c r="A341" i="14"/>
  <c r="A150" i="14"/>
  <c r="A527" i="14"/>
  <c r="A155" i="14"/>
  <c r="A420" i="14"/>
  <c r="A735" i="14"/>
  <c r="A489" i="14"/>
  <c r="A262" i="14"/>
  <c r="A195" i="14"/>
  <c r="A552" i="16"/>
  <c r="A219" i="14"/>
  <c r="A339" i="14"/>
  <c r="A254" i="14"/>
  <c r="A506" i="17"/>
  <c r="A97" i="14"/>
  <c r="A243" i="14"/>
  <c r="A246" i="14"/>
  <c r="A171" i="14"/>
  <c r="A456" i="14"/>
  <c r="A344" i="14"/>
  <c r="A484" i="14"/>
  <c r="A683" i="14"/>
  <c r="A354" i="14"/>
  <c r="A311" i="14"/>
  <c r="A324" i="14"/>
  <c r="A119" i="14"/>
  <c r="A179" i="14"/>
  <c r="A318" i="14"/>
  <c r="A481" i="14"/>
  <c r="A115" i="14"/>
  <c r="A151" i="14"/>
  <c r="A176" i="14"/>
  <c r="A93" i="14"/>
  <c r="A431" i="14"/>
  <c r="A154" i="14"/>
  <c r="A178" i="14"/>
  <c r="A677" i="14"/>
  <c r="A490" i="17"/>
  <c r="A665" i="14"/>
  <c r="A33" i="14"/>
  <c r="A171" i="18"/>
  <c r="A710" i="14"/>
  <c r="A645" i="14"/>
  <c r="A578" i="14"/>
  <c r="A586" i="14"/>
  <c r="A707" i="14"/>
  <c r="A717" i="14"/>
  <c r="A197" i="18"/>
  <c r="A15" i="14"/>
  <c r="A484" i="17"/>
  <c r="A198" i="18"/>
  <c r="A647" i="14"/>
  <c r="A712" i="14"/>
  <c r="A280" i="14"/>
  <c r="A736" i="14"/>
  <c r="A168" i="14"/>
  <c r="A117" i="14"/>
  <c r="A418" i="14"/>
  <c r="A608" i="14"/>
  <c r="A83" i="14"/>
  <c r="A432" i="14"/>
  <c r="A400" i="14"/>
  <c r="A131" i="14"/>
  <c r="A475" i="14"/>
  <c r="A541" i="14"/>
  <c r="A189" i="14"/>
  <c r="A208" i="14"/>
  <c r="A730" i="14"/>
  <c r="A245" i="14"/>
  <c r="A317" i="14"/>
  <c r="A488" i="14"/>
  <c r="A212" i="18"/>
  <c r="A227" i="14"/>
  <c r="A255" i="14"/>
  <c r="A80" i="14"/>
  <c r="A152" i="14"/>
  <c r="A463" i="14"/>
  <c r="A247" i="14"/>
  <c r="A388" i="14"/>
  <c r="A351" i="14"/>
  <c r="A564" i="14"/>
  <c r="A222" i="14"/>
  <c r="A84" i="14"/>
  <c r="A174" i="14"/>
  <c r="A472" i="14"/>
  <c r="A454" i="14"/>
  <c r="A560" i="14"/>
  <c r="A450" i="14"/>
  <c r="A70" i="14"/>
  <c r="A452" i="14"/>
  <c r="A214" i="14"/>
  <c r="A295" i="14"/>
  <c r="A510" i="16"/>
  <c r="A271" i="14"/>
  <c r="A300" i="14"/>
  <c r="A559" i="14"/>
  <c r="A296" i="14"/>
  <c r="A159" i="14"/>
  <c r="A678" i="14"/>
  <c r="A31" i="14"/>
  <c r="A696" i="14"/>
  <c r="A654" i="14"/>
  <c r="A17" i="14"/>
  <c r="A27" i="14"/>
  <c r="A8" i="14"/>
  <c r="A141" i="11"/>
  <c r="A186" i="18"/>
  <c r="A23" i="14"/>
  <c r="A583" i="14"/>
  <c r="A662" i="14"/>
  <c r="A682" i="14"/>
  <c r="A667" i="14"/>
  <c r="A701" i="14"/>
  <c r="A706" i="14"/>
  <c r="A19" i="14"/>
  <c r="A281" i="14"/>
  <c r="A209" i="18"/>
  <c r="A437" i="14"/>
  <c r="A297" i="14"/>
  <c r="A323" i="14"/>
  <c r="A521" i="14"/>
  <c r="A319" i="14"/>
  <c r="A528" i="14"/>
  <c r="A478" i="14"/>
  <c r="A67" i="14"/>
  <c r="A316" i="14"/>
  <c r="A605" i="14"/>
  <c r="A447" i="14"/>
  <c r="A407" i="16"/>
  <c r="A401" i="16"/>
  <c r="A10" i="16"/>
  <c r="A399" i="16"/>
  <c r="A408" i="16"/>
  <c r="A392" i="17"/>
  <c r="A172" i="18"/>
  <c r="A404" i="17"/>
  <c r="A409" i="16"/>
  <c r="A184" i="18"/>
  <c r="A116" i="11"/>
  <c r="A402" i="16"/>
  <c r="A385" i="17"/>
  <c r="A393" i="16"/>
  <c r="A389" i="16"/>
  <c r="A180" i="18"/>
  <c r="A121" i="11"/>
  <c r="A404" i="16"/>
  <c r="A402" i="17"/>
  <c r="A126" i="11"/>
  <c r="A129" i="11"/>
  <c r="A396" i="16"/>
  <c r="A394" i="16"/>
  <c r="A168" i="18"/>
  <c r="A175" i="18"/>
  <c r="A383" i="17"/>
  <c r="A398" i="17"/>
  <c r="A395" i="16"/>
  <c r="A182" i="18"/>
  <c r="A386" i="17"/>
  <c r="A115" i="11"/>
  <c r="A401" i="17"/>
  <c r="A112" i="11"/>
  <c r="A393" i="17"/>
  <c r="A118" i="11"/>
  <c r="A122" i="11"/>
  <c r="A395" i="17"/>
  <c r="A111" i="11"/>
  <c r="A394" i="17"/>
  <c r="A114" i="11"/>
  <c r="A382" i="17"/>
  <c r="A399" i="17"/>
  <c r="A127" i="11"/>
  <c r="A130" i="11"/>
  <c r="A392" i="16"/>
  <c r="A400" i="17"/>
  <c r="A441" i="17"/>
  <c r="A391" i="17"/>
  <c r="A397" i="16"/>
  <c r="A170" i="18"/>
  <c r="A179" i="18"/>
  <c r="A403" i="17"/>
  <c r="A380" i="17"/>
  <c r="A388" i="17"/>
  <c r="A388" i="16"/>
  <c r="A398" i="16"/>
  <c r="A384" i="17"/>
  <c r="A183" i="18"/>
  <c r="A400" i="16"/>
  <c r="A396" i="17"/>
  <c r="A405" i="16"/>
  <c r="A387" i="16"/>
  <c r="A119" i="11"/>
  <c r="A124" i="11"/>
  <c r="A381" i="17"/>
  <c r="A406" i="16"/>
  <c r="A446" i="17"/>
  <c r="A390" i="16"/>
  <c r="A390" i="17"/>
  <c r="A391" i="16"/>
  <c r="A113" i="11"/>
  <c r="A403" i="16"/>
  <c r="A397" i="17"/>
  <c r="A117" i="11"/>
  <c r="A128" i="11"/>
  <c r="A387" i="17"/>
  <c r="A389" i="17"/>
  <c r="A407" i="17"/>
  <c r="A413" i="17"/>
  <c r="A414" i="17"/>
  <c r="A131" i="11"/>
  <c r="A415" i="17"/>
  <c r="A419" i="17"/>
  <c r="A132" i="11"/>
  <c r="A417" i="16"/>
  <c r="A415" i="16"/>
  <c r="A424" i="16"/>
  <c r="A455" i="16"/>
  <c r="A452" i="16"/>
  <c r="A422" i="16"/>
  <c r="A412" i="17"/>
  <c r="A412" i="16"/>
  <c r="A443" i="16"/>
  <c r="A432" i="16"/>
  <c r="A454" i="16"/>
  <c r="A409" i="17"/>
  <c r="A421" i="16"/>
  <c r="A418" i="16"/>
  <c r="A414" i="16"/>
  <c r="A159" i="11"/>
  <c r="A418" i="17"/>
  <c r="A444" i="16"/>
  <c r="A406" i="17"/>
  <c r="A450" i="16"/>
  <c r="A425" i="16"/>
  <c r="A428" i="16"/>
  <c r="A410" i="16"/>
  <c r="A417" i="17"/>
  <c r="A430" i="16"/>
  <c r="A413" i="16"/>
  <c r="A411" i="17"/>
  <c r="A420" i="16"/>
  <c r="A405" i="17"/>
  <c r="A416" i="16"/>
  <c r="A410" i="17"/>
  <c r="A453" i="16"/>
  <c r="A442" i="16"/>
  <c r="A448" i="16"/>
  <c r="A445" i="16"/>
  <c r="A441" i="16"/>
  <c r="A447" i="16"/>
  <c r="A423" i="16"/>
  <c r="A419" i="16"/>
  <c r="A451" i="16"/>
  <c r="A449" i="16"/>
  <c r="A411" i="16"/>
  <c r="A416" i="17"/>
  <c r="A431" i="16"/>
  <c r="A429" i="16"/>
  <c r="A446" i="16"/>
  <c r="A408" i="17"/>
  <c r="A448" i="17"/>
  <c r="A161" i="18"/>
  <c r="A164" i="18"/>
  <c r="A461" i="16"/>
  <c r="A465" i="16"/>
  <c r="A481" i="16"/>
  <c r="A487" i="16"/>
  <c r="A431" i="17"/>
  <c r="A490" i="16"/>
  <c r="A451" i="17"/>
  <c r="A462" i="16"/>
  <c r="A484" i="16"/>
  <c r="A489" i="16"/>
  <c r="A473" i="16"/>
  <c r="A159" i="18"/>
  <c r="A442" i="17"/>
  <c r="A466" i="16"/>
  <c r="A437" i="17"/>
  <c r="A471" i="16"/>
  <c r="A453" i="17"/>
  <c r="A439" i="17"/>
  <c r="A444" i="17"/>
  <c r="A155" i="18"/>
  <c r="A422" i="17"/>
  <c r="A454" i="17"/>
  <c r="A486" i="16"/>
  <c r="A477" i="16"/>
  <c r="A449" i="17"/>
  <c r="A474" i="16"/>
  <c r="A438" i="17"/>
  <c r="A475" i="16"/>
  <c r="A476" i="16"/>
  <c r="A420" i="17"/>
  <c r="A483" i="16"/>
  <c r="A467" i="16"/>
  <c r="A460" i="16"/>
  <c r="A468" i="16"/>
  <c r="A433" i="17"/>
  <c r="A456" i="17"/>
  <c r="A166" i="18"/>
  <c r="A485" i="16"/>
  <c r="A491" i="16"/>
  <c r="A167" i="18"/>
  <c r="A450" i="17"/>
  <c r="A379" i="17"/>
  <c r="A492" i="16"/>
  <c r="A443" i="17"/>
  <c r="A162" i="18"/>
  <c r="A470" i="16"/>
  <c r="A479" i="16"/>
  <c r="A375" i="17"/>
  <c r="A445" i="17"/>
  <c r="A158" i="18"/>
  <c r="A464" i="16"/>
  <c r="A440" i="17"/>
  <c r="A447" i="17"/>
  <c r="A432" i="17"/>
  <c r="A469" i="16"/>
  <c r="A165" i="18"/>
  <c r="A488" i="16"/>
  <c r="A472" i="16"/>
  <c r="A480" i="16"/>
  <c r="A160" i="18"/>
  <c r="A378" i="17"/>
  <c r="A482" i="16"/>
  <c r="A452" i="17"/>
  <c r="A163" i="18"/>
  <c r="A153" i="18"/>
  <c r="A377" i="17"/>
  <c r="A478" i="16"/>
  <c r="A455" i="17"/>
  <c r="A154" i="18"/>
  <c r="A421" i="17"/>
  <c r="A463" i="16"/>
  <c r="A101" i="11"/>
  <c r="A368" i="16"/>
  <c r="A368" i="17"/>
  <c r="A364" i="17"/>
  <c r="A382" i="16"/>
  <c r="A371" i="16"/>
  <c r="A372" i="16"/>
  <c r="A360" i="16"/>
  <c r="A351" i="17"/>
  <c r="A381" i="16"/>
  <c r="A149" i="18"/>
  <c r="A363" i="17"/>
  <c r="A379" i="16"/>
  <c r="A110" i="11"/>
  <c r="A371" i="17"/>
  <c r="A367" i="16"/>
  <c r="A109" i="11"/>
  <c r="A103" i="11"/>
  <c r="A366" i="16"/>
  <c r="A359" i="17"/>
  <c r="A358" i="17"/>
  <c r="A150" i="18"/>
  <c r="A384" i="16"/>
  <c r="A374" i="16"/>
  <c r="A380" i="16"/>
  <c r="A370" i="17"/>
  <c r="A378" i="16"/>
  <c r="A515" i="16"/>
  <c r="A372" i="17"/>
  <c r="A108" i="11"/>
  <c r="A104" i="11"/>
  <c r="A357" i="17"/>
  <c r="A517" i="16"/>
  <c r="A148" i="18"/>
  <c r="A369" i="16"/>
  <c r="A376" i="17"/>
  <c r="A516" i="16"/>
  <c r="A376" i="16"/>
  <c r="A365" i="16"/>
  <c r="A102" i="11"/>
  <c r="A383" i="16"/>
  <c r="A362" i="17"/>
  <c r="A459" i="16"/>
  <c r="A363" i="16"/>
  <c r="A364" i="16"/>
  <c r="A369" i="17"/>
  <c r="A370" i="16"/>
  <c r="A374" i="17"/>
  <c r="A375" i="16"/>
  <c r="A366" i="17"/>
  <c r="A367" i="17"/>
  <c r="A355" i="17"/>
  <c r="A356" i="17"/>
  <c r="A361" i="17"/>
  <c r="A156" i="18"/>
  <c r="A458" i="16"/>
  <c r="A362" i="16"/>
  <c r="A353" i="17"/>
  <c r="A354" i="17"/>
  <c r="A373" i="17"/>
  <c r="A152" i="18"/>
  <c r="A365" i="17"/>
  <c r="A360" i="17"/>
  <c r="A386" i="16"/>
  <c r="A361" i="16"/>
  <c r="A352" i="17"/>
  <c r="A105" i="11"/>
  <c r="A106" i="11"/>
  <c r="A107" i="11"/>
  <c r="A151" i="18"/>
  <c r="A373" i="16"/>
  <c r="A385" i="16"/>
  <c r="A157" i="18"/>
  <c r="A377" i="16"/>
  <c r="A326" i="17"/>
  <c r="A138" i="18"/>
  <c r="A324" i="17"/>
  <c r="A137" i="18"/>
  <c r="A322" i="17"/>
  <c r="A342" i="16"/>
  <c r="A338" i="16"/>
  <c r="A327" i="17"/>
  <c r="A320" i="17"/>
  <c r="A330" i="17"/>
  <c r="A343" i="16"/>
  <c r="A337" i="16"/>
  <c r="A340" i="16"/>
  <c r="A329" i="17"/>
  <c r="A334" i="16"/>
  <c r="A335" i="16"/>
  <c r="A319" i="17"/>
  <c r="A325" i="17"/>
  <c r="A318" i="17"/>
  <c r="A336" i="16"/>
  <c r="A328" i="17"/>
  <c r="A341" i="16"/>
  <c r="A323" i="17"/>
  <c r="A136" i="18"/>
  <c r="A321" i="17"/>
  <c r="A339" i="16"/>
  <c r="A333" i="17"/>
  <c r="A336" i="17"/>
  <c r="A332" i="17"/>
  <c r="A331" i="17"/>
  <c r="A344" i="16"/>
  <c r="A345" i="16"/>
  <c r="A335" i="17"/>
  <c r="A334" i="17"/>
  <c r="A346" i="16"/>
  <c r="A305" i="17"/>
  <c r="A304" i="17"/>
  <c r="A329" i="16"/>
  <c r="A302" i="17"/>
  <c r="A333" i="16"/>
  <c r="A141" i="18"/>
  <c r="A147" i="18"/>
  <c r="A143" i="18"/>
  <c r="A95" i="11"/>
  <c r="A353" i="16"/>
  <c r="A316" i="17"/>
  <c r="A351" i="16"/>
  <c r="A97" i="11"/>
  <c r="A331" i="16"/>
  <c r="A92" i="11"/>
  <c r="A349" i="16"/>
  <c r="A307" i="17"/>
  <c r="A303" i="17"/>
  <c r="A323" i="16"/>
  <c r="A310" i="17"/>
  <c r="A100" i="11"/>
  <c r="A142" i="18"/>
  <c r="A144" i="18"/>
  <c r="A139" i="18"/>
  <c r="A289" i="17"/>
  <c r="A347" i="16"/>
  <c r="A312" i="17"/>
  <c r="A328" i="16"/>
  <c r="A315" i="17"/>
  <c r="A306" i="17"/>
  <c r="A314" i="17"/>
  <c r="A94" i="11"/>
  <c r="A326" i="16"/>
  <c r="A330" i="16"/>
  <c r="A98" i="11"/>
  <c r="A324" i="16"/>
  <c r="A93" i="11"/>
  <c r="A352" i="16"/>
  <c r="A146" i="18"/>
  <c r="A332" i="16"/>
  <c r="A311" i="17"/>
  <c r="A309" i="17"/>
  <c r="A348" i="16"/>
  <c r="A350" i="16"/>
  <c r="A308" i="17"/>
  <c r="A140" i="18"/>
  <c r="A325" i="16"/>
  <c r="A96" i="11"/>
  <c r="A327" i="16"/>
  <c r="A313" i="17"/>
  <c r="A291" i="17"/>
  <c r="A129" i="18"/>
  <c r="A273" i="17"/>
  <c r="A315" i="16"/>
  <c r="A340" i="17"/>
  <c r="A338" i="17"/>
  <c r="A287" i="17"/>
  <c r="A306" i="16"/>
  <c r="A297" i="17"/>
  <c r="A339" i="17"/>
  <c r="A127" i="18"/>
  <c r="A354" i="16"/>
  <c r="A309" i="16"/>
  <c r="A277" i="17"/>
  <c r="A130" i="18"/>
  <c r="A276" i="17"/>
  <c r="A295" i="16"/>
  <c r="A134" i="18"/>
  <c r="A132" i="18"/>
  <c r="A296" i="16"/>
  <c r="A358" i="16"/>
  <c r="A341" i="17"/>
  <c r="A293" i="16"/>
  <c r="A321" i="16"/>
  <c r="A305" i="16"/>
  <c r="A131" i="18"/>
  <c r="A279" i="17"/>
  <c r="A311" i="16"/>
  <c r="A124" i="18"/>
  <c r="A296" i="17"/>
  <c r="A349" i="17"/>
  <c r="A292" i="17"/>
  <c r="A269" i="17"/>
  <c r="A337" i="17"/>
  <c r="A290" i="17"/>
  <c r="A133" i="18"/>
  <c r="A294" i="17"/>
  <c r="A317" i="16"/>
  <c r="A292" i="16"/>
  <c r="A310" i="16"/>
  <c r="A293" i="17"/>
  <c r="A308" i="16"/>
  <c r="A290" i="16"/>
  <c r="A300" i="17"/>
  <c r="A304" i="16"/>
  <c r="A298" i="16"/>
  <c r="A298" i="17"/>
  <c r="A272" i="17"/>
  <c r="A286" i="17"/>
  <c r="A342" i="17"/>
  <c r="A281" i="17"/>
  <c r="A301" i="17"/>
  <c r="A299" i="16"/>
  <c r="A350" i="17"/>
  <c r="A270" i="17"/>
  <c r="A322" i="16"/>
  <c r="A299" i="17"/>
  <c r="A268" i="17"/>
  <c r="A288" i="16"/>
  <c r="A271" i="17"/>
  <c r="A316" i="16"/>
  <c r="A312" i="16"/>
  <c r="A318" i="16"/>
  <c r="A128" i="18"/>
  <c r="A267" i="17"/>
  <c r="A313" i="16"/>
  <c r="A288" i="17"/>
  <c r="A343" i="17"/>
  <c r="A297" i="16"/>
  <c r="A314" i="16"/>
  <c r="A135" i="18"/>
  <c r="A287" i="16"/>
  <c r="A280" i="17"/>
  <c r="A320" i="16"/>
  <c r="A295" i="17"/>
  <c r="A289" i="16"/>
  <c r="A319" i="16"/>
  <c r="A317" i="17"/>
  <c r="A278" i="17"/>
  <c r="A294" i="16"/>
  <c r="A307" i="16"/>
  <c r="A291" i="16"/>
  <c r="A150" i="16"/>
  <c r="A284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B278" i="16" s="1"/>
  <c r="B279" i="16" s="1"/>
  <c r="B280" i="16" s="1"/>
  <c r="A82" i="11"/>
  <c r="A239" i="17"/>
  <c r="A85" i="11"/>
  <c r="A81" i="11"/>
  <c r="A141" i="17"/>
  <c r="A260" i="17"/>
  <c r="A253" i="16"/>
  <c r="A111" i="18"/>
  <c r="A259" i="17"/>
  <c r="A84" i="11"/>
  <c r="A241" i="17"/>
  <c r="A86" i="11"/>
  <c r="A285" i="17"/>
  <c r="A245" i="17"/>
  <c r="A89" i="11"/>
  <c r="A88" i="11"/>
  <c r="A87" i="11"/>
  <c r="A300" i="16"/>
  <c r="A109" i="18"/>
  <c r="A136" i="17"/>
  <c r="A138" i="17"/>
  <c r="A250" i="17"/>
  <c r="A149" i="16"/>
  <c r="A139" i="17"/>
  <c r="A233" i="17"/>
  <c r="A126" i="18"/>
  <c r="A44" i="11"/>
  <c r="A140" i="17"/>
  <c r="A234" i="17"/>
  <c r="A252" i="16"/>
  <c r="A83" i="11"/>
  <c r="A258" i="16"/>
  <c r="A238" i="17"/>
  <c r="A259" i="16"/>
  <c r="A80" i="11"/>
  <c r="A125" i="18"/>
  <c r="A257" i="16"/>
  <c r="A237" i="17"/>
  <c r="A79" i="11"/>
  <c r="A123" i="18"/>
  <c r="A137" i="17"/>
  <c r="A256" i="16"/>
  <c r="A236" i="17"/>
  <c r="A276" i="16"/>
  <c r="A122" i="18"/>
  <c r="A232" i="17"/>
  <c r="A255" i="16"/>
  <c r="A275" i="16"/>
  <c r="A359" i="16"/>
  <c r="A283" i="17"/>
  <c r="A254" i="16"/>
  <c r="A235" i="17"/>
  <c r="A250" i="16"/>
  <c r="A274" i="16"/>
  <c r="A303" i="16"/>
  <c r="A282" i="17"/>
  <c r="A152" i="16"/>
  <c r="A112" i="18"/>
  <c r="A249" i="16"/>
  <c r="A264" i="16"/>
  <c r="A302" i="16"/>
  <c r="A275" i="17"/>
  <c r="A151" i="16"/>
  <c r="A251" i="17"/>
  <c r="B252" i="17" s="1"/>
  <c r="B253" i="17" s="1"/>
  <c r="B254" i="17" s="1"/>
  <c r="B255" i="17" s="1"/>
  <c r="B256" i="17" s="1"/>
  <c r="B257" i="17" s="1"/>
  <c r="B258" i="17" s="1"/>
  <c r="A248" i="16"/>
  <c r="A263" i="16"/>
  <c r="A249" i="17"/>
  <c r="A301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64" i="17"/>
  <c r="A282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A18" i="18"/>
  <c r="A205" i="16"/>
  <c r="A165" i="17"/>
  <c r="A199" i="16"/>
  <c r="A114" i="18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65" i="17"/>
  <c r="A159" i="17"/>
  <c r="A218" i="16"/>
  <c r="A187" i="16"/>
  <c r="A182" i="17"/>
  <c r="A266" i="17"/>
  <c r="A227" i="17"/>
  <c r="A176" i="17"/>
  <c r="A189" i="17"/>
  <c r="A31" i="17"/>
  <c r="A119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74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61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62" i="17"/>
  <c r="A80" i="18"/>
  <c r="A58" i="11"/>
  <c r="A225" i="16"/>
  <c r="A281" i="16"/>
  <c r="A263" i="17"/>
  <c r="A198" i="16"/>
  <c r="A161" i="17"/>
  <c r="A283" i="16"/>
  <c r="A211" i="16"/>
  <c r="A284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20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86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8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21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8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7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5" i="16"/>
  <c r="A121" i="16"/>
  <c r="A162" i="16"/>
  <c r="A118" i="17"/>
  <c r="A125" i="16"/>
  <c r="A59" i="18"/>
  <c r="A168" i="16"/>
  <c r="A111" i="17"/>
  <c r="A90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1" i="11"/>
  <c r="A167" i="16"/>
  <c r="A121" i="17"/>
  <c r="A155" i="16"/>
  <c r="A108" i="17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79" i="16"/>
  <c r="B80" i="16" s="1"/>
  <c r="B81" i="16" s="1"/>
  <c r="B82" i="16" s="1"/>
  <c r="B25" i="11" l="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635" i="14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30" i="14"/>
  <c r="B631" i="14" s="1"/>
  <c r="B632" i="14" s="1"/>
  <c r="B633" i="14" s="1"/>
  <c r="B634" i="14" s="1"/>
  <c r="B173" i="18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428" i="16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26" i="16"/>
  <c r="B427" i="16" s="1"/>
  <c r="B431" i="17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23" i="17"/>
  <c r="B424" i="17" s="1"/>
  <c r="B425" i="17" s="1"/>
  <c r="B426" i="17" s="1"/>
  <c r="B427" i="17" s="1"/>
  <c r="B428" i="17" s="1"/>
  <c r="B429" i="17" s="1"/>
  <c r="B430" i="17" s="1"/>
  <c r="B308" i="15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06" i="15"/>
  <c r="B307" i="15" s="1"/>
  <c r="B187" i="18" l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458" i="16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456" i="16"/>
  <c r="B457" i="16" s="1"/>
  <c r="B344" i="15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39" i="15"/>
  <c r="B340" i="15" s="1"/>
  <c r="B341" i="15" s="1"/>
  <c r="B342" i="15" s="1"/>
  <c r="B343" i="15" s="1"/>
  <c r="B692" i="14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685" i="14"/>
  <c r="B686" i="14" s="1"/>
  <c r="B687" i="14" s="1"/>
  <c r="B688" i="14" s="1"/>
  <c r="B689" i="14" s="1"/>
  <c r="B690" i="14" s="1"/>
  <c r="B691" i="14" s="1"/>
  <c r="B136" i="1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34" i="11"/>
  <c r="B135" i="11" s="1"/>
  <c r="B464" i="17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461" i="17"/>
  <c r="B462" i="17" s="1"/>
  <c r="B463" i="17" s="1"/>
  <c r="B218" i="18" l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16" i="18"/>
  <c r="B217" i="18" s="1"/>
  <c r="B154" i="11"/>
  <c r="B540" i="17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37" i="17"/>
  <c r="B538" i="17" s="1"/>
  <c r="B539" i="17" s="1"/>
  <c r="B540" i="16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33" i="16"/>
  <c r="B534" i="16" s="1"/>
  <c r="B535" i="16" s="1"/>
  <c r="B536" i="16" s="1"/>
  <c r="B537" i="16" s="1"/>
  <c r="B538" i="16" s="1"/>
  <c r="B539" i="16" s="1"/>
  <c r="B796" i="14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389" i="15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387" i="15"/>
  <c r="B388" i="15" s="1"/>
  <c r="B155" i="11" l="1"/>
  <c r="B156" i="11" s="1"/>
  <c r="B157" i="1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<sst xmlns="http://schemas.openxmlformats.org/spreadsheetml/2006/main" count="29517" uniqueCount="916">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</sst>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2" totalsRowShown="0">
  <autoFilter ref="A1:Y152" xr:uid="{1B1EDE55-EB61-4D00-B426-CEED4B08F8F6}"/>
  <sortState xmlns:xlrd2="http://schemas.microsoft.com/office/spreadsheetml/2017/richdata2" ref="A2:W144">
    <sortCondition ref="A1:A144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3" tableType="queryTable" totalsRowShown="0">
  <autoFilter ref="A1:M13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7"/>
    <tableColumn id="24" xr3:uid="{8847D6C6-39F3-489B-820E-29AB567B69C0}" uniqueName="24" name="No用" queryTableFieldId="24" dataDxfId="86"/>
    <tableColumn id="4" xr3:uid="{6140528B-6BB1-40FB-9987-A25FC9485624}" uniqueName="4" name="じゃんけん" queryTableFieldId="4" dataDxfId="85"/>
    <tableColumn id="5" xr3:uid="{2E9EFEDA-54D3-4CCA-860A-D0162857FDD1}" uniqueName="5" name="ポジション" queryTableFieldId="5" dataDxfId="84"/>
    <tableColumn id="6" xr3:uid="{13E08CEE-FE91-4BC5-AEE4-63C9DE0C276E}" uniqueName="6" name="高校" queryTableFieldId="6" dataDxfId="83"/>
    <tableColumn id="23" xr3:uid="{6D141B8D-A584-407D-BB02-23029BB598A2}" uniqueName="23" name="守備力" queryTableFieldId="23" dataDxfId="82"/>
    <tableColumn id="22" xr3:uid="{7C8A1D2A-DB35-4B8A-96F0-F6397D44C9A4}" uniqueName="22" name="攻撃力" queryTableFieldId="22" dataDxfId="81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80"/>
    <tableColumn id="24" xr3:uid="{79E2E448-FAC8-4E50-9895-2F2EFEB9964F}" uniqueName="24" name="No用" queryTableFieldId="24" dataDxfId="79"/>
    <tableColumn id="4" xr3:uid="{901B80DB-ADFF-41C8-8312-D0AD5FE569D3}" uniqueName="4" name="じゃんけん" queryTableFieldId="4" dataDxfId="78"/>
    <tableColumn id="5" xr3:uid="{7B4A574C-8CF7-46BC-80FF-3260D1D7D957}" uniqueName="5" name="ポジション" queryTableFieldId="5" dataDxfId="77"/>
    <tableColumn id="6" xr3:uid="{93DAC090-CD3C-48F3-9B02-C9EDA69E3CE3}" uniqueName="6" name="高校" queryTableFieldId="6" dataDxfId="76"/>
    <tableColumn id="23" xr3:uid="{82321D5F-8DA3-45C0-B7E8-559231D16D14}" uniqueName="23" name="守備力" queryTableFieldId="23" dataDxfId="75"/>
    <tableColumn id="22" xr3:uid="{8623F562-202D-4ABC-8490-FBC18917D4A5}" uniqueName="22" name="攻撃力" queryTableFieldId="22" dataDxfId="74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3"/>
    <tableColumn id="24" xr3:uid="{C29C095B-79C6-44A8-B104-192A1FECDA31}" uniqueName="24" name="No用" queryTableFieldId="24" dataDxfId="72"/>
    <tableColumn id="4" xr3:uid="{9116BD98-1C92-45F3-B6D6-3AB40C09ACAD}" uniqueName="4" name="じゃんけん" queryTableFieldId="4" dataDxfId="71"/>
    <tableColumn id="5" xr3:uid="{F7881CC4-422B-4AC0-8AA7-9D41424DD163}" uniqueName="5" name="ポジション" queryTableFieldId="5" dataDxfId="70"/>
    <tableColumn id="6" xr3:uid="{A57CEE12-8706-4C36-9271-4B9E918764A9}" uniqueName="6" name="高校" queryTableFieldId="6" dataDxfId="69"/>
    <tableColumn id="23" xr3:uid="{9E754E97-0179-4D48-8DA8-95FE83CDB76A}" uniqueName="23" name="守備力" queryTableFieldId="23" dataDxfId="68"/>
    <tableColumn id="22" xr3:uid="{CE13C84E-5ABD-42C3-B638-AF24AF6EE881}" uniqueName="22" name="攻撃力" queryTableFieldId="22" dataDxfId="67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66"/>
    <tableColumn id="24" xr3:uid="{B20FC7FB-B75F-4569-A4C8-AC08F70EFA02}" uniqueName="24" name="No用" queryTableFieldId="24" dataDxfId="65"/>
    <tableColumn id="4" xr3:uid="{BE60C156-F1C6-4FE2-8234-AD7A8047258E}" uniqueName="4" name="じゃんけん" queryTableFieldId="4" dataDxfId="64"/>
    <tableColumn id="5" xr3:uid="{A543EFAB-002A-4A3A-BC0C-8345C70B8DA8}" uniqueName="5" name="ポジション" queryTableFieldId="5" dataDxfId="63"/>
    <tableColumn id="6" xr3:uid="{55D31589-74D7-4194-9A8E-1905BEFF3155}" uniqueName="6" name="高校" queryTableFieldId="6" dataDxfId="62"/>
    <tableColumn id="23" xr3:uid="{62326F4F-7EB5-4AF5-A373-6C17A2EA5EAF}" uniqueName="23" name="守備力" queryTableFieldId="23" dataDxfId="61"/>
    <tableColumn id="22" xr3:uid="{AEFE1640-94D9-4E9F-BDCC-6C111595E9BE}" uniqueName="22" name="攻撃力" queryTableFieldId="22" dataDxfId="6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0" totalsRowShown="0">
  <autoFilter ref="A1:T17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65" totalsRowShown="0">
  <autoFilter ref="A1:T86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12" totalsRowShown="0">
  <autoFilter ref="A1:T41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76" totalsRowShown="0">
  <autoFilter ref="A1:T57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76" totalsRowShown="0">
  <autoFilter ref="A1:T57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5" totalsRowShown="0">
  <autoFilter ref="A1:T23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2" tableType="queryTable" totalsRowShown="0">
  <autoFilter ref="A1:AE152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9"/>
  <sheetViews>
    <sheetView tabSelected="1" workbookViewId="0">
      <pane ySplit="1" topLeftCell="A53" activePane="bottomLeft" state="frozen"/>
      <selection pane="bottomLeft" activeCell="B68" sqref="B68:G68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8" si="0">SUM(L2:O2)</f>
        <v>453</v>
      </c>
      <c r="W2" s="4">
        <f t="shared" ref="W2:W38" si="1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ref="A3:A66" si="2">ROW()-1</f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>SUM(L3:O3)</f>
        <v>459</v>
      </c>
      <c r="W3" s="4">
        <f t="shared" si="1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2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0"/>
        <v>453</v>
      </c>
      <c r="W4" s="4">
        <f t="shared" si="1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2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0"/>
        <v>498</v>
      </c>
      <c r="W5" s="4">
        <f t="shared" si="1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2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0"/>
        <v>508</v>
      </c>
      <c r="W6" s="4">
        <f t="shared" si="1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2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0"/>
        <v>510</v>
      </c>
      <c r="W7" s="4">
        <f t="shared" si="1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2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0"/>
        <v>466</v>
      </c>
      <c r="W8" s="4">
        <f t="shared" si="1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2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0"/>
        <v>472</v>
      </c>
      <c r="W9" s="4">
        <f t="shared" si="1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2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>SUM(L10:O10)</f>
        <v>478</v>
      </c>
      <c r="W10" s="4">
        <f>SUM(Q10:T10)</f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2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0"/>
        <v>475</v>
      </c>
      <c r="W11" s="4">
        <f t="shared" si="1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2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0"/>
        <v>483</v>
      </c>
      <c r="W12" s="4">
        <f t="shared" si="1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2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0"/>
        <v>470</v>
      </c>
      <c r="W13" s="4">
        <f t="shared" si="1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2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0"/>
        <v>476</v>
      </c>
      <c r="W14" s="4">
        <f t="shared" si="1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2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0"/>
        <v>469</v>
      </c>
      <c r="W15" s="4">
        <f t="shared" si="1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2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0"/>
        <v>477</v>
      </c>
      <c r="W16" s="4">
        <f t="shared" si="1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2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0"/>
        <v>473</v>
      </c>
      <c r="W17" s="4">
        <f t="shared" si="1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2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0"/>
        <v>481</v>
      </c>
      <c r="W18" s="4">
        <f t="shared" si="1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2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>SUM(L19:O19)</f>
        <v>479</v>
      </c>
      <c r="W19" s="4">
        <f>SUM(Q19:T19)</f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2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0"/>
        <v>477</v>
      </c>
      <c r="W20" s="4">
        <f t="shared" si="1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2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0"/>
        <v>487</v>
      </c>
      <c r="W21" s="4">
        <f t="shared" si="1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2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>SUM(L22:O22)</f>
        <v>489</v>
      </c>
      <c r="W22" s="4">
        <f>SUM(Q22:T22)</f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2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0"/>
        <v>485</v>
      </c>
      <c r="W23" s="4">
        <f t="shared" si="1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2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0"/>
        <v>477</v>
      </c>
      <c r="W24" s="4">
        <f t="shared" si="1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2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0"/>
        <v>491</v>
      </c>
      <c r="W25" s="4">
        <f t="shared" si="1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2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0"/>
        <v>459</v>
      </c>
      <c r="W26" s="4">
        <f t="shared" si="1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2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>SUM(L27:O27)</f>
        <v>468</v>
      </c>
      <c r="W27" s="4">
        <f>SUM(Q27:T27)</f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2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0"/>
        <v>469</v>
      </c>
      <c r="W28" s="4">
        <f t="shared" si="1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2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0"/>
        <v>464</v>
      </c>
      <c r="W29" s="4">
        <f t="shared" si="1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2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0"/>
        <v>484</v>
      </c>
      <c r="W30" s="4">
        <f t="shared" si="1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2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0"/>
        <v>494</v>
      </c>
      <c r="W31" s="4">
        <f t="shared" si="1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2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0"/>
        <v>494</v>
      </c>
      <c r="W32" s="4">
        <f t="shared" si="1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2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0"/>
        <v>480</v>
      </c>
      <c r="W33" s="4">
        <f t="shared" si="1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si="2"/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si="0"/>
        <v>486</v>
      </c>
      <c r="W34" s="4">
        <f t="shared" si="1"/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2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0"/>
        <v>494</v>
      </c>
      <c r="W35" s="4">
        <f t="shared" si="1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2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0"/>
        <v>462</v>
      </c>
      <c r="W36" s="4">
        <f t="shared" si="1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2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>SUM(L37:O37)</f>
        <v>468</v>
      </c>
      <c r="W37" s="4">
        <f>SUM(Q37:T37)</f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2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0"/>
        <v>469</v>
      </c>
      <c r="W38" s="4">
        <f t="shared" si="1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2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ref="V39:V73" si="3">SUM(L39:O39)</f>
        <v>459</v>
      </c>
      <c r="W39" s="4">
        <f t="shared" ref="W39:W73" si="4">SUM(Q39:T39)</f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2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3"/>
        <v>460</v>
      </c>
      <c r="W40" s="4">
        <f t="shared" si="4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2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3"/>
        <v>479</v>
      </c>
      <c r="W41" s="4">
        <f t="shared" si="4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2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3"/>
        <v>458</v>
      </c>
      <c r="W42" s="4">
        <f t="shared" si="4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2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3"/>
        <v>481</v>
      </c>
      <c r="W43" s="4">
        <f t="shared" si="4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2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3"/>
        <v>465</v>
      </c>
      <c r="W44" s="4">
        <f t="shared" si="4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2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3"/>
        <v>472</v>
      </c>
      <c r="W45" s="4">
        <f t="shared" si="4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2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3"/>
        <v>478</v>
      </c>
      <c r="W46" s="4">
        <f t="shared" si="4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2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3"/>
        <v>480</v>
      </c>
      <c r="W47" s="4">
        <f t="shared" si="4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2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3"/>
        <v>484</v>
      </c>
      <c r="W48" s="4">
        <f t="shared" si="4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2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3"/>
        <v>492</v>
      </c>
      <c r="W49" s="4">
        <f t="shared" si="4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2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3"/>
        <v>484</v>
      </c>
      <c r="W50" s="4">
        <f t="shared" si="4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2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3"/>
        <v>481</v>
      </c>
      <c r="W51" s="4">
        <f t="shared" si="4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2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3"/>
        <v>491</v>
      </c>
      <c r="W52" s="4">
        <f t="shared" si="4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2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>SUM(L53:O53)</f>
        <v>497</v>
      </c>
      <c r="W53" s="4">
        <f>SUM(Q53:T53)</f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2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3"/>
        <v>469</v>
      </c>
      <c r="W54" s="4">
        <f t="shared" si="4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2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3"/>
        <v>473</v>
      </c>
      <c r="W55" s="4">
        <f t="shared" si="4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2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3"/>
        <v>456</v>
      </c>
      <c r="W56" s="4">
        <f t="shared" si="4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2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3"/>
        <v>472</v>
      </c>
      <c r="W57" s="4">
        <f t="shared" si="4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2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3"/>
        <v>510</v>
      </c>
      <c r="W58" s="4">
        <f t="shared" si="4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2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3"/>
        <v>520</v>
      </c>
      <c r="W59" s="4">
        <f t="shared" si="4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 t="shared" si="2"/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6">
        <f t="shared" si="3"/>
        <v>482</v>
      </c>
      <c r="W60" s="4">
        <f t="shared" si="4"/>
        <v>464</v>
      </c>
      <c r="X60" s="7" t="str">
        <f>Stat[[#This Row],[服装]]&amp;Stat[[#This Row],[名前]]&amp;Stat[[#This Row],[レアリティ]]</f>
        <v>ユニフォーム岩泉一ICONIC</v>
      </c>
      <c r="Y60" s="7" t="s">
        <v>320</v>
      </c>
      <c r="Z60" s="1"/>
      <c r="AA60" s="1"/>
      <c r="AB60" s="1"/>
    </row>
    <row r="61" spans="1:28" ht="14.4" x14ac:dyDescent="0.3">
      <c r="A61">
        <f t="shared" si="2"/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6">
        <f t="shared" si="3"/>
        <v>490</v>
      </c>
      <c r="W61" s="4">
        <f t="shared" si="4"/>
        <v>470</v>
      </c>
      <c r="X61" s="7" t="str">
        <f>Stat[[#This Row],[服装]]&amp;Stat[[#This Row],[名前]]&amp;Stat[[#This Row],[レアリティ]]</f>
        <v>プール掃除岩泉一ICONIC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2"/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6">
        <f t="shared" si="3"/>
        <v>459</v>
      </c>
      <c r="W62" s="4">
        <f t="shared" si="4"/>
        <v>465</v>
      </c>
      <c r="X62" s="7" t="str">
        <f>Stat[[#This Row],[服装]]&amp;Stat[[#This Row],[名前]]&amp;Stat[[#This Row],[レアリティ]]</f>
        <v>ユニフォーム金田一勇太郎ICONIC</v>
      </c>
      <c r="Y62" s="7" t="s">
        <v>321</v>
      </c>
      <c r="Z62" s="1"/>
      <c r="AA62" s="1"/>
      <c r="AB62" s="1"/>
    </row>
    <row r="63" spans="1:28" ht="14.4" x14ac:dyDescent="0.3">
      <c r="A63">
        <f t="shared" si="2"/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6">
        <f t="shared" si="3"/>
        <v>484</v>
      </c>
      <c r="W63" s="4">
        <f t="shared" si="4"/>
        <v>461</v>
      </c>
      <c r="X63" s="7" t="str">
        <f>Stat[[#This Row],[服装]]&amp;Stat[[#This Row],[名前]]&amp;Stat[[#This Row],[レアリティ]]</f>
        <v>ユニフォーム京谷賢太郎ICONIC</v>
      </c>
      <c r="Y63" s="7" t="s">
        <v>322</v>
      </c>
      <c r="Z63" s="1"/>
      <c r="AA63" s="1"/>
      <c r="AB63" s="1"/>
    </row>
    <row r="64" spans="1:28" ht="14.4" x14ac:dyDescent="0.3">
      <c r="A64">
        <f t="shared" si="2"/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6">
        <f t="shared" si="3"/>
        <v>467</v>
      </c>
      <c r="W64" s="4">
        <f t="shared" si="4"/>
        <v>462</v>
      </c>
      <c r="X64" s="7" t="str">
        <f>Stat[[#This Row],[服装]]&amp;Stat[[#This Row],[名前]]&amp;Stat[[#This Row],[レアリティ]]</f>
        <v>ユニフォーム国見英ICONIC</v>
      </c>
      <c r="Y64" s="7" t="s">
        <v>323</v>
      </c>
      <c r="Z64" s="1"/>
      <c r="AA64" s="1"/>
      <c r="AB64" s="1"/>
    </row>
    <row r="65" spans="1:28" ht="14.4" x14ac:dyDescent="0.3">
      <c r="A65">
        <f t="shared" si="2"/>
        <v>64</v>
      </c>
      <c r="B65" s="1" t="s">
        <v>705</v>
      </c>
      <c r="C65" t="s">
        <v>35</v>
      </c>
      <c r="D65" s="1" t="s">
        <v>90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6">
        <f>SUM(L65:O65)</f>
        <v>475</v>
      </c>
      <c r="W65" s="4">
        <f>SUM(Q65:T65)</f>
        <v>468</v>
      </c>
      <c r="X65" s="7" t="str">
        <f>Stat[[#This Row],[服装]]&amp;Stat[[#This Row],[名前]]&amp;Stat[[#This Row],[レアリティ]]</f>
        <v>職業体験国見英ICONIC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si="2"/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6">
        <f t="shared" si="3"/>
        <v>463</v>
      </c>
      <c r="W66" s="4">
        <f t="shared" si="4"/>
        <v>475</v>
      </c>
      <c r="X66" s="7" t="str">
        <f>Stat[[#This Row],[服装]]&amp;Stat[[#This Row],[名前]]&amp;Stat[[#This Row],[レアリティ]]</f>
        <v>ユニフォーム渡親治ICONIC</v>
      </c>
      <c r="Y66" s="7" t="s">
        <v>324</v>
      </c>
      <c r="Z66" s="1"/>
      <c r="AA66" s="1"/>
      <c r="AB66" s="1"/>
    </row>
    <row r="67" spans="1:28" ht="14.4" x14ac:dyDescent="0.3">
      <c r="A67">
        <f t="shared" ref="A67:A131" si="5">ROW()-1</f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6">
        <f t="shared" si="3"/>
        <v>458</v>
      </c>
      <c r="W67" s="4">
        <f t="shared" si="4"/>
        <v>465</v>
      </c>
      <c r="X67" s="7" t="str">
        <f>Stat[[#This Row],[服装]]&amp;Stat[[#This Row],[名前]]&amp;Stat[[#This Row],[レアリティ]]</f>
        <v>ユニフォーム松川一静ICONIC</v>
      </c>
      <c r="Y67" s="7" t="s">
        <v>325</v>
      </c>
      <c r="Z67" s="1"/>
      <c r="AA67" s="1"/>
      <c r="AB67" s="1"/>
    </row>
    <row r="68" spans="1:28" ht="14.4" x14ac:dyDescent="0.3">
      <c r="A68">
        <f>ROW()-1</f>
        <v>67</v>
      </c>
      <c r="B68" s="1" t="s">
        <v>912</v>
      </c>
      <c r="C68" t="s">
        <v>37</v>
      </c>
      <c r="D68" s="1" t="s">
        <v>90</v>
      </c>
      <c r="E68" t="s">
        <v>82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119</v>
      </c>
      <c r="M68">
        <v>114</v>
      </c>
      <c r="N68">
        <v>113</v>
      </c>
      <c r="O68">
        <v>118</v>
      </c>
      <c r="P68">
        <v>97</v>
      </c>
      <c r="Q68">
        <v>123</v>
      </c>
      <c r="R68">
        <v>116</v>
      </c>
      <c r="S68">
        <v>118</v>
      </c>
      <c r="T68">
        <v>116</v>
      </c>
      <c r="U68">
        <v>31</v>
      </c>
      <c r="V68" s="6">
        <f>SUM(L68:O68)</f>
        <v>464</v>
      </c>
      <c r="W68" s="4">
        <f>SUM(Q68:T68)</f>
        <v>473</v>
      </c>
      <c r="X68" s="7" t="str">
        <f>Stat[[#This Row],[服装]]&amp;Stat[[#This Row],[名前]]&amp;Stat[[#This Row],[レアリティ]]</f>
        <v>アート松川一静ICONIC</v>
      </c>
      <c r="Y68" s="7" t="s">
        <v>325</v>
      </c>
      <c r="Z68" s="1"/>
      <c r="AA68" s="1"/>
      <c r="AB68" s="1"/>
    </row>
    <row r="69" spans="1:28" ht="14.4" x14ac:dyDescent="0.3">
      <c r="A69">
        <f t="shared" si="5"/>
        <v>68</v>
      </c>
      <c r="B69" t="s">
        <v>108</v>
      </c>
      <c r="C69" t="s">
        <v>38</v>
      </c>
      <c r="D69" t="s">
        <v>23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76</v>
      </c>
      <c r="L69">
        <v>118</v>
      </c>
      <c r="M69">
        <v>116</v>
      </c>
      <c r="N69">
        <v>116</v>
      </c>
      <c r="O69">
        <v>119</v>
      </c>
      <c r="P69">
        <v>97</v>
      </c>
      <c r="Q69">
        <v>117</v>
      </c>
      <c r="R69">
        <v>116</v>
      </c>
      <c r="S69">
        <v>116</v>
      </c>
      <c r="T69">
        <v>118</v>
      </c>
      <c r="U69">
        <v>31</v>
      </c>
      <c r="V69" s="6">
        <f t="shared" si="3"/>
        <v>469</v>
      </c>
      <c r="W69" s="4">
        <f t="shared" si="4"/>
        <v>467</v>
      </c>
      <c r="X69" s="7" t="str">
        <f>Stat[[#This Row],[服装]]&amp;Stat[[#This Row],[名前]]&amp;Stat[[#This Row],[レアリティ]]</f>
        <v>ユニフォーム花巻貴大ICONIC</v>
      </c>
      <c r="Y69" s="7" t="s">
        <v>326</v>
      </c>
      <c r="Z69" s="1"/>
      <c r="AA69" s="1"/>
      <c r="AB69" s="1"/>
    </row>
    <row r="70" spans="1:28" ht="14.4" x14ac:dyDescent="0.3">
      <c r="A70">
        <f t="shared" si="5"/>
        <v>69</v>
      </c>
      <c r="B70" t="s">
        <v>108</v>
      </c>
      <c r="C70" t="s">
        <v>55</v>
      </c>
      <c r="D70" t="s">
        <v>23</v>
      </c>
      <c r="E70" t="s">
        <v>25</v>
      </c>
      <c r="F70" t="s">
        <v>56</v>
      </c>
      <c r="G70" t="s">
        <v>71</v>
      </c>
      <c r="H70">
        <v>99</v>
      </c>
      <c r="I70" s="5" t="s">
        <v>22</v>
      </c>
      <c r="J70">
        <v>5</v>
      </c>
      <c r="K70">
        <v>78</v>
      </c>
      <c r="L70">
        <v>121</v>
      </c>
      <c r="M70">
        <v>115</v>
      </c>
      <c r="N70">
        <v>114</v>
      </c>
      <c r="O70">
        <v>118</v>
      </c>
      <c r="P70">
        <v>101</v>
      </c>
      <c r="Q70">
        <v>116</v>
      </c>
      <c r="R70">
        <v>114</v>
      </c>
      <c r="S70">
        <v>116</v>
      </c>
      <c r="T70">
        <v>117</v>
      </c>
      <c r="U70">
        <v>41</v>
      </c>
      <c r="V70" s="6">
        <f t="shared" si="3"/>
        <v>468</v>
      </c>
      <c r="W70" s="4">
        <f t="shared" si="4"/>
        <v>463</v>
      </c>
      <c r="X70" s="7" t="str">
        <f>Stat[[#This Row],[服装]]&amp;Stat[[#This Row],[名前]]&amp;Stat[[#This Row],[レアリティ]]</f>
        <v>ユニフォーム駒木輝ICONIC</v>
      </c>
      <c r="Y70" s="7" t="s">
        <v>327</v>
      </c>
      <c r="Z70" s="1"/>
      <c r="AA70" s="1"/>
      <c r="AB70" s="1"/>
    </row>
    <row r="71" spans="1:28" ht="14.4" x14ac:dyDescent="0.3">
      <c r="A71">
        <f t="shared" si="5"/>
        <v>70</v>
      </c>
      <c r="B71" t="s">
        <v>108</v>
      </c>
      <c r="C71" t="s">
        <v>57</v>
      </c>
      <c r="D71" t="s">
        <v>24</v>
      </c>
      <c r="E71" t="s">
        <v>26</v>
      </c>
      <c r="F71" t="s">
        <v>56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116</v>
      </c>
      <c r="M71">
        <v>115</v>
      </c>
      <c r="N71">
        <v>113</v>
      </c>
      <c r="O71">
        <v>118</v>
      </c>
      <c r="P71">
        <v>97</v>
      </c>
      <c r="Q71">
        <v>120</v>
      </c>
      <c r="R71">
        <v>116</v>
      </c>
      <c r="S71">
        <v>115</v>
      </c>
      <c r="T71">
        <v>115</v>
      </c>
      <c r="U71">
        <v>31</v>
      </c>
      <c r="V71" s="6">
        <f t="shared" si="3"/>
        <v>462</v>
      </c>
      <c r="W71" s="4">
        <f t="shared" si="4"/>
        <v>466</v>
      </c>
      <c r="X71" s="7" t="str">
        <f>Stat[[#This Row],[服装]]&amp;Stat[[#This Row],[名前]]&amp;Stat[[#This Row],[レアリティ]]</f>
        <v>ユニフォーム茶屋和馬ICONIC</v>
      </c>
      <c r="Y71" s="7" t="s">
        <v>328</v>
      </c>
      <c r="Z71" s="1"/>
      <c r="AA71" s="1"/>
      <c r="AB71" s="1"/>
    </row>
    <row r="72" spans="1:28" ht="14.4" x14ac:dyDescent="0.3">
      <c r="A72">
        <f t="shared" si="5"/>
        <v>71</v>
      </c>
      <c r="B72" t="s">
        <v>108</v>
      </c>
      <c r="C72" t="s">
        <v>58</v>
      </c>
      <c r="D72" t="s">
        <v>24</v>
      </c>
      <c r="E72" t="s">
        <v>25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77</v>
      </c>
      <c r="L72">
        <v>117</v>
      </c>
      <c r="M72">
        <v>114</v>
      </c>
      <c r="N72">
        <v>114</v>
      </c>
      <c r="O72">
        <v>119</v>
      </c>
      <c r="P72">
        <v>97</v>
      </c>
      <c r="Q72">
        <v>116</v>
      </c>
      <c r="R72">
        <v>116</v>
      </c>
      <c r="S72">
        <v>117</v>
      </c>
      <c r="T72">
        <v>117</v>
      </c>
      <c r="U72">
        <v>31</v>
      </c>
      <c r="V72" s="6">
        <f t="shared" si="3"/>
        <v>464</v>
      </c>
      <c r="W72" s="4">
        <f t="shared" si="4"/>
        <v>466</v>
      </c>
      <c r="X72" s="7" t="str">
        <f>Stat[[#This Row],[服装]]&amp;Stat[[#This Row],[名前]]&amp;Stat[[#This Row],[レアリティ]]</f>
        <v>ユニフォーム玉川弘樹ICONIC</v>
      </c>
      <c r="Y72" s="7" t="s">
        <v>329</v>
      </c>
      <c r="Z72" s="1"/>
      <c r="AA72" s="1"/>
      <c r="AB72" s="1"/>
    </row>
    <row r="73" spans="1:28" ht="14.4" x14ac:dyDescent="0.3">
      <c r="A73">
        <f t="shared" si="5"/>
        <v>72</v>
      </c>
      <c r="B73" t="s">
        <v>108</v>
      </c>
      <c r="C73" t="s">
        <v>59</v>
      </c>
      <c r="D73" t="s">
        <v>24</v>
      </c>
      <c r="E73" t="s">
        <v>21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84</v>
      </c>
      <c r="L73">
        <v>113</v>
      </c>
      <c r="M73">
        <v>110</v>
      </c>
      <c r="N73">
        <v>113</v>
      </c>
      <c r="O73">
        <v>122</v>
      </c>
      <c r="P73">
        <v>101</v>
      </c>
      <c r="Q73">
        <v>110</v>
      </c>
      <c r="R73">
        <v>124</v>
      </c>
      <c r="S73">
        <v>118</v>
      </c>
      <c r="T73">
        <v>121</v>
      </c>
      <c r="U73">
        <v>41</v>
      </c>
      <c r="V73" s="6">
        <f t="shared" si="3"/>
        <v>458</v>
      </c>
      <c r="W73" s="4">
        <f t="shared" si="4"/>
        <v>473</v>
      </c>
      <c r="X73" s="7" t="str">
        <f>Stat[[#This Row],[服装]]&amp;Stat[[#This Row],[名前]]&amp;Stat[[#This Row],[レアリティ]]</f>
        <v>ユニフォーム桜井大河ICONIC</v>
      </c>
      <c r="Y73" s="7" t="s">
        <v>330</v>
      </c>
      <c r="Z73" s="1"/>
      <c r="AA73" s="1"/>
      <c r="AB73" s="1"/>
    </row>
    <row r="74" spans="1:28" ht="14.4" x14ac:dyDescent="0.3">
      <c r="A74">
        <f t="shared" si="5"/>
        <v>73</v>
      </c>
      <c r="B74" t="s">
        <v>108</v>
      </c>
      <c r="C74" t="s">
        <v>60</v>
      </c>
      <c r="D74" t="s">
        <v>24</v>
      </c>
      <c r="E74" t="s">
        <v>31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75</v>
      </c>
      <c r="L74">
        <v>120</v>
      </c>
      <c r="M74">
        <v>116</v>
      </c>
      <c r="N74">
        <v>121</v>
      </c>
      <c r="O74">
        <v>120</v>
      </c>
      <c r="P74">
        <v>97</v>
      </c>
      <c r="Q74">
        <v>114</v>
      </c>
      <c r="R74">
        <v>114</v>
      </c>
      <c r="S74">
        <v>115</v>
      </c>
      <c r="T74">
        <v>115</v>
      </c>
      <c r="U74">
        <v>31</v>
      </c>
      <c r="V74" s="6">
        <f t="shared" ref="V74:V106" si="6">SUM(L74:O74)</f>
        <v>477</v>
      </c>
      <c r="W74" s="4">
        <f t="shared" ref="W74:W106" si="7">SUM(Q74:T74)</f>
        <v>458</v>
      </c>
      <c r="X74" s="7" t="str">
        <f>Stat[[#This Row],[服装]]&amp;Stat[[#This Row],[名前]]&amp;Stat[[#This Row],[レアリティ]]</f>
        <v>ユニフォーム芳賀良治ICONIC</v>
      </c>
      <c r="Y74" s="7" t="s">
        <v>331</v>
      </c>
      <c r="Z74" s="1"/>
      <c r="AA74" s="1"/>
      <c r="AB74" s="1"/>
    </row>
    <row r="75" spans="1:28" ht="14.4" x14ac:dyDescent="0.3">
      <c r="A75">
        <f t="shared" si="5"/>
        <v>74</v>
      </c>
      <c r="B75" t="s">
        <v>108</v>
      </c>
      <c r="C75" t="s">
        <v>61</v>
      </c>
      <c r="D75" t="s">
        <v>24</v>
      </c>
      <c r="E75" t="s">
        <v>26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74</v>
      </c>
      <c r="L75">
        <v>115</v>
      </c>
      <c r="M75">
        <v>114</v>
      </c>
      <c r="N75">
        <v>112</v>
      </c>
      <c r="O75">
        <v>119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6"/>
        <v>460</v>
      </c>
      <c r="W75" s="4">
        <f t="shared" si="7"/>
        <v>465</v>
      </c>
      <c r="X75" s="7" t="str">
        <f>Stat[[#This Row],[服装]]&amp;Stat[[#This Row],[名前]]&amp;Stat[[#This Row],[レアリティ]]</f>
        <v>ユニフォーム渋谷陸斗ICONIC</v>
      </c>
      <c r="Y75" s="7" t="s">
        <v>332</v>
      </c>
      <c r="Z75" s="1"/>
      <c r="AA75" s="1"/>
      <c r="AB75" s="1"/>
    </row>
    <row r="76" spans="1:28" ht="14.4" x14ac:dyDescent="0.3">
      <c r="A76">
        <f t="shared" si="5"/>
        <v>75</v>
      </c>
      <c r="B76" t="s">
        <v>108</v>
      </c>
      <c r="C76" t="s">
        <v>62</v>
      </c>
      <c r="D76" t="s">
        <v>24</v>
      </c>
      <c r="E76" t="s">
        <v>25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75</v>
      </c>
      <c r="L76">
        <v>117</v>
      </c>
      <c r="M76">
        <v>116</v>
      </c>
      <c r="N76">
        <v>114</v>
      </c>
      <c r="O76">
        <v>120</v>
      </c>
      <c r="P76">
        <v>97</v>
      </c>
      <c r="Q76">
        <v>116</v>
      </c>
      <c r="R76">
        <v>116</v>
      </c>
      <c r="S76">
        <v>117</v>
      </c>
      <c r="T76">
        <v>116</v>
      </c>
      <c r="U76">
        <v>31</v>
      </c>
      <c r="V76" s="6">
        <f t="shared" si="6"/>
        <v>467</v>
      </c>
      <c r="W76" s="4">
        <f t="shared" si="7"/>
        <v>465</v>
      </c>
      <c r="X76" s="7" t="str">
        <f>Stat[[#This Row],[服装]]&amp;Stat[[#This Row],[名前]]&amp;Stat[[#This Row],[レアリティ]]</f>
        <v>ユニフォーム池尻隼人ICONIC</v>
      </c>
      <c r="Y76" s="7" t="s">
        <v>333</v>
      </c>
      <c r="Z76" s="1"/>
      <c r="AA76" s="1"/>
      <c r="AB76" s="1"/>
    </row>
    <row r="77" spans="1:28" ht="14.4" x14ac:dyDescent="0.3">
      <c r="A77">
        <f t="shared" si="5"/>
        <v>76</v>
      </c>
      <c r="B77" t="s">
        <v>108</v>
      </c>
      <c r="C77" t="s">
        <v>63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121</v>
      </c>
      <c r="M77">
        <v>116</v>
      </c>
      <c r="N77">
        <v>114</v>
      </c>
      <c r="O77">
        <v>121</v>
      </c>
      <c r="P77">
        <v>97</v>
      </c>
      <c r="Q77">
        <v>116</v>
      </c>
      <c r="R77">
        <v>116</v>
      </c>
      <c r="S77">
        <v>117</v>
      </c>
      <c r="T77">
        <v>116</v>
      </c>
      <c r="U77">
        <v>41</v>
      </c>
      <c r="V77" s="6">
        <f t="shared" si="6"/>
        <v>472</v>
      </c>
      <c r="W77" s="4">
        <f t="shared" si="7"/>
        <v>465</v>
      </c>
      <c r="X77" s="7" t="str">
        <f>Stat[[#This Row],[服装]]&amp;Stat[[#This Row],[名前]]&amp;Stat[[#This Row],[レアリティ]]</f>
        <v>ユニフォーム十和田良樹ICONIC</v>
      </c>
      <c r="Y77" s="7" t="s">
        <v>334</v>
      </c>
      <c r="Z77" s="1"/>
      <c r="AA77" s="1"/>
      <c r="AB77" s="1"/>
    </row>
    <row r="78" spans="1:28" ht="14.4" x14ac:dyDescent="0.3">
      <c r="A78">
        <f t="shared" si="5"/>
        <v>77</v>
      </c>
      <c r="B78" t="s">
        <v>108</v>
      </c>
      <c r="C78" t="s">
        <v>65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116</v>
      </c>
      <c r="M78">
        <v>114</v>
      </c>
      <c r="N78">
        <v>112</v>
      </c>
      <c r="O78">
        <v>118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6">
        <f t="shared" si="6"/>
        <v>460</v>
      </c>
      <c r="W78" s="4">
        <f t="shared" si="7"/>
        <v>465</v>
      </c>
      <c r="X78" s="7" t="str">
        <f>Stat[[#This Row],[服装]]&amp;Stat[[#This Row],[名前]]&amp;Stat[[#This Row],[レアリティ]]</f>
        <v>ユニフォーム森岳歩ICONIC</v>
      </c>
      <c r="Y78" s="7" t="s">
        <v>335</v>
      </c>
      <c r="Z78" s="1"/>
      <c r="AA78" s="1"/>
      <c r="AB78" s="1"/>
    </row>
    <row r="79" spans="1:28" ht="14.4" x14ac:dyDescent="0.3">
      <c r="A79">
        <f t="shared" si="5"/>
        <v>78</v>
      </c>
      <c r="B79" t="s">
        <v>108</v>
      </c>
      <c r="C79" t="s">
        <v>66</v>
      </c>
      <c r="D79" t="s">
        <v>24</v>
      </c>
      <c r="E79" t="s">
        <v>25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75</v>
      </c>
      <c r="L79">
        <v>121</v>
      </c>
      <c r="M79">
        <v>117</v>
      </c>
      <c r="N79">
        <v>114</v>
      </c>
      <c r="O79">
        <v>121</v>
      </c>
      <c r="P79">
        <v>97</v>
      </c>
      <c r="Q79">
        <v>117</v>
      </c>
      <c r="R79">
        <v>117</v>
      </c>
      <c r="S79">
        <v>117</v>
      </c>
      <c r="T79">
        <v>117</v>
      </c>
      <c r="U79">
        <v>31</v>
      </c>
      <c r="V79" s="6">
        <f t="shared" si="6"/>
        <v>473</v>
      </c>
      <c r="W79" s="4">
        <f t="shared" si="7"/>
        <v>468</v>
      </c>
      <c r="X79" s="7" t="str">
        <f>Stat[[#This Row],[服装]]&amp;Stat[[#This Row],[名前]]&amp;Stat[[#This Row],[レアリティ]]</f>
        <v>ユニフォーム唐松拓巳ICONIC</v>
      </c>
      <c r="Y79" s="7" t="s">
        <v>336</v>
      </c>
      <c r="Z79" s="1"/>
      <c r="AA79" s="1"/>
      <c r="AB79" s="1"/>
    </row>
    <row r="80" spans="1:28" ht="14.4" x14ac:dyDescent="0.3">
      <c r="A80">
        <f t="shared" si="5"/>
        <v>79</v>
      </c>
      <c r="B80" t="s">
        <v>108</v>
      </c>
      <c r="C80" t="s">
        <v>67</v>
      </c>
      <c r="D80" t="s">
        <v>28</v>
      </c>
      <c r="E80" t="s">
        <v>25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76</v>
      </c>
      <c r="L80">
        <v>118</v>
      </c>
      <c r="M80">
        <v>116</v>
      </c>
      <c r="N80">
        <v>114</v>
      </c>
      <c r="O80">
        <v>119</v>
      </c>
      <c r="P80">
        <v>97</v>
      </c>
      <c r="Q80">
        <v>117</v>
      </c>
      <c r="R80">
        <v>116</v>
      </c>
      <c r="S80">
        <v>117</v>
      </c>
      <c r="T80">
        <v>116</v>
      </c>
      <c r="U80">
        <v>31</v>
      </c>
      <c r="V80" s="6">
        <f t="shared" si="6"/>
        <v>467</v>
      </c>
      <c r="W80" s="4">
        <f t="shared" si="7"/>
        <v>466</v>
      </c>
      <c r="X80" s="7" t="str">
        <f>Stat[[#This Row],[服装]]&amp;Stat[[#This Row],[名前]]&amp;Stat[[#This Row],[レアリティ]]</f>
        <v>ユニフォーム田沢裕樹ICONIC</v>
      </c>
      <c r="Y80" s="7" t="s">
        <v>337</v>
      </c>
      <c r="Z80" s="1"/>
      <c r="AA80" s="1"/>
      <c r="AB80" s="1"/>
    </row>
    <row r="81" spans="1:28" ht="14.4" x14ac:dyDescent="0.3">
      <c r="A81">
        <f t="shared" si="5"/>
        <v>80</v>
      </c>
      <c r="B81" t="s">
        <v>108</v>
      </c>
      <c r="C81" t="s">
        <v>68</v>
      </c>
      <c r="D81" t="s">
        <v>28</v>
      </c>
      <c r="E81" t="s">
        <v>26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118</v>
      </c>
      <c r="M81">
        <v>118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115</v>
      </c>
      <c r="T81">
        <v>115</v>
      </c>
      <c r="U81">
        <v>31</v>
      </c>
      <c r="V81" s="6">
        <f t="shared" si="6"/>
        <v>468</v>
      </c>
      <c r="W81" s="4">
        <f t="shared" si="7"/>
        <v>465</v>
      </c>
      <c r="X81" s="7" t="str">
        <f>Stat[[#This Row],[服装]]&amp;Stat[[#This Row],[名前]]&amp;Stat[[#This Row],[レアリティ]]</f>
        <v>ユニフォーム子安颯真ICONIC</v>
      </c>
      <c r="Y81" s="7" t="s">
        <v>338</v>
      </c>
      <c r="Z81" s="1"/>
      <c r="AA81" s="1"/>
      <c r="AB81" s="1"/>
    </row>
    <row r="82" spans="1:28" ht="14.4" x14ac:dyDescent="0.3">
      <c r="A82">
        <f t="shared" si="5"/>
        <v>81</v>
      </c>
      <c r="B82" t="s">
        <v>108</v>
      </c>
      <c r="C82" t="s">
        <v>69</v>
      </c>
      <c r="D82" t="s">
        <v>28</v>
      </c>
      <c r="E82" t="s">
        <v>21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85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122</v>
      </c>
      <c r="S82">
        <v>118</v>
      </c>
      <c r="T82">
        <v>120</v>
      </c>
      <c r="U82">
        <v>41</v>
      </c>
      <c r="V82" s="6">
        <f t="shared" si="6"/>
        <v>458</v>
      </c>
      <c r="W82" s="4">
        <f t="shared" si="7"/>
        <v>470</v>
      </c>
      <c r="X82" s="7" t="str">
        <f>Stat[[#This Row],[服装]]&amp;Stat[[#This Row],[名前]]&amp;Stat[[#This Row],[レアリティ]]</f>
        <v>ユニフォーム横手駿ICONIC</v>
      </c>
      <c r="Y82" s="7" t="s">
        <v>339</v>
      </c>
      <c r="Z82" s="1"/>
      <c r="AA82" s="1"/>
      <c r="AB82" s="1"/>
    </row>
    <row r="83" spans="1:28" ht="14.4" x14ac:dyDescent="0.3">
      <c r="A83">
        <f t="shared" si="5"/>
        <v>82</v>
      </c>
      <c r="B83" t="s">
        <v>108</v>
      </c>
      <c r="C83" t="s">
        <v>70</v>
      </c>
      <c r="D83" t="s">
        <v>28</v>
      </c>
      <c r="E83" t="s">
        <v>31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73</v>
      </c>
      <c r="L83">
        <v>117</v>
      </c>
      <c r="M83">
        <v>115</v>
      </c>
      <c r="N83">
        <v>120</v>
      </c>
      <c r="O83">
        <v>120</v>
      </c>
      <c r="P83">
        <v>97</v>
      </c>
      <c r="Q83">
        <v>117</v>
      </c>
      <c r="R83">
        <v>114</v>
      </c>
      <c r="S83">
        <v>116</v>
      </c>
      <c r="T83">
        <v>116</v>
      </c>
      <c r="U83">
        <v>31</v>
      </c>
      <c r="V83" s="6">
        <f t="shared" si="6"/>
        <v>472</v>
      </c>
      <c r="W83" s="4">
        <f t="shared" si="7"/>
        <v>463</v>
      </c>
      <c r="X83" s="7" t="str">
        <f>Stat[[#This Row],[服装]]&amp;Stat[[#This Row],[名前]]&amp;Stat[[#This Row],[レアリティ]]</f>
        <v>ユニフォーム夏瀬伊吹ICONIC</v>
      </c>
      <c r="Y83" s="7" t="s">
        <v>340</v>
      </c>
      <c r="Z83" s="1"/>
      <c r="AA83" s="1"/>
      <c r="AB83" s="1"/>
    </row>
    <row r="84" spans="1:28" ht="14.4" x14ac:dyDescent="0.3">
      <c r="A84">
        <f t="shared" si="5"/>
        <v>83</v>
      </c>
      <c r="B84" t="s">
        <v>108</v>
      </c>
      <c r="C84" t="s">
        <v>72</v>
      </c>
      <c r="D84" t="s">
        <v>73</v>
      </c>
      <c r="E84" t="s">
        <v>74</v>
      </c>
      <c r="F84" t="s">
        <v>75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121</v>
      </c>
      <c r="M84">
        <v>119</v>
      </c>
      <c r="N84">
        <v>122</v>
      </c>
      <c r="O84">
        <v>122</v>
      </c>
      <c r="P84">
        <v>101</v>
      </c>
      <c r="Q84">
        <v>116</v>
      </c>
      <c r="R84">
        <v>116</v>
      </c>
      <c r="S84">
        <v>120</v>
      </c>
      <c r="T84">
        <v>120</v>
      </c>
      <c r="U84">
        <v>41</v>
      </c>
      <c r="V84" s="6">
        <f t="shared" si="6"/>
        <v>484</v>
      </c>
      <c r="W84" s="4">
        <f t="shared" si="7"/>
        <v>472</v>
      </c>
      <c r="X84" s="7" t="str">
        <f>Stat[[#This Row],[服装]]&amp;Stat[[#This Row],[名前]]&amp;Stat[[#This Row],[レアリティ]]</f>
        <v>ユニフォーム古牧譲ICONIC</v>
      </c>
      <c r="Y84" s="7" t="s">
        <v>341</v>
      </c>
      <c r="Z84" s="1"/>
      <c r="AA84" s="1"/>
      <c r="AB84" s="1"/>
    </row>
    <row r="85" spans="1:28" ht="14.4" x14ac:dyDescent="0.3">
      <c r="A85">
        <f t="shared" si="5"/>
        <v>84</v>
      </c>
      <c r="B85" t="s">
        <v>108</v>
      </c>
      <c r="C85" t="s">
        <v>76</v>
      </c>
      <c r="D85" t="s">
        <v>77</v>
      </c>
      <c r="E85" t="s">
        <v>78</v>
      </c>
      <c r="F85" t="s">
        <v>75</v>
      </c>
      <c r="G85" t="s">
        <v>71</v>
      </c>
      <c r="H85">
        <v>99</v>
      </c>
      <c r="I85" s="5" t="s">
        <v>22</v>
      </c>
      <c r="J85">
        <v>5</v>
      </c>
      <c r="K85">
        <v>76</v>
      </c>
      <c r="L85">
        <v>118</v>
      </c>
      <c r="M85">
        <v>116</v>
      </c>
      <c r="N85">
        <v>114</v>
      </c>
      <c r="O85">
        <v>117</v>
      </c>
      <c r="P85">
        <v>97</v>
      </c>
      <c r="Q85">
        <v>117</v>
      </c>
      <c r="R85">
        <v>115</v>
      </c>
      <c r="S85">
        <v>117</v>
      </c>
      <c r="T85">
        <v>117</v>
      </c>
      <c r="U85">
        <v>36</v>
      </c>
      <c r="V85" s="6">
        <f t="shared" si="6"/>
        <v>465</v>
      </c>
      <c r="W85" s="4">
        <f t="shared" si="7"/>
        <v>466</v>
      </c>
      <c r="X85" s="7" t="str">
        <f>Stat[[#This Row],[服装]]&amp;Stat[[#This Row],[名前]]&amp;Stat[[#This Row],[レアリティ]]</f>
        <v>ユニフォーム浅虫快人ICONIC</v>
      </c>
      <c r="Y85" s="7" t="s">
        <v>342</v>
      </c>
      <c r="Z85" s="1"/>
      <c r="AA85" s="1"/>
      <c r="AB85" s="1"/>
    </row>
    <row r="86" spans="1:28" ht="14.4" x14ac:dyDescent="0.3">
      <c r="A86">
        <f t="shared" si="5"/>
        <v>85</v>
      </c>
      <c r="B86" t="s">
        <v>108</v>
      </c>
      <c r="C86" t="s">
        <v>79</v>
      </c>
      <c r="D86" t="s">
        <v>73</v>
      </c>
      <c r="E86" t="s">
        <v>80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85</v>
      </c>
      <c r="L86">
        <v>112</v>
      </c>
      <c r="M86">
        <v>110</v>
      </c>
      <c r="N86">
        <v>114</v>
      </c>
      <c r="O86">
        <v>121</v>
      </c>
      <c r="P86">
        <v>101</v>
      </c>
      <c r="Q86">
        <v>110</v>
      </c>
      <c r="R86">
        <v>122</v>
      </c>
      <c r="S86">
        <v>118</v>
      </c>
      <c r="T86">
        <v>120</v>
      </c>
      <c r="U86">
        <v>41</v>
      </c>
      <c r="V86" s="6">
        <f t="shared" si="6"/>
        <v>457</v>
      </c>
      <c r="W86" s="4">
        <f t="shared" si="7"/>
        <v>470</v>
      </c>
      <c r="X86" s="7" t="str">
        <f>Stat[[#This Row],[服装]]&amp;Stat[[#This Row],[名前]]&amp;Stat[[#This Row],[レアリティ]]</f>
        <v>ユニフォーム南田大志ICONIC</v>
      </c>
      <c r="Y86" s="7" t="s">
        <v>343</v>
      </c>
      <c r="Z86" s="1"/>
      <c r="AA86" s="1"/>
      <c r="AB86" s="1"/>
    </row>
    <row r="87" spans="1:28" ht="14.4" x14ac:dyDescent="0.3">
      <c r="A87">
        <f t="shared" si="5"/>
        <v>86</v>
      </c>
      <c r="B87" t="s">
        <v>108</v>
      </c>
      <c r="C87" t="s">
        <v>81</v>
      </c>
      <c r="D87" t="s">
        <v>73</v>
      </c>
      <c r="E87" t="s">
        <v>82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116</v>
      </c>
      <c r="N87">
        <v>112</v>
      </c>
      <c r="O87">
        <v>120</v>
      </c>
      <c r="P87">
        <v>97</v>
      </c>
      <c r="Q87">
        <v>120</v>
      </c>
      <c r="R87">
        <v>115</v>
      </c>
      <c r="S87">
        <v>116</v>
      </c>
      <c r="T87">
        <v>116</v>
      </c>
      <c r="U87">
        <v>31</v>
      </c>
      <c r="V87" s="6">
        <f t="shared" si="6"/>
        <v>464</v>
      </c>
      <c r="W87" s="4">
        <f t="shared" si="7"/>
        <v>467</v>
      </c>
      <c r="X87" s="7" t="str">
        <f>Stat[[#This Row],[服装]]&amp;Stat[[#This Row],[名前]]&amp;Stat[[#This Row],[レアリティ]]</f>
        <v>ユニフォーム湯川良明ICONIC</v>
      </c>
      <c r="Y87" s="7" t="s">
        <v>344</v>
      </c>
      <c r="Z87" s="1"/>
      <c r="AA87" s="1"/>
      <c r="AB87" s="1"/>
    </row>
    <row r="88" spans="1:28" ht="14.4" x14ac:dyDescent="0.3">
      <c r="A88">
        <f t="shared" si="5"/>
        <v>87</v>
      </c>
      <c r="B88" t="s">
        <v>108</v>
      </c>
      <c r="C88" t="s">
        <v>83</v>
      </c>
      <c r="D88" t="s">
        <v>84</v>
      </c>
      <c r="E88" t="s">
        <v>85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120</v>
      </c>
      <c r="M88">
        <v>117</v>
      </c>
      <c r="N88">
        <v>114</v>
      </c>
      <c r="O88">
        <v>117</v>
      </c>
      <c r="P88">
        <v>97</v>
      </c>
      <c r="Q88">
        <v>115</v>
      </c>
      <c r="R88">
        <v>114</v>
      </c>
      <c r="S88">
        <v>116</v>
      </c>
      <c r="T88">
        <v>116</v>
      </c>
      <c r="U88">
        <v>31</v>
      </c>
      <c r="V88" s="6">
        <f t="shared" si="6"/>
        <v>468</v>
      </c>
      <c r="W88" s="4">
        <f t="shared" si="7"/>
        <v>461</v>
      </c>
      <c r="X88" s="7" t="str">
        <f>Stat[[#This Row],[服装]]&amp;Stat[[#This Row],[名前]]&amp;Stat[[#This Row],[レアリティ]]</f>
        <v>ユニフォーム稲垣功ICONIC</v>
      </c>
      <c r="Y88" s="7" t="s">
        <v>345</v>
      </c>
      <c r="Z88" s="1"/>
      <c r="AA88" s="1"/>
      <c r="AB88" s="1"/>
    </row>
    <row r="89" spans="1:28" ht="14.4" x14ac:dyDescent="0.3">
      <c r="A89">
        <f t="shared" si="5"/>
        <v>88</v>
      </c>
      <c r="B89" t="s">
        <v>108</v>
      </c>
      <c r="C89" t="s">
        <v>86</v>
      </c>
      <c r="D89" t="s">
        <v>84</v>
      </c>
      <c r="E89" t="s">
        <v>87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115</v>
      </c>
      <c r="M89">
        <v>115</v>
      </c>
      <c r="N89">
        <v>112</v>
      </c>
      <c r="O89">
        <v>120</v>
      </c>
      <c r="P89">
        <v>97</v>
      </c>
      <c r="Q89">
        <v>120</v>
      </c>
      <c r="R89">
        <v>115</v>
      </c>
      <c r="S89">
        <v>117</v>
      </c>
      <c r="T89">
        <v>116</v>
      </c>
      <c r="U89">
        <v>31</v>
      </c>
      <c r="V89" s="6">
        <f t="shared" si="6"/>
        <v>462</v>
      </c>
      <c r="W89" s="4">
        <f t="shared" si="7"/>
        <v>468</v>
      </c>
      <c r="X89" s="7" t="str">
        <f>Stat[[#This Row],[服装]]&amp;Stat[[#This Row],[名前]]&amp;Stat[[#This Row],[レアリティ]]</f>
        <v>ユニフォーム馬門英治ICONIC</v>
      </c>
      <c r="Y89" s="7" t="s">
        <v>346</v>
      </c>
      <c r="Z89" s="1"/>
      <c r="AA89" s="1"/>
      <c r="AB89" s="1"/>
    </row>
    <row r="90" spans="1:28" ht="14.4" x14ac:dyDescent="0.3">
      <c r="A90">
        <f t="shared" si="5"/>
        <v>89</v>
      </c>
      <c r="B90" t="s">
        <v>108</v>
      </c>
      <c r="C90" t="s">
        <v>88</v>
      </c>
      <c r="D90" t="s">
        <v>84</v>
      </c>
      <c r="E90" t="s">
        <v>85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76</v>
      </c>
      <c r="L90">
        <v>119</v>
      </c>
      <c r="M90">
        <v>118</v>
      </c>
      <c r="N90">
        <v>115</v>
      </c>
      <c r="O90">
        <v>117</v>
      </c>
      <c r="P90">
        <v>97</v>
      </c>
      <c r="Q90">
        <v>116</v>
      </c>
      <c r="R90">
        <v>115</v>
      </c>
      <c r="S90">
        <v>116</v>
      </c>
      <c r="T90">
        <v>116</v>
      </c>
      <c r="U90">
        <v>31</v>
      </c>
      <c r="V90" s="6">
        <f t="shared" si="6"/>
        <v>469</v>
      </c>
      <c r="W90" s="4">
        <f t="shared" si="7"/>
        <v>463</v>
      </c>
      <c r="X90" s="7" t="str">
        <f>Stat[[#This Row],[服装]]&amp;Stat[[#This Row],[名前]]&amp;Stat[[#This Row],[レアリティ]]</f>
        <v>ユニフォーム百沢雄大ICONIC</v>
      </c>
      <c r="Y90" s="7" t="s">
        <v>347</v>
      </c>
      <c r="Z90" s="1"/>
      <c r="AA90" s="1"/>
      <c r="AB90" s="1"/>
    </row>
    <row r="91" spans="1:28" ht="14.4" x14ac:dyDescent="0.3">
      <c r="A91">
        <f t="shared" si="5"/>
        <v>90</v>
      </c>
      <c r="B91" s="1" t="s">
        <v>705</v>
      </c>
      <c r="C91" t="s">
        <v>88</v>
      </c>
      <c r="D91" s="1" t="s">
        <v>90</v>
      </c>
      <c r="E91" t="s">
        <v>78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77</v>
      </c>
      <c r="L91">
        <v>122</v>
      </c>
      <c r="M91">
        <v>121</v>
      </c>
      <c r="N91">
        <v>116</v>
      </c>
      <c r="O91">
        <v>118</v>
      </c>
      <c r="P91">
        <v>97</v>
      </c>
      <c r="Q91">
        <v>117</v>
      </c>
      <c r="R91">
        <v>116</v>
      </c>
      <c r="S91">
        <v>119</v>
      </c>
      <c r="T91">
        <v>117</v>
      </c>
      <c r="U91">
        <v>31</v>
      </c>
      <c r="V91" s="6">
        <f>SUM(L91:O91)</f>
        <v>477</v>
      </c>
      <c r="W91" s="4">
        <f>SUM(Q91:T91)</f>
        <v>469</v>
      </c>
      <c r="X91" s="7" t="str">
        <f>Stat[[#This Row],[服装]]&amp;Stat[[#This Row],[名前]]&amp;Stat[[#This Row],[レアリティ]]</f>
        <v>職業体験百沢雄大ICONIC</v>
      </c>
      <c r="Y91" s="7" t="s">
        <v>347</v>
      </c>
      <c r="Z91" s="1"/>
      <c r="AA91" s="1"/>
      <c r="AB91" s="1"/>
    </row>
    <row r="92" spans="1:28" ht="14.4" x14ac:dyDescent="0.3">
      <c r="A92">
        <f t="shared" si="5"/>
        <v>91</v>
      </c>
      <c r="B92" t="s">
        <v>108</v>
      </c>
      <c r="C92" t="s">
        <v>89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122</v>
      </c>
      <c r="M92">
        <v>121</v>
      </c>
      <c r="N92">
        <v>114</v>
      </c>
      <c r="O92">
        <v>122</v>
      </c>
      <c r="P92">
        <v>101</v>
      </c>
      <c r="Q92">
        <v>114</v>
      </c>
      <c r="R92">
        <v>115</v>
      </c>
      <c r="S92">
        <v>118</v>
      </c>
      <c r="T92">
        <v>120</v>
      </c>
      <c r="U92">
        <v>41</v>
      </c>
      <c r="V92" s="6">
        <f t="shared" si="6"/>
        <v>479</v>
      </c>
      <c r="W92" s="4">
        <f t="shared" si="7"/>
        <v>467</v>
      </c>
      <c r="X92" s="7" t="str">
        <f>Stat[[#This Row],[服装]]&amp;Stat[[#This Row],[名前]]&amp;Stat[[#This Row],[レアリティ]]</f>
        <v>ユニフォーム照島游児ICONIC</v>
      </c>
      <c r="Y92" s="7" t="s">
        <v>348</v>
      </c>
      <c r="Z92" s="1"/>
      <c r="AA92" s="1"/>
      <c r="AB92" s="1"/>
    </row>
    <row r="93" spans="1:28" ht="14.4" x14ac:dyDescent="0.3">
      <c r="A93">
        <f t="shared" si="5"/>
        <v>92</v>
      </c>
      <c r="B93" t="s">
        <v>149</v>
      </c>
      <c r="C93" t="s">
        <v>89</v>
      </c>
      <c r="D93" t="s">
        <v>77</v>
      </c>
      <c r="E93" t="s">
        <v>78</v>
      </c>
      <c r="F93" t="s">
        <v>91</v>
      </c>
      <c r="G93" t="s">
        <v>71</v>
      </c>
      <c r="H93">
        <v>99</v>
      </c>
      <c r="I93" s="5" t="s">
        <v>22</v>
      </c>
      <c r="J93">
        <v>5</v>
      </c>
      <c r="K93">
        <v>77</v>
      </c>
      <c r="L93">
        <v>125</v>
      </c>
      <c r="M93">
        <v>124</v>
      </c>
      <c r="N93">
        <v>115</v>
      </c>
      <c r="O93">
        <v>123</v>
      </c>
      <c r="P93">
        <v>101</v>
      </c>
      <c r="Q93">
        <v>115</v>
      </c>
      <c r="R93">
        <v>116</v>
      </c>
      <c r="S93">
        <v>121</v>
      </c>
      <c r="T93">
        <v>121</v>
      </c>
      <c r="U93">
        <v>41</v>
      </c>
      <c r="V93" s="6">
        <f t="shared" si="6"/>
        <v>487</v>
      </c>
      <c r="W93" s="4">
        <f t="shared" si="7"/>
        <v>473</v>
      </c>
      <c r="X93" s="7" t="str">
        <f>Stat[[#This Row],[服装]]&amp;Stat[[#This Row],[名前]]&amp;Stat[[#This Row],[レアリティ]]</f>
        <v>制服照島游児ICONIC</v>
      </c>
      <c r="Y93" s="7" t="s">
        <v>348</v>
      </c>
      <c r="Z93" s="1"/>
      <c r="AA93" s="1"/>
      <c r="AB93" s="1"/>
    </row>
    <row r="94" spans="1:28" ht="14.4" x14ac:dyDescent="0.3">
      <c r="A94">
        <f t="shared" si="5"/>
        <v>93</v>
      </c>
      <c r="B94" t="s">
        <v>108</v>
      </c>
      <c r="C94" t="s">
        <v>92</v>
      </c>
      <c r="D94" t="s">
        <v>90</v>
      </c>
      <c r="E94" t="s">
        <v>87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117</v>
      </c>
      <c r="M94">
        <v>115</v>
      </c>
      <c r="N94">
        <v>112</v>
      </c>
      <c r="O94">
        <v>120</v>
      </c>
      <c r="P94">
        <v>97</v>
      </c>
      <c r="Q94">
        <v>121</v>
      </c>
      <c r="R94">
        <v>115</v>
      </c>
      <c r="S94">
        <v>117</v>
      </c>
      <c r="T94">
        <v>117</v>
      </c>
      <c r="U94">
        <v>41</v>
      </c>
      <c r="V94" s="6">
        <f t="shared" si="6"/>
        <v>464</v>
      </c>
      <c r="W94" s="4">
        <f t="shared" si="7"/>
        <v>470</v>
      </c>
      <c r="X94" s="7" t="str">
        <f>Stat[[#This Row],[服装]]&amp;Stat[[#This Row],[名前]]&amp;Stat[[#This Row],[レアリティ]]</f>
        <v>ユニフォーム母畑和馬ICONIC</v>
      </c>
      <c r="Y94" s="7" t="s">
        <v>349</v>
      </c>
      <c r="Z94" s="1"/>
      <c r="AA94" s="1"/>
      <c r="AB94" s="1"/>
    </row>
    <row r="95" spans="1:28" ht="13.8" customHeight="1" x14ac:dyDescent="0.3">
      <c r="A95">
        <f t="shared" si="5"/>
        <v>94</v>
      </c>
      <c r="B95" t="s">
        <v>108</v>
      </c>
      <c r="C95" t="s">
        <v>93</v>
      </c>
      <c r="D95" t="s">
        <v>84</v>
      </c>
      <c r="E95" t="s">
        <v>97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74</v>
      </c>
      <c r="L95">
        <v>115</v>
      </c>
      <c r="M95">
        <v>114</v>
      </c>
      <c r="N95">
        <v>120</v>
      </c>
      <c r="O95">
        <v>120</v>
      </c>
      <c r="P95">
        <v>97</v>
      </c>
      <c r="Q95">
        <v>117</v>
      </c>
      <c r="R95">
        <v>114</v>
      </c>
      <c r="S95">
        <v>116</v>
      </c>
      <c r="T95">
        <v>117</v>
      </c>
      <c r="U95">
        <v>41</v>
      </c>
      <c r="V95" s="6">
        <f t="shared" si="6"/>
        <v>469</v>
      </c>
      <c r="W95" s="4">
        <f t="shared" si="7"/>
        <v>464</v>
      </c>
      <c r="X95" s="7" t="str">
        <f>Stat[[#This Row],[服装]]&amp;Stat[[#This Row],[名前]]&amp;Stat[[#This Row],[レアリティ]]</f>
        <v>ユニフォーム二岐丈晴ICONIC</v>
      </c>
      <c r="Y95" s="7" t="s">
        <v>350</v>
      </c>
      <c r="Z95" s="1"/>
      <c r="AA95" s="1"/>
      <c r="AB95" s="1"/>
    </row>
    <row r="96" spans="1:28" ht="14.4" x14ac:dyDescent="0.3">
      <c r="A96">
        <f t="shared" si="5"/>
        <v>95</v>
      </c>
      <c r="B96" t="s">
        <v>149</v>
      </c>
      <c r="C96" t="s">
        <v>93</v>
      </c>
      <c r="D96" t="s">
        <v>90</v>
      </c>
      <c r="E96" t="s">
        <v>74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117</v>
      </c>
      <c r="N96">
        <v>123</v>
      </c>
      <c r="O96">
        <v>123</v>
      </c>
      <c r="P96">
        <v>97</v>
      </c>
      <c r="Q96">
        <v>118</v>
      </c>
      <c r="R96">
        <v>115</v>
      </c>
      <c r="S96">
        <v>117</v>
      </c>
      <c r="T96">
        <v>118</v>
      </c>
      <c r="U96">
        <v>41</v>
      </c>
      <c r="V96" s="6">
        <f t="shared" si="6"/>
        <v>479</v>
      </c>
      <c r="W96" s="4">
        <f t="shared" si="7"/>
        <v>468</v>
      </c>
      <c r="X96" s="7" t="str">
        <f>Stat[[#This Row],[服装]]&amp;Stat[[#This Row],[名前]]&amp;Stat[[#This Row],[レアリティ]]</f>
        <v>制服二岐丈晴ICONIC</v>
      </c>
      <c r="Y96" s="7" t="s">
        <v>350</v>
      </c>
      <c r="Z96" s="1"/>
      <c r="AA96" s="1"/>
      <c r="AB96" s="1"/>
    </row>
    <row r="97" spans="1:28" ht="14.4" x14ac:dyDescent="0.3">
      <c r="A97">
        <f t="shared" si="5"/>
        <v>96</v>
      </c>
      <c r="B97" t="s">
        <v>108</v>
      </c>
      <c r="C97" t="s">
        <v>99</v>
      </c>
      <c r="D97" t="s">
        <v>84</v>
      </c>
      <c r="E97" t="s">
        <v>85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74</v>
      </c>
      <c r="L97">
        <v>120</v>
      </c>
      <c r="M97">
        <v>119</v>
      </c>
      <c r="N97">
        <v>113</v>
      </c>
      <c r="O97">
        <v>118</v>
      </c>
      <c r="P97">
        <v>97</v>
      </c>
      <c r="Q97">
        <v>115</v>
      </c>
      <c r="R97">
        <v>115</v>
      </c>
      <c r="S97">
        <v>116</v>
      </c>
      <c r="T97">
        <v>116</v>
      </c>
      <c r="U97">
        <v>41</v>
      </c>
      <c r="V97" s="6">
        <f t="shared" si="6"/>
        <v>470</v>
      </c>
      <c r="W97" s="4">
        <f t="shared" si="7"/>
        <v>462</v>
      </c>
      <c r="X97" s="7" t="str">
        <f>Stat[[#This Row],[服装]]&amp;Stat[[#This Row],[名前]]&amp;Stat[[#This Row],[レアリティ]]</f>
        <v>ユニフォーム沼尻凛太郎ICONIC</v>
      </c>
      <c r="Y97" s="7" t="s">
        <v>351</v>
      </c>
      <c r="Z97" s="1"/>
      <c r="AA97" s="1"/>
      <c r="AB97" s="1"/>
    </row>
    <row r="98" spans="1:28" ht="14.4" x14ac:dyDescent="0.3">
      <c r="A98">
        <f t="shared" si="5"/>
        <v>97</v>
      </c>
      <c r="B98" t="s">
        <v>108</v>
      </c>
      <c r="C98" t="s">
        <v>94</v>
      </c>
      <c r="D98" t="s">
        <v>90</v>
      </c>
      <c r="E98" t="s">
        <v>87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74</v>
      </c>
      <c r="L98">
        <v>116</v>
      </c>
      <c r="M98">
        <v>115</v>
      </c>
      <c r="N98">
        <v>113</v>
      </c>
      <c r="O98">
        <v>117</v>
      </c>
      <c r="P98">
        <v>97</v>
      </c>
      <c r="Q98">
        <v>121</v>
      </c>
      <c r="R98">
        <v>115</v>
      </c>
      <c r="S98">
        <v>116</v>
      </c>
      <c r="T98">
        <v>117</v>
      </c>
      <c r="U98">
        <v>41</v>
      </c>
      <c r="V98" s="6">
        <f t="shared" si="6"/>
        <v>461</v>
      </c>
      <c r="W98" s="4">
        <f t="shared" si="7"/>
        <v>469</v>
      </c>
      <c r="X98" s="7" t="str">
        <f>Stat[[#This Row],[服装]]&amp;Stat[[#This Row],[名前]]&amp;Stat[[#This Row],[レアリティ]]</f>
        <v>ユニフォーム飯坂信義ICONIC</v>
      </c>
      <c r="Y98" s="7" t="s">
        <v>352</v>
      </c>
      <c r="Z98" s="1"/>
      <c r="AA98" s="1"/>
      <c r="AB98" s="1"/>
    </row>
    <row r="99" spans="1:28" ht="14.4" x14ac:dyDescent="0.3">
      <c r="A99">
        <f t="shared" si="5"/>
        <v>98</v>
      </c>
      <c r="B99" t="s">
        <v>108</v>
      </c>
      <c r="C99" t="s">
        <v>95</v>
      </c>
      <c r="D99" t="s">
        <v>90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118</v>
      </c>
      <c r="M99">
        <v>118</v>
      </c>
      <c r="N99">
        <v>113</v>
      </c>
      <c r="O99">
        <v>120</v>
      </c>
      <c r="P99">
        <v>97</v>
      </c>
      <c r="Q99">
        <v>115</v>
      </c>
      <c r="R99">
        <v>115</v>
      </c>
      <c r="S99">
        <v>120</v>
      </c>
      <c r="T99">
        <v>120</v>
      </c>
      <c r="U99">
        <v>41</v>
      </c>
      <c r="V99" s="6">
        <f t="shared" si="6"/>
        <v>469</v>
      </c>
      <c r="W99" s="4">
        <f t="shared" si="7"/>
        <v>470</v>
      </c>
      <c r="X99" s="7" t="str">
        <f>Stat[[#This Row],[服装]]&amp;Stat[[#This Row],[名前]]&amp;Stat[[#This Row],[レアリティ]]</f>
        <v>ユニフォーム東山勝道ICONIC</v>
      </c>
      <c r="Y99" s="7" t="s">
        <v>353</v>
      </c>
      <c r="Z99" s="1"/>
      <c r="AA99" s="1"/>
      <c r="AB99" s="1"/>
    </row>
    <row r="100" spans="1:28" ht="14.4" x14ac:dyDescent="0.3">
      <c r="A100">
        <f t="shared" si="5"/>
        <v>99</v>
      </c>
      <c r="B100" t="s">
        <v>108</v>
      </c>
      <c r="C100" t="s">
        <v>96</v>
      </c>
      <c r="D100" t="s">
        <v>90</v>
      </c>
      <c r="E100" t="s">
        <v>98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85</v>
      </c>
      <c r="L100">
        <v>112</v>
      </c>
      <c r="M100">
        <v>110</v>
      </c>
      <c r="N100">
        <v>114</v>
      </c>
      <c r="O100">
        <v>120</v>
      </c>
      <c r="P100">
        <v>101</v>
      </c>
      <c r="Q100">
        <v>110</v>
      </c>
      <c r="R100">
        <v>120</v>
      </c>
      <c r="S100">
        <v>119</v>
      </c>
      <c r="T100">
        <v>120</v>
      </c>
      <c r="U100">
        <v>41</v>
      </c>
      <c r="V100" s="6">
        <f t="shared" si="6"/>
        <v>456</v>
      </c>
      <c r="W100" s="4">
        <f t="shared" si="7"/>
        <v>469</v>
      </c>
      <c r="X100" s="7" t="str">
        <f>Stat[[#This Row],[服装]]&amp;Stat[[#This Row],[名前]]&amp;Stat[[#This Row],[レアリティ]]</f>
        <v>ユニフォーム土湯新ICONIC</v>
      </c>
      <c r="Y100" s="7" t="s">
        <v>354</v>
      </c>
      <c r="Z100" s="1"/>
      <c r="AA100" s="1"/>
      <c r="AB100" s="1"/>
    </row>
    <row r="101" spans="1:28" ht="14.4" x14ac:dyDescent="0.3">
      <c r="A101">
        <f t="shared" si="5"/>
        <v>100</v>
      </c>
      <c r="B101" t="s">
        <v>108</v>
      </c>
      <c r="C101" t="s">
        <v>100</v>
      </c>
      <c r="D101" t="s">
        <v>77</v>
      </c>
      <c r="E101" t="s">
        <v>78</v>
      </c>
      <c r="F101" t="s">
        <v>130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123</v>
      </c>
      <c r="M101">
        <v>121</v>
      </c>
      <c r="N101">
        <v>113</v>
      </c>
      <c r="O101">
        <v>121</v>
      </c>
      <c r="P101">
        <v>97</v>
      </c>
      <c r="Q101">
        <v>115</v>
      </c>
      <c r="R101">
        <v>115</v>
      </c>
      <c r="S101">
        <v>120</v>
      </c>
      <c r="T101">
        <v>121</v>
      </c>
      <c r="U101">
        <v>41</v>
      </c>
      <c r="V101" s="6">
        <f t="shared" si="6"/>
        <v>478</v>
      </c>
      <c r="W101" s="4">
        <f t="shared" si="7"/>
        <v>471</v>
      </c>
      <c r="X101" s="7" t="str">
        <f>Stat[[#This Row],[服装]]&amp;Stat[[#This Row],[名前]]&amp;Stat[[#This Row],[レアリティ]]</f>
        <v>ユニフォーム中島猛ICONIC</v>
      </c>
      <c r="Y101" s="7" t="s">
        <v>355</v>
      </c>
      <c r="Z101" s="1"/>
      <c r="AA101" s="1"/>
      <c r="AB101" s="1"/>
    </row>
    <row r="102" spans="1:28" ht="14.4" x14ac:dyDescent="0.3">
      <c r="A102">
        <f t="shared" si="5"/>
        <v>101</v>
      </c>
      <c r="B102" t="s">
        <v>108</v>
      </c>
      <c r="C102" t="s">
        <v>101</v>
      </c>
      <c r="D102" t="s">
        <v>90</v>
      </c>
      <c r="E102" t="s">
        <v>78</v>
      </c>
      <c r="F102" t="s">
        <v>130</v>
      </c>
      <c r="G102" t="s">
        <v>71</v>
      </c>
      <c r="H102">
        <v>99</v>
      </c>
      <c r="I102" s="5" t="s">
        <v>22</v>
      </c>
      <c r="J102">
        <v>5</v>
      </c>
      <c r="K102">
        <v>80</v>
      </c>
      <c r="L102">
        <v>119</v>
      </c>
      <c r="M102">
        <v>116</v>
      </c>
      <c r="N102">
        <v>113</v>
      </c>
      <c r="O102">
        <v>117</v>
      </c>
      <c r="P102">
        <v>97</v>
      </c>
      <c r="Q102">
        <v>113</v>
      </c>
      <c r="R102">
        <v>115</v>
      </c>
      <c r="S102">
        <v>115</v>
      </c>
      <c r="T102">
        <v>116</v>
      </c>
      <c r="U102">
        <v>31</v>
      </c>
      <c r="V102" s="6">
        <f t="shared" si="6"/>
        <v>465</v>
      </c>
      <c r="W102" s="4">
        <f t="shared" si="7"/>
        <v>459</v>
      </c>
      <c r="X102" s="7" t="str">
        <f>Stat[[#This Row],[服装]]&amp;Stat[[#This Row],[名前]]&amp;Stat[[#This Row],[レアリティ]]</f>
        <v>ユニフォーム白石優希ICONIC</v>
      </c>
      <c r="Y102" s="7" t="s">
        <v>356</v>
      </c>
      <c r="Z102" s="1"/>
      <c r="AA102" s="1"/>
      <c r="AB102" s="1"/>
    </row>
    <row r="103" spans="1:28" ht="14.4" x14ac:dyDescent="0.3">
      <c r="A103">
        <f t="shared" si="5"/>
        <v>102</v>
      </c>
      <c r="B103" t="s">
        <v>108</v>
      </c>
      <c r="C103" t="s">
        <v>102</v>
      </c>
      <c r="D103" t="s">
        <v>77</v>
      </c>
      <c r="E103" t="s">
        <v>74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119</v>
      </c>
      <c r="M103">
        <v>121</v>
      </c>
      <c r="N103">
        <v>122</v>
      </c>
      <c r="O103">
        <v>121</v>
      </c>
      <c r="P103">
        <v>97</v>
      </c>
      <c r="Q103">
        <v>119</v>
      </c>
      <c r="R103">
        <v>119</v>
      </c>
      <c r="S103">
        <v>118</v>
      </c>
      <c r="T103">
        <v>118</v>
      </c>
      <c r="U103">
        <v>41</v>
      </c>
      <c r="V103" s="6">
        <f t="shared" si="6"/>
        <v>483</v>
      </c>
      <c r="W103" s="4">
        <f t="shared" si="7"/>
        <v>474</v>
      </c>
      <c r="X103" s="7" t="str">
        <f>Stat[[#This Row],[服装]]&amp;Stat[[#This Row],[名前]]&amp;Stat[[#This Row],[レアリティ]]</f>
        <v>ユニフォーム花山一雅ICONIC</v>
      </c>
      <c r="Y103" s="7" t="s">
        <v>357</v>
      </c>
      <c r="Z103" s="1"/>
      <c r="AA103" s="1"/>
      <c r="AB103" s="1"/>
    </row>
    <row r="104" spans="1:28" ht="14.4" x14ac:dyDescent="0.3">
      <c r="A104">
        <f t="shared" si="5"/>
        <v>103</v>
      </c>
      <c r="B104" t="s">
        <v>108</v>
      </c>
      <c r="C104" t="s">
        <v>103</v>
      </c>
      <c r="D104" t="s">
        <v>77</v>
      </c>
      <c r="E104" t="s">
        <v>82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80</v>
      </c>
      <c r="L104">
        <v>114</v>
      </c>
      <c r="M104">
        <v>114</v>
      </c>
      <c r="N104">
        <v>113</v>
      </c>
      <c r="O104">
        <v>117</v>
      </c>
      <c r="P104">
        <v>97</v>
      </c>
      <c r="Q104">
        <v>121</v>
      </c>
      <c r="R104">
        <v>115</v>
      </c>
      <c r="S104">
        <v>116</v>
      </c>
      <c r="T104">
        <v>117</v>
      </c>
      <c r="U104">
        <v>31</v>
      </c>
      <c r="V104" s="6">
        <f t="shared" si="6"/>
        <v>458</v>
      </c>
      <c r="W104" s="4">
        <f t="shared" si="7"/>
        <v>469</v>
      </c>
      <c r="X104" s="7" t="str">
        <f>Stat[[#This Row],[服装]]&amp;Stat[[#This Row],[名前]]&amp;Stat[[#This Row],[レアリティ]]</f>
        <v>ユニフォーム鳴子哲平ICONIC</v>
      </c>
      <c r="Y104" s="7" t="s">
        <v>358</v>
      </c>
      <c r="Z104" s="1"/>
      <c r="AA104" s="1"/>
      <c r="AB104" s="1"/>
    </row>
    <row r="105" spans="1:28" ht="14.4" x14ac:dyDescent="0.3">
      <c r="A105">
        <f t="shared" si="5"/>
        <v>104</v>
      </c>
      <c r="B105" t="s">
        <v>108</v>
      </c>
      <c r="C105" t="s">
        <v>104</v>
      </c>
      <c r="D105" t="s">
        <v>77</v>
      </c>
      <c r="E105" t="s">
        <v>80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85</v>
      </c>
      <c r="L105">
        <v>112</v>
      </c>
      <c r="M105">
        <v>110</v>
      </c>
      <c r="N105">
        <v>114</v>
      </c>
      <c r="O105">
        <v>120</v>
      </c>
      <c r="P105">
        <v>101</v>
      </c>
      <c r="Q105">
        <v>110</v>
      </c>
      <c r="R105">
        <v>121</v>
      </c>
      <c r="S105">
        <v>119</v>
      </c>
      <c r="T105">
        <v>120</v>
      </c>
      <c r="U105">
        <v>41</v>
      </c>
      <c r="V105" s="6">
        <f t="shared" si="6"/>
        <v>456</v>
      </c>
      <c r="W105" s="4">
        <f t="shared" si="7"/>
        <v>470</v>
      </c>
      <c r="X105" s="7" t="str">
        <f>Stat[[#This Row],[服装]]&amp;Stat[[#This Row],[名前]]&amp;Stat[[#This Row],[レアリティ]]</f>
        <v>ユニフォーム秋保和光ICONIC</v>
      </c>
      <c r="Y105" s="7" t="s">
        <v>359</v>
      </c>
      <c r="Z105" s="1"/>
      <c r="AA105" s="1"/>
      <c r="AB105" s="1"/>
    </row>
    <row r="106" spans="1:28" ht="14.4" x14ac:dyDescent="0.3">
      <c r="A106">
        <f t="shared" si="5"/>
        <v>105</v>
      </c>
      <c r="B106" t="s">
        <v>108</v>
      </c>
      <c r="C106" t="s">
        <v>105</v>
      </c>
      <c r="D106" t="s">
        <v>77</v>
      </c>
      <c r="E106" t="s">
        <v>82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114</v>
      </c>
      <c r="M106">
        <v>115</v>
      </c>
      <c r="N106">
        <v>113</v>
      </c>
      <c r="O106">
        <v>118</v>
      </c>
      <c r="P106">
        <v>97</v>
      </c>
      <c r="Q106">
        <v>121</v>
      </c>
      <c r="R106">
        <v>117</v>
      </c>
      <c r="S106">
        <v>116</v>
      </c>
      <c r="T106">
        <v>117</v>
      </c>
      <c r="U106">
        <v>31</v>
      </c>
      <c r="V106" s="6">
        <f t="shared" si="6"/>
        <v>460</v>
      </c>
      <c r="W106" s="4">
        <f t="shared" si="7"/>
        <v>471</v>
      </c>
      <c r="X106" s="7" t="str">
        <f>Stat[[#This Row],[服装]]&amp;Stat[[#This Row],[名前]]&amp;Stat[[#This Row],[レアリティ]]</f>
        <v>ユニフォーム松島剛ICONIC</v>
      </c>
      <c r="Y106" s="7" t="s">
        <v>361</v>
      </c>
      <c r="Z106" s="1"/>
      <c r="AA106" s="1"/>
      <c r="AB106" s="1"/>
    </row>
    <row r="107" spans="1:28" ht="14.4" x14ac:dyDescent="0.3">
      <c r="A107">
        <f t="shared" si="5"/>
        <v>106</v>
      </c>
      <c r="B107" t="s">
        <v>108</v>
      </c>
      <c r="C107" t="s">
        <v>106</v>
      </c>
      <c r="D107" t="s">
        <v>77</v>
      </c>
      <c r="E107" t="s">
        <v>78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121</v>
      </c>
      <c r="M107">
        <v>118</v>
      </c>
      <c r="N107">
        <v>114</v>
      </c>
      <c r="O107">
        <v>120</v>
      </c>
      <c r="P107">
        <v>101</v>
      </c>
      <c r="Q107">
        <v>116</v>
      </c>
      <c r="R107">
        <v>116</v>
      </c>
      <c r="S107">
        <v>118</v>
      </c>
      <c r="T107">
        <v>118</v>
      </c>
      <c r="U107">
        <v>36</v>
      </c>
      <c r="V107" s="6">
        <f t="shared" ref="V107:V144" si="8">SUM(L107:O107)</f>
        <v>473</v>
      </c>
      <c r="W107" s="4">
        <f t="shared" ref="W107:W144" si="9">SUM(Q107:T107)</f>
        <v>468</v>
      </c>
      <c r="X107" s="7" t="str">
        <f>Stat[[#This Row],[服装]]&amp;Stat[[#This Row],[名前]]&amp;Stat[[#This Row],[レアリティ]]</f>
        <v>ユニフォーム川渡瞬己ICONIC</v>
      </c>
      <c r="Y107" s="7" t="s">
        <v>360</v>
      </c>
      <c r="Z107" s="1"/>
      <c r="AA107" s="1"/>
      <c r="AB107" s="1"/>
    </row>
    <row r="108" spans="1:28" ht="14.4" x14ac:dyDescent="0.3">
      <c r="A108">
        <f t="shared" si="5"/>
        <v>107</v>
      </c>
      <c r="B108" t="s">
        <v>108</v>
      </c>
      <c r="C108" t="s">
        <v>109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5" t="s">
        <v>22</v>
      </c>
      <c r="J108">
        <v>5</v>
      </c>
      <c r="K108">
        <v>82</v>
      </c>
      <c r="L108">
        <v>130</v>
      </c>
      <c r="M108">
        <v>130</v>
      </c>
      <c r="N108">
        <v>114</v>
      </c>
      <c r="O108">
        <v>123</v>
      </c>
      <c r="P108">
        <v>101</v>
      </c>
      <c r="Q108">
        <v>116</v>
      </c>
      <c r="R108">
        <v>116</v>
      </c>
      <c r="S108">
        <v>120</v>
      </c>
      <c r="T108">
        <v>120</v>
      </c>
      <c r="U108">
        <v>41</v>
      </c>
      <c r="V108" s="6">
        <f t="shared" si="8"/>
        <v>497</v>
      </c>
      <c r="W108" s="4">
        <f t="shared" si="9"/>
        <v>472</v>
      </c>
      <c r="X108" s="7" t="str">
        <f>Stat[[#This Row],[服装]]&amp;Stat[[#This Row],[名前]]&amp;Stat[[#This Row],[レアリティ]]</f>
        <v>ユニフォーム牛島若利ICONIC</v>
      </c>
      <c r="Y108" s="7" t="s">
        <v>362</v>
      </c>
      <c r="Z108" s="1"/>
      <c r="AA108" s="1"/>
      <c r="AB108" s="1"/>
    </row>
    <row r="109" spans="1:28" ht="14.4" x14ac:dyDescent="0.3">
      <c r="A109">
        <f t="shared" si="5"/>
        <v>108</v>
      </c>
      <c r="B109" t="s">
        <v>116</v>
      </c>
      <c r="C109" t="s">
        <v>109</v>
      </c>
      <c r="D109" t="s">
        <v>90</v>
      </c>
      <c r="E109" t="s">
        <v>78</v>
      </c>
      <c r="F109" t="s">
        <v>118</v>
      </c>
      <c r="G109" t="s">
        <v>71</v>
      </c>
      <c r="H109">
        <v>99</v>
      </c>
      <c r="I109" s="5" t="s">
        <v>22</v>
      </c>
      <c r="J109">
        <v>5</v>
      </c>
      <c r="K109">
        <v>83</v>
      </c>
      <c r="L109">
        <v>133</v>
      </c>
      <c r="M109">
        <v>133</v>
      </c>
      <c r="N109">
        <v>115</v>
      </c>
      <c r="O109">
        <v>124</v>
      </c>
      <c r="P109">
        <v>101</v>
      </c>
      <c r="Q109">
        <v>117</v>
      </c>
      <c r="R109">
        <v>117</v>
      </c>
      <c r="S109">
        <v>123</v>
      </c>
      <c r="T109">
        <v>121</v>
      </c>
      <c r="U109">
        <v>41</v>
      </c>
      <c r="V109" s="6">
        <f t="shared" si="8"/>
        <v>505</v>
      </c>
      <c r="W109" s="4">
        <f t="shared" si="9"/>
        <v>478</v>
      </c>
      <c r="X109" s="7" t="str">
        <f>Stat[[#This Row],[服装]]&amp;Stat[[#This Row],[名前]]&amp;Stat[[#This Row],[レアリティ]]</f>
        <v>水着牛島若利ICONIC</v>
      </c>
      <c r="Y109" s="7" t="s">
        <v>362</v>
      </c>
      <c r="Z109" s="1"/>
      <c r="AA109" s="1"/>
      <c r="AB109" s="1"/>
    </row>
    <row r="110" spans="1:28" ht="14.4" x14ac:dyDescent="0.3">
      <c r="A110">
        <f t="shared" si="5"/>
        <v>109</v>
      </c>
      <c r="B110" t="s">
        <v>108</v>
      </c>
      <c r="C110" t="s">
        <v>110</v>
      </c>
      <c r="D110" t="s">
        <v>73</v>
      </c>
      <c r="E110" t="s">
        <v>82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81</v>
      </c>
      <c r="L110">
        <v>123</v>
      </c>
      <c r="M110">
        <v>120</v>
      </c>
      <c r="N110">
        <v>113</v>
      </c>
      <c r="O110">
        <v>121</v>
      </c>
      <c r="P110">
        <v>97</v>
      </c>
      <c r="Q110">
        <v>125</v>
      </c>
      <c r="R110">
        <v>115</v>
      </c>
      <c r="S110">
        <v>117</v>
      </c>
      <c r="T110">
        <v>117</v>
      </c>
      <c r="U110">
        <v>28</v>
      </c>
      <c r="V110" s="6">
        <f t="shared" si="8"/>
        <v>477</v>
      </c>
      <c r="W110" s="4">
        <f t="shared" si="9"/>
        <v>474</v>
      </c>
      <c r="X110" s="7" t="str">
        <f>Stat[[#This Row],[服装]]&amp;Stat[[#This Row],[名前]]&amp;Stat[[#This Row],[レアリティ]]</f>
        <v>ユニフォーム天童覚ICONIC</v>
      </c>
      <c r="Y110" s="7" t="s">
        <v>363</v>
      </c>
      <c r="Z110" s="1"/>
      <c r="AA110" s="1"/>
      <c r="AB110" s="1"/>
    </row>
    <row r="111" spans="1:28" ht="14.4" x14ac:dyDescent="0.3">
      <c r="A111">
        <f t="shared" si="5"/>
        <v>110</v>
      </c>
      <c r="B111" t="s">
        <v>116</v>
      </c>
      <c r="C111" t="s">
        <v>110</v>
      </c>
      <c r="D111" t="s">
        <v>90</v>
      </c>
      <c r="E111" t="s">
        <v>82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82</v>
      </c>
      <c r="L111">
        <v>126</v>
      </c>
      <c r="M111">
        <v>121</v>
      </c>
      <c r="N111">
        <v>114</v>
      </c>
      <c r="O111">
        <v>122</v>
      </c>
      <c r="P111">
        <v>97</v>
      </c>
      <c r="Q111">
        <v>128</v>
      </c>
      <c r="R111">
        <v>116</v>
      </c>
      <c r="S111">
        <v>120</v>
      </c>
      <c r="T111">
        <v>118</v>
      </c>
      <c r="U111">
        <v>28</v>
      </c>
      <c r="V111" s="6">
        <f t="shared" si="8"/>
        <v>483</v>
      </c>
      <c r="W111" s="4">
        <f t="shared" si="9"/>
        <v>482</v>
      </c>
      <c r="X111" s="7" t="str">
        <f>Stat[[#This Row],[服装]]&amp;Stat[[#This Row],[名前]]&amp;Stat[[#This Row],[レアリティ]]</f>
        <v>水着天童覚ICONIC</v>
      </c>
      <c r="Y111" s="7" t="s">
        <v>363</v>
      </c>
      <c r="Z111" s="1"/>
      <c r="AA111" s="1"/>
      <c r="AB111" s="1"/>
    </row>
    <row r="112" spans="1:28" ht="14.4" x14ac:dyDescent="0.3">
      <c r="A112">
        <f t="shared" si="5"/>
        <v>111</v>
      </c>
      <c r="B112" s="1" t="s">
        <v>898</v>
      </c>
      <c r="C112" t="s">
        <v>110</v>
      </c>
      <c r="D112" s="1" t="s">
        <v>77</v>
      </c>
      <c r="E112" t="s">
        <v>82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82</v>
      </c>
      <c r="L112">
        <v>127</v>
      </c>
      <c r="M112">
        <v>119</v>
      </c>
      <c r="N112">
        <v>114</v>
      </c>
      <c r="O112">
        <v>120</v>
      </c>
      <c r="P112">
        <v>97</v>
      </c>
      <c r="Q112">
        <v>130</v>
      </c>
      <c r="R112">
        <v>115</v>
      </c>
      <c r="S112">
        <v>122</v>
      </c>
      <c r="T112">
        <v>118</v>
      </c>
      <c r="U112">
        <v>28</v>
      </c>
      <c r="V112" s="6">
        <f>SUM(L112:O112)</f>
        <v>480</v>
      </c>
      <c r="W112" s="4">
        <f>SUM(Q112:T112)</f>
        <v>485</v>
      </c>
      <c r="X112" s="7" t="str">
        <f>Stat[[#This Row],[服装]]&amp;Stat[[#This Row],[名前]]&amp;Stat[[#This Row],[レアリティ]]</f>
        <v>文化祭天童覚ICONIC</v>
      </c>
      <c r="Y112" s="7" t="s">
        <v>363</v>
      </c>
      <c r="Z112" s="1"/>
      <c r="AA112" s="1"/>
      <c r="AB112" s="1"/>
    </row>
    <row r="113" spans="1:28" ht="14.4" x14ac:dyDescent="0.3">
      <c r="A113">
        <f t="shared" si="5"/>
        <v>112</v>
      </c>
      <c r="B113" t="s">
        <v>108</v>
      </c>
      <c r="C113" t="s">
        <v>111</v>
      </c>
      <c r="D113" t="s">
        <v>77</v>
      </c>
      <c r="E113" t="s">
        <v>78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123</v>
      </c>
      <c r="M113">
        <v>120</v>
      </c>
      <c r="N113">
        <v>118</v>
      </c>
      <c r="O113">
        <v>123</v>
      </c>
      <c r="P113">
        <v>101</v>
      </c>
      <c r="Q113">
        <v>118</v>
      </c>
      <c r="R113">
        <v>118</v>
      </c>
      <c r="S113">
        <v>121</v>
      </c>
      <c r="T113">
        <v>121</v>
      </c>
      <c r="U113">
        <v>36</v>
      </c>
      <c r="V113" s="6">
        <f t="shared" si="8"/>
        <v>484</v>
      </c>
      <c r="W113" s="4">
        <f t="shared" si="9"/>
        <v>478</v>
      </c>
      <c r="X113" s="7" t="str">
        <f>Stat[[#This Row],[服装]]&amp;Stat[[#This Row],[名前]]&amp;Stat[[#This Row],[レアリティ]]</f>
        <v>ユニフォーム五色工ICONIC</v>
      </c>
      <c r="Y113" s="7" t="s">
        <v>364</v>
      </c>
      <c r="Z113" s="1"/>
      <c r="AA113" s="1"/>
      <c r="AB113" s="1"/>
    </row>
    <row r="114" spans="1:28" ht="14.4" x14ac:dyDescent="0.3">
      <c r="A114">
        <f t="shared" si="5"/>
        <v>113</v>
      </c>
      <c r="B114" s="1" t="s">
        <v>705</v>
      </c>
      <c r="C114" t="s">
        <v>111</v>
      </c>
      <c r="D114" s="1" t="s">
        <v>73</v>
      </c>
      <c r="E114" t="s">
        <v>78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77</v>
      </c>
      <c r="L114">
        <v>126</v>
      </c>
      <c r="M114">
        <v>123</v>
      </c>
      <c r="N114">
        <v>119</v>
      </c>
      <c r="O114">
        <v>124</v>
      </c>
      <c r="P114">
        <v>101</v>
      </c>
      <c r="Q114">
        <v>119</v>
      </c>
      <c r="R114">
        <v>119</v>
      </c>
      <c r="S114">
        <v>124</v>
      </c>
      <c r="T114">
        <v>122</v>
      </c>
      <c r="U114">
        <v>41</v>
      </c>
      <c r="V114" s="6">
        <f>SUM(L114:O114)</f>
        <v>492</v>
      </c>
      <c r="W114" s="4">
        <f>SUM(Q114:T114)</f>
        <v>484</v>
      </c>
      <c r="X114" s="7" t="str">
        <f>Stat[[#This Row],[服装]]&amp;Stat[[#This Row],[名前]]&amp;Stat[[#This Row],[レアリティ]]</f>
        <v>職業体験五色工ICONIC</v>
      </c>
      <c r="Y114" s="7" t="s">
        <v>364</v>
      </c>
      <c r="Z114" s="1"/>
      <c r="AA114" s="1"/>
      <c r="AB114" s="1"/>
    </row>
    <row r="115" spans="1:28" ht="14.4" x14ac:dyDescent="0.3">
      <c r="A115">
        <f t="shared" si="5"/>
        <v>114</v>
      </c>
      <c r="B115" t="s">
        <v>108</v>
      </c>
      <c r="C115" t="s">
        <v>112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75</v>
      </c>
      <c r="L115">
        <v>119</v>
      </c>
      <c r="M115">
        <v>120</v>
      </c>
      <c r="N115">
        <v>127</v>
      </c>
      <c r="O115">
        <v>123</v>
      </c>
      <c r="P115">
        <v>101</v>
      </c>
      <c r="Q115">
        <v>117</v>
      </c>
      <c r="R115">
        <v>117</v>
      </c>
      <c r="S115">
        <v>116</v>
      </c>
      <c r="T115">
        <v>118</v>
      </c>
      <c r="U115">
        <v>36</v>
      </c>
      <c r="V115" s="6">
        <f t="shared" si="8"/>
        <v>489</v>
      </c>
      <c r="W115" s="4">
        <f t="shared" si="9"/>
        <v>468</v>
      </c>
      <c r="X115" s="7" t="str">
        <f>Stat[[#This Row],[服装]]&amp;Stat[[#This Row],[名前]]&amp;Stat[[#This Row],[レアリティ]]</f>
        <v>ユニフォーム白布賢二郎ICONIC</v>
      </c>
      <c r="Y115" s="7" t="s">
        <v>365</v>
      </c>
      <c r="Z115" s="1"/>
      <c r="AA115" s="1"/>
      <c r="AB115" s="1"/>
    </row>
    <row r="116" spans="1:28" ht="14.4" x14ac:dyDescent="0.3">
      <c r="A116">
        <f t="shared" si="5"/>
        <v>115</v>
      </c>
      <c r="B116" t="s">
        <v>393</v>
      </c>
      <c r="C116" t="s">
        <v>394</v>
      </c>
      <c r="D116" t="s">
        <v>24</v>
      </c>
      <c r="E116" t="s">
        <v>31</v>
      </c>
      <c r="F116" t="s">
        <v>157</v>
      </c>
      <c r="G116" t="s">
        <v>71</v>
      </c>
      <c r="H116">
        <v>99</v>
      </c>
      <c r="I116" s="5" t="s">
        <v>22</v>
      </c>
      <c r="J116">
        <v>5</v>
      </c>
      <c r="K116">
        <v>76</v>
      </c>
      <c r="L116">
        <v>120</v>
      </c>
      <c r="M116">
        <v>123</v>
      </c>
      <c r="N116">
        <v>130</v>
      </c>
      <c r="O116">
        <v>126</v>
      </c>
      <c r="P116">
        <v>101</v>
      </c>
      <c r="Q116">
        <v>118</v>
      </c>
      <c r="R116">
        <v>118</v>
      </c>
      <c r="S116">
        <v>117</v>
      </c>
      <c r="T116">
        <v>119</v>
      </c>
      <c r="U116">
        <v>36</v>
      </c>
      <c r="V116" s="6">
        <v>499</v>
      </c>
      <c r="W116" s="4">
        <v>472</v>
      </c>
      <c r="X116" s="7" t="str">
        <f>Stat[[#This Row],[服装]]&amp;Stat[[#This Row],[名前]]&amp;Stat[[#This Row],[レアリティ]]</f>
        <v>探偵白布賢二郎ICONIC</v>
      </c>
      <c r="Y116" s="7" t="s">
        <v>365</v>
      </c>
      <c r="Z116" s="1"/>
      <c r="AA116" s="1"/>
      <c r="AB116" s="1"/>
    </row>
    <row r="117" spans="1:28" ht="14.4" x14ac:dyDescent="0.3">
      <c r="A117">
        <f t="shared" si="5"/>
        <v>116</v>
      </c>
      <c r="B117" t="s">
        <v>108</v>
      </c>
      <c r="C117" t="s">
        <v>113</v>
      </c>
      <c r="D117" t="s">
        <v>73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75</v>
      </c>
      <c r="L117">
        <v>123</v>
      </c>
      <c r="M117">
        <v>120</v>
      </c>
      <c r="N117">
        <v>118</v>
      </c>
      <c r="O117">
        <v>123</v>
      </c>
      <c r="P117">
        <v>97</v>
      </c>
      <c r="Q117">
        <v>118</v>
      </c>
      <c r="R117">
        <v>118</v>
      </c>
      <c r="S117">
        <v>121</v>
      </c>
      <c r="T117">
        <v>121</v>
      </c>
      <c r="U117">
        <v>31</v>
      </c>
      <c r="V117" s="6">
        <f t="shared" si="8"/>
        <v>484</v>
      </c>
      <c r="W117" s="4">
        <f t="shared" si="9"/>
        <v>478</v>
      </c>
      <c r="X117" s="7" t="str">
        <f>Stat[[#This Row],[服装]]&amp;Stat[[#This Row],[名前]]&amp;Stat[[#This Row],[レアリティ]]</f>
        <v>ユニフォーム大平獅音ICONIC</v>
      </c>
      <c r="Y117" s="7" t="s">
        <v>366</v>
      </c>
      <c r="Z117" s="1"/>
      <c r="AA117" s="1"/>
      <c r="AB117" s="1"/>
    </row>
    <row r="118" spans="1:28" ht="14.4" x14ac:dyDescent="0.3">
      <c r="A118">
        <f t="shared" si="5"/>
        <v>117</v>
      </c>
      <c r="B118" t="s">
        <v>108</v>
      </c>
      <c r="C118" t="s">
        <v>114</v>
      </c>
      <c r="D118" t="s">
        <v>73</v>
      </c>
      <c r="E118" t="s">
        <v>82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75</v>
      </c>
      <c r="L118">
        <v>123</v>
      </c>
      <c r="M118">
        <v>120</v>
      </c>
      <c r="N118">
        <v>113</v>
      </c>
      <c r="O118">
        <v>121</v>
      </c>
      <c r="P118">
        <v>101</v>
      </c>
      <c r="Q118">
        <v>121</v>
      </c>
      <c r="R118">
        <v>115</v>
      </c>
      <c r="S118">
        <v>117</v>
      </c>
      <c r="T118">
        <v>117</v>
      </c>
      <c r="U118">
        <v>31</v>
      </c>
      <c r="V118" s="6">
        <f t="shared" si="8"/>
        <v>477</v>
      </c>
      <c r="W118" s="4">
        <f t="shared" si="9"/>
        <v>470</v>
      </c>
      <c r="X118" s="7" t="str">
        <f>Stat[[#This Row],[服装]]&amp;Stat[[#This Row],[名前]]&amp;Stat[[#This Row],[レアリティ]]</f>
        <v>ユニフォーム川西太一ICONIC</v>
      </c>
      <c r="Y118" s="7" t="s">
        <v>367</v>
      </c>
      <c r="Z118" s="1"/>
      <c r="AA118" s="1"/>
      <c r="AB118" s="1"/>
    </row>
    <row r="119" spans="1:28" ht="14.4" x14ac:dyDescent="0.3">
      <c r="A119">
        <f t="shared" si="5"/>
        <v>118</v>
      </c>
      <c r="B119" t="s">
        <v>108</v>
      </c>
      <c r="C119" s="1" t="s">
        <v>664</v>
      </c>
      <c r="D119" t="s">
        <v>73</v>
      </c>
      <c r="E119" t="s">
        <v>74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74</v>
      </c>
      <c r="L119">
        <v>117</v>
      </c>
      <c r="M119">
        <v>120</v>
      </c>
      <c r="N119">
        <v>121</v>
      </c>
      <c r="O119">
        <v>121</v>
      </c>
      <c r="P119">
        <v>101</v>
      </c>
      <c r="Q119">
        <v>117</v>
      </c>
      <c r="R119">
        <v>117</v>
      </c>
      <c r="S119">
        <v>117</v>
      </c>
      <c r="T119">
        <v>118</v>
      </c>
      <c r="U119">
        <v>36</v>
      </c>
      <c r="V119" s="6">
        <f t="shared" si="8"/>
        <v>479</v>
      </c>
      <c r="W119" s="4">
        <f t="shared" si="9"/>
        <v>469</v>
      </c>
      <c r="X119" s="7" t="str">
        <f>Stat[[#This Row],[服装]]&amp;Stat[[#This Row],[名前]]&amp;Stat[[#This Row],[レアリティ]]</f>
        <v>ユニフォーム瀬見英太ICONIC</v>
      </c>
      <c r="Y119" s="7" t="s">
        <v>368</v>
      </c>
      <c r="Z119" s="1"/>
      <c r="AA119" s="1"/>
      <c r="AB119" s="1"/>
    </row>
    <row r="120" spans="1:28" ht="14.4" x14ac:dyDescent="0.3">
      <c r="A120">
        <f t="shared" si="5"/>
        <v>119</v>
      </c>
      <c r="B120" t="s">
        <v>108</v>
      </c>
      <c r="C120" t="s">
        <v>115</v>
      </c>
      <c r="D120" t="s">
        <v>73</v>
      </c>
      <c r="E120" t="s">
        <v>80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85</v>
      </c>
      <c r="L120">
        <v>112</v>
      </c>
      <c r="M120">
        <v>110</v>
      </c>
      <c r="N120">
        <v>114</v>
      </c>
      <c r="O120">
        <v>120</v>
      </c>
      <c r="P120">
        <v>101</v>
      </c>
      <c r="Q120">
        <v>110</v>
      </c>
      <c r="R120">
        <v>121</v>
      </c>
      <c r="S120">
        <v>119</v>
      </c>
      <c r="T120">
        <v>120</v>
      </c>
      <c r="U120">
        <v>41</v>
      </c>
      <c r="V120" s="6">
        <f t="shared" si="8"/>
        <v>456</v>
      </c>
      <c r="W120" s="4">
        <f t="shared" si="9"/>
        <v>470</v>
      </c>
      <c r="X120" s="7" t="str">
        <f>Stat[[#This Row],[服装]]&amp;Stat[[#This Row],[名前]]&amp;Stat[[#This Row],[レアリティ]]</f>
        <v>ユニフォーム山形隼人ICONIC</v>
      </c>
      <c r="Y120" s="7" t="s">
        <v>369</v>
      </c>
      <c r="Z120" s="1"/>
      <c r="AA120" s="1"/>
      <c r="AB120" s="1"/>
    </row>
    <row r="121" spans="1:28" ht="14.4" x14ac:dyDescent="0.3">
      <c r="A121">
        <f t="shared" si="5"/>
        <v>120</v>
      </c>
      <c r="B121" t="s">
        <v>108</v>
      </c>
      <c r="C121" t="s">
        <v>186</v>
      </c>
      <c r="D121" t="s">
        <v>77</v>
      </c>
      <c r="E121" t="s">
        <v>74</v>
      </c>
      <c r="F121" t="s">
        <v>185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120</v>
      </c>
      <c r="M121">
        <v>129</v>
      </c>
      <c r="N121">
        <v>130</v>
      </c>
      <c r="O121">
        <v>127</v>
      </c>
      <c r="P121">
        <v>101</v>
      </c>
      <c r="Q121">
        <v>114</v>
      </c>
      <c r="R121">
        <v>119</v>
      </c>
      <c r="S121">
        <v>114</v>
      </c>
      <c r="T121">
        <v>118</v>
      </c>
      <c r="U121">
        <v>36</v>
      </c>
      <c r="V121" s="6">
        <f t="shared" si="8"/>
        <v>506</v>
      </c>
      <c r="W121" s="4">
        <f t="shared" si="9"/>
        <v>465</v>
      </c>
      <c r="X121" s="7" t="str">
        <f>Stat[[#This Row],[服装]]&amp;Stat[[#This Row],[名前]]&amp;Stat[[#This Row],[レアリティ]]</f>
        <v>ユニフォーム宮侑ICONIC</v>
      </c>
      <c r="Y121" s="7" t="s">
        <v>370</v>
      </c>
      <c r="Z121" s="1"/>
      <c r="AA121" s="1"/>
      <c r="AB121" s="1"/>
    </row>
    <row r="122" spans="1:28" ht="14.4" x14ac:dyDescent="0.3">
      <c r="A122">
        <f t="shared" si="5"/>
        <v>121</v>
      </c>
      <c r="B122" s="1" t="s">
        <v>898</v>
      </c>
      <c r="C122" t="s">
        <v>186</v>
      </c>
      <c r="D122" s="1" t="s">
        <v>73</v>
      </c>
      <c r="E122" t="s">
        <v>74</v>
      </c>
      <c r="F122" t="s">
        <v>185</v>
      </c>
      <c r="G122" t="s">
        <v>71</v>
      </c>
      <c r="H122">
        <v>99</v>
      </c>
      <c r="I122" s="5" t="s">
        <v>22</v>
      </c>
      <c r="J122">
        <v>5</v>
      </c>
      <c r="K122">
        <v>83</v>
      </c>
      <c r="L122">
        <v>121</v>
      </c>
      <c r="M122">
        <v>132</v>
      </c>
      <c r="N122">
        <v>133</v>
      </c>
      <c r="O122">
        <v>130</v>
      </c>
      <c r="P122">
        <v>101</v>
      </c>
      <c r="Q122">
        <v>115</v>
      </c>
      <c r="R122">
        <v>120</v>
      </c>
      <c r="S122">
        <v>115</v>
      </c>
      <c r="T122">
        <v>119</v>
      </c>
      <c r="U122">
        <v>36</v>
      </c>
      <c r="V122" s="6">
        <f t="shared" ref="V122" si="10">SUM(L122:O122)</f>
        <v>516</v>
      </c>
      <c r="W122" s="4">
        <f t="shared" ref="W122" si="11">SUM(Q122:T122)</f>
        <v>469</v>
      </c>
      <c r="X122" s="7" t="str">
        <f>Stat[[#This Row],[服装]]&amp;Stat[[#This Row],[名前]]&amp;Stat[[#This Row],[レアリティ]]</f>
        <v>文化祭宮侑ICONIC</v>
      </c>
      <c r="Y122" s="7" t="s">
        <v>370</v>
      </c>
      <c r="Z122" s="1"/>
      <c r="AA122" s="1"/>
      <c r="AB122" s="1"/>
    </row>
    <row r="123" spans="1:28" ht="14.4" x14ac:dyDescent="0.3">
      <c r="A123">
        <f t="shared" si="5"/>
        <v>122</v>
      </c>
      <c r="B123" t="s">
        <v>108</v>
      </c>
      <c r="C123" t="s">
        <v>187</v>
      </c>
      <c r="D123" t="s">
        <v>90</v>
      </c>
      <c r="E123" t="s">
        <v>78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127</v>
      </c>
      <c r="M123">
        <v>120</v>
      </c>
      <c r="N123">
        <v>116</v>
      </c>
      <c r="O123">
        <v>121</v>
      </c>
      <c r="P123">
        <v>101</v>
      </c>
      <c r="Q123">
        <v>123</v>
      </c>
      <c r="R123">
        <v>119</v>
      </c>
      <c r="S123">
        <v>122</v>
      </c>
      <c r="T123">
        <v>119</v>
      </c>
      <c r="U123">
        <v>31</v>
      </c>
      <c r="V123" s="6">
        <f t="shared" si="8"/>
        <v>484</v>
      </c>
      <c r="W123" s="4">
        <f t="shared" si="9"/>
        <v>483</v>
      </c>
      <c r="X123" s="7" t="str">
        <f>Stat[[#This Row],[服装]]&amp;Stat[[#This Row],[名前]]&amp;Stat[[#This Row],[レアリティ]]</f>
        <v>ユニフォーム宮治ICONIC</v>
      </c>
      <c r="Y123" s="7" t="s">
        <v>371</v>
      </c>
      <c r="Z123" s="1"/>
      <c r="AA123" s="1"/>
      <c r="AB123" s="1"/>
    </row>
    <row r="124" spans="1:28" ht="14.4" x14ac:dyDescent="0.3">
      <c r="A124">
        <f t="shared" si="5"/>
        <v>123</v>
      </c>
      <c r="B124" t="s">
        <v>108</v>
      </c>
      <c r="C124" t="s">
        <v>188</v>
      </c>
      <c r="D124" t="s">
        <v>77</v>
      </c>
      <c r="E124" t="s">
        <v>82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80</v>
      </c>
      <c r="L124">
        <v>126</v>
      </c>
      <c r="M124">
        <v>118</v>
      </c>
      <c r="N124">
        <v>112</v>
      </c>
      <c r="O124">
        <v>121</v>
      </c>
      <c r="P124">
        <v>101</v>
      </c>
      <c r="Q124">
        <v>128</v>
      </c>
      <c r="R124">
        <v>114</v>
      </c>
      <c r="S124">
        <v>117</v>
      </c>
      <c r="T124">
        <v>117</v>
      </c>
      <c r="U124">
        <v>36</v>
      </c>
      <c r="V124" s="6">
        <f t="shared" si="8"/>
        <v>477</v>
      </c>
      <c r="W124" s="4">
        <f t="shared" si="9"/>
        <v>476</v>
      </c>
      <c r="X124" s="7" t="str">
        <f>Stat[[#This Row],[服装]]&amp;Stat[[#This Row],[名前]]&amp;Stat[[#This Row],[レアリティ]]</f>
        <v>ユニフォーム角名倫太郎ICONIC</v>
      </c>
      <c r="Y124" s="7" t="s">
        <v>372</v>
      </c>
      <c r="Z124" s="1"/>
      <c r="AA124" s="1"/>
      <c r="AB124" s="1"/>
    </row>
    <row r="125" spans="1:28" ht="14.4" x14ac:dyDescent="0.3">
      <c r="A125">
        <f t="shared" si="5"/>
        <v>124</v>
      </c>
      <c r="B125" t="s">
        <v>108</v>
      </c>
      <c r="C125" t="s">
        <v>189</v>
      </c>
      <c r="D125" t="s">
        <v>77</v>
      </c>
      <c r="E125" t="s">
        <v>78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75</v>
      </c>
      <c r="L125">
        <v>125</v>
      </c>
      <c r="M125">
        <v>119</v>
      </c>
      <c r="N125">
        <v>115</v>
      </c>
      <c r="O125">
        <v>119</v>
      </c>
      <c r="P125">
        <v>97</v>
      </c>
      <c r="Q125">
        <v>118</v>
      </c>
      <c r="R125">
        <v>121</v>
      </c>
      <c r="S125">
        <v>120</v>
      </c>
      <c r="T125">
        <v>121</v>
      </c>
      <c r="U125">
        <v>36</v>
      </c>
      <c r="V125" s="6">
        <f t="shared" si="8"/>
        <v>478</v>
      </c>
      <c r="W125" s="4">
        <f t="shared" si="9"/>
        <v>480</v>
      </c>
      <c r="X125" s="7" t="str">
        <f>Stat[[#This Row],[服装]]&amp;Stat[[#This Row],[名前]]&amp;Stat[[#This Row],[レアリティ]]</f>
        <v>ユニフォーム北信介ICONIC</v>
      </c>
      <c r="Y125" s="7" t="s">
        <v>373</v>
      </c>
      <c r="Z125" s="1"/>
      <c r="AA125" s="1"/>
      <c r="AB125" s="1"/>
    </row>
    <row r="126" spans="1:28" ht="15.05" customHeight="1" x14ac:dyDescent="0.3">
      <c r="A126">
        <f t="shared" si="5"/>
        <v>125</v>
      </c>
      <c r="B126" t="s">
        <v>108</v>
      </c>
      <c r="C126" s="1" t="s">
        <v>667</v>
      </c>
      <c r="D126" t="s">
        <v>77</v>
      </c>
      <c r="E126" s="1" t="s">
        <v>78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77</v>
      </c>
      <c r="L126">
        <v>127</v>
      </c>
      <c r="M126">
        <v>122</v>
      </c>
      <c r="N126">
        <v>113</v>
      </c>
      <c r="O126">
        <v>117</v>
      </c>
      <c r="P126">
        <v>101</v>
      </c>
      <c r="Q126">
        <v>117</v>
      </c>
      <c r="R126">
        <v>115</v>
      </c>
      <c r="S126">
        <v>120</v>
      </c>
      <c r="T126">
        <v>115</v>
      </c>
      <c r="U126">
        <v>31</v>
      </c>
      <c r="V126" s="6">
        <f>SUM(L126:O126)</f>
        <v>479</v>
      </c>
      <c r="W126" s="4">
        <f>SUM(Q126:T126)</f>
        <v>467</v>
      </c>
      <c r="X126" s="7" t="s">
        <v>676</v>
      </c>
      <c r="Y126" s="7" t="s">
        <v>668</v>
      </c>
      <c r="Z126" s="1"/>
      <c r="AA126" s="1"/>
      <c r="AB126" s="1"/>
    </row>
    <row r="127" spans="1:28" ht="15.05" customHeight="1" x14ac:dyDescent="0.3">
      <c r="A127">
        <f t="shared" si="5"/>
        <v>126</v>
      </c>
      <c r="B127" t="s">
        <v>108</v>
      </c>
      <c r="C127" s="1" t="s">
        <v>669</v>
      </c>
      <c r="D127" t="s">
        <v>77</v>
      </c>
      <c r="E127" s="1" t="s">
        <v>80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86</v>
      </c>
      <c r="L127">
        <v>116</v>
      </c>
      <c r="M127">
        <v>110</v>
      </c>
      <c r="N127">
        <v>116</v>
      </c>
      <c r="O127">
        <v>122</v>
      </c>
      <c r="P127">
        <v>101</v>
      </c>
      <c r="Q127">
        <v>110</v>
      </c>
      <c r="R127">
        <v>124</v>
      </c>
      <c r="S127">
        <v>118</v>
      </c>
      <c r="T127">
        <v>122</v>
      </c>
      <c r="U127">
        <v>41</v>
      </c>
      <c r="V127" s="6">
        <f>SUM(L127:O127)</f>
        <v>464</v>
      </c>
      <c r="W127" s="4">
        <f>SUM(Q127:T127)</f>
        <v>474</v>
      </c>
      <c r="X127" s="7" t="s">
        <v>679</v>
      </c>
      <c r="Y127" s="7" t="s">
        <v>670</v>
      </c>
      <c r="Z127" s="1"/>
      <c r="AA127" s="1"/>
      <c r="AB127" s="1"/>
    </row>
    <row r="128" spans="1:28" ht="15.05" customHeight="1" x14ac:dyDescent="0.3">
      <c r="A128">
        <f t="shared" si="5"/>
        <v>127</v>
      </c>
      <c r="B128" t="s">
        <v>108</v>
      </c>
      <c r="C128" s="1" t="s">
        <v>671</v>
      </c>
      <c r="D128" t="s">
        <v>77</v>
      </c>
      <c r="E128" s="1" t="s">
        <v>82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118</v>
      </c>
      <c r="M128">
        <v>114</v>
      </c>
      <c r="N128">
        <v>114</v>
      </c>
      <c r="O128">
        <v>120</v>
      </c>
      <c r="P128">
        <v>97</v>
      </c>
      <c r="Q128">
        <v>129</v>
      </c>
      <c r="R128">
        <v>115</v>
      </c>
      <c r="S128">
        <v>115</v>
      </c>
      <c r="T128">
        <v>117</v>
      </c>
      <c r="U128">
        <v>31</v>
      </c>
      <c r="V128" s="6">
        <f>SUM(L128:O128)</f>
        <v>466</v>
      </c>
      <c r="W128" s="4">
        <f>SUM(Q128:T128)</f>
        <v>476</v>
      </c>
      <c r="X128" s="7" t="s">
        <v>682</v>
      </c>
      <c r="Y128" s="7" t="s">
        <v>672</v>
      </c>
      <c r="Z128" s="1"/>
      <c r="AA128" s="1"/>
      <c r="AB128" s="1"/>
    </row>
    <row r="129" spans="1:28" ht="15.05" customHeight="1" x14ac:dyDescent="0.3">
      <c r="A129">
        <f t="shared" si="5"/>
        <v>128</v>
      </c>
      <c r="B129" t="s">
        <v>108</v>
      </c>
      <c r="C129" s="1" t="s">
        <v>673</v>
      </c>
      <c r="D129" t="s">
        <v>77</v>
      </c>
      <c r="E129" s="1" t="s">
        <v>78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74</v>
      </c>
      <c r="L129">
        <v>121</v>
      </c>
      <c r="M129">
        <v>126</v>
      </c>
      <c r="N129">
        <v>112</v>
      </c>
      <c r="O129">
        <v>115</v>
      </c>
      <c r="P129">
        <v>97</v>
      </c>
      <c r="Q129">
        <v>115</v>
      </c>
      <c r="R129">
        <v>115</v>
      </c>
      <c r="S129">
        <v>118</v>
      </c>
      <c r="T129">
        <v>117</v>
      </c>
      <c r="U129">
        <v>31</v>
      </c>
      <c r="V129" s="6">
        <f>SUM(L129:O129)</f>
        <v>474</v>
      </c>
      <c r="W129" s="4">
        <f>SUM(Q129:T129)</f>
        <v>465</v>
      </c>
      <c r="X129" s="7" t="s">
        <v>685</v>
      </c>
      <c r="Y129" s="7" t="s">
        <v>674</v>
      </c>
      <c r="Z129" s="1"/>
      <c r="AA129" s="1"/>
      <c r="AB129" s="1"/>
    </row>
    <row r="130" spans="1:28" ht="14.4" x14ac:dyDescent="0.3">
      <c r="A130">
        <f t="shared" si="5"/>
        <v>129</v>
      </c>
      <c r="B130" t="s">
        <v>108</v>
      </c>
      <c r="C130" t="s">
        <v>122</v>
      </c>
      <c r="D130" t="s">
        <v>90</v>
      </c>
      <c r="E130" t="s">
        <v>78</v>
      </c>
      <c r="F130" t="s">
        <v>128</v>
      </c>
      <c r="G130" t="s">
        <v>71</v>
      </c>
      <c r="H130">
        <v>99</v>
      </c>
      <c r="I130" s="5" t="s">
        <v>22</v>
      </c>
      <c r="J130">
        <v>5</v>
      </c>
      <c r="K130">
        <v>82</v>
      </c>
      <c r="L130">
        <v>128</v>
      </c>
      <c r="M130">
        <v>127</v>
      </c>
      <c r="N130">
        <v>114</v>
      </c>
      <c r="O130">
        <v>119</v>
      </c>
      <c r="P130">
        <v>101</v>
      </c>
      <c r="Q130">
        <v>118</v>
      </c>
      <c r="R130">
        <v>121</v>
      </c>
      <c r="S130">
        <v>121</v>
      </c>
      <c r="T130">
        <v>121</v>
      </c>
      <c r="U130">
        <v>26</v>
      </c>
      <c r="V130" s="6">
        <f t="shared" si="8"/>
        <v>488</v>
      </c>
      <c r="W130" s="4">
        <f t="shared" si="9"/>
        <v>481</v>
      </c>
      <c r="X130" s="7" t="str">
        <f>Stat[[#This Row],[服装]]&amp;Stat[[#This Row],[名前]]&amp;Stat[[#This Row],[レアリティ]]</f>
        <v>ユニフォーム木兎光太郎ICONIC</v>
      </c>
      <c r="Y130" s="7" t="s">
        <v>374</v>
      </c>
      <c r="Z130" s="1"/>
      <c r="AA130" s="1"/>
      <c r="AB130" s="1"/>
    </row>
    <row r="131" spans="1:28" ht="14.4" x14ac:dyDescent="0.3">
      <c r="A131">
        <f t="shared" si="5"/>
        <v>130</v>
      </c>
      <c r="B131" t="s">
        <v>150</v>
      </c>
      <c r="C131" t="s">
        <v>122</v>
      </c>
      <c r="D131" t="s">
        <v>77</v>
      </c>
      <c r="E131" t="s">
        <v>78</v>
      </c>
      <c r="F131" t="s">
        <v>128</v>
      </c>
      <c r="G131" t="s">
        <v>71</v>
      </c>
      <c r="H131">
        <v>99</v>
      </c>
      <c r="I131" s="5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 s="6">
        <f t="shared" si="8"/>
        <v>496</v>
      </c>
      <c r="W131" s="4">
        <f t="shared" si="9"/>
        <v>487</v>
      </c>
      <c r="X131" s="7" t="str">
        <f>Stat[[#This Row],[服装]]&amp;Stat[[#This Row],[名前]]&amp;Stat[[#This Row],[レアリティ]]</f>
        <v>夏祭り木兎光太郎ICONIC</v>
      </c>
      <c r="Y131" s="7" t="s">
        <v>374</v>
      </c>
      <c r="Z131" s="1"/>
      <c r="AA131" s="1"/>
      <c r="AB131" s="1"/>
    </row>
    <row r="132" spans="1:28" ht="14.4" x14ac:dyDescent="0.3">
      <c r="A132">
        <f t="shared" ref="A132:A152" si="12">ROW()-1</f>
        <v>131</v>
      </c>
      <c r="B132" t="s">
        <v>108</v>
      </c>
      <c r="C132" t="s">
        <v>123</v>
      </c>
      <c r="D132" t="s">
        <v>90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76</v>
      </c>
      <c r="L132">
        <v>123</v>
      </c>
      <c r="M132">
        <v>117</v>
      </c>
      <c r="N132">
        <v>120</v>
      </c>
      <c r="O132">
        <v>123</v>
      </c>
      <c r="P132">
        <v>101</v>
      </c>
      <c r="Q132">
        <v>116</v>
      </c>
      <c r="R132">
        <v>121</v>
      </c>
      <c r="S132">
        <v>121</v>
      </c>
      <c r="T132">
        <v>121</v>
      </c>
      <c r="U132">
        <v>36</v>
      </c>
      <c r="V132" s="6">
        <f t="shared" si="8"/>
        <v>483</v>
      </c>
      <c r="W132" s="4">
        <f t="shared" si="9"/>
        <v>479</v>
      </c>
      <c r="X132" s="7" t="str">
        <f>Stat[[#This Row],[服装]]&amp;Stat[[#This Row],[名前]]&amp;Stat[[#This Row],[レアリティ]]</f>
        <v>ユニフォーム木葉秋紀ICONIC</v>
      </c>
      <c r="Y132" s="7" t="s">
        <v>375</v>
      </c>
      <c r="Z132" s="1"/>
      <c r="AA132" s="1"/>
      <c r="AB132" s="1"/>
    </row>
    <row r="133" spans="1:28" ht="14.4" x14ac:dyDescent="0.3">
      <c r="A133">
        <f t="shared" si="12"/>
        <v>132</v>
      </c>
      <c r="B133" s="1" t="s">
        <v>387</v>
      </c>
      <c r="C133" t="s">
        <v>123</v>
      </c>
      <c r="D133" s="1" t="s">
        <v>77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77</v>
      </c>
      <c r="L133">
        <v>126</v>
      </c>
      <c r="M133">
        <v>120</v>
      </c>
      <c r="N133">
        <v>121</v>
      </c>
      <c r="O133">
        <v>124</v>
      </c>
      <c r="P133">
        <v>101</v>
      </c>
      <c r="Q133">
        <v>117</v>
      </c>
      <c r="R133">
        <v>122</v>
      </c>
      <c r="S133">
        <v>124</v>
      </c>
      <c r="T133">
        <v>122</v>
      </c>
      <c r="U133">
        <v>36</v>
      </c>
      <c r="V133" s="6">
        <f>SUM(L133:O133)</f>
        <v>491</v>
      </c>
      <c r="W133" s="4">
        <f>SUM(Q133:T133)</f>
        <v>485</v>
      </c>
      <c r="X133" s="7" t="str">
        <f>Stat[[#This Row],[服装]]&amp;Stat[[#This Row],[名前]]&amp;Stat[[#This Row],[レアリティ]]</f>
        <v>探偵木葉秋紀ICONIC</v>
      </c>
      <c r="Y133" s="7" t="s">
        <v>375</v>
      </c>
      <c r="Z133" s="1"/>
      <c r="AA133" s="1"/>
      <c r="AB133" s="1"/>
    </row>
    <row r="134" spans="1:28" ht="14.4" x14ac:dyDescent="0.3">
      <c r="A134">
        <f t="shared" si="12"/>
        <v>133</v>
      </c>
      <c r="B134" t="s">
        <v>108</v>
      </c>
      <c r="C134" t="s">
        <v>124</v>
      </c>
      <c r="D134" t="s">
        <v>90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75</v>
      </c>
      <c r="L134">
        <v>123</v>
      </c>
      <c r="M134">
        <v>119</v>
      </c>
      <c r="N134">
        <v>116</v>
      </c>
      <c r="O134">
        <v>121</v>
      </c>
      <c r="P134">
        <v>97</v>
      </c>
      <c r="Q134">
        <v>121</v>
      </c>
      <c r="R134">
        <v>121</v>
      </c>
      <c r="S134">
        <v>123</v>
      </c>
      <c r="T134">
        <v>118</v>
      </c>
      <c r="U134">
        <v>41</v>
      </c>
      <c r="V134" s="6">
        <f t="shared" si="8"/>
        <v>479</v>
      </c>
      <c r="W134" s="4">
        <f t="shared" si="9"/>
        <v>483</v>
      </c>
      <c r="X134" s="7" t="str">
        <f>Stat[[#This Row],[服装]]&amp;Stat[[#This Row],[名前]]&amp;Stat[[#This Row],[レアリティ]]</f>
        <v>ユニフォーム猿杙大和ICONIC</v>
      </c>
      <c r="Y134" s="7" t="s">
        <v>376</v>
      </c>
      <c r="Z134" s="1"/>
      <c r="AA134" s="1"/>
      <c r="AB134" s="1"/>
    </row>
    <row r="135" spans="1:28" ht="14.4" x14ac:dyDescent="0.3">
      <c r="A135">
        <f t="shared" si="12"/>
        <v>134</v>
      </c>
      <c r="B135" t="s">
        <v>108</v>
      </c>
      <c r="C135" t="s">
        <v>125</v>
      </c>
      <c r="D135" t="s">
        <v>90</v>
      </c>
      <c r="E135" t="s">
        <v>80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86</v>
      </c>
      <c r="L135">
        <v>113</v>
      </c>
      <c r="M135">
        <v>110</v>
      </c>
      <c r="N135">
        <v>113</v>
      </c>
      <c r="O135">
        <v>120</v>
      </c>
      <c r="P135">
        <v>101</v>
      </c>
      <c r="Q135">
        <v>110</v>
      </c>
      <c r="R135">
        <v>123</v>
      </c>
      <c r="S135">
        <v>119</v>
      </c>
      <c r="T135">
        <v>122</v>
      </c>
      <c r="U135">
        <v>41</v>
      </c>
      <c r="V135" s="6">
        <f t="shared" si="8"/>
        <v>456</v>
      </c>
      <c r="W135" s="4">
        <f t="shared" si="9"/>
        <v>474</v>
      </c>
      <c r="X135" s="7" t="str">
        <f>Stat[[#This Row],[服装]]&amp;Stat[[#This Row],[名前]]&amp;Stat[[#This Row],[レアリティ]]</f>
        <v>ユニフォーム小見春樹ICONIC</v>
      </c>
      <c r="Y135" s="7" t="s">
        <v>377</v>
      </c>
      <c r="Z135" s="1"/>
      <c r="AA135" s="1"/>
      <c r="AB135" s="1"/>
    </row>
    <row r="136" spans="1:28" ht="14.4" x14ac:dyDescent="0.3">
      <c r="A136">
        <f t="shared" si="12"/>
        <v>135</v>
      </c>
      <c r="B136" t="s">
        <v>108</v>
      </c>
      <c r="C136" t="s">
        <v>126</v>
      </c>
      <c r="D136" t="s">
        <v>90</v>
      </c>
      <c r="E136" t="s">
        <v>82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117</v>
      </c>
      <c r="M136">
        <v>117</v>
      </c>
      <c r="N136">
        <v>112</v>
      </c>
      <c r="O136">
        <v>116</v>
      </c>
      <c r="P136">
        <v>97</v>
      </c>
      <c r="Q136">
        <v>121</v>
      </c>
      <c r="R136">
        <v>113</v>
      </c>
      <c r="S136">
        <v>114</v>
      </c>
      <c r="T136">
        <v>115</v>
      </c>
      <c r="U136">
        <v>36</v>
      </c>
      <c r="V136" s="6">
        <f t="shared" si="8"/>
        <v>462</v>
      </c>
      <c r="W136" s="4">
        <f t="shared" si="9"/>
        <v>463</v>
      </c>
      <c r="X136" s="7" t="str">
        <f>Stat[[#This Row],[服装]]&amp;Stat[[#This Row],[名前]]&amp;Stat[[#This Row],[レアリティ]]</f>
        <v>ユニフォーム尾長渉ICONIC</v>
      </c>
      <c r="Y136" s="7" t="s">
        <v>378</v>
      </c>
      <c r="Z136" s="1"/>
      <c r="AA136" s="1"/>
      <c r="AB136" s="1"/>
    </row>
    <row r="137" spans="1:28" ht="14.4" x14ac:dyDescent="0.3">
      <c r="A137">
        <f t="shared" si="12"/>
        <v>136</v>
      </c>
      <c r="B137" t="s">
        <v>108</v>
      </c>
      <c r="C137" t="s">
        <v>127</v>
      </c>
      <c r="D137" t="s">
        <v>90</v>
      </c>
      <c r="E137" t="s">
        <v>82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121</v>
      </c>
      <c r="M137">
        <v>121</v>
      </c>
      <c r="N137">
        <v>112</v>
      </c>
      <c r="O137">
        <v>122</v>
      </c>
      <c r="P137">
        <v>97</v>
      </c>
      <c r="Q137">
        <v>125</v>
      </c>
      <c r="R137">
        <v>115</v>
      </c>
      <c r="S137">
        <v>116</v>
      </c>
      <c r="T137">
        <v>115</v>
      </c>
      <c r="U137">
        <v>36</v>
      </c>
      <c r="V137" s="6">
        <f t="shared" si="8"/>
        <v>476</v>
      </c>
      <c r="W137" s="4">
        <f t="shared" si="9"/>
        <v>471</v>
      </c>
      <c r="X137" s="7" t="str">
        <f>Stat[[#This Row],[服装]]&amp;Stat[[#This Row],[名前]]&amp;Stat[[#This Row],[レアリティ]]</f>
        <v>ユニフォーム鷲尾辰生ICONIC</v>
      </c>
      <c r="Y137" s="7" t="s">
        <v>379</v>
      </c>
      <c r="Z137" s="1"/>
      <c r="AA137" s="1"/>
      <c r="AB137" s="1"/>
    </row>
    <row r="138" spans="1:28" ht="14.4" x14ac:dyDescent="0.3">
      <c r="A138">
        <f t="shared" si="12"/>
        <v>137</v>
      </c>
      <c r="B138" t="s">
        <v>108</v>
      </c>
      <c r="C138" t="s">
        <v>129</v>
      </c>
      <c r="D138" t="s">
        <v>73</v>
      </c>
      <c r="E138" t="s">
        <v>74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78</v>
      </c>
      <c r="L138">
        <v>119</v>
      </c>
      <c r="M138">
        <v>121</v>
      </c>
      <c r="N138">
        <v>126</v>
      </c>
      <c r="O138">
        <v>126</v>
      </c>
      <c r="P138">
        <v>101</v>
      </c>
      <c r="Q138">
        <v>114</v>
      </c>
      <c r="R138">
        <v>121</v>
      </c>
      <c r="S138">
        <v>118</v>
      </c>
      <c r="T138">
        <v>119</v>
      </c>
      <c r="U138">
        <v>41</v>
      </c>
      <c r="V138" s="6">
        <f t="shared" si="8"/>
        <v>492</v>
      </c>
      <c r="W138" s="4">
        <f t="shared" si="9"/>
        <v>472</v>
      </c>
      <c r="X138" s="7" t="str">
        <f>Stat[[#This Row],[服装]]&amp;Stat[[#This Row],[名前]]&amp;Stat[[#This Row],[レアリティ]]</f>
        <v>ユニフォーム赤葦京治ICONIC</v>
      </c>
      <c r="Y138" s="7" t="s">
        <v>380</v>
      </c>
      <c r="Z138" s="1"/>
      <c r="AA138" s="1"/>
      <c r="AB138" s="1"/>
    </row>
    <row r="139" spans="1:28" ht="14.4" x14ac:dyDescent="0.3">
      <c r="A139">
        <f t="shared" si="12"/>
        <v>138</v>
      </c>
      <c r="B139" t="s">
        <v>150</v>
      </c>
      <c r="C139" t="s">
        <v>129</v>
      </c>
      <c r="D139" t="s">
        <v>90</v>
      </c>
      <c r="E139" t="s">
        <v>74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79</v>
      </c>
      <c r="L139">
        <v>120</v>
      </c>
      <c r="M139">
        <v>124</v>
      </c>
      <c r="N139">
        <v>129</v>
      </c>
      <c r="O139">
        <v>129</v>
      </c>
      <c r="P139">
        <v>101</v>
      </c>
      <c r="Q139">
        <v>115</v>
      </c>
      <c r="R139">
        <v>122</v>
      </c>
      <c r="S139">
        <v>119</v>
      </c>
      <c r="T139">
        <v>120</v>
      </c>
      <c r="U139">
        <v>41</v>
      </c>
      <c r="V139" s="6">
        <f t="shared" si="8"/>
        <v>502</v>
      </c>
      <c r="W139" s="4">
        <f t="shared" si="9"/>
        <v>476</v>
      </c>
      <c r="X139" s="7" t="str">
        <f>Stat[[#This Row],[服装]]&amp;Stat[[#This Row],[名前]]&amp;Stat[[#This Row],[レアリティ]]</f>
        <v>夏祭り赤葦京治ICONIC</v>
      </c>
      <c r="Y139" s="7" t="s">
        <v>380</v>
      </c>
      <c r="Z139" s="1"/>
      <c r="AA139" s="1"/>
      <c r="AB139" s="1"/>
    </row>
    <row r="140" spans="1:28" ht="14.4" x14ac:dyDescent="0.3">
      <c r="A140">
        <f t="shared" si="12"/>
        <v>139</v>
      </c>
      <c r="B140" t="s">
        <v>108</v>
      </c>
      <c r="C140" t="s">
        <v>284</v>
      </c>
      <c r="D140" t="s">
        <v>77</v>
      </c>
      <c r="E140" t="s">
        <v>78</v>
      </c>
      <c r="F140" t="s">
        <v>134</v>
      </c>
      <c r="G140" t="s">
        <v>71</v>
      </c>
      <c r="H140">
        <v>99</v>
      </c>
      <c r="I140" s="5" t="s">
        <v>22</v>
      </c>
      <c r="J140">
        <v>5</v>
      </c>
      <c r="K140">
        <v>83</v>
      </c>
      <c r="L140">
        <v>130</v>
      </c>
      <c r="M140">
        <v>125</v>
      </c>
      <c r="N140">
        <v>115</v>
      </c>
      <c r="O140">
        <v>121</v>
      </c>
      <c r="P140">
        <v>101</v>
      </c>
      <c r="Q140">
        <v>118</v>
      </c>
      <c r="R140">
        <v>118</v>
      </c>
      <c r="S140">
        <v>126</v>
      </c>
      <c r="T140">
        <v>121</v>
      </c>
      <c r="U140">
        <v>36</v>
      </c>
      <c r="V140" s="6">
        <f t="shared" si="8"/>
        <v>491</v>
      </c>
      <c r="W140" s="4">
        <f t="shared" si="9"/>
        <v>483</v>
      </c>
      <c r="X140" s="7" t="str">
        <f>Stat[[#This Row],[服装]]&amp;Stat[[#This Row],[名前]]&amp;Stat[[#This Row],[レアリティ]]</f>
        <v>ユニフォーム星海光来ICONIC</v>
      </c>
      <c r="Y140" s="7" t="s">
        <v>381</v>
      </c>
      <c r="Z140" s="1"/>
      <c r="AA140" s="1"/>
      <c r="AB140" s="1"/>
    </row>
    <row r="141" spans="1:28" ht="14.4" x14ac:dyDescent="0.3">
      <c r="A141">
        <f t="shared" si="12"/>
        <v>140</v>
      </c>
      <c r="B141" s="1" t="s">
        <v>898</v>
      </c>
      <c r="C141" t="s">
        <v>284</v>
      </c>
      <c r="D141" s="1" t="s">
        <v>73</v>
      </c>
      <c r="E141" t="s">
        <v>78</v>
      </c>
      <c r="F141" t="s">
        <v>134</v>
      </c>
      <c r="G141" t="s">
        <v>71</v>
      </c>
      <c r="H141">
        <v>99</v>
      </c>
      <c r="I141" s="5" t="s">
        <v>22</v>
      </c>
      <c r="J141">
        <v>5</v>
      </c>
      <c r="K141">
        <v>84</v>
      </c>
      <c r="L141">
        <v>133</v>
      </c>
      <c r="M141">
        <v>128</v>
      </c>
      <c r="N141">
        <v>116</v>
      </c>
      <c r="O141">
        <v>122</v>
      </c>
      <c r="P141">
        <v>101</v>
      </c>
      <c r="Q141">
        <v>119</v>
      </c>
      <c r="R141">
        <v>119</v>
      </c>
      <c r="S141">
        <v>129</v>
      </c>
      <c r="T141">
        <v>122</v>
      </c>
      <c r="U141">
        <v>36</v>
      </c>
      <c r="V141" s="6">
        <f>SUM(L141:O141)</f>
        <v>499</v>
      </c>
      <c r="W141" s="4">
        <f>SUM(Q141:T141)</f>
        <v>489</v>
      </c>
      <c r="X141" s="7" t="str">
        <f>Stat[[#This Row],[服装]]&amp;Stat[[#This Row],[名前]]&amp;Stat[[#This Row],[レアリティ]]</f>
        <v>文化祭星海光来ICONIC</v>
      </c>
      <c r="Y141" s="7" t="s">
        <v>381</v>
      </c>
      <c r="Z141" s="1"/>
      <c r="AA141" s="1"/>
      <c r="AB141" s="1"/>
    </row>
    <row r="142" spans="1:28" ht="14.4" x14ac:dyDescent="0.3">
      <c r="A142">
        <f t="shared" si="12"/>
        <v>141</v>
      </c>
      <c r="B142" t="s">
        <v>108</v>
      </c>
      <c r="C142" t="s">
        <v>133</v>
      </c>
      <c r="D142" t="s">
        <v>77</v>
      </c>
      <c r="E142" t="s">
        <v>82</v>
      </c>
      <c r="F142" t="s">
        <v>134</v>
      </c>
      <c r="G142" t="s">
        <v>71</v>
      </c>
      <c r="H142">
        <v>99</v>
      </c>
      <c r="I142" s="5" t="s">
        <v>22</v>
      </c>
      <c r="J142">
        <v>5</v>
      </c>
      <c r="K142">
        <v>75</v>
      </c>
      <c r="L142">
        <v>125</v>
      </c>
      <c r="M142">
        <v>122</v>
      </c>
      <c r="N142">
        <v>112</v>
      </c>
      <c r="O142">
        <v>121</v>
      </c>
      <c r="P142">
        <v>101</v>
      </c>
      <c r="Q142">
        <v>131</v>
      </c>
      <c r="R142">
        <v>115</v>
      </c>
      <c r="S142">
        <v>115</v>
      </c>
      <c r="T142">
        <v>117</v>
      </c>
      <c r="U142">
        <v>41</v>
      </c>
      <c r="V142" s="6">
        <f>SUM(L142:O142)</f>
        <v>480</v>
      </c>
      <c r="W142" s="4">
        <f>SUM(Q142:T142)</f>
        <v>478</v>
      </c>
      <c r="X142" s="7" t="str">
        <f>Stat[[#This Row],[服装]]&amp;Stat[[#This Row],[名前]]&amp;Stat[[#This Row],[レアリティ]]</f>
        <v>ユニフォーム昼神幸郎ICONIC</v>
      </c>
      <c r="Y142" s="7" t="s">
        <v>384</v>
      </c>
      <c r="Z142" s="1"/>
      <c r="AA142" s="1"/>
      <c r="AB142" s="1"/>
    </row>
    <row r="143" spans="1:28" ht="14.4" x14ac:dyDescent="0.3">
      <c r="A143">
        <f t="shared" si="12"/>
        <v>142</v>
      </c>
      <c r="B143" t="s">
        <v>108</v>
      </c>
      <c r="C143" t="s">
        <v>131</v>
      </c>
      <c r="D143" t="s">
        <v>77</v>
      </c>
      <c r="E143" t="s">
        <v>78</v>
      </c>
      <c r="F143" t="s">
        <v>135</v>
      </c>
      <c r="G143" t="s">
        <v>71</v>
      </c>
      <c r="H143">
        <v>99</v>
      </c>
      <c r="I143" s="5" t="s">
        <v>22</v>
      </c>
      <c r="J143">
        <v>5</v>
      </c>
      <c r="K143">
        <v>82</v>
      </c>
      <c r="L143">
        <v>129</v>
      </c>
      <c r="M143">
        <v>126</v>
      </c>
      <c r="N143">
        <v>114</v>
      </c>
      <c r="O143">
        <v>121</v>
      </c>
      <c r="P143">
        <v>101</v>
      </c>
      <c r="Q143">
        <v>118</v>
      </c>
      <c r="R143">
        <v>123</v>
      </c>
      <c r="S143">
        <v>119</v>
      </c>
      <c r="T143">
        <v>120</v>
      </c>
      <c r="U143">
        <v>41</v>
      </c>
      <c r="V143" s="6">
        <f t="shared" si="8"/>
        <v>490</v>
      </c>
      <c r="W143" s="4">
        <f t="shared" si="9"/>
        <v>480</v>
      </c>
      <c r="X143" s="7" t="str">
        <f>Stat[[#This Row],[服装]]&amp;Stat[[#This Row],[名前]]&amp;Stat[[#This Row],[レアリティ]]</f>
        <v>ユニフォーム佐久早聖臣ICONIC</v>
      </c>
      <c r="Y143" s="7" t="s">
        <v>382</v>
      </c>
      <c r="Z143" s="1"/>
      <c r="AA143" s="1"/>
      <c r="AB143" s="1"/>
    </row>
    <row r="144" spans="1:28" ht="14.4" x14ac:dyDescent="0.3">
      <c r="A144">
        <f t="shared" si="12"/>
        <v>143</v>
      </c>
      <c r="B144" t="s">
        <v>108</v>
      </c>
      <c r="C144" t="s">
        <v>132</v>
      </c>
      <c r="D144" t="s">
        <v>77</v>
      </c>
      <c r="E144" t="s">
        <v>80</v>
      </c>
      <c r="F144" t="s">
        <v>135</v>
      </c>
      <c r="G144" t="s">
        <v>71</v>
      </c>
      <c r="H144">
        <v>99</v>
      </c>
      <c r="I144" s="5" t="s">
        <v>22</v>
      </c>
      <c r="J144">
        <v>5</v>
      </c>
      <c r="K144">
        <v>86</v>
      </c>
      <c r="L144">
        <v>115</v>
      </c>
      <c r="M144">
        <v>111</v>
      </c>
      <c r="N144">
        <v>119</v>
      </c>
      <c r="O144">
        <v>124</v>
      </c>
      <c r="P144">
        <v>101</v>
      </c>
      <c r="Q144">
        <v>110</v>
      </c>
      <c r="R144">
        <v>131</v>
      </c>
      <c r="S144">
        <v>116</v>
      </c>
      <c r="T144">
        <v>121</v>
      </c>
      <c r="U144">
        <v>36</v>
      </c>
      <c r="V144" s="6">
        <f t="shared" si="8"/>
        <v>469</v>
      </c>
      <c r="W144" s="4">
        <f t="shared" si="9"/>
        <v>478</v>
      </c>
      <c r="X144" s="7" t="str">
        <f>Stat[[#This Row],[服装]]&amp;Stat[[#This Row],[名前]]&amp;Stat[[#This Row],[レアリティ]]</f>
        <v>ユニフォーム小森元也ICONIC</v>
      </c>
      <c r="Y144" s="7" t="s">
        <v>383</v>
      </c>
      <c r="Z144" s="1"/>
      <c r="AA144" s="1"/>
      <c r="AB144" s="1"/>
    </row>
    <row r="145" spans="1:25" ht="14.4" x14ac:dyDescent="0.3">
      <c r="A145">
        <f t="shared" si="12"/>
        <v>144</v>
      </c>
      <c r="B145" t="s">
        <v>108</v>
      </c>
      <c r="C145" s="1" t="s">
        <v>689</v>
      </c>
      <c r="D145" s="1" t="s">
        <v>90</v>
      </c>
      <c r="E145" s="1" t="s">
        <v>78</v>
      </c>
      <c r="F145" s="1" t="s">
        <v>691</v>
      </c>
      <c r="G145" s="1" t="s">
        <v>692</v>
      </c>
      <c r="H145">
        <v>99</v>
      </c>
      <c r="I145" s="5" t="s">
        <v>22</v>
      </c>
      <c r="J145">
        <v>5</v>
      </c>
      <c r="K145" s="1">
        <v>76</v>
      </c>
      <c r="L145" s="1">
        <v>123</v>
      </c>
      <c r="M145" s="1">
        <v>119</v>
      </c>
      <c r="N145" s="1">
        <v>118</v>
      </c>
      <c r="O145" s="1">
        <v>123</v>
      </c>
      <c r="P145" s="1">
        <v>101</v>
      </c>
      <c r="Q145" s="1">
        <v>116</v>
      </c>
      <c r="R145" s="1">
        <v>122</v>
      </c>
      <c r="S145" s="1">
        <v>123</v>
      </c>
      <c r="T145" s="1">
        <v>118</v>
      </c>
      <c r="U145" s="1">
        <v>36</v>
      </c>
      <c r="V145" s="6">
        <f t="shared" ref="V145:V146" si="13">SUM(L145:O145)</f>
        <v>483</v>
      </c>
      <c r="W145" s="4">
        <f t="shared" ref="W145:W146" si="14">SUM(Q145:T145)</f>
        <v>479</v>
      </c>
      <c r="X145" s="7" t="str">
        <f>Stat[[#This Row],[服装]]&amp;Stat[[#This Row],[名前]]&amp;Stat[[#This Row],[レアリティ]]</f>
        <v>ユニフォーム大将優ICONIC</v>
      </c>
      <c r="Y145" s="7" t="s">
        <v>696</v>
      </c>
    </row>
    <row r="146" spans="1:25" ht="14.4" x14ac:dyDescent="0.3">
      <c r="A146">
        <f t="shared" si="12"/>
        <v>145</v>
      </c>
      <c r="B146" t="s">
        <v>108</v>
      </c>
      <c r="C146" s="1" t="s">
        <v>694</v>
      </c>
      <c r="D146" s="1" t="s">
        <v>90</v>
      </c>
      <c r="E146" s="1" t="s">
        <v>78</v>
      </c>
      <c r="F146" s="1" t="s">
        <v>691</v>
      </c>
      <c r="G146" s="1" t="s">
        <v>692</v>
      </c>
      <c r="H146">
        <v>99</v>
      </c>
      <c r="I146" s="5" t="s">
        <v>22</v>
      </c>
      <c r="J146">
        <v>5</v>
      </c>
      <c r="K146" s="1">
        <v>75</v>
      </c>
      <c r="L146" s="1">
        <v>125</v>
      </c>
      <c r="M146" s="1">
        <v>119</v>
      </c>
      <c r="N146" s="1">
        <v>116</v>
      </c>
      <c r="O146" s="1">
        <v>119</v>
      </c>
      <c r="P146" s="1">
        <v>97</v>
      </c>
      <c r="Q146" s="1">
        <v>118</v>
      </c>
      <c r="R146" s="1">
        <v>119</v>
      </c>
      <c r="S146" s="1">
        <v>121</v>
      </c>
      <c r="T146" s="1">
        <v>119</v>
      </c>
      <c r="U146" s="1">
        <v>36</v>
      </c>
      <c r="V146" s="6">
        <f t="shared" si="13"/>
        <v>479</v>
      </c>
      <c r="W146" s="4">
        <f t="shared" si="14"/>
        <v>477</v>
      </c>
      <c r="X146" s="7" t="str">
        <f>Stat[[#This Row],[服装]]&amp;Stat[[#This Row],[名前]]&amp;Stat[[#This Row],[レアリティ]]</f>
        <v>ユニフォーム沼井和馬ICONIC</v>
      </c>
      <c r="Y146" s="7" t="s">
        <v>698</v>
      </c>
    </row>
    <row r="147" spans="1:25" ht="14.4" x14ac:dyDescent="0.3">
      <c r="A147">
        <f t="shared" si="12"/>
        <v>146</v>
      </c>
      <c r="B147" t="s">
        <v>108</v>
      </c>
      <c r="C147" s="1" t="s">
        <v>861</v>
      </c>
      <c r="D147" s="1" t="s">
        <v>90</v>
      </c>
      <c r="E147" s="1" t="s">
        <v>78</v>
      </c>
      <c r="F147" s="1" t="s">
        <v>691</v>
      </c>
      <c r="G147" s="1" t="s">
        <v>692</v>
      </c>
      <c r="H147">
        <v>99</v>
      </c>
      <c r="I147" s="5" t="s">
        <v>22</v>
      </c>
      <c r="J147">
        <v>5</v>
      </c>
      <c r="K147" s="1">
        <v>75</v>
      </c>
      <c r="L147" s="1">
        <v>123</v>
      </c>
      <c r="M147" s="1">
        <v>118</v>
      </c>
      <c r="N147" s="1">
        <v>114</v>
      </c>
      <c r="O147" s="1">
        <v>121</v>
      </c>
      <c r="P147" s="1">
        <v>97</v>
      </c>
      <c r="Q147" s="1">
        <v>117</v>
      </c>
      <c r="R147" s="1">
        <v>115</v>
      </c>
      <c r="S147" s="1">
        <v>120</v>
      </c>
      <c r="T147" s="1">
        <v>117</v>
      </c>
      <c r="U147" s="1">
        <v>31</v>
      </c>
      <c r="V147" s="6">
        <f t="shared" ref="V147:V151" si="15">SUM(L147:O147)</f>
        <v>476</v>
      </c>
      <c r="W147" s="4">
        <f t="shared" ref="W147:W151" si="16">SUM(Q147:T147)</f>
        <v>469</v>
      </c>
      <c r="X147" s="7" t="str">
        <f>Stat[[#This Row],[服装]]&amp;Stat[[#This Row],[名前]]&amp;Stat[[#This Row],[レアリティ]]</f>
        <v>ユニフォーム潜尚保ICONIC</v>
      </c>
      <c r="Y147" s="7" t="s">
        <v>873</v>
      </c>
    </row>
    <row r="148" spans="1:25" ht="14.4" x14ac:dyDescent="0.3">
      <c r="A148">
        <f t="shared" si="12"/>
        <v>147</v>
      </c>
      <c r="B148" t="s">
        <v>108</v>
      </c>
      <c r="C148" s="1" t="s">
        <v>863</v>
      </c>
      <c r="D148" s="1" t="s">
        <v>90</v>
      </c>
      <c r="E148" s="1" t="s">
        <v>78</v>
      </c>
      <c r="F148" s="1" t="s">
        <v>691</v>
      </c>
      <c r="G148" s="1" t="s">
        <v>692</v>
      </c>
      <c r="H148">
        <v>99</v>
      </c>
      <c r="I148" s="5" t="s">
        <v>22</v>
      </c>
      <c r="J148">
        <v>5</v>
      </c>
      <c r="K148" s="1">
        <v>74</v>
      </c>
      <c r="L148" s="1">
        <v>121</v>
      </c>
      <c r="M148" s="1">
        <v>120</v>
      </c>
      <c r="N148" s="1">
        <v>114</v>
      </c>
      <c r="O148" s="1">
        <v>121</v>
      </c>
      <c r="P148" s="1">
        <v>101</v>
      </c>
      <c r="Q148" s="1">
        <v>116</v>
      </c>
      <c r="R148" s="1">
        <v>116</v>
      </c>
      <c r="S148" s="1">
        <v>118</v>
      </c>
      <c r="T148" s="1">
        <v>115</v>
      </c>
      <c r="U148" s="1">
        <v>36</v>
      </c>
      <c r="V148" s="6">
        <f t="shared" si="15"/>
        <v>476</v>
      </c>
      <c r="W148" s="4">
        <f t="shared" si="16"/>
        <v>465</v>
      </c>
      <c r="X148" s="7" t="str">
        <f>Stat[[#This Row],[服装]]&amp;Stat[[#This Row],[名前]]&amp;Stat[[#This Row],[レアリティ]]</f>
        <v>ユニフォーム高千穂恵也ICONIC</v>
      </c>
      <c r="Y148" s="7" t="s">
        <v>875</v>
      </c>
    </row>
    <row r="149" spans="1:25" ht="14.4" x14ac:dyDescent="0.3">
      <c r="A149">
        <f t="shared" si="12"/>
        <v>148</v>
      </c>
      <c r="B149" t="s">
        <v>108</v>
      </c>
      <c r="C149" s="1" t="s">
        <v>865</v>
      </c>
      <c r="D149" s="1" t="s">
        <v>90</v>
      </c>
      <c r="E149" s="1" t="s">
        <v>82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74</v>
      </c>
      <c r="L149" s="1">
        <v>116</v>
      </c>
      <c r="M149" s="1">
        <v>112</v>
      </c>
      <c r="N149" s="1">
        <v>112</v>
      </c>
      <c r="O149" s="1">
        <v>126</v>
      </c>
      <c r="P149" s="1">
        <v>97</v>
      </c>
      <c r="Q149" s="1">
        <v>121</v>
      </c>
      <c r="R149" s="1">
        <v>115</v>
      </c>
      <c r="S149" s="1">
        <v>116</v>
      </c>
      <c r="T149" s="1">
        <v>116</v>
      </c>
      <c r="U149" s="1">
        <v>31</v>
      </c>
      <c r="V149" s="6">
        <f t="shared" si="15"/>
        <v>466</v>
      </c>
      <c r="W149" s="4">
        <f t="shared" si="16"/>
        <v>468</v>
      </c>
      <c r="X149" s="7" t="str">
        <f>Stat[[#This Row],[服装]]&amp;Stat[[#This Row],[名前]]&amp;Stat[[#This Row],[レアリティ]]</f>
        <v>ユニフォーム広尾倖児ICONIC</v>
      </c>
      <c r="Y149" s="7" t="s">
        <v>877</v>
      </c>
    </row>
    <row r="150" spans="1:25" ht="14.4" x14ac:dyDescent="0.3">
      <c r="A150">
        <f t="shared" si="12"/>
        <v>149</v>
      </c>
      <c r="B150" t="s">
        <v>108</v>
      </c>
      <c r="C150" s="1" t="s">
        <v>867</v>
      </c>
      <c r="D150" s="1" t="s">
        <v>90</v>
      </c>
      <c r="E150" s="1" t="s">
        <v>74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73</v>
      </c>
      <c r="L150" s="1">
        <v>115</v>
      </c>
      <c r="M150" s="1">
        <v>116</v>
      </c>
      <c r="N150" s="1">
        <v>120</v>
      </c>
      <c r="O150" s="1">
        <v>120</v>
      </c>
      <c r="P150" s="1">
        <v>97</v>
      </c>
      <c r="Q150" s="1">
        <v>115</v>
      </c>
      <c r="R150" s="1">
        <v>114</v>
      </c>
      <c r="S150" s="1">
        <v>116</v>
      </c>
      <c r="T150" s="1">
        <v>117</v>
      </c>
      <c r="U150" s="1">
        <v>41</v>
      </c>
      <c r="V150" s="6">
        <f t="shared" si="15"/>
        <v>471</v>
      </c>
      <c r="W150" s="4">
        <f t="shared" si="16"/>
        <v>462</v>
      </c>
      <c r="X150" s="7" t="str">
        <f>Stat[[#This Row],[服装]]&amp;Stat[[#This Row],[名前]]&amp;Stat[[#This Row],[レアリティ]]</f>
        <v>ユニフォーム先島伊澄ICONIC</v>
      </c>
      <c r="Y150" s="7" t="s">
        <v>879</v>
      </c>
    </row>
    <row r="151" spans="1:25" ht="14.4" x14ac:dyDescent="0.3">
      <c r="A151">
        <f t="shared" si="12"/>
        <v>150</v>
      </c>
      <c r="B151" t="s">
        <v>108</v>
      </c>
      <c r="C151" s="1" t="s">
        <v>869</v>
      </c>
      <c r="D151" s="1" t="s">
        <v>90</v>
      </c>
      <c r="E151" s="1" t="s">
        <v>82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72</v>
      </c>
      <c r="L151" s="1">
        <v>117</v>
      </c>
      <c r="M151" s="1">
        <v>113</v>
      </c>
      <c r="N151" s="1">
        <v>112</v>
      </c>
      <c r="O151" s="1">
        <v>116</v>
      </c>
      <c r="P151" s="1">
        <v>97</v>
      </c>
      <c r="Q151" s="1">
        <v>121</v>
      </c>
      <c r="R151" s="1">
        <v>115</v>
      </c>
      <c r="S151" s="1">
        <v>116</v>
      </c>
      <c r="T151" s="1">
        <v>115</v>
      </c>
      <c r="U151" s="1">
        <v>31</v>
      </c>
      <c r="V151" s="6">
        <f t="shared" si="15"/>
        <v>458</v>
      </c>
      <c r="W151" s="4">
        <f t="shared" si="16"/>
        <v>467</v>
      </c>
      <c r="X151" s="7" t="str">
        <f>Stat[[#This Row],[服装]]&amp;Stat[[#This Row],[名前]]&amp;Stat[[#This Row],[レアリティ]]</f>
        <v>ユニフォーム背黒晃彦ICONIC</v>
      </c>
      <c r="Y151" s="7" t="s">
        <v>881</v>
      </c>
    </row>
    <row r="152" spans="1:25" ht="14.4" x14ac:dyDescent="0.3">
      <c r="A152">
        <f t="shared" si="12"/>
        <v>151</v>
      </c>
      <c r="B152" t="s">
        <v>108</v>
      </c>
      <c r="C152" s="1" t="s">
        <v>871</v>
      </c>
      <c r="D152" s="1" t="s">
        <v>90</v>
      </c>
      <c r="E152" s="1" t="s">
        <v>80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86</v>
      </c>
      <c r="L152" s="1">
        <v>112</v>
      </c>
      <c r="M152" s="1">
        <v>110</v>
      </c>
      <c r="N152" s="1">
        <v>114</v>
      </c>
      <c r="O152" s="1">
        <v>120</v>
      </c>
      <c r="P152" s="1">
        <v>101</v>
      </c>
      <c r="Q152" s="1">
        <v>110</v>
      </c>
      <c r="R152" s="1">
        <v>121</v>
      </c>
      <c r="S152" s="1">
        <v>119</v>
      </c>
      <c r="T152" s="1">
        <v>120</v>
      </c>
      <c r="U152" s="1">
        <v>41</v>
      </c>
      <c r="V152" s="6">
        <f>SUM(L152:O152)</f>
        <v>456</v>
      </c>
      <c r="W152" s="4">
        <f t="shared" ref="W152" si="17">SUM(Q152:T152)</f>
        <v>470</v>
      </c>
      <c r="X152" s="7" t="str">
        <f>Stat[[#This Row],[服装]]&amp;Stat[[#This Row],[名前]]&amp;Stat[[#This Row],[レアリティ]]</f>
        <v>ユニフォーム赤間颯ICONIC</v>
      </c>
      <c r="Y152" s="7" t="s">
        <v>883</v>
      </c>
    </row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139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140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141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3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57</v>
      </c>
      <c r="B2" s="8" t="s">
        <v>481</v>
      </c>
      <c r="C2" s="8" t="s">
        <v>23</v>
      </c>
      <c r="D2" s="8" t="s">
        <v>31</v>
      </c>
      <c r="E2" s="8" t="s">
        <v>20</v>
      </c>
      <c r="F2" s="8">
        <v>459</v>
      </c>
      <c r="G2" s="8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8">
        <v>58</v>
      </c>
      <c r="B3" s="8" t="s">
        <v>483</v>
      </c>
      <c r="C3" s="8" t="s">
        <v>24</v>
      </c>
      <c r="D3" s="8" t="s">
        <v>31</v>
      </c>
      <c r="E3" s="8" t="s">
        <v>20</v>
      </c>
      <c r="F3" s="8">
        <v>463</v>
      </c>
      <c r="G3" s="8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8">
        <v>59</v>
      </c>
      <c r="B4" s="8" t="s">
        <v>484</v>
      </c>
      <c r="C4" s="8" t="s">
        <v>28</v>
      </c>
      <c r="D4" s="8" t="s">
        <v>25</v>
      </c>
      <c r="E4" s="8" t="s">
        <v>20</v>
      </c>
      <c r="F4" s="8">
        <v>464</v>
      </c>
      <c r="G4" s="8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 s="8">
        <v>60</v>
      </c>
      <c r="B5" s="8" t="s">
        <v>486</v>
      </c>
      <c r="C5" s="8" t="s">
        <v>23</v>
      </c>
      <c r="D5" s="8" t="s">
        <v>25</v>
      </c>
      <c r="E5" s="8" t="s">
        <v>20</v>
      </c>
      <c r="F5" s="8">
        <v>470</v>
      </c>
      <c r="G5" s="8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 s="8">
        <v>61</v>
      </c>
      <c r="B6" s="8" t="s">
        <v>487</v>
      </c>
      <c r="C6" s="8" t="s">
        <v>24</v>
      </c>
      <c r="D6" s="8" t="s">
        <v>26</v>
      </c>
      <c r="E6" s="8" t="s">
        <v>20</v>
      </c>
      <c r="F6" s="8">
        <v>465</v>
      </c>
      <c r="G6" s="8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 s="8">
        <v>62</v>
      </c>
      <c r="B7" s="8" t="s">
        <v>489</v>
      </c>
      <c r="C7" s="8" t="s">
        <v>28</v>
      </c>
      <c r="D7" s="8" t="s">
        <v>25</v>
      </c>
      <c r="E7" s="8" t="s">
        <v>20</v>
      </c>
      <c r="F7" s="8">
        <v>461</v>
      </c>
      <c r="G7" s="8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 s="8">
        <v>63</v>
      </c>
      <c r="B8" s="8" t="s">
        <v>491</v>
      </c>
      <c r="C8" s="8" t="s">
        <v>23</v>
      </c>
      <c r="D8" s="8" t="s">
        <v>25</v>
      </c>
      <c r="E8" s="8" t="s">
        <v>20</v>
      </c>
      <c r="F8" s="8">
        <v>462</v>
      </c>
      <c r="G8" s="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 s="8">
        <v>64</v>
      </c>
      <c r="B9" s="8" t="s">
        <v>708</v>
      </c>
      <c r="C9" s="8" t="s">
        <v>24</v>
      </c>
      <c r="D9" s="8" t="s">
        <v>25</v>
      </c>
      <c r="E9" s="8" t="s">
        <v>20</v>
      </c>
      <c r="F9" s="8">
        <v>468</v>
      </c>
      <c r="G9" s="8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 s="8">
        <v>65</v>
      </c>
      <c r="B10" s="8" t="s">
        <v>493</v>
      </c>
      <c r="C10" s="8" t="s">
        <v>23</v>
      </c>
      <c r="D10" s="8" t="s">
        <v>21</v>
      </c>
      <c r="E10" s="8" t="s">
        <v>20</v>
      </c>
      <c r="F10" s="8">
        <v>475</v>
      </c>
      <c r="G10" s="8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 s="8">
        <v>66</v>
      </c>
      <c r="B11" s="8" t="s">
        <v>495</v>
      </c>
      <c r="C11" s="8" t="s">
        <v>23</v>
      </c>
      <c r="D11" s="8" t="s">
        <v>26</v>
      </c>
      <c r="E11" s="8" t="s">
        <v>20</v>
      </c>
      <c r="F11" s="8">
        <v>465</v>
      </c>
      <c r="G11" s="8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 s="8">
        <v>67</v>
      </c>
      <c r="B12" s="8" t="s">
        <v>915</v>
      </c>
      <c r="C12" s="8" t="s">
        <v>24</v>
      </c>
      <c r="D12" s="8" t="s">
        <v>26</v>
      </c>
      <c r="E12" s="8" t="s">
        <v>20</v>
      </c>
      <c r="F12" s="8">
        <v>473</v>
      </c>
      <c r="G12" s="8">
        <v>464</v>
      </c>
      <c r="H12">
        <v>1065</v>
      </c>
      <c r="I12">
        <v>216</v>
      </c>
      <c r="J12">
        <v>232</v>
      </c>
      <c r="K12">
        <v>231</v>
      </c>
      <c r="L12">
        <v>241</v>
      </c>
      <c r="M12">
        <v>232</v>
      </c>
    </row>
    <row r="13" spans="1:13" x14ac:dyDescent="0.3">
      <c r="A13" s="8">
        <v>68</v>
      </c>
      <c r="B13" s="8" t="s">
        <v>497</v>
      </c>
      <c r="C13" s="8" t="s">
        <v>23</v>
      </c>
      <c r="D13" s="8" t="s">
        <v>25</v>
      </c>
      <c r="E13" s="8" t="s">
        <v>20</v>
      </c>
      <c r="F13" s="8">
        <v>467</v>
      </c>
      <c r="G13" s="8">
        <v>469</v>
      </c>
      <c r="H13">
        <v>1064</v>
      </c>
      <c r="I13">
        <v>215</v>
      </c>
      <c r="J13">
        <v>235</v>
      </c>
      <c r="K13">
        <v>235</v>
      </c>
      <c r="L13">
        <v>233</v>
      </c>
      <c r="M13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83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84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85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86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87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88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89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90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120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121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122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123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124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125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126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127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128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107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108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109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110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111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112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113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114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115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116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117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118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119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129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130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131</v>
      </c>
      <c r="B4" t="s">
        <v>633</v>
      </c>
      <c r="C4" t="s">
        <v>24</v>
      </c>
      <c r="D4" t="s">
        <v>25</v>
      </c>
      <c r="E4" t="s">
        <v>154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132</v>
      </c>
      <c r="B5" t="s">
        <v>666</v>
      </c>
      <c r="C5" t="s">
        <v>28</v>
      </c>
      <c r="D5" t="s">
        <v>25</v>
      </c>
      <c r="E5" t="s">
        <v>154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133</v>
      </c>
      <c r="B6" t="s">
        <v>636</v>
      </c>
      <c r="C6" t="s">
        <v>24</v>
      </c>
      <c r="D6" t="s">
        <v>25</v>
      </c>
      <c r="E6" t="s">
        <v>154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134</v>
      </c>
      <c r="B7" t="s">
        <v>639</v>
      </c>
      <c r="C7" t="s">
        <v>24</v>
      </c>
      <c r="D7" t="s">
        <v>21</v>
      </c>
      <c r="E7" t="s">
        <v>154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135</v>
      </c>
      <c r="B8" t="s">
        <v>642</v>
      </c>
      <c r="C8" t="s">
        <v>24</v>
      </c>
      <c r="D8" t="s">
        <v>26</v>
      </c>
      <c r="E8" t="s">
        <v>154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136</v>
      </c>
      <c r="B9" t="s">
        <v>645</v>
      </c>
      <c r="C9" t="s">
        <v>24</v>
      </c>
      <c r="D9" t="s">
        <v>26</v>
      </c>
      <c r="E9" t="s">
        <v>154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137</v>
      </c>
      <c r="B10" t="s">
        <v>648</v>
      </c>
      <c r="C10" t="s">
        <v>23</v>
      </c>
      <c r="D10" t="s">
        <v>31</v>
      </c>
      <c r="E10" t="s">
        <v>154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138</v>
      </c>
      <c r="B11" t="s">
        <v>650</v>
      </c>
      <c r="C11" t="s">
        <v>24</v>
      </c>
      <c r="D11" t="s">
        <v>31</v>
      </c>
      <c r="E11" t="s">
        <v>154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91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92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93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94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95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96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97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98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99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76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77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78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79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80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81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82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0"/>
  <sheetViews>
    <sheetView topLeftCell="A41" workbookViewId="0">
      <selection activeCell="C103" sqref="C103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206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162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206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205</v>
      </c>
      <c r="K70" s="1" t="s">
        <v>223</v>
      </c>
      <c r="L70" s="1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226</v>
      </c>
      <c r="L72" s="1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1" t="s">
        <v>705</v>
      </c>
      <c r="D73" t="s">
        <v>35</v>
      </c>
      <c r="E73" s="1" t="s">
        <v>90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205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205</v>
      </c>
      <c r="K75" s="1" t="s">
        <v>223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s="1" t="s">
        <v>912</v>
      </c>
      <c r="D76" t="s">
        <v>37</v>
      </c>
      <c r="E76" s="1" t="s">
        <v>90</v>
      </c>
      <c r="F76" t="s">
        <v>82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アート松川一静ICONIC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38</v>
      </c>
      <c r="E77" t="s">
        <v>23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226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ユニフォーム花巻貴大ICONIC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55</v>
      </c>
      <c r="E78" t="s">
        <v>23</v>
      </c>
      <c r="F78" t="s">
        <v>25</v>
      </c>
      <c r="G78" t="s">
        <v>56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ユニフォーム駒木輝ICONIC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206</v>
      </c>
      <c r="D79" t="s">
        <v>57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ユニフォーム茶屋和馬ICONIC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58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ユニフォーム玉川弘樹ICONIC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59</v>
      </c>
      <c r="E81" t="s">
        <v>24</v>
      </c>
      <c r="F81" t="s">
        <v>21</v>
      </c>
      <c r="G81" t="s">
        <v>56</v>
      </c>
      <c r="H81" t="s">
        <v>71</v>
      </c>
      <c r="I81">
        <v>1</v>
      </c>
      <c r="J81" t="s">
        <v>205</v>
      </c>
      <c r="M81">
        <v>0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ユニフォーム桜井大河ICONIC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60</v>
      </c>
      <c r="E82" t="s">
        <v>24</v>
      </c>
      <c r="F82" t="s">
        <v>31</v>
      </c>
      <c r="G82" t="s">
        <v>56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27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ユニフォーム芳賀良治ICONIC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61</v>
      </c>
      <c r="E83" t="s">
        <v>24</v>
      </c>
      <c r="F83" t="s">
        <v>26</v>
      </c>
      <c r="G83" t="s">
        <v>56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ユニフォーム渋谷陸斗ICONIC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62</v>
      </c>
      <c r="E84" t="s">
        <v>24</v>
      </c>
      <c r="F84" t="s">
        <v>25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ユニフォーム池尻隼人ICONIC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63</v>
      </c>
      <c r="E85" t="s">
        <v>28</v>
      </c>
      <c r="F85" t="s">
        <v>25</v>
      </c>
      <c r="G85" t="s">
        <v>64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ユニフォーム十和田良樹ICONIC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65</v>
      </c>
      <c r="E86" t="s">
        <v>28</v>
      </c>
      <c r="F86" t="s">
        <v>26</v>
      </c>
      <c r="G86" t="s">
        <v>64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ユニフォーム森岳歩ICONIC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66</v>
      </c>
      <c r="E87" t="s">
        <v>24</v>
      </c>
      <c r="F87" t="s">
        <v>25</v>
      </c>
      <c r="G87" t="s">
        <v>64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ユニフォーム唐松拓巳ICONIC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67</v>
      </c>
      <c r="E88" t="s">
        <v>28</v>
      </c>
      <c r="F88" t="s">
        <v>25</v>
      </c>
      <c r="G88" t="s">
        <v>64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ユニフォーム田沢裕樹ICONIC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68</v>
      </c>
      <c r="E89" t="s">
        <v>28</v>
      </c>
      <c r="F89" t="s">
        <v>26</v>
      </c>
      <c r="G89" t="s">
        <v>64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ユニフォーム子安颯真ICONIC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69</v>
      </c>
      <c r="E90" t="s">
        <v>28</v>
      </c>
      <c r="F90" t="s">
        <v>21</v>
      </c>
      <c r="G90" t="s">
        <v>64</v>
      </c>
      <c r="H90" t="s">
        <v>71</v>
      </c>
      <c r="I90">
        <v>1</v>
      </c>
      <c r="J90" t="s">
        <v>205</v>
      </c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ユニフォーム横手駿ICONIC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70</v>
      </c>
      <c r="E91" t="s">
        <v>28</v>
      </c>
      <c r="F91" t="s">
        <v>31</v>
      </c>
      <c r="G91" t="s">
        <v>64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28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ユニフォーム夏瀬伊吹ICONIC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72</v>
      </c>
      <c r="E92" t="s">
        <v>23</v>
      </c>
      <c r="F92" t="s">
        <v>31</v>
      </c>
      <c r="G92" t="s">
        <v>75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28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ユニフォーム古牧譲ICONIC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76</v>
      </c>
      <c r="E93" t="s">
        <v>28</v>
      </c>
      <c r="F93" t="s">
        <v>25</v>
      </c>
      <c r="G93" t="s">
        <v>75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ユニフォーム浅虫快人ICONIC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79</v>
      </c>
      <c r="E94" t="s">
        <v>23</v>
      </c>
      <c r="F94" t="s">
        <v>21</v>
      </c>
      <c r="G94" t="s">
        <v>75</v>
      </c>
      <c r="H94" t="s">
        <v>71</v>
      </c>
      <c r="I94">
        <v>1</v>
      </c>
      <c r="J94" t="s">
        <v>205</v>
      </c>
      <c r="K94" s="1"/>
      <c r="L94" s="1"/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ユニフォーム南田大志ICONIC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81</v>
      </c>
      <c r="E95" t="s">
        <v>23</v>
      </c>
      <c r="F95" t="s">
        <v>26</v>
      </c>
      <c r="G95" t="s">
        <v>75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ユニフォーム湯川良明ICONIC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83</v>
      </c>
      <c r="E96" t="s">
        <v>23</v>
      </c>
      <c r="F96" t="s">
        <v>25</v>
      </c>
      <c r="G96" t="s">
        <v>75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ユニフォーム稲垣功ICONIC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86</v>
      </c>
      <c r="E97" t="s">
        <v>23</v>
      </c>
      <c r="F97" t="s">
        <v>26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ユニフォーム馬門英治ICONIC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88</v>
      </c>
      <c r="E98" t="s">
        <v>23</v>
      </c>
      <c r="F98" t="s">
        <v>25</v>
      </c>
      <c r="G98" t="s">
        <v>75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ユニフォーム百沢雄大ICONIC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s="1" t="s">
        <v>705</v>
      </c>
      <c r="D99" t="s">
        <v>88</v>
      </c>
      <c r="E99" s="1" t="s">
        <v>90</v>
      </c>
      <c r="F99" t="s">
        <v>78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職業体験百沢雄大ICONIC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108</v>
      </c>
      <c r="D100" t="s">
        <v>89</v>
      </c>
      <c r="E100" t="s">
        <v>90</v>
      </c>
      <c r="F100" t="s">
        <v>78</v>
      </c>
      <c r="G100" t="s">
        <v>91</v>
      </c>
      <c r="H100" t="s">
        <v>71</v>
      </c>
      <c r="I100">
        <v>1</v>
      </c>
      <c r="J100" t="s">
        <v>205</v>
      </c>
      <c r="K100" s="1" t="s">
        <v>184</v>
      </c>
      <c r="L100" s="1" t="s">
        <v>173</v>
      </c>
      <c r="M100">
        <v>41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ユニフォーム照島游児ICONIC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2</v>
      </c>
      <c r="C101" t="s">
        <v>108</v>
      </c>
      <c r="D101" t="s">
        <v>89</v>
      </c>
      <c r="E101" t="s">
        <v>90</v>
      </c>
      <c r="F101" t="s">
        <v>78</v>
      </c>
      <c r="G101" t="s">
        <v>91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ユニフォーム照島游児ICONIC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89</v>
      </c>
      <c r="E102" t="s">
        <v>77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41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制服照島游児ICONIC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2</v>
      </c>
      <c r="C103" t="s">
        <v>149</v>
      </c>
      <c r="D103" t="s">
        <v>89</v>
      </c>
      <c r="E103" t="s">
        <v>77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51</v>
      </c>
      <c r="N103">
        <v>0</v>
      </c>
      <c r="O103">
        <v>61</v>
      </c>
      <c r="P103">
        <v>0</v>
      </c>
      <c r="T103" t="str">
        <f>Serve[[#This Row],[服装]]&amp;Serve[[#This Row],[名前]]&amp;Serve[[#This Row],[レアリティ]]</f>
        <v>制服照島游児ICONIC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108</v>
      </c>
      <c r="D104" t="s">
        <v>92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ユニフォーム母畑和馬ICONIC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108</v>
      </c>
      <c r="D105" t="s">
        <v>93</v>
      </c>
      <c r="E105" t="s">
        <v>73</v>
      </c>
      <c r="F105" t="s">
        <v>74</v>
      </c>
      <c r="G105" t="s">
        <v>91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28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ユニフォーム二岐丈晴ICONIC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149</v>
      </c>
      <c r="D106" t="s">
        <v>93</v>
      </c>
      <c r="E106" t="s">
        <v>90</v>
      </c>
      <c r="F106" t="s">
        <v>74</v>
      </c>
      <c r="G106" t="s">
        <v>91</v>
      </c>
      <c r="H106" t="s">
        <v>71</v>
      </c>
      <c r="I106">
        <v>1</v>
      </c>
      <c r="J106" t="s">
        <v>205</v>
      </c>
      <c r="K106" s="1" t="s">
        <v>223</v>
      </c>
      <c r="L106" s="1" t="s">
        <v>178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制服二岐丈晴ICONIC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99</v>
      </c>
      <c r="E107" t="s">
        <v>73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ユニフォーム沼尻凛太郎ICONIC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94</v>
      </c>
      <c r="E108" t="s">
        <v>90</v>
      </c>
      <c r="F108" t="s">
        <v>82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ユニフォーム飯坂信義ICONIC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95</v>
      </c>
      <c r="E109" t="s">
        <v>90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ユニフォーム東山勝道ICONIC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96</v>
      </c>
      <c r="E110" t="s">
        <v>90</v>
      </c>
      <c r="F110" t="s">
        <v>80</v>
      </c>
      <c r="G110" t="s">
        <v>91</v>
      </c>
      <c r="H110" t="s">
        <v>71</v>
      </c>
      <c r="I110">
        <v>1</v>
      </c>
      <c r="J110" t="s">
        <v>205</v>
      </c>
      <c r="K110" s="1"/>
      <c r="L110" s="1"/>
      <c r="M110">
        <v>0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ユニフォーム土湯新ICONIC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100</v>
      </c>
      <c r="E111" t="s">
        <v>77</v>
      </c>
      <c r="F111" t="s">
        <v>78</v>
      </c>
      <c r="G111" t="s">
        <v>130</v>
      </c>
      <c r="H111" t="s">
        <v>71</v>
      </c>
      <c r="I111">
        <v>1</v>
      </c>
      <c r="J111" t="s">
        <v>205</v>
      </c>
      <c r="K111" s="1" t="s">
        <v>184</v>
      </c>
      <c r="L111" s="1" t="s">
        <v>162</v>
      </c>
      <c r="M111">
        <v>35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ユニフォーム中島猛ICONIC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101</v>
      </c>
      <c r="E112" t="s">
        <v>90</v>
      </c>
      <c r="F112" t="s">
        <v>78</v>
      </c>
      <c r="G112" t="s">
        <v>130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ユニフォーム白石優希ICONIC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102</v>
      </c>
      <c r="E113" t="s">
        <v>77</v>
      </c>
      <c r="F113" t="s">
        <v>74</v>
      </c>
      <c r="G113" t="s">
        <v>130</v>
      </c>
      <c r="H113" t="s">
        <v>71</v>
      </c>
      <c r="I113">
        <v>1</v>
      </c>
      <c r="J113" t="s">
        <v>205</v>
      </c>
      <c r="K113" s="1" t="s">
        <v>388</v>
      </c>
      <c r="L113" s="1" t="s">
        <v>162</v>
      </c>
      <c r="M113">
        <v>13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ユニフォーム花山一雅ICONIC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103</v>
      </c>
      <c r="E114" t="s">
        <v>77</v>
      </c>
      <c r="F114" t="s">
        <v>82</v>
      </c>
      <c r="G114" t="s">
        <v>130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ユニフォーム鳴子哲平ICONIC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104</v>
      </c>
      <c r="E115" t="s">
        <v>77</v>
      </c>
      <c r="F115" t="s">
        <v>80</v>
      </c>
      <c r="G115" t="s">
        <v>130</v>
      </c>
      <c r="H115" t="s">
        <v>71</v>
      </c>
      <c r="I115">
        <v>1</v>
      </c>
      <c r="J115" t="s">
        <v>205</v>
      </c>
      <c r="K115" s="1"/>
      <c r="L115" s="1"/>
      <c r="M115">
        <v>0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ユニフォーム秋保和光ICONIC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105</v>
      </c>
      <c r="E116" t="s">
        <v>77</v>
      </c>
      <c r="F116" t="s">
        <v>82</v>
      </c>
      <c r="G116" t="s">
        <v>130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ユニフォーム松島剛ICONIC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106</v>
      </c>
      <c r="E117" t="s">
        <v>77</v>
      </c>
      <c r="F117" t="s">
        <v>78</v>
      </c>
      <c r="G117" t="s">
        <v>130</v>
      </c>
      <c r="H117" t="s">
        <v>71</v>
      </c>
      <c r="I117">
        <v>1</v>
      </c>
      <c r="J117" t="s">
        <v>205</v>
      </c>
      <c r="K117" s="1" t="s">
        <v>184</v>
      </c>
      <c r="L117" s="1" t="s">
        <v>173</v>
      </c>
      <c r="M117">
        <v>32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ユニフォーム川渡瞬己ICONIC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109</v>
      </c>
      <c r="E118" t="s">
        <v>73</v>
      </c>
      <c r="F118" t="s">
        <v>78</v>
      </c>
      <c r="G118" t="s">
        <v>118</v>
      </c>
      <c r="H118" t="s">
        <v>71</v>
      </c>
      <c r="I118">
        <v>1</v>
      </c>
      <c r="J118" t="s">
        <v>205</v>
      </c>
      <c r="K118" s="1" t="s">
        <v>687</v>
      </c>
      <c r="L118" s="1" t="s">
        <v>162</v>
      </c>
      <c r="M118">
        <v>36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ユニフォーム牛島若利ICONIC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116</v>
      </c>
      <c r="D119" t="s">
        <v>109</v>
      </c>
      <c r="E119" t="s">
        <v>90</v>
      </c>
      <c r="F119" t="s">
        <v>78</v>
      </c>
      <c r="G119" t="s">
        <v>118</v>
      </c>
      <c r="H119" t="s">
        <v>71</v>
      </c>
      <c r="I119">
        <v>1</v>
      </c>
      <c r="J119" t="s">
        <v>205</v>
      </c>
      <c r="K119" s="1" t="s">
        <v>687</v>
      </c>
      <c r="L119" s="1" t="s">
        <v>173</v>
      </c>
      <c r="M119">
        <v>41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水着牛島若利ICONIC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2</v>
      </c>
      <c r="C120" t="s">
        <v>116</v>
      </c>
      <c r="D120" t="s">
        <v>109</v>
      </c>
      <c r="E120" t="s">
        <v>90</v>
      </c>
      <c r="F120" t="s">
        <v>78</v>
      </c>
      <c r="G120" t="s">
        <v>118</v>
      </c>
      <c r="H120" t="s">
        <v>71</v>
      </c>
      <c r="I120">
        <v>1</v>
      </c>
      <c r="J120" t="s">
        <v>205</v>
      </c>
      <c r="K120" s="1" t="s">
        <v>184</v>
      </c>
      <c r="L120" s="1" t="s">
        <v>225</v>
      </c>
      <c r="M120">
        <v>51</v>
      </c>
      <c r="N120">
        <v>0</v>
      </c>
      <c r="O120">
        <v>61</v>
      </c>
      <c r="P120">
        <v>0</v>
      </c>
      <c r="T120" t="str">
        <f>Serve[[#This Row],[服装]]&amp;Serve[[#This Row],[名前]]&amp;Serve[[#This Row],[レアリティ]]</f>
        <v>水着牛島若利ICONIC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108</v>
      </c>
      <c r="D121" t="s">
        <v>110</v>
      </c>
      <c r="E121" t="s">
        <v>73</v>
      </c>
      <c r="F121" t="s">
        <v>82</v>
      </c>
      <c r="G121" t="s">
        <v>118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ユニフォーム天童覚ICONIC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1</v>
      </c>
      <c r="C122" t="s">
        <v>116</v>
      </c>
      <c r="D122" t="s">
        <v>110</v>
      </c>
      <c r="E122" t="s">
        <v>90</v>
      </c>
      <c r="F122" t="s">
        <v>82</v>
      </c>
      <c r="G122" t="s">
        <v>118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水着天童覚ICONIC</v>
      </c>
    </row>
    <row r="123" spans="1:20" x14ac:dyDescent="0.3">
      <c r="A123">
        <f>VLOOKUP(Serve[[#This Row],[No用]],SetNo[[No.用]:[vlookup 用]],2,FALSE)</f>
        <v>111</v>
      </c>
      <c r="C123" s="1" t="s">
        <v>898</v>
      </c>
      <c r="D123" t="s">
        <v>110</v>
      </c>
      <c r="E123" s="1" t="s">
        <v>77</v>
      </c>
      <c r="F123" t="s">
        <v>82</v>
      </c>
      <c r="G123" t="s">
        <v>118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文化祭天童覚ICONIC</v>
      </c>
    </row>
    <row r="124" spans="1:20" x14ac:dyDescent="0.3">
      <c r="A124">
        <f>VLOOKUP(Serve[[#This Row],[No用]],SetNo[[No.用]:[vlookup 用]],2,FALSE)</f>
        <v>112</v>
      </c>
      <c r="B124">
        <f>IF(A122&lt;&gt;Serve[[#This Row],[No]],1,B122+1)</f>
        <v>1</v>
      </c>
      <c r="C124" t="s">
        <v>108</v>
      </c>
      <c r="D124" t="s">
        <v>111</v>
      </c>
      <c r="E124" t="s">
        <v>77</v>
      </c>
      <c r="F124" t="s">
        <v>78</v>
      </c>
      <c r="G124" t="s">
        <v>118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39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ユニフォーム五色工ICONIC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s="1" t="s">
        <v>705</v>
      </c>
      <c r="D125" t="s">
        <v>111</v>
      </c>
      <c r="E125" s="1" t="s">
        <v>73</v>
      </c>
      <c r="F125" t="s">
        <v>78</v>
      </c>
      <c r="G125" t="s">
        <v>118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39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職業体験五色工ICONIC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108</v>
      </c>
      <c r="D126" t="s">
        <v>112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205</v>
      </c>
      <c r="K126" t="s">
        <v>395</v>
      </c>
      <c r="L126" t="s">
        <v>276</v>
      </c>
      <c r="M126">
        <v>36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ユニフォーム白布賢二郎ICONIC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393</v>
      </c>
      <c r="D127" t="s">
        <v>394</v>
      </c>
      <c r="E127" t="s">
        <v>24</v>
      </c>
      <c r="F127" t="s">
        <v>31</v>
      </c>
      <c r="G127" t="s">
        <v>157</v>
      </c>
      <c r="H127" t="s">
        <v>71</v>
      </c>
      <c r="I127">
        <v>1</v>
      </c>
      <c r="J127" t="s">
        <v>10</v>
      </c>
      <c r="K127" t="s">
        <v>395</v>
      </c>
      <c r="L127" t="s">
        <v>276</v>
      </c>
      <c r="M127">
        <v>36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探偵白布賢二郎ICONIC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113</v>
      </c>
      <c r="E128" t="s">
        <v>73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184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ユニフォーム大平獅音ICONIC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114</v>
      </c>
      <c r="E129" t="s">
        <v>73</v>
      </c>
      <c r="F129" t="s">
        <v>82</v>
      </c>
      <c r="G129" t="s">
        <v>118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ユニフォーム川西太一ICONIC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s="1" t="s">
        <v>664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205</v>
      </c>
      <c r="K130" s="1" t="s">
        <v>223</v>
      </c>
      <c r="L130" s="1" t="s">
        <v>178</v>
      </c>
      <c r="M130">
        <v>29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ユニフォーム瀬見英太ICONIC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2</v>
      </c>
      <c r="C131" t="s">
        <v>108</v>
      </c>
      <c r="D131" s="1" t="s">
        <v>664</v>
      </c>
      <c r="E131" t="s">
        <v>73</v>
      </c>
      <c r="F131" t="s">
        <v>74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225</v>
      </c>
      <c r="M131">
        <v>49</v>
      </c>
      <c r="N131">
        <v>0</v>
      </c>
      <c r="O131">
        <v>59</v>
      </c>
      <c r="P131">
        <v>0</v>
      </c>
      <c r="T131" t="str">
        <f>Serve[[#This Row],[服装]]&amp;Serve[[#This Row],[名前]]&amp;Serve[[#This Row],[レアリティ]]</f>
        <v>ユニフォーム瀬見英太ICONIC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115</v>
      </c>
      <c r="E132" t="s">
        <v>73</v>
      </c>
      <c r="F132" t="s">
        <v>80</v>
      </c>
      <c r="G132" t="s">
        <v>118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ユニフォーム山形隼人ICONIC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t="s">
        <v>108</v>
      </c>
      <c r="D133" t="s">
        <v>186</v>
      </c>
      <c r="E133" t="s">
        <v>77</v>
      </c>
      <c r="F133" t="s">
        <v>74</v>
      </c>
      <c r="G133" t="s">
        <v>185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42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ユニフォーム宮侑ICONIC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s="1" t="s">
        <v>898</v>
      </c>
      <c r="D134" t="s">
        <v>186</v>
      </c>
      <c r="E134" s="1" t="s">
        <v>73</v>
      </c>
      <c r="F134" t="s">
        <v>74</v>
      </c>
      <c r="G134" t="s">
        <v>185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文化祭宮侑ICONIC</v>
      </c>
    </row>
    <row r="135" spans="1:20" x14ac:dyDescent="0.3">
      <c r="A135">
        <f>VLOOKUP(Serve[[#This Row],[No用]],SetNo[[No.用]:[vlookup 用]],2,FALSE)</f>
        <v>121</v>
      </c>
      <c r="B135">
        <f>IF(A134&lt;&gt;Serve[[#This Row],[No]],1,B134+1)</f>
        <v>2</v>
      </c>
      <c r="C135" s="1" t="s">
        <v>898</v>
      </c>
      <c r="D135" t="s">
        <v>186</v>
      </c>
      <c r="E135" s="1" t="s">
        <v>73</v>
      </c>
      <c r="F135" t="s">
        <v>74</v>
      </c>
      <c r="G135" t="s">
        <v>185</v>
      </c>
      <c r="H135" t="s">
        <v>71</v>
      </c>
      <c r="I135">
        <v>1</v>
      </c>
      <c r="J135" t="s">
        <v>205</v>
      </c>
      <c r="K135" s="1" t="s">
        <v>194</v>
      </c>
      <c r="L135" s="1" t="s">
        <v>225</v>
      </c>
      <c r="M135">
        <v>57</v>
      </c>
      <c r="N135">
        <v>0</v>
      </c>
      <c r="O135">
        <v>64</v>
      </c>
      <c r="P135">
        <v>0</v>
      </c>
      <c r="T135" t="str">
        <f>Serve[[#This Row],[服装]]&amp;Serve[[#This Row],[名前]]&amp;Serve[[#This Row],[レアリティ]]</f>
        <v>文化祭宮侑ICONIC</v>
      </c>
    </row>
    <row r="136" spans="1:20" x14ac:dyDescent="0.3">
      <c r="A136">
        <f>VLOOKUP(Serve[[#This Row],[No用]],SetNo[[No.用]:[vlookup 用]],2,FALSE)</f>
        <v>122</v>
      </c>
      <c r="B136">
        <f>IF(A133&lt;&gt;Serve[[#This Row],[No]],1,B133+1)</f>
        <v>1</v>
      </c>
      <c r="C136" t="s">
        <v>108</v>
      </c>
      <c r="D136" t="s">
        <v>187</v>
      </c>
      <c r="E136" t="s">
        <v>90</v>
      </c>
      <c r="F136" t="s">
        <v>78</v>
      </c>
      <c r="G136" t="s">
        <v>185</v>
      </c>
      <c r="H136" t="s">
        <v>71</v>
      </c>
      <c r="I136">
        <v>1</v>
      </c>
      <c r="J136" t="s">
        <v>205</v>
      </c>
      <c r="K136" s="1" t="s">
        <v>184</v>
      </c>
      <c r="L136" s="1" t="s">
        <v>162</v>
      </c>
      <c r="M136">
        <v>33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ユニフォーム宮治ICONIC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1</v>
      </c>
      <c r="C137" t="s">
        <v>108</v>
      </c>
      <c r="D137" t="s">
        <v>188</v>
      </c>
      <c r="E137" t="s">
        <v>77</v>
      </c>
      <c r="F137" t="s">
        <v>82</v>
      </c>
      <c r="G137" t="s">
        <v>185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32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ユニフォーム角名倫太郎ICONIC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t="s">
        <v>189</v>
      </c>
      <c r="E138" t="s">
        <v>77</v>
      </c>
      <c r="F138" t="s">
        <v>78</v>
      </c>
      <c r="G138" t="s">
        <v>185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ユニフォーム北信介ICONIC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s="1" t="s">
        <v>667</v>
      </c>
      <c r="E139" t="s">
        <v>77</v>
      </c>
      <c r="F139" s="1" t="s">
        <v>78</v>
      </c>
      <c r="G139" t="s">
        <v>185</v>
      </c>
      <c r="H139" t="s">
        <v>71</v>
      </c>
      <c r="I139">
        <v>1</v>
      </c>
      <c r="J139" t="s">
        <v>205</v>
      </c>
      <c r="K139" s="1" t="s">
        <v>184</v>
      </c>
      <c r="L139" s="1" t="s">
        <v>162</v>
      </c>
      <c r="M139">
        <v>33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ユニフォーム尾白アランICONIC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1" t="s">
        <v>669</v>
      </c>
      <c r="E140" t="s">
        <v>77</v>
      </c>
      <c r="F140" s="1" t="s">
        <v>80</v>
      </c>
      <c r="G140" t="s">
        <v>185</v>
      </c>
      <c r="H140" t="s">
        <v>71</v>
      </c>
      <c r="I140">
        <v>1</v>
      </c>
      <c r="J140" t="s">
        <v>205</v>
      </c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ユニフォーム赤木路成ICONIC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671</v>
      </c>
      <c r="E141" t="s">
        <v>77</v>
      </c>
      <c r="F141" s="1" t="s">
        <v>82</v>
      </c>
      <c r="G141" t="s">
        <v>185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ユニフォーム大耳練ICONIC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673</v>
      </c>
      <c r="E142" t="s">
        <v>77</v>
      </c>
      <c r="F142" s="1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ユニフォーム理石平介ICONIC</v>
      </c>
    </row>
    <row r="143" spans="1:20" x14ac:dyDescent="0.3">
      <c r="A143">
        <f>VLOOKUP(Serve[[#This Row],[No用]],SetNo[[No.用]:[vlookup 用]],2,FALSE)</f>
        <v>128</v>
      </c>
      <c r="B143">
        <f>IF(A142&lt;&gt;Serve[[#This Row],[No]],1,B142+1)</f>
        <v>2</v>
      </c>
      <c r="C143" t="s">
        <v>108</v>
      </c>
      <c r="D143" s="1" t="s">
        <v>673</v>
      </c>
      <c r="E143" t="s">
        <v>77</v>
      </c>
      <c r="F143" s="1" t="s">
        <v>78</v>
      </c>
      <c r="G143" t="s">
        <v>185</v>
      </c>
      <c r="H143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44</v>
      </c>
      <c r="N143">
        <v>0</v>
      </c>
      <c r="O143">
        <v>54</v>
      </c>
      <c r="P143">
        <v>0</v>
      </c>
      <c r="T143" t="str">
        <f>Serve[[#This Row],[服装]]&amp;Serve[[#This Row],[名前]]&amp;Serve[[#This Row],[レアリティ]]</f>
        <v>ユニフォーム理石平介ICONIC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1</v>
      </c>
      <c r="C144" t="s">
        <v>108</v>
      </c>
      <c r="D144" t="s">
        <v>122</v>
      </c>
      <c r="E144" t="s">
        <v>90</v>
      </c>
      <c r="F144" t="s">
        <v>78</v>
      </c>
      <c r="G144" t="s">
        <v>128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ユニフォーム木兎光太郎ICONIC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150</v>
      </c>
      <c r="D145" t="s">
        <v>122</v>
      </c>
      <c r="E145" t="s">
        <v>77</v>
      </c>
      <c r="F145" t="s">
        <v>78</v>
      </c>
      <c r="G145" t="s">
        <v>128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38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夏祭り木兎光太郎ICONIC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t="s">
        <v>123</v>
      </c>
      <c r="E146" t="s">
        <v>90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ユニフォーム木葉秋紀ICONIC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s="1" t="s">
        <v>387</v>
      </c>
      <c r="D147" t="s">
        <v>123</v>
      </c>
      <c r="E147" s="1" t="s">
        <v>77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探偵木葉秋紀ICONIC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124</v>
      </c>
      <c r="E148" t="s">
        <v>90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ユニフォーム猿杙大和ICONIC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125</v>
      </c>
      <c r="E149" t="s">
        <v>90</v>
      </c>
      <c r="F149" t="s">
        <v>80</v>
      </c>
      <c r="G149" t="s">
        <v>128</v>
      </c>
      <c r="H149" t="s">
        <v>71</v>
      </c>
      <c r="I149">
        <v>1</v>
      </c>
      <c r="J149" t="s">
        <v>205</v>
      </c>
      <c r="K149" s="1"/>
      <c r="L149" s="1"/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ユニフォーム小見春樹ICONIC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126</v>
      </c>
      <c r="E150" t="s">
        <v>90</v>
      </c>
      <c r="F150" t="s">
        <v>82</v>
      </c>
      <c r="G150" t="s">
        <v>128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24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ユニフォーム尾長渉ICONIC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127</v>
      </c>
      <c r="E151" t="s">
        <v>90</v>
      </c>
      <c r="F151" t="s">
        <v>82</v>
      </c>
      <c r="G151" t="s">
        <v>128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34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ユニフォーム鷲尾辰生ICONIC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129</v>
      </c>
      <c r="E152" t="s">
        <v>73</v>
      </c>
      <c r="F152" t="s">
        <v>74</v>
      </c>
      <c r="G152" t="s">
        <v>128</v>
      </c>
      <c r="H152" t="s">
        <v>71</v>
      </c>
      <c r="I152">
        <v>1</v>
      </c>
      <c r="J152" t="s">
        <v>205</v>
      </c>
      <c r="K152" s="1" t="s">
        <v>226</v>
      </c>
      <c r="L152" s="1" t="s">
        <v>173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ユニフォーム赤葦京治ICONIC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150</v>
      </c>
      <c r="D153" t="s">
        <v>129</v>
      </c>
      <c r="E153" t="s">
        <v>90</v>
      </c>
      <c r="F153" t="s">
        <v>74</v>
      </c>
      <c r="G153" t="s">
        <v>128</v>
      </c>
      <c r="H153" t="s">
        <v>71</v>
      </c>
      <c r="I153">
        <v>1</v>
      </c>
      <c r="J153" t="s">
        <v>205</v>
      </c>
      <c r="K153" s="1" t="s">
        <v>226</v>
      </c>
      <c r="L153" s="1" t="s">
        <v>173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夏祭り赤葦京治ICONIC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284</v>
      </c>
      <c r="E154" t="s">
        <v>77</v>
      </c>
      <c r="F154" t="s">
        <v>78</v>
      </c>
      <c r="G154" t="s">
        <v>134</v>
      </c>
      <c r="H154" t="s">
        <v>71</v>
      </c>
      <c r="I154">
        <v>1</v>
      </c>
      <c r="J154" t="s">
        <v>205</v>
      </c>
      <c r="K154" s="1" t="s">
        <v>184</v>
      </c>
      <c r="L154" s="1" t="s">
        <v>178</v>
      </c>
      <c r="M154">
        <v>35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ユニフォーム星海光来ICONIC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s="1" t="s">
        <v>898</v>
      </c>
      <c r="D155" t="s">
        <v>284</v>
      </c>
      <c r="E155" s="1" t="s">
        <v>73</v>
      </c>
      <c r="F155" t="s">
        <v>78</v>
      </c>
      <c r="G155" t="s">
        <v>134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文化祭星海光来ICONIC</v>
      </c>
    </row>
    <row r="156" spans="1:20" x14ac:dyDescent="0.3">
      <c r="A156">
        <f>VLOOKUP(Serve[[#This Row],[No用]],SetNo[[No.用]:[vlookup 用]],2,FALSE)</f>
        <v>140</v>
      </c>
      <c r="B156">
        <f>IF(A155&lt;&gt;Serve[[#This Row],[No]],1,B155+1)</f>
        <v>2</v>
      </c>
      <c r="C156" s="1" t="s">
        <v>898</v>
      </c>
      <c r="D156" t="s">
        <v>284</v>
      </c>
      <c r="E156" s="1" t="s">
        <v>73</v>
      </c>
      <c r="F156" t="s">
        <v>78</v>
      </c>
      <c r="G156" t="s">
        <v>134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51</v>
      </c>
      <c r="N156">
        <v>0</v>
      </c>
      <c r="O156">
        <v>61</v>
      </c>
      <c r="P156">
        <v>0</v>
      </c>
      <c r="T156" t="str">
        <f>Serve[[#This Row],[服装]]&amp;Serve[[#This Row],[名前]]&amp;Serve[[#This Row],[レアリティ]]</f>
        <v>文化祭星海光来ICONIC</v>
      </c>
    </row>
    <row r="157" spans="1:20" x14ac:dyDescent="0.3">
      <c r="A157">
        <f>VLOOKUP(Serve[[#This Row],[No用]],SetNo[[No.用]:[vlookup 用]],2,FALSE)</f>
        <v>141</v>
      </c>
      <c r="B157">
        <f>IF(A154&lt;&gt;Serve[[#This Row],[No]],1,B154+1)</f>
        <v>1</v>
      </c>
      <c r="C157" t="s">
        <v>108</v>
      </c>
      <c r="D157" t="s">
        <v>133</v>
      </c>
      <c r="E157" t="s">
        <v>77</v>
      </c>
      <c r="F157" t="s">
        <v>82</v>
      </c>
      <c r="G157" t="s">
        <v>134</v>
      </c>
      <c r="H157" t="s">
        <v>71</v>
      </c>
      <c r="I157">
        <v>1</v>
      </c>
      <c r="J157" t="s">
        <v>205</v>
      </c>
      <c r="K157" s="1" t="s">
        <v>184</v>
      </c>
      <c r="L157" s="1" t="s">
        <v>162</v>
      </c>
      <c r="M157">
        <v>33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ユニフォーム昼神幸郎ICONIC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1</v>
      </c>
      <c r="C158" t="s">
        <v>108</v>
      </c>
      <c r="D158" t="s">
        <v>131</v>
      </c>
      <c r="E158" t="s">
        <v>77</v>
      </c>
      <c r="F158" t="s">
        <v>78</v>
      </c>
      <c r="G158" t="s">
        <v>135</v>
      </c>
      <c r="H158" t="s">
        <v>71</v>
      </c>
      <c r="I158">
        <v>1</v>
      </c>
      <c r="J158" t="s">
        <v>205</v>
      </c>
      <c r="K158" s="1" t="s">
        <v>184</v>
      </c>
      <c r="L158" s="1" t="s">
        <v>162</v>
      </c>
      <c r="M158">
        <v>35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ユニフォーム佐久早聖臣ICONIC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t="s">
        <v>132</v>
      </c>
      <c r="E159" t="s">
        <v>77</v>
      </c>
      <c r="F159" t="s">
        <v>80</v>
      </c>
      <c r="G159" t="s">
        <v>135</v>
      </c>
      <c r="H159" t="s">
        <v>71</v>
      </c>
      <c r="I159">
        <v>1</v>
      </c>
      <c r="J159" t="s">
        <v>205</v>
      </c>
      <c r="M159">
        <v>0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ユニフォーム小森元也ICONIC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1" t="s">
        <v>689</v>
      </c>
      <c r="E160" s="1" t="s">
        <v>90</v>
      </c>
      <c r="F160" s="1" t="s">
        <v>78</v>
      </c>
      <c r="G160" s="1" t="s">
        <v>691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ユニフォーム大将優ICONIC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1" t="s">
        <v>694</v>
      </c>
      <c r="E161" s="1" t="s">
        <v>90</v>
      </c>
      <c r="F161" s="1" t="s">
        <v>78</v>
      </c>
      <c r="G161" s="1" t="s">
        <v>691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ユニフォーム沼井和馬ICONIC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2</v>
      </c>
      <c r="C162" t="s">
        <v>108</v>
      </c>
      <c r="D162" s="1" t="s">
        <v>694</v>
      </c>
      <c r="E162" s="1" t="s">
        <v>90</v>
      </c>
      <c r="F162" s="1" t="s">
        <v>78</v>
      </c>
      <c r="G162" s="1" t="s">
        <v>691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47</v>
      </c>
      <c r="N162">
        <v>0</v>
      </c>
      <c r="O162">
        <v>57</v>
      </c>
      <c r="P162">
        <v>0</v>
      </c>
      <c r="T162" t="str">
        <f>Serve[[#This Row],[服装]]&amp;Serve[[#This Row],[名前]]&amp;Serve[[#This Row],[レアリティ]]</f>
        <v>ユニフォーム沼井和馬ICONIC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1" t="s">
        <v>861</v>
      </c>
      <c r="E163" s="1" t="s">
        <v>90</v>
      </c>
      <c r="F163" s="1" t="s">
        <v>78</v>
      </c>
      <c r="G163" s="1" t="s">
        <v>691</v>
      </c>
      <c r="H163" t="s">
        <v>71</v>
      </c>
      <c r="I163">
        <v>1</v>
      </c>
      <c r="J163" t="s">
        <v>205</v>
      </c>
      <c r="K163" s="1" t="s">
        <v>226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ユニフォーム潜尚保ICONIC</v>
      </c>
    </row>
    <row r="164" spans="1:20" x14ac:dyDescent="0.3">
      <c r="A164">
        <f>VLOOKUP(Serve[[#This Row],[No用]],SetNo[[No.用]:[vlookup 用]],2,FALSE)</f>
        <v>147</v>
      </c>
      <c r="B164">
        <f>IF(A163&lt;&gt;Serve[[#This Row],[No]],1,B163+1)</f>
        <v>1</v>
      </c>
      <c r="C164" t="s">
        <v>108</v>
      </c>
      <c r="D164" s="1" t="s">
        <v>863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223</v>
      </c>
      <c r="L164" s="1" t="s">
        <v>173</v>
      </c>
      <c r="M164">
        <v>39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ユニフォーム高千穂恵也ICONIC</v>
      </c>
    </row>
    <row r="165" spans="1:20" x14ac:dyDescent="0.3">
      <c r="A165">
        <f>VLOOKUP(Serve[[#This Row],[No用]],SetNo[[No.用]:[vlookup 用]],2,FALSE)</f>
        <v>147</v>
      </c>
      <c r="B165">
        <f>IF(A164&lt;&gt;Serve[[#This Row],[No]],1,B164+1)</f>
        <v>2</v>
      </c>
      <c r="C165" t="s">
        <v>108</v>
      </c>
      <c r="D165" s="1" t="s">
        <v>863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223</v>
      </c>
      <c r="L165" s="1" t="s">
        <v>225</v>
      </c>
      <c r="M165">
        <v>44</v>
      </c>
      <c r="N165">
        <v>0</v>
      </c>
      <c r="O165">
        <v>54</v>
      </c>
      <c r="P165">
        <v>0</v>
      </c>
      <c r="T165" t="str">
        <f>Serve[[#This Row],[服装]]&amp;Serve[[#This Row],[名前]]&amp;Serve[[#This Row],[レアリティ]]</f>
        <v>ユニフォーム高千穂恵也ICONIC</v>
      </c>
    </row>
    <row r="166" spans="1:20" x14ac:dyDescent="0.3">
      <c r="A166">
        <f>VLOOKUP(Serve[[#This Row],[No用]],SetNo[[No.用]:[vlookup 用]],2,FALSE)</f>
        <v>148</v>
      </c>
      <c r="B166">
        <f>IF(A165&lt;&gt;Serve[[#This Row],[No]],1,B165+1)</f>
        <v>1</v>
      </c>
      <c r="C166" t="s">
        <v>108</v>
      </c>
      <c r="D166" s="1" t="s">
        <v>865</v>
      </c>
      <c r="E166" s="1" t="s">
        <v>90</v>
      </c>
      <c r="F166" s="1" t="s">
        <v>82</v>
      </c>
      <c r="G166" s="1" t="s">
        <v>691</v>
      </c>
      <c r="H166" t="s">
        <v>71</v>
      </c>
      <c r="I166">
        <v>1</v>
      </c>
      <c r="J166" t="s">
        <v>205</v>
      </c>
      <c r="K166" s="1" t="s">
        <v>194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ユニフォーム広尾倖児ICONIC</v>
      </c>
    </row>
    <row r="167" spans="1:20" x14ac:dyDescent="0.3">
      <c r="A167">
        <f>VLOOKUP(Serve[[#This Row],[No用]],SetNo[[No.用]:[vlookup 用]],2,FALSE)</f>
        <v>148</v>
      </c>
      <c r="B167">
        <f>IF(A166&lt;&gt;Serve[[#This Row],[No]],1,B166+1)</f>
        <v>2</v>
      </c>
      <c r="C167" t="s">
        <v>108</v>
      </c>
      <c r="D167" s="1" t="s">
        <v>865</v>
      </c>
      <c r="E167" s="1" t="s">
        <v>90</v>
      </c>
      <c r="F167" s="1" t="s">
        <v>82</v>
      </c>
      <c r="G167" s="1" t="s">
        <v>691</v>
      </c>
      <c r="H167" t="s">
        <v>71</v>
      </c>
      <c r="I167">
        <v>1</v>
      </c>
      <c r="J167" t="s">
        <v>205</v>
      </c>
      <c r="K167" s="1" t="s">
        <v>194</v>
      </c>
      <c r="L167" s="1" t="s">
        <v>225</v>
      </c>
      <c r="M167">
        <v>45</v>
      </c>
      <c r="N167">
        <v>0</v>
      </c>
      <c r="O167">
        <v>55</v>
      </c>
      <c r="P167">
        <v>0</v>
      </c>
      <c r="T167" t="str">
        <f>Serve[[#This Row],[服装]]&amp;Serve[[#This Row],[名前]]&amp;Serve[[#This Row],[レアリティ]]</f>
        <v>ユニフォーム広尾倖児ICONIC</v>
      </c>
    </row>
    <row r="168" spans="1:20" x14ac:dyDescent="0.3">
      <c r="A168">
        <f>VLOOKUP(Serve[[#This Row],[No用]],SetNo[[No.用]:[vlookup 用]],2,FALSE)</f>
        <v>149</v>
      </c>
      <c r="B168">
        <f>IF(A167&lt;&gt;Serve[[#This Row],[No]],1,B167+1)</f>
        <v>1</v>
      </c>
      <c r="C168" t="s">
        <v>108</v>
      </c>
      <c r="D168" s="1" t="s">
        <v>867</v>
      </c>
      <c r="E168" s="1" t="s">
        <v>90</v>
      </c>
      <c r="F168" s="1" t="s">
        <v>74</v>
      </c>
      <c r="G168" s="1" t="s">
        <v>691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ユニフォーム先島伊澄ICONIC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1</v>
      </c>
      <c r="C169" t="s">
        <v>108</v>
      </c>
      <c r="D169" s="1" t="s">
        <v>869</v>
      </c>
      <c r="E169" s="1" t="s">
        <v>90</v>
      </c>
      <c r="F169" s="1" t="s">
        <v>82</v>
      </c>
      <c r="G169" s="1" t="s">
        <v>691</v>
      </c>
      <c r="H169" t="s">
        <v>71</v>
      </c>
      <c r="I169">
        <v>1</v>
      </c>
      <c r="J169" t="s">
        <v>205</v>
      </c>
      <c r="K169" s="1" t="s">
        <v>226</v>
      </c>
      <c r="L169" s="1" t="s">
        <v>162</v>
      </c>
      <c r="M169">
        <v>25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ユニフォーム背黒晃彦ICONIC</v>
      </c>
    </row>
    <row r="170" spans="1:20" x14ac:dyDescent="0.3">
      <c r="A170">
        <f>VLOOKUP(Serve[[#This Row],[No用]],SetNo[[No.用]:[vlookup 用]],2,FALSE)</f>
        <v>151</v>
      </c>
      <c r="B170">
        <f>IF(A169&lt;&gt;Serve[[#This Row],[No]],1,B169+1)</f>
        <v>1</v>
      </c>
      <c r="C170" t="s">
        <v>108</v>
      </c>
      <c r="D170" s="1" t="s">
        <v>871</v>
      </c>
      <c r="E170" s="1" t="s">
        <v>90</v>
      </c>
      <c r="F170" s="1" t="s">
        <v>80</v>
      </c>
      <c r="G170" s="1" t="s">
        <v>691</v>
      </c>
      <c r="H170" t="s">
        <v>71</v>
      </c>
      <c r="I170">
        <v>1</v>
      </c>
      <c r="J170" t="s">
        <v>205</v>
      </c>
      <c r="M170">
        <v>0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69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70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71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72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73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74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75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100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101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102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103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104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105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106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142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143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アート松川一静ICONIC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ユニフォーム花巻貴大ICONIC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ユニフォーム駒木輝ICONIC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ユニフォーム茶屋和馬ICONIC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ユニフォーム玉川弘樹ICONIC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ユニフォーム桜井大河ICONIC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ユニフォーム芳賀良治ICONIC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ユニフォーム渋谷陸斗ICONIC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ユニフォーム池尻隼人ICONIC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ユニフォーム十和田良樹ICONIC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ユニフォーム森岳歩ICONIC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ユニフォーム唐松拓巳ICONIC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ユニフォーム田沢裕樹ICONIC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ユニフォーム子安颯真ICONIC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ユニフォーム横手駿ICONIC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ユニフォーム夏瀬伊吹ICONIC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ユニフォーム古牧譲ICONIC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ユニフォーム浅虫快人ICONIC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ユニフォーム南田大志ICONIC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ユニフォーム湯川良明ICONIC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ユニフォーム稲垣功ICONIC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ユニフォーム馬門英治ICONIC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ユニフォーム百沢雄大ICONIC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職業体験百沢雄大ICONIC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ユニフォーム照島游児ICONIC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制服照島游児ICONIC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ユニフォーム母畑和馬ICONIC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ユニフォーム二岐丈晴ICONIC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制服二岐丈晴ICONIC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ユニフォーム沼尻凛太郎ICONIC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ユニフォーム飯坂信義ICONIC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ユニフォーム東山勝道ICONIC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ユニフォーム土湯新ICONIC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ユニフォーム中島猛ICONIC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ユニフォーム白石優希ICONIC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ユニフォーム花山一雅ICONIC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ユニフォーム鳴子哲平ICONIC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ユニフォーム秋保和光ICONIC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ユニフォーム松島剛ICONIC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ユニフォーム川渡瞬己ICONIC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ユニフォーム牛島若利ICONIC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水着牛島若利ICONIC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ユニフォーム天童覚ICONIC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水着天童覚ICONIC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文化祭天童覚ICONIC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ユニフォーム五色工ICONIC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職業体験五色工ICONIC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ユニフォーム白布賢二郎ICONIC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探偵白布賢二郎ICONIC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ユニフォーム大平獅音ICONIC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ユニフォーム川西太一ICONIC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ユニフォーム瀬見英太ICONIC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ユニフォーム山形隼人ICONIC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ユニフォーム宮侑ICONIC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文化祭宮侑ICONIC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ユニフォーム宮治ICONIC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ユニフォーム角名倫太郎ICONIC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ユニフォーム北信介ICONIC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ユニフォーム尾白アランICONIC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ユニフォーム赤木路成ICONIC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ユニフォーム大耳練ICONIC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ユニフォーム理石平介ICONIC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ユニフォーム木兎光太郎ICONIC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夏祭り木兎光太郎ICONIC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ユニフォーム木葉秋紀ICONIC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探偵木葉秋紀ICONIC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ユニフォーム猿杙大和ICONIC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ユニフォーム小見春樹ICONIC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ユニフォーム尾長渉ICONIC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ユニフォーム鷲尾辰生ICONIC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ユニフォーム赤葦京治ICONIC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夏祭り赤葦京治ICONIC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ユニフォーム星海光来ICONIC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文化祭星海光来ICONIC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ユニフォーム昼神幸郎ICONIC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ユニフォーム佐久早聖臣ICONIC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ユニフォーム小森元也ICONIC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ユニフォーム大将優ICONIC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ユニフォーム沼井和馬ICONIC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ユニフォーム潜尚保ICONIC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ユニフォーム高千穂恵也ICONIC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ユニフォーム広尾倖児ICONIC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ユニフォーム先島伊澄ICONIC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ユニフォーム背黒晃彦ICONIC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ユニフォーム赤間颯ICONIC</v>
      </c>
      <c r="C152">
        <f>SetNo[[#This Row],[No.]]</f>
        <v>151</v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65"/>
  <sheetViews>
    <sheetView topLeftCell="A369" workbookViewId="0">
      <selection activeCell="I387" sqref="I387:J393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229</v>
      </c>
      <c r="K347" s="1" t="s">
        <v>120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229</v>
      </c>
      <c r="K348" s="1" t="s">
        <v>164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229</v>
      </c>
      <c r="K349" s="1" t="s">
        <v>165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229</v>
      </c>
      <c r="K350" s="1" t="s">
        <v>119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163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120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164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165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206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229</v>
      </c>
      <c r="K355" s="1" t="s">
        <v>119</v>
      </c>
      <c r="L355" s="1" t="s">
        <v>162</v>
      </c>
      <c r="M355" s="1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206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 s="1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206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229</v>
      </c>
      <c r="K357" s="1" t="s">
        <v>120</v>
      </c>
      <c r="L357" s="1" t="s">
        <v>162</v>
      </c>
      <c r="M357" s="1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206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 s="1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206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119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229</v>
      </c>
      <c r="K361" s="1" t="s">
        <v>163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229</v>
      </c>
      <c r="K362" s="1" t="s">
        <v>120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206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206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119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163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231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206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206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1" t="s">
        <v>705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1" t="s">
        <v>705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1" t="s">
        <v>705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1" t="s">
        <v>705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1" t="s">
        <v>705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1" t="s">
        <v>705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206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229</v>
      </c>
      <c r="K378" s="1" t="s">
        <v>195</v>
      </c>
      <c r="L378" s="1" t="s">
        <v>173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206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206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229</v>
      </c>
      <c r="K380" s="1" t="s">
        <v>231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206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229</v>
      </c>
      <c r="K381" s="1" t="s">
        <v>120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206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206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206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206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206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206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s="1" t="s">
        <v>912</v>
      </c>
      <c r="D389" t="s">
        <v>37</v>
      </c>
      <c r="E389" s="1" t="s">
        <v>90</v>
      </c>
      <c r="F389" t="s">
        <v>82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アート松川一静ICONIC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s="1" t="s">
        <v>912</v>
      </c>
      <c r="D390" t="s">
        <v>37</v>
      </c>
      <c r="E390" s="1" t="s">
        <v>90</v>
      </c>
      <c r="F390" t="s">
        <v>82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アート松川一静ICONIC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s="1" t="s">
        <v>912</v>
      </c>
      <c r="D391" t="s">
        <v>37</v>
      </c>
      <c r="E391" s="1" t="s">
        <v>90</v>
      </c>
      <c r="F391" t="s">
        <v>82</v>
      </c>
      <c r="G391" t="s">
        <v>20</v>
      </c>
      <c r="H391" t="s">
        <v>71</v>
      </c>
      <c r="I391">
        <v>1</v>
      </c>
      <c r="J391" t="s">
        <v>229</v>
      </c>
      <c r="K391" s="1" t="s">
        <v>120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アート松川一静ICONIC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s="1" t="s">
        <v>912</v>
      </c>
      <c r="D392" t="s">
        <v>37</v>
      </c>
      <c r="E392" s="1" t="s">
        <v>90</v>
      </c>
      <c r="F392" t="s">
        <v>82</v>
      </c>
      <c r="G392" t="s">
        <v>20</v>
      </c>
      <c r="H392" t="s">
        <v>71</v>
      </c>
      <c r="I392">
        <v>1</v>
      </c>
      <c r="J392" t="s">
        <v>229</v>
      </c>
      <c r="K392" s="1" t="s">
        <v>164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アート松川一静ICONIC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s="1" t="s">
        <v>912</v>
      </c>
      <c r="D393" t="s">
        <v>37</v>
      </c>
      <c r="E393" s="1" t="s">
        <v>90</v>
      </c>
      <c r="F393" t="s">
        <v>82</v>
      </c>
      <c r="G393" t="s">
        <v>20</v>
      </c>
      <c r="H393" t="s">
        <v>71</v>
      </c>
      <c r="I393">
        <v>1</v>
      </c>
      <c r="J393" t="s">
        <v>229</v>
      </c>
      <c r="K393" s="1" t="s">
        <v>165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アート松川一静ICONIC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1</v>
      </c>
      <c r="C394" t="s">
        <v>206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2</v>
      </c>
      <c r="C395" t="s">
        <v>206</v>
      </c>
      <c r="D395" t="s">
        <v>38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163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ユニフォーム花巻貴大ICONIC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3</v>
      </c>
      <c r="C396" t="s">
        <v>206</v>
      </c>
      <c r="D396" t="s">
        <v>38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120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ユニフォーム花巻貴大ICONIC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4</v>
      </c>
      <c r="C397" t="s">
        <v>206</v>
      </c>
      <c r="D397" t="s">
        <v>38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164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ユニフォーム花巻貴大ICONIC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5</v>
      </c>
      <c r="C398" t="s">
        <v>206</v>
      </c>
      <c r="D398" t="s">
        <v>38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165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ユニフォーム花巻貴大ICONIC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6</v>
      </c>
      <c r="C399" t="s">
        <v>206</v>
      </c>
      <c r="D399" t="s">
        <v>38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183</v>
      </c>
      <c r="L399" s="1" t="s">
        <v>225</v>
      </c>
      <c r="M399">
        <v>49</v>
      </c>
      <c r="N399">
        <v>0</v>
      </c>
      <c r="O399">
        <v>59</v>
      </c>
      <c r="P399">
        <v>0</v>
      </c>
      <c r="T399" t="str">
        <f>Receive[[#This Row],[服装]]&amp;Receive[[#This Row],[名前]]&amp;Receive[[#This Row],[レアリティ]]</f>
        <v>ユニフォーム花巻貴大ICONIC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ユニフォーム駒木輝ICONIC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ユニフォーム駒木輝ICONIC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206</v>
      </c>
      <c r="D402" t="s">
        <v>55</v>
      </c>
      <c r="E402" t="s">
        <v>23</v>
      </c>
      <c r="F402" t="s">
        <v>25</v>
      </c>
      <c r="G402" t="s">
        <v>56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ユニフォーム駒木輝ICONIC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206</v>
      </c>
      <c r="D403" t="s">
        <v>55</v>
      </c>
      <c r="E403" t="s">
        <v>23</v>
      </c>
      <c r="F403" t="s">
        <v>25</v>
      </c>
      <c r="G403" t="s">
        <v>56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ユニフォーム駒木輝ICONIC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206</v>
      </c>
      <c r="D404" t="s">
        <v>55</v>
      </c>
      <c r="E404" t="s">
        <v>23</v>
      </c>
      <c r="F404" t="s">
        <v>25</v>
      </c>
      <c r="G404" t="s">
        <v>56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ユニフォーム駒木輝ICONIC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206</v>
      </c>
      <c r="D405" t="s">
        <v>57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ユニフォーム茶屋和馬ICONIC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206</v>
      </c>
      <c r="D406" t="s">
        <v>57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ユニフォーム茶屋和馬ICONIC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206</v>
      </c>
      <c r="D407" t="s">
        <v>57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ユニフォーム茶屋和馬ICONIC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206</v>
      </c>
      <c r="D408" t="s">
        <v>57</v>
      </c>
      <c r="E408" t="s">
        <v>24</v>
      </c>
      <c r="F408" t="s">
        <v>26</v>
      </c>
      <c r="G408" t="s">
        <v>56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ユニフォーム茶屋和馬ICONIC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206</v>
      </c>
      <c r="D409" t="s">
        <v>57</v>
      </c>
      <c r="E409" t="s">
        <v>24</v>
      </c>
      <c r="F409" t="s">
        <v>26</v>
      </c>
      <c r="G409" t="s">
        <v>56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ユニフォーム茶屋和馬ICONIC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206</v>
      </c>
      <c r="D410" t="s">
        <v>58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ユニフォーム玉川弘樹ICONIC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206</v>
      </c>
      <c r="D411" t="s">
        <v>58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ユニフォーム玉川弘樹ICONIC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206</v>
      </c>
      <c r="D412" t="s">
        <v>58</v>
      </c>
      <c r="E412" t="s">
        <v>24</v>
      </c>
      <c r="F412" t="s">
        <v>25</v>
      </c>
      <c r="G412" t="s">
        <v>56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ユニフォーム玉川弘樹ICONIC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206</v>
      </c>
      <c r="D413" t="s">
        <v>58</v>
      </c>
      <c r="E413" t="s">
        <v>24</v>
      </c>
      <c r="F413" t="s">
        <v>25</v>
      </c>
      <c r="G413" t="s">
        <v>56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ユニフォーム玉川弘樹ICONIC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206</v>
      </c>
      <c r="D414" t="s">
        <v>58</v>
      </c>
      <c r="E414" t="s">
        <v>24</v>
      </c>
      <c r="F414" t="s">
        <v>25</v>
      </c>
      <c r="G414" t="s">
        <v>56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12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ユニフォーム玉川弘樹ICONIC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206</v>
      </c>
      <c r="D415" t="s">
        <v>59</v>
      </c>
      <c r="E415" t="s">
        <v>24</v>
      </c>
      <c r="F415" t="s">
        <v>21</v>
      </c>
      <c r="G415" t="s">
        <v>56</v>
      </c>
      <c r="H415" t="s">
        <v>71</v>
      </c>
      <c r="I415">
        <v>1</v>
      </c>
      <c r="J415" t="s">
        <v>229</v>
      </c>
      <c r="K415" s="1" t="s">
        <v>119</v>
      </c>
      <c r="L415" s="1" t="s">
        <v>173</v>
      </c>
      <c r="M415">
        <v>29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ユニフォーム桜井大河ICONIC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206</v>
      </c>
      <c r="D416" t="s">
        <v>59</v>
      </c>
      <c r="E416" t="s">
        <v>24</v>
      </c>
      <c r="F416" t="s">
        <v>21</v>
      </c>
      <c r="G416" t="s">
        <v>56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ユニフォーム桜井大河ICONIC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206</v>
      </c>
      <c r="D417" t="s">
        <v>59</v>
      </c>
      <c r="E417" t="s">
        <v>24</v>
      </c>
      <c r="F417" t="s">
        <v>21</v>
      </c>
      <c r="G417" t="s">
        <v>56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31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ユニフォーム桜井大河ICONIC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206</v>
      </c>
      <c r="D418" t="s">
        <v>59</v>
      </c>
      <c r="E418" t="s">
        <v>24</v>
      </c>
      <c r="F418" t="s">
        <v>21</v>
      </c>
      <c r="G418" t="s">
        <v>56</v>
      </c>
      <c r="H418" t="s">
        <v>71</v>
      </c>
      <c r="I418">
        <v>1</v>
      </c>
      <c r="J418" t="s">
        <v>229</v>
      </c>
      <c r="K418" s="1" t="s">
        <v>120</v>
      </c>
      <c r="L418" s="1" t="s">
        <v>173</v>
      </c>
      <c r="M418">
        <v>29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ユニフォーム桜井大河ICONIC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206</v>
      </c>
      <c r="D419" t="s">
        <v>59</v>
      </c>
      <c r="E419" t="s">
        <v>24</v>
      </c>
      <c r="F419" t="s">
        <v>21</v>
      </c>
      <c r="G419" t="s">
        <v>56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31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ユニフォーム桜井大河ICONIC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6</v>
      </c>
      <c r="C420" t="s">
        <v>206</v>
      </c>
      <c r="D420" t="s">
        <v>59</v>
      </c>
      <c r="E420" t="s">
        <v>24</v>
      </c>
      <c r="F420" t="s">
        <v>21</v>
      </c>
      <c r="G420" t="s">
        <v>56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ユニフォーム桜井大河ICONIC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7</v>
      </c>
      <c r="C421" t="s">
        <v>206</v>
      </c>
      <c r="D421" t="s">
        <v>59</v>
      </c>
      <c r="E421" t="s">
        <v>24</v>
      </c>
      <c r="F421" t="s">
        <v>21</v>
      </c>
      <c r="G421" t="s">
        <v>56</v>
      </c>
      <c r="H421" t="s">
        <v>71</v>
      </c>
      <c r="I421">
        <v>1</v>
      </c>
      <c r="J421" t="s">
        <v>229</v>
      </c>
      <c r="K421" s="1" t="s">
        <v>183</v>
      </c>
      <c r="L421" s="1" t="s">
        <v>225</v>
      </c>
      <c r="M421">
        <v>45</v>
      </c>
      <c r="N421">
        <v>0</v>
      </c>
      <c r="O421">
        <v>55</v>
      </c>
      <c r="P421">
        <v>0</v>
      </c>
      <c r="T421" t="str">
        <f>Receive[[#This Row],[服装]]&amp;Receive[[#This Row],[名前]]&amp;Receive[[#This Row],[レアリティ]]</f>
        <v>ユニフォーム桜井大河ICONIC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1</v>
      </c>
      <c r="C422" t="s">
        <v>206</v>
      </c>
      <c r="D422" t="s">
        <v>60</v>
      </c>
      <c r="E422" t="s">
        <v>24</v>
      </c>
      <c r="F422" t="s">
        <v>31</v>
      </c>
      <c r="G422" t="s">
        <v>56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ユニフォーム芳賀良治ICONIC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2</v>
      </c>
      <c r="C423" t="s">
        <v>206</v>
      </c>
      <c r="D423" t="s">
        <v>60</v>
      </c>
      <c r="E423" t="s">
        <v>24</v>
      </c>
      <c r="F423" t="s">
        <v>31</v>
      </c>
      <c r="G423" t="s">
        <v>56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ユニフォーム芳賀良治ICONIC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3</v>
      </c>
      <c r="C424" t="s">
        <v>206</v>
      </c>
      <c r="D424" t="s">
        <v>60</v>
      </c>
      <c r="E424" t="s">
        <v>24</v>
      </c>
      <c r="F424" t="s">
        <v>31</v>
      </c>
      <c r="G424" t="s">
        <v>56</v>
      </c>
      <c r="H424" t="s">
        <v>71</v>
      </c>
      <c r="I424">
        <v>1</v>
      </c>
      <c r="J424" t="s">
        <v>229</v>
      </c>
      <c r="K424" s="1" t="s">
        <v>231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ユニフォーム芳賀良治ICONIC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4</v>
      </c>
      <c r="C425" t="s">
        <v>206</v>
      </c>
      <c r="D425" t="s">
        <v>60</v>
      </c>
      <c r="E425" t="s">
        <v>24</v>
      </c>
      <c r="F425" t="s">
        <v>31</v>
      </c>
      <c r="G425" t="s">
        <v>56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ユニフォーム芳賀良治ICONIC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5</v>
      </c>
      <c r="C426" t="s">
        <v>206</v>
      </c>
      <c r="D426" t="s">
        <v>60</v>
      </c>
      <c r="E426" t="s">
        <v>24</v>
      </c>
      <c r="F426" t="s">
        <v>31</v>
      </c>
      <c r="G426" t="s">
        <v>56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ユニフォーム芳賀良治ICONIC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6</v>
      </c>
      <c r="C427" t="s">
        <v>206</v>
      </c>
      <c r="D427" t="s">
        <v>60</v>
      </c>
      <c r="E427" t="s">
        <v>24</v>
      </c>
      <c r="F427" t="s">
        <v>31</v>
      </c>
      <c r="G427" t="s">
        <v>56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ユニフォーム芳賀良治ICONIC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1</v>
      </c>
      <c r="C428" t="s">
        <v>206</v>
      </c>
      <c r="D428" t="s">
        <v>61</v>
      </c>
      <c r="E428" t="s">
        <v>24</v>
      </c>
      <c r="F428" t="s">
        <v>26</v>
      </c>
      <c r="G428" t="s">
        <v>56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ユニフォーム渋谷陸斗ICONIC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2</v>
      </c>
      <c r="C429" t="s">
        <v>206</v>
      </c>
      <c r="D429" t="s">
        <v>61</v>
      </c>
      <c r="E429" t="s">
        <v>24</v>
      </c>
      <c r="F429" t="s">
        <v>26</v>
      </c>
      <c r="G429" t="s">
        <v>56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ユニフォーム渋谷陸斗ICONIC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3</v>
      </c>
      <c r="C430" t="s">
        <v>206</v>
      </c>
      <c r="D430" t="s">
        <v>61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ユニフォーム渋谷陸斗ICONIC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4</v>
      </c>
      <c r="C431" t="s">
        <v>206</v>
      </c>
      <c r="D431" t="s">
        <v>61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ユニフォーム渋谷陸斗ICONIC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5</v>
      </c>
      <c r="C432" t="s">
        <v>206</v>
      </c>
      <c r="D432" t="s">
        <v>61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ユニフォーム渋谷陸斗ICONIC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1</v>
      </c>
      <c r="C433" t="s">
        <v>206</v>
      </c>
      <c r="D433" t="s">
        <v>62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ユニフォーム池尻隼人ICONIC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2</v>
      </c>
      <c r="C434" t="s">
        <v>206</v>
      </c>
      <c r="D434" t="s">
        <v>62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ユニフォーム池尻隼人ICONIC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3</v>
      </c>
      <c r="C435" t="s">
        <v>206</v>
      </c>
      <c r="D435" t="s">
        <v>62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229</v>
      </c>
      <c r="K435" s="1" t="s">
        <v>120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ユニフォーム池尻隼人ICONIC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4</v>
      </c>
      <c r="C436" t="s">
        <v>206</v>
      </c>
      <c r="D436" t="s">
        <v>62</v>
      </c>
      <c r="E436" t="s">
        <v>24</v>
      </c>
      <c r="F436" t="s">
        <v>25</v>
      </c>
      <c r="G436" t="s">
        <v>56</v>
      </c>
      <c r="H436" t="s">
        <v>71</v>
      </c>
      <c r="I436">
        <v>1</v>
      </c>
      <c r="J436" t="s">
        <v>229</v>
      </c>
      <c r="K436" s="1" t="s">
        <v>164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ユニフォーム池尻隼人ICONIC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5</v>
      </c>
      <c r="C437" t="s">
        <v>206</v>
      </c>
      <c r="D437" t="s">
        <v>62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229</v>
      </c>
      <c r="K437" s="1" t="s">
        <v>165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ユニフォーム池尻隼人ICONIC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1</v>
      </c>
      <c r="C438" t="s">
        <v>206</v>
      </c>
      <c r="D438" t="s">
        <v>63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229</v>
      </c>
      <c r="K438" s="1" t="s">
        <v>119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ユニフォーム十和田良樹ICONIC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2</v>
      </c>
      <c r="C439" t="s">
        <v>206</v>
      </c>
      <c r="D439" t="s">
        <v>63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ユニフォーム十和田良樹ICONIC</v>
      </c>
    </row>
    <row r="440" spans="1:20" x14ac:dyDescent="0.3">
      <c r="A440">
        <f>VLOOKUP(Receive[[#This Row],[No用]],SetNo[[No.用]:[vlookup 用]],2,FALSE)</f>
        <v>76</v>
      </c>
      <c r="B440">
        <f>IF(A439&lt;&gt;Receive[[#This Row],[No]],1,B439+1)</f>
        <v>3</v>
      </c>
      <c r="C440" t="s">
        <v>206</v>
      </c>
      <c r="D440" t="s">
        <v>63</v>
      </c>
      <c r="E440" t="s">
        <v>28</v>
      </c>
      <c r="F440" t="s">
        <v>25</v>
      </c>
      <c r="G440" t="s">
        <v>64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ユニフォーム十和田良樹ICONIC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4</v>
      </c>
      <c r="C441" t="s">
        <v>206</v>
      </c>
      <c r="D441" t="s">
        <v>63</v>
      </c>
      <c r="E441" t="s">
        <v>28</v>
      </c>
      <c r="F441" t="s">
        <v>25</v>
      </c>
      <c r="G441" t="s">
        <v>64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ユニフォーム十和田良樹ICONIC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5</v>
      </c>
      <c r="C442" t="s">
        <v>206</v>
      </c>
      <c r="D442" t="s">
        <v>63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ユニフォーム十和田良樹ICONIC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1</v>
      </c>
      <c r="C443" t="s">
        <v>206</v>
      </c>
      <c r="D443" t="s">
        <v>65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ユニフォーム森岳歩ICONIC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2</v>
      </c>
      <c r="C444" t="s">
        <v>206</v>
      </c>
      <c r="D444" t="s">
        <v>65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ユニフォーム森岳歩ICONIC</v>
      </c>
    </row>
    <row r="445" spans="1:20" x14ac:dyDescent="0.3">
      <c r="A445">
        <f>VLOOKUP(Receive[[#This Row],[No用]],SetNo[[No.用]:[vlookup 用]],2,FALSE)</f>
        <v>77</v>
      </c>
      <c r="B445">
        <f>IF(A444&lt;&gt;Receive[[#This Row],[No]],1,B444+1)</f>
        <v>3</v>
      </c>
      <c r="C445" t="s">
        <v>206</v>
      </c>
      <c r="D445" t="s">
        <v>65</v>
      </c>
      <c r="E445" t="s">
        <v>28</v>
      </c>
      <c r="F445" t="s">
        <v>26</v>
      </c>
      <c r="G445" t="s">
        <v>64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ユニフォーム森岳歩ICONIC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4</v>
      </c>
      <c r="C446" t="s">
        <v>206</v>
      </c>
      <c r="D446" t="s">
        <v>65</v>
      </c>
      <c r="E446" t="s">
        <v>28</v>
      </c>
      <c r="F446" t="s">
        <v>26</v>
      </c>
      <c r="G446" t="s">
        <v>64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ユニフォーム森岳歩ICONIC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5</v>
      </c>
      <c r="C447" t="s">
        <v>206</v>
      </c>
      <c r="D447" t="s">
        <v>65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ユニフォーム森岳歩ICONIC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1</v>
      </c>
      <c r="C448" t="s">
        <v>206</v>
      </c>
      <c r="D448" t="s">
        <v>66</v>
      </c>
      <c r="E448" t="s">
        <v>24</v>
      </c>
      <c r="F448" t="s">
        <v>25</v>
      </c>
      <c r="G448" t="s">
        <v>64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ユニフォーム唐松拓巳ICONIC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2</v>
      </c>
      <c r="C449" t="s">
        <v>206</v>
      </c>
      <c r="D449" t="s">
        <v>66</v>
      </c>
      <c r="E449" t="s">
        <v>24</v>
      </c>
      <c r="F449" t="s">
        <v>25</v>
      </c>
      <c r="G449" t="s">
        <v>64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ユニフォーム唐松拓巳ICONIC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3</v>
      </c>
      <c r="C450" t="s">
        <v>206</v>
      </c>
      <c r="D450" t="s">
        <v>66</v>
      </c>
      <c r="E450" t="s">
        <v>24</v>
      </c>
      <c r="F450" t="s">
        <v>25</v>
      </c>
      <c r="G450" t="s">
        <v>64</v>
      </c>
      <c r="H450" t="s">
        <v>71</v>
      </c>
      <c r="I450">
        <v>1</v>
      </c>
      <c r="J450" t="s">
        <v>229</v>
      </c>
      <c r="K450" s="1" t="s">
        <v>120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ユニフォーム唐松拓巳ICONIC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4</v>
      </c>
      <c r="C451" t="s">
        <v>206</v>
      </c>
      <c r="D451" t="s">
        <v>66</v>
      </c>
      <c r="E451" t="s">
        <v>24</v>
      </c>
      <c r="F451" t="s">
        <v>25</v>
      </c>
      <c r="G451" t="s">
        <v>64</v>
      </c>
      <c r="H451" t="s">
        <v>71</v>
      </c>
      <c r="I451">
        <v>1</v>
      </c>
      <c r="J451" t="s">
        <v>229</v>
      </c>
      <c r="K451" s="1" t="s">
        <v>164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ユニフォーム唐松拓巳ICONIC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5</v>
      </c>
      <c r="C452" t="s">
        <v>206</v>
      </c>
      <c r="D452" t="s">
        <v>66</v>
      </c>
      <c r="E452" t="s">
        <v>24</v>
      </c>
      <c r="F452" t="s">
        <v>25</v>
      </c>
      <c r="G452" t="s">
        <v>64</v>
      </c>
      <c r="H452" t="s">
        <v>71</v>
      </c>
      <c r="I452">
        <v>1</v>
      </c>
      <c r="J452" t="s">
        <v>229</v>
      </c>
      <c r="K452" s="1" t="s">
        <v>165</v>
      </c>
      <c r="L452" s="1" t="s">
        <v>162</v>
      </c>
      <c r="M452">
        <v>13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ユニフォーム唐松拓巳ICONIC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206</v>
      </c>
      <c r="D453" t="s">
        <v>67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229</v>
      </c>
      <c r="K453" s="1" t="s">
        <v>119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ユニフォーム田沢裕樹ICONIC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206</v>
      </c>
      <c r="D454" t="s">
        <v>67</v>
      </c>
      <c r="E454" t="s">
        <v>28</v>
      </c>
      <c r="F454" t="s">
        <v>25</v>
      </c>
      <c r="G454" t="s">
        <v>64</v>
      </c>
      <c r="H454" t="s">
        <v>71</v>
      </c>
      <c r="I454">
        <v>1</v>
      </c>
      <c r="J454" t="s">
        <v>229</v>
      </c>
      <c r="K454" s="1" t="s">
        <v>163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ユニフォーム田沢裕樹ICONIC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206</v>
      </c>
      <c r="D455" t="s">
        <v>67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229</v>
      </c>
      <c r="K455" s="1" t="s">
        <v>120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ユニフォーム田沢裕樹ICONIC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206</v>
      </c>
      <c r="D456" t="s">
        <v>67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229</v>
      </c>
      <c r="K456" s="1" t="s">
        <v>164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ユニフォーム田沢裕樹ICONIC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206</v>
      </c>
      <c r="D457" t="s">
        <v>67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229</v>
      </c>
      <c r="K457" s="1" t="s">
        <v>165</v>
      </c>
      <c r="L457" s="1" t="s">
        <v>162</v>
      </c>
      <c r="M457">
        <v>13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ユニフォーム田沢裕樹ICONIC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206</v>
      </c>
      <c r="D458" t="s">
        <v>68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ユニフォーム子安颯真ICONIC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206</v>
      </c>
      <c r="D459" t="s">
        <v>68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ユニフォーム子安颯真ICONIC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206</v>
      </c>
      <c r="D460" t="s">
        <v>68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ユニフォーム子安颯真ICONIC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206</v>
      </c>
      <c r="D461" t="s">
        <v>68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ユニフォーム子安颯真ICONIC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206</v>
      </c>
      <c r="D462" t="s">
        <v>68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ユニフォーム子安颯真ICONIC</v>
      </c>
    </row>
    <row r="463" spans="1:20" x14ac:dyDescent="0.3">
      <c r="A463">
        <f>VLOOKUP(Receive[[#This Row],[No用]],SetNo[[No.用]:[vlookup 用]],2,FALSE)</f>
        <v>81</v>
      </c>
      <c r="B463">
        <f>IF(A462&lt;&gt;Receive[[#This Row],[No]],1,B462+1)</f>
        <v>1</v>
      </c>
      <c r="C463" t="s">
        <v>206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229</v>
      </c>
      <c r="K463" s="1" t="s">
        <v>119</v>
      </c>
      <c r="L463" s="1" t="s">
        <v>178</v>
      </c>
      <c r="M463">
        <v>31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ユニフォーム横手駿ICONIC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2</v>
      </c>
      <c r="C464" t="s">
        <v>206</v>
      </c>
      <c r="D464" t="s">
        <v>69</v>
      </c>
      <c r="E464" t="s">
        <v>28</v>
      </c>
      <c r="F464" t="s">
        <v>21</v>
      </c>
      <c r="G464" t="s">
        <v>64</v>
      </c>
      <c r="H464" t="s">
        <v>71</v>
      </c>
      <c r="I464">
        <v>1</v>
      </c>
      <c r="J464" t="s">
        <v>229</v>
      </c>
      <c r="K464" s="1" t="s">
        <v>195</v>
      </c>
      <c r="L464" s="1" t="s">
        <v>178</v>
      </c>
      <c r="M464">
        <v>36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ユニフォーム横手駿ICONIC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3</v>
      </c>
      <c r="C465" t="s">
        <v>206</v>
      </c>
      <c r="D465" t="s">
        <v>69</v>
      </c>
      <c r="E465" t="s">
        <v>28</v>
      </c>
      <c r="F465" t="s">
        <v>21</v>
      </c>
      <c r="G465" t="s">
        <v>64</v>
      </c>
      <c r="H465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ユニフォーム横手駿ICONIC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4</v>
      </c>
      <c r="C466" t="s">
        <v>206</v>
      </c>
      <c r="D466" t="s">
        <v>69</v>
      </c>
      <c r="E466" t="s">
        <v>28</v>
      </c>
      <c r="F466" t="s">
        <v>21</v>
      </c>
      <c r="G466" t="s">
        <v>64</v>
      </c>
      <c r="H466" t="s">
        <v>71</v>
      </c>
      <c r="I466">
        <v>1</v>
      </c>
      <c r="J466" t="s">
        <v>229</v>
      </c>
      <c r="K466" s="1" t="s">
        <v>231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ユニフォーム横手駿ICONIC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5</v>
      </c>
      <c r="C467" t="s">
        <v>206</v>
      </c>
      <c r="D467" t="s">
        <v>69</v>
      </c>
      <c r="E467" t="s">
        <v>28</v>
      </c>
      <c r="F467" t="s">
        <v>21</v>
      </c>
      <c r="G467" t="s">
        <v>64</v>
      </c>
      <c r="H467" t="s">
        <v>71</v>
      </c>
      <c r="I467">
        <v>1</v>
      </c>
      <c r="J467" t="s">
        <v>229</v>
      </c>
      <c r="K467" s="1" t="s">
        <v>120</v>
      </c>
      <c r="L467" s="1" t="s">
        <v>178</v>
      </c>
      <c r="M467">
        <v>31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ユニフォーム横手駿ICONIC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6</v>
      </c>
      <c r="C468" t="s">
        <v>206</v>
      </c>
      <c r="D468" t="s">
        <v>69</v>
      </c>
      <c r="E468" t="s">
        <v>28</v>
      </c>
      <c r="F468" t="s">
        <v>21</v>
      </c>
      <c r="G468" t="s">
        <v>64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ユニフォーム横手駿ICONIC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7</v>
      </c>
      <c r="C469" t="s">
        <v>206</v>
      </c>
      <c r="D469" t="s">
        <v>69</v>
      </c>
      <c r="E469" t="s">
        <v>28</v>
      </c>
      <c r="F469" t="s">
        <v>21</v>
      </c>
      <c r="G469" t="s">
        <v>64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ユニフォーム横手駿ICONIC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8</v>
      </c>
      <c r="C470" t="s">
        <v>206</v>
      </c>
      <c r="D470" t="s">
        <v>69</v>
      </c>
      <c r="E470" t="s">
        <v>28</v>
      </c>
      <c r="F470" t="s">
        <v>21</v>
      </c>
      <c r="G470" t="s">
        <v>64</v>
      </c>
      <c r="H470" t="s">
        <v>71</v>
      </c>
      <c r="I470">
        <v>1</v>
      </c>
      <c r="J470" t="s">
        <v>229</v>
      </c>
      <c r="K470" s="1" t="s">
        <v>183</v>
      </c>
      <c r="L470" s="1" t="s">
        <v>225</v>
      </c>
      <c r="M470">
        <v>45</v>
      </c>
      <c r="N470">
        <v>0</v>
      </c>
      <c r="O470">
        <v>55</v>
      </c>
      <c r="P470">
        <v>0</v>
      </c>
      <c r="T470" t="str">
        <f>Receive[[#This Row],[服装]]&amp;Receive[[#This Row],[名前]]&amp;Receive[[#This Row],[レアリティ]]</f>
        <v>ユニフォーム横手駿ICONIC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206</v>
      </c>
      <c r="D471" t="s">
        <v>70</v>
      </c>
      <c r="E471" t="s">
        <v>28</v>
      </c>
      <c r="F471" t="s">
        <v>31</v>
      </c>
      <c r="G471" t="s">
        <v>64</v>
      </c>
      <c r="H471" t="s">
        <v>71</v>
      </c>
      <c r="I471">
        <v>1</v>
      </c>
      <c r="J471" t="s">
        <v>229</v>
      </c>
      <c r="K471" s="1" t="s">
        <v>119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ユニフォーム夏瀬伊吹ICONIC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206</v>
      </c>
      <c r="D472" t="s">
        <v>70</v>
      </c>
      <c r="E472" t="s">
        <v>28</v>
      </c>
      <c r="F472" t="s">
        <v>31</v>
      </c>
      <c r="G472" t="s">
        <v>64</v>
      </c>
      <c r="H472" t="s">
        <v>71</v>
      </c>
      <c r="I472">
        <v>1</v>
      </c>
      <c r="J472" t="s">
        <v>229</v>
      </c>
      <c r="K472" s="1" t="s">
        <v>163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ユニフォーム夏瀬伊吹ICONIC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206</v>
      </c>
      <c r="D473" t="s">
        <v>70</v>
      </c>
      <c r="E473" t="s">
        <v>28</v>
      </c>
      <c r="F473" t="s">
        <v>31</v>
      </c>
      <c r="G473" t="s">
        <v>64</v>
      </c>
      <c r="H473" t="s">
        <v>71</v>
      </c>
      <c r="I473">
        <v>1</v>
      </c>
      <c r="J473" t="s">
        <v>229</v>
      </c>
      <c r="K473" s="1" t="s">
        <v>120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ユニフォーム夏瀬伊吹ICONIC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206</v>
      </c>
      <c r="D474" t="s">
        <v>70</v>
      </c>
      <c r="E474" t="s">
        <v>28</v>
      </c>
      <c r="F474" t="s">
        <v>31</v>
      </c>
      <c r="G474" t="s">
        <v>64</v>
      </c>
      <c r="H474" t="s">
        <v>71</v>
      </c>
      <c r="I474">
        <v>1</v>
      </c>
      <c r="J474" t="s">
        <v>229</v>
      </c>
      <c r="K474" s="1" t="s">
        <v>164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ユニフォーム夏瀬伊吹ICONIC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206</v>
      </c>
      <c r="D475" t="s">
        <v>70</v>
      </c>
      <c r="E475" t="s">
        <v>28</v>
      </c>
      <c r="F475" t="s">
        <v>31</v>
      </c>
      <c r="G475" t="s">
        <v>64</v>
      </c>
      <c r="H475" t="s">
        <v>71</v>
      </c>
      <c r="I475">
        <v>1</v>
      </c>
      <c r="J475" t="s">
        <v>229</v>
      </c>
      <c r="K475" s="1" t="s">
        <v>165</v>
      </c>
      <c r="L475" s="1" t="s">
        <v>162</v>
      </c>
      <c r="M475">
        <v>14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ユニフォーム夏瀬伊吹ICONIC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206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229</v>
      </c>
      <c r="K476" s="1" t="s">
        <v>119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ユニフォーム古牧譲ICONIC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206</v>
      </c>
      <c r="D477" t="s">
        <v>72</v>
      </c>
      <c r="E477" t="s">
        <v>23</v>
      </c>
      <c r="F477" t="s">
        <v>31</v>
      </c>
      <c r="G477" t="s">
        <v>75</v>
      </c>
      <c r="H477" t="s">
        <v>71</v>
      </c>
      <c r="I477">
        <v>1</v>
      </c>
      <c r="J477" t="s">
        <v>229</v>
      </c>
      <c r="K477" s="1" t="s">
        <v>163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ユニフォーム古牧譲ICONIC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206</v>
      </c>
      <c r="D478" t="s">
        <v>72</v>
      </c>
      <c r="E478" t="s">
        <v>23</v>
      </c>
      <c r="F478" t="s">
        <v>31</v>
      </c>
      <c r="G478" t="s">
        <v>75</v>
      </c>
      <c r="H478" t="s">
        <v>71</v>
      </c>
      <c r="I478">
        <v>1</v>
      </c>
      <c r="J478" t="s">
        <v>229</v>
      </c>
      <c r="K478" s="1" t="s">
        <v>231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ユニフォーム古牧譲ICONIC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206</v>
      </c>
      <c r="D479" t="s">
        <v>72</v>
      </c>
      <c r="E479" t="s">
        <v>23</v>
      </c>
      <c r="F479" t="s">
        <v>31</v>
      </c>
      <c r="G479" t="s">
        <v>75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ユニフォーム古牧譲ICONIC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206</v>
      </c>
      <c r="D480" t="s">
        <v>72</v>
      </c>
      <c r="E480" t="s">
        <v>23</v>
      </c>
      <c r="F480" t="s">
        <v>31</v>
      </c>
      <c r="G480" t="s">
        <v>75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ユニフォーム古牧譲ICONIC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6</v>
      </c>
      <c r="C481" t="s">
        <v>206</v>
      </c>
      <c r="D481" t="s">
        <v>72</v>
      </c>
      <c r="E481" t="s">
        <v>23</v>
      </c>
      <c r="F481" t="s">
        <v>31</v>
      </c>
      <c r="G481" t="s">
        <v>75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ユニフォーム古牧譲ICONIC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206</v>
      </c>
      <c r="D482" t="s">
        <v>76</v>
      </c>
      <c r="E482" t="s">
        <v>28</v>
      </c>
      <c r="F482" t="s">
        <v>25</v>
      </c>
      <c r="G482" t="s">
        <v>75</v>
      </c>
      <c r="H482" t="s">
        <v>71</v>
      </c>
      <c r="I482">
        <v>1</v>
      </c>
      <c r="J482" t="s">
        <v>229</v>
      </c>
      <c r="K482" s="1" t="s">
        <v>119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ユニフォーム浅虫快人ICONIC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206</v>
      </c>
      <c r="D483" t="s">
        <v>76</v>
      </c>
      <c r="E483" t="s">
        <v>28</v>
      </c>
      <c r="F483" t="s">
        <v>25</v>
      </c>
      <c r="G483" t="s">
        <v>75</v>
      </c>
      <c r="H483" t="s">
        <v>71</v>
      </c>
      <c r="I483">
        <v>1</v>
      </c>
      <c r="J483" t="s">
        <v>229</v>
      </c>
      <c r="K483" s="1" t="s">
        <v>163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ユニフォーム浅虫快人ICONIC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206</v>
      </c>
      <c r="D484" t="s">
        <v>76</v>
      </c>
      <c r="E484" t="s">
        <v>28</v>
      </c>
      <c r="F484" t="s">
        <v>25</v>
      </c>
      <c r="G484" t="s">
        <v>75</v>
      </c>
      <c r="H484" t="s">
        <v>71</v>
      </c>
      <c r="I484">
        <v>1</v>
      </c>
      <c r="J484" t="s">
        <v>229</v>
      </c>
      <c r="K484" s="1" t="s">
        <v>120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ユニフォーム浅虫快人ICONIC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206</v>
      </c>
      <c r="D485" t="s">
        <v>76</v>
      </c>
      <c r="E485" t="s">
        <v>28</v>
      </c>
      <c r="F485" t="s">
        <v>25</v>
      </c>
      <c r="G485" t="s">
        <v>75</v>
      </c>
      <c r="H485" t="s">
        <v>71</v>
      </c>
      <c r="I485">
        <v>1</v>
      </c>
      <c r="J485" t="s">
        <v>229</v>
      </c>
      <c r="K485" s="1" t="s">
        <v>164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ユニフォーム浅虫快人ICONIC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229</v>
      </c>
      <c r="K486" s="1" t="s">
        <v>165</v>
      </c>
      <c r="L486" s="1" t="s">
        <v>162</v>
      </c>
      <c r="M486">
        <v>14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ユニフォーム浅虫快人ICONIC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1</v>
      </c>
      <c r="C487" t="s">
        <v>206</v>
      </c>
      <c r="D487" t="s">
        <v>79</v>
      </c>
      <c r="E487" t="s">
        <v>23</v>
      </c>
      <c r="F487" t="s">
        <v>21</v>
      </c>
      <c r="G487" t="s">
        <v>75</v>
      </c>
      <c r="H487" t="s">
        <v>71</v>
      </c>
      <c r="I487">
        <v>1</v>
      </c>
      <c r="J487" t="s">
        <v>229</v>
      </c>
      <c r="K487" s="1" t="s">
        <v>119</v>
      </c>
      <c r="L487" s="1" t="s">
        <v>173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ユニフォーム南田大志ICONIC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2</v>
      </c>
      <c r="C488" t="s">
        <v>206</v>
      </c>
      <c r="D488" t="s">
        <v>79</v>
      </c>
      <c r="E488" t="s">
        <v>23</v>
      </c>
      <c r="F488" t="s">
        <v>21</v>
      </c>
      <c r="G488" t="s">
        <v>75</v>
      </c>
      <c r="H488" t="s">
        <v>71</v>
      </c>
      <c r="I488">
        <v>1</v>
      </c>
      <c r="J488" t="s">
        <v>229</v>
      </c>
      <c r="K488" s="1" t="s">
        <v>195</v>
      </c>
      <c r="L488" s="1" t="s">
        <v>173</v>
      </c>
      <c r="M488">
        <v>39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ユニフォーム南田大志ICONIC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3</v>
      </c>
      <c r="C489" t="s">
        <v>206</v>
      </c>
      <c r="D489" t="s">
        <v>79</v>
      </c>
      <c r="E489" t="s">
        <v>23</v>
      </c>
      <c r="F489" t="s">
        <v>21</v>
      </c>
      <c r="G489" t="s">
        <v>75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34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ユニフォーム南田大志ICONIC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4</v>
      </c>
      <c r="C490" t="s">
        <v>206</v>
      </c>
      <c r="D490" t="s">
        <v>79</v>
      </c>
      <c r="E490" t="s">
        <v>23</v>
      </c>
      <c r="F490" t="s">
        <v>21</v>
      </c>
      <c r="G490" t="s">
        <v>75</v>
      </c>
      <c r="H490" t="s">
        <v>71</v>
      </c>
      <c r="I490">
        <v>1</v>
      </c>
      <c r="J490" t="s">
        <v>229</v>
      </c>
      <c r="K490" s="1" t="s">
        <v>120</v>
      </c>
      <c r="L490" s="1" t="s">
        <v>173</v>
      </c>
      <c r="M490">
        <v>34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ユニフォーム南田大志ICONIC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5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34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ユニフォーム南田大志ICONIC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6</v>
      </c>
      <c r="C492" t="s">
        <v>206</v>
      </c>
      <c r="D492" t="s">
        <v>79</v>
      </c>
      <c r="E492" t="s">
        <v>23</v>
      </c>
      <c r="F492" t="s">
        <v>21</v>
      </c>
      <c r="G492" t="s">
        <v>75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34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ユニフォーム南田大志ICONIC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7</v>
      </c>
      <c r="C493" t="s">
        <v>206</v>
      </c>
      <c r="D493" t="s">
        <v>79</v>
      </c>
      <c r="E493" t="s">
        <v>23</v>
      </c>
      <c r="F493" t="s">
        <v>21</v>
      </c>
      <c r="G493" t="s">
        <v>75</v>
      </c>
      <c r="H493" t="s">
        <v>71</v>
      </c>
      <c r="I493">
        <v>1</v>
      </c>
      <c r="J493" t="s">
        <v>229</v>
      </c>
      <c r="K493" s="1" t="s">
        <v>183</v>
      </c>
      <c r="L493" s="1" t="s">
        <v>225</v>
      </c>
      <c r="M493">
        <v>44</v>
      </c>
      <c r="N493">
        <v>0</v>
      </c>
      <c r="O493">
        <v>54</v>
      </c>
      <c r="P493">
        <v>0</v>
      </c>
      <c r="T493" t="str">
        <f>Receive[[#This Row],[服装]]&amp;Receive[[#This Row],[名前]]&amp;Receive[[#This Row],[レアリティ]]</f>
        <v>ユニフォーム南田大志ICONIC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1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229</v>
      </c>
      <c r="K494" s="1" t="s">
        <v>119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ユニフォーム湯川良明ICONIC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2</v>
      </c>
      <c r="C495" t="s">
        <v>206</v>
      </c>
      <c r="D495" t="s">
        <v>81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229</v>
      </c>
      <c r="K495" s="1" t="s">
        <v>163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ユニフォーム湯川良明ICONIC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3</v>
      </c>
      <c r="C496" t="s">
        <v>206</v>
      </c>
      <c r="D496" t="s">
        <v>81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229</v>
      </c>
      <c r="K496" s="1" t="s">
        <v>120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ユニフォーム湯川良明ICONIC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4</v>
      </c>
      <c r="C497" t="s">
        <v>206</v>
      </c>
      <c r="D497" t="s">
        <v>81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229</v>
      </c>
      <c r="K497" s="1" t="s">
        <v>164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ユニフォーム湯川良明ICONIC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5</v>
      </c>
      <c r="C498" t="s">
        <v>206</v>
      </c>
      <c r="D498" t="s">
        <v>81</v>
      </c>
      <c r="E498" t="s">
        <v>23</v>
      </c>
      <c r="F498" t="s">
        <v>26</v>
      </c>
      <c r="G498" t="s">
        <v>75</v>
      </c>
      <c r="H498" t="s">
        <v>71</v>
      </c>
      <c r="I498">
        <v>1</v>
      </c>
      <c r="J498" t="s">
        <v>229</v>
      </c>
      <c r="K498" s="1" t="s">
        <v>165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ユニフォーム湯川良明ICONIC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1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229</v>
      </c>
      <c r="K499" s="1" t="s">
        <v>119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ユニフォーム稲垣功ICONIC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2</v>
      </c>
      <c r="C500" t="s">
        <v>206</v>
      </c>
      <c r="D500" t="s">
        <v>83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ユニフォーム稲垣功ICONIC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3</v>
      </c>
      <c r="C501" t="s">
        <v>206</v>
      </c>
      <c r="D501" t="s">
        <v>83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ユニフォーム稲垣功ICONIC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4</v>
      </c>
      <c r="C502" t="s">
        <v>206</v>
      </c>
      <c r="D502" t="s">
        <v>83</v>
      </c>
      <c r="E502" t="s">
        <v>23</v>
      </c>
      <c r="F502" t="s">
        <v>25</v>
      </c>
      <c r="G502" t="s">
        <v>75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ユニフォーム稲垣功ICONIC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5</v>
      </c>
      <c r="C503" t="s">
        <v>206</v>
      </c>
      <c r="D503" t="s">
        <v>83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ユニフォーム稲垣功ICONIC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1</v>
      </c>
      <c r="C504" t="s">
        <v>206</v>
      </c>
      <c r="D504" t="s">
        <v>86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ユニフォーム馬門英治ICONIC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2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ユニフォーム馬門英治ICONIC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3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ユニフォーム馬門英治ICONIC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4</v>
      </c>
      <c r="C507" t="s">
        <v>206</v>
      </c>
      <c r="D507" t="s">
        <v>86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ユニフォーム馬門英治ICONIC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5</v>
      </c>
      <c r="C508" t="s">
        <v>206</v>
      </c>
      <c r="D508" t="s">
        <v>86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ユニフォーム馬門英治ICONIC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1</v>
      </c>
      <c r="C509" t="s">
        <v>206</v>
      </c>
      <c r="D509" t="s">
        <v>88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ユニフォーム百沢雄大ICONIC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2</v>
      </c>
      <c r="C510" t="s">
        <v>206</v>
      </c>
      <c r="D510" t="s">
        <v>88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229</v>
      </c>
      <c r="K510" s="1" t="s">
        <v>231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ユニフォーム百沢雄大ICONIC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3</v>
      </c>
      <c r="C511" t="s">
        <v>206</v>
      </c>
      <c r="D511" t="s">
        <v>88</v>
      </c>
      <c r="E511" t="s">
        <v>23</v>
      </c>
      <c r="F511" t="s">
        <v>25</v>
      </c>
      <c r="G511" t="s">
        <v>75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ユニフォーム百沢雄大ICONIC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4</v>
      </c>
      <c r="C512" t="s">
        <v>206</v>
      </c>
      <c r="D512" t="s">
        <v>88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ユニフォーム百沢雄大ICONIC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5</v>
      </c>
      <c r="C513" t="s">
        <v>206</v>
      </c>
      <c r="D513" t="s">
        <v>88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ユニフォーム百沢雄大ICONIC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s="1" t="s">
        <v>705</v>
      </c>
      <c r="D514" t="s">
        <v>88</v>
      </c>
      <c r="E514" s="1" t="s">
        <v>90</v>
      </c>
      <c r="F514" t="s">
        <v>78</v>
      </c>
      <c r="G514" t="s">
        <v>75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職業体験百沢雄大ICONIC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s="1" t="s">
        <v>705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229</v>
      </c>
      <c r="K515" s="1" t="s">
        <v>231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職業体験百沢雄大ICONIC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s="1" t="s">
        <v>705</v>
      </c>
      <c r="D516" t="s">
        <v>88</v>
      </c>
      <c r="E516" s="1" t="s">
        <v>90</v>
      </c>
      <c r="F516" t="s">
        <v>78</v>
      </c>
      <c r="G516" t="s">
        <v>75</v>
      </c>
      <c r="H516" t="s">
        <v>71</v>
      </c>
      <c r="I516">
        <v>1</v>
      </c>
      <c r="J516" t="s">
        <v>229</v>
      </c>
      <c r="K516" s="1" t="s">
        <v>120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職業体験百沢雄大ICONIC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s="1" t="s">
        <v>705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229</v>
      </c>
      <c r="K517" s="1" t="s">
        <v>164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職業体験百沢雄大ICONIC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s="1" t="s">
        <v>705</v>
      </c>
      <c r="D518" t="s">
        <v>88</v>
      </c>
      <c r="E518" s="1" t="s">
        <v>90</v>
      </c>
      <c r="F518" t="s">
        <v>78</v>
      </c>
      <c r="G518" t="s">
        <v>75</v>
      </c>
      <c r="H518" t="s">
        <v>71</v>
      </c>
      <c r="I518">
        <v>1</v>
      </c>
      <c r="J518" t="s">
        <v>229</v>
      </c>
      <c r="K518" s="1" t="s">
        <v>165</v>
      </c>
      <c r="L518" s="1" t="s">
        <v>162</v>
      </c>
      <c r="M518">
        <v>12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職業体験百沢雄大ICONIC</v>
      </c>
    </row>
    <row r="519" spans="1:20" x14ac:dyDescent="0.3">
      <c r="A519">
        <f>VLOOKUP(Receive[[#This Row],[No用]],SetNo[[No.用]:[vlookup 用]],2,FALSE)</f>
        <v>91</v>
      </c>
      <c r="B519">
        <f>IF(A518&lt;&gt;Receive[[#This Row],[No]],1,B518+1)</f>
        <v>1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229</v>
      </c>
      <c r="K519" s="1" t="s">
        <v>119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ユニフォーム照島游児ICONIC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2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229</v>
      </c>
      <c r="K520" s="1" t="s">
        <v>163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ユニフォーム照島游児ICONIC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3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229</v>
      </c>
      <c r="K521" s="1" t="s">
        <v>231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ユニフォーム照島游児ICONIC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4</v>
      </c>
      <c r="C522" t="s">
        <v>108</v>
      </c>
      <c r="D522" t="s">
        <v>89</v>
      </c>
      <c r="E522" t="s">
        <v>90</v>
      </c>
      <c r="F522" t="s">
        <v>78</v>
      </c>
      <c r="G522" t="s">
        <v>91</v>
      </c>
      <c r="H522" t="s">
        <v>71</v>
      </c>
      <c r="I522">
        <v>1</v>
      </c>
      <c r="J522" t="s">
        <v>229</v>
      </c>
      <c r="K522" s="1" t="s">
        <v>120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ユニフォーム照島游児ICONIC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5</v>
      </c>
      <c r="C523" t="s">
        <v>108</v>
      </c>
      <c r="D523" t="s">
        <v>89</v>
      </c>
      <c r="E523" t="s">
        <v>90</v>
      </c>
      <c r="F523" t="s">
        <v>78</v>
      </c>
      <c r="G523" t="s">
        <v>91</v>
      </c>
      <c r="H523" t="s">
        <v>71</v>
      </c>
      <c r="I523">
        <v>1</v>
      </c>
      <c r="J523" t="s">
        <v>229</v>
      </c>
      <c r="K523" s="1" t="s">
        <v>164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ユニフォーム照島游児ICONIC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6</v>
      </c>
      <c r="C524" t="s">
        <v>108</v>
      </c>
      <c r="D524" t="s">
        <v>89</v>
      </c>
      <c r="E524" t="s">
        <v>90</v>
      </c>
      <c r="F524" t="s">
        <v>78</v>
      </c>
      <c r="G524" t="s">
        <v>91</v>
      </c>
      <c r="H524" t="s">
        <v>71</v>
      </c>
      <c r="I524">
        <v>1</v>
      </c>
      <c r="J524" t="s">
        <v>229</v>
      </c>
      <c r="K524" s="1" t="s">
        <v>165</v>
      </c>
      <c r="L524" s="1" t="s">
        <v>162</v>
      </c>
      <c r="M524">
        <v>13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ユニフォーム照島游児ICONIC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229</v>
      </c>
      <c r="K525" s="1" t="s">
        <v>119</v>
      </c>
      <c r="L525" s="1" t="s">
        <v>178</v>
      </c>
      <c r="M525">
        <v>32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制服照島游児ICONIC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229</v>
      </c>
      <c r="K526" s="1" t="s">
        <v>163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制服照島游児ICONIC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89</v>
      </c>
      <c r="E527" t="s">
        <v>77</v>
      </c>
      <c r="F527" t="s">
        <v>78</v>
      </c>
      <c r="G527" t="s">
        <v>91</v>
      </c>
      <c r="H527" t="s">
        <v>71</v>
      </c>
      <c r="I527">
        <v>1</v>
      </c>
      <c r="J527" t="s">
        <v>229</v>
      </c>
      <c r="K527" s="1" t="s">
        <v>231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制服照島游児ICONIC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89</v>
      </c>
      <c r="E528" t="s">
        <v>77</v>
      </c>
      <c r="F528" t="s">
        <v>78</v>
      </c>
      <c r="G528" t="s">
        <v>91</v>
      </c>
      <c r="H528" t="s">
        <v>71</v>
      </c>
      <c r="I528">
        <v>1</v>
      </c>
      <c r="J528" t="s">
        <v>229</v>
      </c>
      <c r="K528" s="1" t="s">
        <v>120</v>
      </c>
      <c r="L528" s="1" t="s">
        <v>178</v>
      </c>
      <c r="M528">
        <v>32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制服照島游児ICONIC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89</v>
      </c>
      <c r="E529" t="s">
        <v>77</v>
      </c>
      <c r="F529" t="s">
        <v>78</v>
      </c>
      <c r="G529" t="s">
        <v>91</v>
      </c>
      <c r="H529" t="s">
        <v>71</v>
      </c>
      <c r="I529">
        <v>1</v>
      </c>
      <c r="J529" t="s">
        <v>229</v>
      </c>
      <c r="K529" s="1" t="s">
        <v>164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制服照島游児ICONIC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6</v>
      </c>
      <c r="C530" t="s">
        <v>149</v>
      </c>
      <c r="D530" t="s">
        <v>89</v>
      </c>
      <c r="E530" t="s">
        <v>77</v>
      </c>
      <c r="F530" t="s">
        <v>78</v>
      </c>
      <c r="G530" t="s">
        <v>91</v>
      </c>
      <c r="H530" t="s">
        <v>71</v>
      </c>
      <c r="I530">
        <v>1</v>
      </c>
      <c r="J530" t="s">
        <v>229</v>
      </c>
      <c r="K530" s="1" t="s">
        <v>165</v>
      </c>
      <c r="L530" s="1" t="s">
        <v>162</v>
      </c>
      <c r="M530">
        <v>13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制服照島游児ICONIC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7</v>
      </c>
      <c r="C531" t="s">
        <v>149</v>
      </c>
      <c r="D531" t="s">
        <v>89</v>
      </c>
      <c r="E531" t="s">
        <v>77</v>
      </c>
      <c r="F531" t="s">
        <v>78</v>
      </c>
      <c r="G531" t="s">
        <v>91</v>
      </c>
      <c r="H531" t="s">
        <v>71</v>
      </c>
      <c r="I531">
        <v>1</v>
      </c>
      <c r="J531" t="s">
        <v>229</v>
      </c>
      <c r="K531" s="1" t="s">
        <v>183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Receive[[#This Row],[服装]]&amp;Receive[[#This Row],[名前]]&amp;Receive[[#This Row],[レアリティ]]</f>
        <v>制服照島游児ICONIC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1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ユニフォーム母畑和馬ICONIC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2</v>
      </c>
      <c r="C533" t="s">
        <v>108</v>
      </c>
      <c r="D533" t="s">
        <v>92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ユニフォーム母畑和馬ICONIC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3</v>
      </c>
      <c r="C534" t="s">
        <v>108</v>
      </c>
      <c r="D534" t="s">
        <v>92</v>
      </c>
      <c r="E534" t="s">
        <v>90</v>
      </c>
      <c r="F534" t="s">
        <v>82</v>
      </c>
      <c r="G534" t="s">
        <v>91</v>
      </c>
      <c r="H534" t="s">
        <v>71</v>
      </c>
      <c r="I534">
        <v>1</v>
      </c>
      <c r="J534" t="s">
        <v>229</v>
      </c>
      <c r="K534" s="1" t="s">
        <v>231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ユニフォーム母畑和馬ICONIC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4</v>
      </c>
      <c r="C535" t="s">
        <v>108</v>
      </c>
      <c r="D535" t="s">
        <v>92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ユニフォーム母畑和馬ICONIC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5</v>
      </c>
      <c r="C536" t="s">
        <v>108</v>
      </c>
      <c r="D536" t="s">
        <v>92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ユニフォーム母畑和馬ICONIC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6</v>
      </c>
      <c r="C537" t="s">
        <v>108</v>
      </c>
      <c r="D537" t="s">
        <v>92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ユニフォーム母畑和馬ICONIC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108</v>
      </c>
      <c r="D538" t="s">
        <v>93</v>
      </c>
      <c r="E538" t="s">
        <v>73</v>
      </c>
      <c r="F538" t="s">
        <v>74</v>
      </c>
      <c r="G538" t="s">
        <v>91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ユニフォーム二岐丈晴ICONIC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108</v>
      </c>
      <c r="D539" t="s">
        <v>93</v>
      </c>
      <c r="E539" t="s">
        <v>73</v>
      </c>
      <c r="F539" t="s">
        <v>74</v>
      </c>
      <c r="G539" t="s">
        <v>91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ユニフォーム二岐丈晴ICONIC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108</v>
      </c>
      <c r="D540" t="s">
        <v>93</v>
      </c>
      <c r="E540" t="s">
        <v>73</v>
      </c>
      <c r="F540" t="s">
        <v>74</v>
      </c>
      <c r="G540" t="s">
        <v>91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ユニフォーム二岐丈晴ICONIC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108</v>
      </c>
      <c r="D541" t="s">
        <v>93</v>
      </c>
      <c r="E541" t="s">
        <v>73</v>
      </c>
      <c r="F541" t="s">
        <v>74</v>
      </c>
      <c r="G541" t="s">
        <v>91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ユニフォーム二岐丈晴ICONIC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108</v>
      </c>
      <c r="D542" t="s">
        <v>93</v>
      </c>
      <c r="E542" t="s">
        <v>73</v>
      </c>
      <c r="F542" t="s">
        <v>74</v>
      </c>
      <c r="G542" t="s">
        <v>91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ユニフォーム二岐丈晴ICONIC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1</v>
      </c>
      <c r="C543" t="s">
        <v>149</v>
      </c>
      <c r="D543" t="s">
        <v>93</v>
      </c>
      <c r="E543" t="s">
        <v>90</v>
      </c>
      <c r="F543" t="s">
        <v>74</v>
      </c>
      <c r="G543" t="s">
        <v>91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制服二岐丈晴ICONIC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2</v>
      </c>
      <c r="C544" t="s">
        <v>149</v>
      </c>
      <c r="D544" t="s">
        <v>93</v>
      </c>
      <c r="E544" t="s">
        <v>90</v>
      </c>
      <c r="F544" t="s">
        <v>74</v>
      </c>
      <c r="G544" t="s">
        <v>91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制服二岐丈晴ICONIC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3</v>
      </c>
      <c r="C545" t="s">
        <v>149</v>
      </c>
      <c r="D545" t="s">
        <v>93</v>
      </c>
      <c r="E545" t="s">
        <v>90</v>
      </c>
      <c r="F545" t="s">
        <v>74</v>
      </c>
      <c r="G545" t="s">
        <v>91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制服二岐丈晴ICONIC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4</v>
      </c>
      <c r="C546" t="s">
        <v>149</v>
      </c>
      <c r="D546" t="s">
        <v>93</v>
      </c>
      <c r="E546" t="s">
        <v>90</v>
      </c>
      <c r="F546" t="s">
        <v>74</v>
      </c>
      <c r="G546" t="s">
        <v>91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制服二岐丈晴ICONIC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5</v>
      </c>
      <c r="C547" t="s">
        <v>149</v>
      </c>
      <c r="D547" t="s">
        <v>93</v>
      </c>
      <c r="E547" t="s">
        <v>90</v>
      </c>
      <c r="F547" t="s">
        <v>74</v>
      </c>
      <c r="G547" t="s">
        <v>91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制服二岐丈晴ICONIC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1</v>
      </c>
      <c r="C548" t="s">
        <v>108</v>
      </c>
      <c r="D548" t="s">
        <v>99</v>
      </c>
      <c r="E548" t="s">
        <v>73</v>
      </c>
      <c r="F548" t="s">
        <v>78</v>
      </c>
      <c r="G548" t="s">
        <v>91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ユニフォーム沼尻凛太郎ICONIC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2</v>
      </c>
      <c r="C549" t="s">
        <v>108</v>
      </c>
      <c r="D549" t="s">
        <v>99</v>
      </c>
      <c r="E549" t="s">
        <v>73</v>
      </c>
      <c r="F549" t="s">
        <v>78</v>
      </c>
      <c r="G549" t="s">
        <v>91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ユニフォーム沼尻凛太郎ICONIC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3</v>
      </c>
      <c r="C550" t="s">
        <v>108</v>
      </c>
      <c r="D550" t="s">
        <v>99</v>
      </c>
      <c r="E550" t="s">
        <v>73</v>
      </c>
      <c r="F550" t="s">
        <v>78</v>
      </c>
      <c r="G550" t="s">
        <v>91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ユニフォーム沼尻凛太郎ICONIC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4</v>
      </c>
      <c r="C551" t="s">
        <v>108</v>
      </c>
      <c r="D551" t="s">
        <v>99</v>
      </c>
      <c r="E551" t="s">
        <v>73</v>
      </c>
      <c r="F551" t="s">
        <v>78</v>
      </c>
      <c r="G551" t="s">
        <v>91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ユニフォーム沼尻凛太郎ICONIC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5</v>
      </c>
      <c r="C552" t="s">
        <v>108</v>
      </c>
      <c r="D552" t="s">
        <v>99</v>
      </c>
      <c r="E552" t="s">
        <v>73</v>
      </c>
      <c r="F552" t="s">
        <v>78</v>
      </c>
      <c r="G552" t="s">
        <v>91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ユニフォーム沼尻凛太郎ICONIC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108</v>
      </c>
      <c r="D553" t="s">
        <v>94</v>
      </c>
      <c r="E553" t="s">
        <v>90</v>
      </c>
      <c r="F553" t="s">
        <v>82</v>
      </c>
      <c r="G553" t="s">
        <v>91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ユニフォーム飯坂信義ICONIC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108</v>
      </c>
      <c r="D554" t="s">
        <v>94</v>
      </c>
      <c r="E554" t="s">
        <v>90</v>
      </c>
      <c r="F554" t="s">
        <v>82</v>
      </c>
      <c r="G554" t="s">
        <v>91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ユニフォーム飯坂信義ICONIC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108</v>
      </c>
      <c r="D555" t="s">
        <v>94</v>
      </c>
      <c r="E555" t="s">
        <v>90</v>
      </c>
      <c r="F555" t="s">
        <v>82</v>
      </c>
      <c r="G555" t="s">
        <v>91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ユニフォーム飯坂信義ICONIC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108</v>
      </c>
      <c r="D556" t="s">
        <v>94</v>
      </c>
      <c r="E556" t="s">
        <v>90</v>
      </c>
      <c r="F556" t="s">
        <v>82</v>
      </c>
      <c r="G556" t="s">
        <v>91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ユニフォーム飯坂信義ICONIC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108</v>
      </c>
      <c r="D557" t="s">
        <v>94</v>
      </c>
      <c r="E557" t="s">
        <v>90</v>
      </c>
      <c r="F557" t="s">
        <v>82</v>
      </c>
      <c r="G557" t="s">
        <v>91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ユニフォーム飯坂信義ICONIC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108</v>
      </c>
      <c r="D558" t="s">
        <v>95</v>
      </c>
      <c r="E558" t="s">
        <v>90</v>
      </c>
      <c r="F558" t="s">
        <v>78</v>
      </c>
      <c r="G558" t="s">
        <v>91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ユニフォーム東山勝道ICONIC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108</v>
      </c>
      <c r="D559" t="s">
        <v>95</v>
      </c>
      <c r="E559" t="s">
        <v>90</v>
      </c>
      <c r="F559" t="s">
        <v>78</v>
      </c>
      <c r="G559" t="s">
        <v>91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ユニフォーム東山勝道ICONIC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108</v>
      </c>
      <c r="D560" t="s">
        <v>95</v>
      </c>
      <c r="E560" t="s">
        <v>90</v>
      </c>
      <c r="F560" t="s">
        <v>78</v>
      </c>
      <c r="G560" t="s">
        <v>91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ユニフォーム東山勝道ICONIC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108</v>
      </c>
      <c r="D561" t="s">
        <v>95</v>
      </c>
      <c r="E561" t="s">
        <v>90</v>
      </c>
      <c r="F561" t="s">
        <v>78</v>
      </c>
      <c r="G561" t="s">
        <v>91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ユニフォーム東山勝道ICONIC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108</v>
      </c>
      <c r="D562" t="s">
        <v>95</v>
      </c>
      <c r="E562" t="s">
        <v>90</v>
      </c>
      <c r="F562" t="s">
        <v>78</v>
      </c>
      <c r="G562" t="s">
        <v>91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ユニフォーム東山勝道ICONIC</v>
      </c>
    </row>
    <row r="563" spans="1:20" x14ac:dyDescent="0.3">
      <c r="A563">
        <f>VLOOKUP(Receive[[#This Row],[No用]],SetNo[[No.用]:[vlookup 用]],2,FALSE)</f>
        <v>99</v>
      </c>
      <c r="B563">
        <f>IF(A562&lt;&gt;Receive[[#This Row],[No]],1,B562+1)</f>
        <v>1</v>
      </c>
      <c r="C563" t="s">
        <v>108</v>
      </c>
      <c r="D563" t="s">
        <v>96</v>
      </c>
      <c r="E563" t="s">
        <v>90</v>
      </c>
      <c r="F563" t="s">
        <v>80</v>
      </c>
      <c r="G563" t="s">
        <v>91</v>
      </c>
      <c r="H563" t="s">
        <v>71</v>
      </c>
      <c r="I563">
        <v>1</v>
      </c>
      <c r="J563" t="s">
        <v>229</v>
      </c>
      <c r="K563" s="1" t="s">
        <v>119</v>
      </c>
      <c r="L563" s="1" t="s">
        <v>173</v>
      </c>
      <c r="M563">
        <v>36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ユニフォーム土湯新ICONIC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2</v>
      </c>
      <c r="C564" t="s">
        <v>108</v>
      </c>
      <c r="D564" t="s">
        <v>96</v>
      </c>
      <c r="E564" t="s">
        <v>90</v>
      </c>
      <c r="F564" t="s">
        <v>80</v>
      </c>
      <c r="G564" t="s">
        <v>91</v>
      </c>
      <c r="H564" t="s">
        <v>71</v>
      </c>
      <c r="I564">
        <v>1</v>
      </c>
      <c r="J564" t="s">
        <v>229</v>
      </c>
      <c r="K564" s="1" t="s">
        <v>195</v>
      </c>
      <c r="L564" s="1" t="s">
        <v>173</v>
      </c>
      <c r="M564">
        <v>42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ユニフォーム土湯新ICONIC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3</v>
      </c>
      <c r="C565" t="s">
        <v>108</v>
      </c>
      <c r="D565" t="s">
        <v>96</v>
      </c>
      <c r="E565" t="s">
        <v>90</v>
      </c>
      <c r="F565" t="s">
        <v>80</v>
      </c>
      <c r="G565" t="s">
        <v>91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ユニフォーム土湯新ICONIC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4</v>
      </c>
      <c r="C566" t="s">
        <v>108</v>
      </c>
      <c r="D566" t="s">
        <v>96</v>
      </c>
      <c r="E566" t="s">
        <v>90</v>
      </c>
      <c r="F566" t="s">
        <v>80</v>
      </c>
      <c r="G566" t="s">
        <v>91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ユニフォーム土湯新ICONIC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5</v>
      </c>
      <c r="C567" t="s">
        <v>108</v>
      </c>
      <c r="D567" t="s">
        <v>96</v>
      </c>
      <c r="E567" t="s">
        <v>90</v>
      </c>
      <c r="F567" t="s">
        <v>80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173</v>
      </c>
      <c r="M567">
        <v>36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ユニフォーム土湯新ICONIC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6</v>
      </c>
      <c r="C568" t="s">
        <v>108</v>
      </c>
      <c r="D568" t="s">
        <v>96</v>
      </c>
      <c r="E568" t="s">
        <v>90</v>
      </c>
      <c r="F568" t="s">
        <v>80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34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ユニフォーム土湯新ICONIC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7</v>
      </c>
      <c r="C569" t="s">
        <v>108</v>
      </c>
      <c r="D569" t="s">
        <v>96</v>
      </c>
      <c r="E569" t="s">
        <v>90</v>
      </c>
      <c r="F569" t="s">
        <v>80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34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ユニフォーム土湯新ICONIC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8</v>
      </c>
      <c r="C570" t="s">
        <v>108</v>
      </c>
      <c r="D570" t="s">
        <v>96</v>
      </c>
      <c r="E570" t="s">
        <v>90</v>
      </c>
      <c r="F570" t="s">
        <v>80</v>
      </c>
      <c r="G570" t="s">
        <v>91</v>
      </c>
      <c r="H570" t="s">
        <v>71</v>
      </c>
      <c r="I570">
        <v>1</v>
      </c>
      <c r="J570" t="s">
        <v>229</v>
      </c>
      <c r="K570" s="1" t="s">
        <v>183</v>
      </c>
      <c r="L570" s="1" t="s">
        <v>225</v>
      </c>
      <c r="M570">
        <v>47</v>
      </c>
      <c r="N570">
        <v>0</v>
      </c>
      <c r="O570">
        <v>57</v>
      </c>
      <c r="P570">
        <v>0</v>
      </c>
      <c r="T570" t="str">
        <f>Receive[[#This Row],[服装]]&amp;Receive[[#This Row],[名前]]&amp;Receive[[#This Row],[レアリティ]]</f>
        <v>ユニフォーム土湯新ICONIC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1</v>
      </c>
      <c r="C571" t="s">
        <v>206</v>
      </c>
      <c r="D571" t="s">
        <v>571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ユニフォーム中島猛ICONIC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2</v>
      </c>
      <c r="C572" t="s">
        <v>206</v>
      </c>
      <c r="D572" t="s">
        <v>571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ユニフォーム中島猛ICONIC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3</v>
      </c>
      <c r="C573" t="s">
        <v>206</v>
      </c>
      <c r="D573" t="s">
        <v>571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ユニフォーム中島猛ICONIC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4</v>
      </c>
      <c r="C574" t="s">
        <v>206</v>
      </c>
      <c r="D574" t="s">
        <v>571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ユニフォーム中島猛ICONIC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5</v>
      </c>
      <c r="C575" t="s">
        <v>206</v>
      </c>
      <c r="D575" t="s">
        <v>571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ユニフォーム中島猛ICONIC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6</v>
      </c>
      <c r="C576" t="s">
        <v>206</v>
      </c>
      <c r="D576" t="s">
        <v>571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ユニフォーム中島猛ICONIC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206</v>
      </c>
      <c r="D577" t="s">
        <v>574</v>
      </c>
      <c r="E577" t="s">
        <v>24</v>
      </c>
      <c r="F577" t="s">
        <v>25</v>
      </c>
      <c r="G577" t="s">
        <v>156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ユニフォーム白石優希ICONIC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206</v>
      </c>
      <c r="D578" t="s">
        <v>574</v>
      </c>
      <c r="E578" t="s">
        <v>24</v>
      </c>
      <c r="F578" t="s">
        <v>25</v>
      </c>
      <c r="G578" t="s">
        <v>156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ユニフォーム白石優希ICONIC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206</v>
      </c>
      <c r="D579" t="s">
        <v>574</v>
      </c>
      <c r="E579" t="s">
        <v>24</v>
      </c>
      <c r="F579" t="s">
        <v>25</v>
      </c>
      <c r="G579" t="s">
        <v>156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ユニフォーム白石優希ICONIC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206</v>
      </c>
      <c r="D580" t="s">
        <v>574</v>
      </c>
      <c r="E580" t="s">
        <v>24</v>
      </c>
      <c r="F580" t="s">
        <v>25</v>
      </c>
      <c r="G580" t="s">
        <v>156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ユニフォーム白石優希ICONIC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206</v>
      </c>
      <c r="D581" t="s">
        <v>574</v>
      </c>
      <c r="E581" t="s">
        <v>24</v>
      </c>
      <c r="F581" t="s">
        <v>25</v>
      </c>
      <c r="G581" t="s">
        <v>156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12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ユニフォーム白石優希ICONIC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206</v>
      </c>
      <c r="D582" t="s">
        <v>577</v>
      </c>
      <c r="E582" t="s">
        <v>28</v>
      </c>
      <c r="F582" t="s">
        <v>31</v>
      </c>
      <c r="G582" t="s">
        <v>156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ユニフォーム花山一雅ICONIC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206</v>
      </c>
      <c r="D583" t="s">
        <v>577</v>
      </c>
      <c r="E583" t="s">
        <v>28</v>
      </c>
      <c r="F583" t="s">
        <v>31</v>
      </c>
      <c r="G583" t="s">
        <v>156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ユニフォーム花山一雅ICONIC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206</v>
      </c>
      <c r="D584" t="s">
        <v>577</v>
      </c>
      <c r="E584" t="s">
        <v>28</v>
      </c>
      <c r="F584" t="s">
        <v>31</v>
      </c>
      <c r="G584" t="s">
        <v>156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ユニフォーム花山一雅ICONIC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206</v>
      </c>
      <c r="D585" t="s">
        <v>577</v>
      </c>
      <c r="E585" t="s">
        <v>28</v>
      </c>
      <c r="F585" t="s">
        <v>31</v>
      </c>
      <c r="G585" t="s">
        <v>156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ユニフォーム花山一雅ICONIC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206</v>
      </c>
      <c r="D586" t="s">
        <v>577</v>
      </c>
      <c r="E586" t="s">
        <v>28</v>
      </c>
      <c r="F586" t="s">
        <v>31</v>
      </c>
      <c r="G586" t="s">
        <v>156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ユニフォーム花山一雅ICONIC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1</v>
      </c>
      <c r="C587" t="s">
        <v>206</v>
      </c>
      <c r="D587" t="s">
        <v>580</v>
      </c>
      <c r="E587" t="s">
        <v>28</v>
      </c>
      <c r="F587" t="s">
        <v>26</v>
      </c>
      <c r="G587" t="s">
        <v>156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ユニフォーム鳴子哲平ICONIC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2</v>
      </c>
      <c r="C588" t="s">
        <v>206</v>
      </c>
      <c r="D588" t="s">
        <v>580</v>
      </c>
      <c r="E588" t="s">
        <v>28</v>
      </c>
      <c r="F588" t="s">
        <v>26</v>
      </c>
      <c r="G588" t="s">
        <v>156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ユニフォーム鳴子哲平ICONIC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3</v>
      </c>
      <c r="C589" t="s">
        <v>206</v>
      </c>
      <c r="D589" t="s">
        <v>580</v>
      </c>
      <c r="E589" t="s">
        <v>28</v>
      </c>
      <c r="F589" t="s">
        <v>26</v>
      </c>
      <c r="G589" t="s">
        <v>156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ユニフォーム鳴子哲平ICONIC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4</v>
      </c>
      <c r="C590" t="s">
        <v>206</v>
      </c>
      <c r="D590" t="s">
        <v>580</v>
      </c>
      <c r="E590" t="s">
        <v>28</v>
      </c>
      <c r="F590" t="s">
        <v>26</v>
      </c>
      <c r="G590" t="s">
        <v>156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ユニフォーム鳴子哲平ICONIC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5</v>
      </c>
      <c r="C591" t="s">
        <v>206</v>
      </c>
      <c r="D591" t="s">
        <v>580</v>
      </c>
      <c r="E591" t="s">
        <v>28</v>
      </c>
      <c r="F591" t="s">
        <v>26</v>
      </c>
      <c r="G591" t="s">
        <v>156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ユニフォーム鳴子哲平ICONIC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206</v>
      </c>
      <c r="D592" t="s">
        <v>583</v>
      </c>
      <c r="E592" t="s">
        <v>28</v>
      </c>
      <c r="F592" t="s">
        <v>21</v>
      </c>
      <c r="G592" t="s">
        <v>156</v>
      </c>
      <c r="H592" t="s">
        <v>71</v>
      </c>
      <c r="I592">
        <v>1</v>
      </c>
      <c r="J592" t="s">
        <v>229</v>
      </c>
      <c r="K592" s="1" t="s">
        <v>119</v>
      </c>
      <c r="L592" s="1" t="s">
        <v>173</v>
      </c>
      <c r="M592" s="1">
        <v>37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ユニフォーム秋保和光ICONIC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206</v>
      </c>
      <c r="D593" t="s">
        <v>583</v>
      </c>
      <c r="E593" t="s">
        <v>28</v>
      </c>
      <c r="F593" t="s">
        <v>21</v>
      </c>
      <c r="G593" t="s">
        <v>156</v>
      </c>
      <c r="H593" t="s">
        <v>71</v>
      </c>
      <c r="I593">
        <v>1</v>
      </c>
      <c r="J593" t="s">
        <v>229</v>
      </c>
      <c r="K593" s="1" t="s">
        <v>195</v>
      </c>
      <c r="L593" s="1" t="s">
        <v>173</v>
      </c>
      <c r="M593">
        <v>42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ユニフォーム秋保和光ICONIC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206</v>
      </c>
      <c r="D594" t="s">
        <v>583</v>
      </c>
      <c r="E594" t="s">
        <v>28</v>
      </c>
      <c r="F594" t="s">
        <v>21</v>
      </c>
      <c r="G594" t="s">
        <v>156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34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ユニフォーム秋保和光ICONIC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206</v>
      </c>
      <c r="D595" t="s">
        <v>583</v>
      </c>
      <c r="E595" t="s">
        <v>28</v>
      </c>
      <c r="F595" t="s">
        <v>21</v>
      </c>
      <c r="G595" t="s">
        <v>156</v>
      </c>
      <c r="H595" t="s">
        <v>71</v>
      </c>
      <c r="I595">
        <v>1</v>
      </c>
      <c r="J595" t="s">
        <v>229</v>
      </c>
      <c r="K595" s="1" t="s">
        <v>120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ユニフォーム秋保和光ICONIC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206</v>
      </c>
      <c r="D596" t="s">
        <v>583</v>
      </c>
      <c r="E596" t="s">
        <v>28</v>
      </c>
      <c r="F596" t="s">
        <v>21</v>
      </c>
      <c r="G596" t="s">
        <v>156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ユニフォーム秋保和光ICONIC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6</v>
      </c>
      <c r="C597" t="s">
        <v>206</v>
      </c>
      <c r="D597" t="s">
        <v>583</v>
      </c>
      <c r="E597" t="s">
        <v>28</v>
      </c>
      <c r="F597" t="s">
        <v>21</v>
      </c>
      <c r="G597" t="s">
        <v>156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34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ユニフォーム秋保和光ICONIC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7</v>
      </c>
      <c r="C598" t="s">
        <v>206</v>
      </c>
      <c r="D598" t="s">
        <v>583</v>
      </c>
      <c r="E598" t="s">
        <v>28</v>
      </c>
      <c r="F598" t="s">
        <v>21</v>
      </c>
      <c r="G598" t="s">
        <v>156</v>
      </c>
      <c r="H598" t="s">
        <v>71</v>
      </c>
      <c r="I598">
        <v>1</v>
      </c>
      <c r="J598" t="s">
        <v>229</v>
      </c>
      <c r="K598" s="1" t="s">
        <v>183</v>
      </c>
      <c r="L598" s="1" t="s">
        <v>225</v>
      </c>
      <c r="M598">
        <v>46</v>
      </c>
      <c r="N598">
        <v>0</v>
      </c>
      <c r="O598">
        <v>56</v>
      </c>
      <c r="P598">
        <v>0</v>
      </c>
      <c r="T598" t="str">
        <f>Receive[[#This Row],[服装]]&amp;Receive[[#This Row],[名前]]&amp;Receive[[#This Row],[レアリティ]]</f>
        <v>ユニフォーム秋保和光ICONIC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1</v>
      </c>
      <c r="C599" t="s">
        <v>206</v>
      </c>
      <c r="D599" t="s">
        <v>586</v>
      </c>
      <c r="E599" t="s">
        <v>28</v>
      </c>
      <c r="F599" t="s">
        <v>26</v>
      </c>
      <c r="G599" t="s">
        <v>156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ユニフォーム松島剛ICONIC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2</v>
      </c>
      <c r="C600" t="s">
        <v>206</v>
      </c>
      <c r="D600" t="s">
        <v>586</v>
      </c>
      <c r="E600" t="s">
        <v>28</v>
      </c>
      <c r="F600" t="s">
        <v>26</v>
      </c>
      <c r="G600" t="s">
        <v>156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ユニフォーム松島剛ICONIC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3</v>
      </c>
      <c r="C601" t="s">
        <v>206</v>
      </c>
      <c r="D601" t="s">
        <v>586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ユニフォーム松島剛ICONIC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4</v>
      </c>
      <c r="C602" t="s">
        <v>206</v>
      </c>
      <c r="D602" t="s">
        <v>586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ユニフォーム松島剛ICONIC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5</v>
      </c>
      <c r="C603" t="s">
        <v>206</v>
      </c>
      <c r="D603" t="s">
        <v>586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ユニフォーム松島剛ICONIC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1</v>
      </c>
      <c r="C604" t="s">
        <v>206</v>
      </c>
      <c r="D604" t="s">
        <v>589</v>
      </c>
      <c r="E604" t="s">
        <v>28</v>
      </c>
      <c r="F604" t="s">
        <v>25</v>
      </c>
      <c r="G604" t="s">
        <v>156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ユニフォーム川渡瞬己ICONIC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2</v>
      </c>
      <c r="C605" t="s">
        <v>206</v>
      </c>
      <c r="D605" t="s">
        <v>589</v>
      </c>
      <c r="E605" t="s">
        <v>28</v>
      </c>
      <c r="F605" t="s">
        <v>25</v>
      </c>
      <c r="G605" t="s">
        <v>156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ユニフォーム川渡瞬己ICONIC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3</v>
      </c>
      <c r="C606" t="s">
        <v>206</v>
      </c>
      <c r="D606" t="s">
        <v>589</v>
      </c>
      <c r="E606" t="s">
        <v>28</v>
      </c>
      <c r="F606" t="s">
        <v>25</v>
      </c>
      <c r="G606" t="s">
        <v>156</v>
      </c>
      <c r="H606" t="s">
        <v>71</v>
      </c>
      <c r="I606">
        <v>1</v>
      </c>
      <c r="J606" t="s">
        <v>229</v>
      </c>
      <c r="K606" s="1" t="s">
        <v>231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ユニフォーム川渡瞬己ICONIC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4</v>
      </c>
      <c r="C607" t="s">
        <v>206</v>
      </c>
      <c r="D607" t="s">
        <v>589</v>
      </c>
      <c r="E607" t="s">
        <v>28</v>
      </c>
      <c r="F607" t="s">
        <v>25</v>
      </c>
      <c r="G607" t="s">
        <v>156</v>
      </c>
      <c r="H607" t="s">
        <v>71</v>
      </c>
      <c r="I607">
        <v>1</v>
      </c>
      <c r="J607" t="s">
        <v>229</v>
      </c>
      <c r="K607" s="1" t="s">
        <v>120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ユニフォーム川渡瞬己ICONIC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5</v>
      </c>
      <c r="C608" t="s">
        <v>206</v>
      </c>
      <c r="D608" t="s">
        <v>589</v>
      </c>
      <c r="E608" t="s">
        <v>28</v>
      </c>
      <c r="F608" t="s">
        <v>25</v>
      </c>
      <c r="G608" t="s">
        <v>156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ユニフォーム川渡瞬己ICONIC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6</v>
      </c>
      <c r="C609" t="s">
        <v>206</v>
      </c>
      <c r="D609" t="s">
        <v>589</v>
      </c>
      <c r="E609" t="s">
        <v>28</v>
      </c>
      <c r="F609" t="s">
        <v>25</v>
      </c>
      <c r="G609" t="s">
        <v>156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14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ユニフォーム川渡瞬己ICONIC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1</v>
      </c>
      <c r="C610" t="s">
        <v>108</v>
      </c>
      <c r="D610" t="s">
        <v>109</v>
      </c>
      <c r="E610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229</v>
      </c>
      <c r="K610" s="1" t="s">
        <v>119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ユニフォーム牛島若利ICONIC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2</v>
      </c>
      <c r="C611" t="s">
        <v>108</v>
      </c>
      <c r="D611" t="s">
        <v>109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ユニフォーム牛島若利ICONIC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3</v>
      </c>
      <c r="C612" t="s">
        <v>108</v>
      </c>
      <c r="D612" t="s">
        <v>109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ユニフォーム牛島若利ICONIC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4</v>
      </c>
      <c r="C613" t="s">
        <v>108</v>
      </c>
      <c r="D613" t="s">
        <v>109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ユニフォーム牛島若利ICONIC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5</v>
      </c>
      <c r="C614" t="s">
        <v>108</v>
      </c>
      <c r="D614" t="s">
        <v>109</v>
      </c>
      <c r="E614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ユニフォーム牛島若利ICONIC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1</v>
      </c>
      <c r="C615" t="s">
        <v>116</v>
      </c>
      <c r="D615" t="s">
        <v>109</v>
      </c>
      <c r="E615" t="s">
        <v>90</v>
      </c>
      <c r="F615" t="s">
        <v>78</v>
      </c>
      <c r="G615" t="s">
        <v>118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水着牛島若利ICONIC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2</v>
      </c>
      <c r="C616" t="s">
        <v>116</v>
      </c>
      <c r="D616" t="s">
        <v>109</v>
      </c>
      <c r="E616" t="s">
        <v>90</v>
      </c>
      <c r="F616" t="s">
        <v>78</v>
      </c>
      <c r="G616" t="s">
        <v>118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水着牛島若利ICONIC</v>
      </c>
    </row>
    <row r="617" spans="1:20" x14ac:dyDescent="0.3">
      <c r="A617">
        <f>VLOOKUP(Receive[[#This Row],[No用]],SetNo[[No.用]:[vlookup 用]],2,FALSE)</f>
        <v>108</v>
      </c>
      <c r="B617">
        <f>IF(A616&lt;&gt;Receive[[#This Row],[No]],1,B616+1)</f>
        <v>3</v>
      </c>
      <c r="C617" t="s">
        <v>116</v>
      </c>
      <c r="D617" t="s">
        <v>109</v>
      </c>
      <c r="E617" t="s">
        <v>90</v>
      </c>
      <c r="F617" t="s">
        <v>78</v>
      </c>
      <c r="G617" t="s">
        <v>118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水着牛島若利ICONIC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4</v>
      </c>
      <c r="C618" t="s">
        <v>116</v>
      </c>
      <c r="D618" t="s">
        <v>109</v>
      </c>
      <c r="E618" t="s">
        <v>90</v>
      </c>
      <c r="F618" t="s">
        <v>78</v>
      </c>
      <c r="G618" t="s">
        <v>118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水着牛島若利ICONIC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5</v>
      </c>
      <c r="C619" t="s">
        <v>116</v>
      </c>
      <c r="D619" t="s">
        <v>109</v>
      </c>
      <c r="E619" t="s">
        <v>90</v>
      </c>
      <c r="F619" t="s">
        <v>78</v>
      </c>
      <c r="G619" t="s">
        <v>118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13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水着牛島若利ICONIC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1</v>
      </c>
      <c r="C620" t="s">
        <v>108</v>
      </c>
      <c r="D620" t="s">
        <v>110</v>
      </c>
      <c r="E620" t="s">
        <v>73</v>
      </c>
      <c r="F620" t="s">
        <v>82</v>
      </c>
      <c r="G620" t="s">
        <v>118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ユニフォーム天童覚ICONIC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2</v>
      </c>
      <c r="C621" t="s">
        <v>108</v>
      </c>
      <c r="D621" t="s">
        <v>110</v>
      </c>
      <c r="E621" t="s">
        <v>73</v>
      </c>
      <c r="F621" t="s">
        <v>82</v>
      </c>
      <c r="G621" t="s">
        <v>118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ユニフォーム天童覚ICONIC</v>
      </c>
    </row>
    <row r="622" spans="1:20" x14ac:dyDescent="0.3">
      <c r="A622">
        <f>VLOOKUP(Receive[[#This Row],[No用]],SetNo[[No.用]:[vlookup 用]],2,FALSE)</f>
        <v>109</v>
      </c>
      <c r="B622">
        <f>IF(A621&lt;&gt;Receive[[#This Row],[No]],1,B621+1)</f>
        <v>3</v>
      </c>
      <c r="C622" t="s">
        <v>108</v>
      </c>
      <c r="D622" t="s">
        <v>110</v>
      </c>
      <c r="E622" t="s">
        <v>73</v>
      </c>
      <c r="F622" t="s">
        <v>82</v>
      </c>
      <c r="G622" t="s">
        <v>118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ユニフォーム天童覚ICONIC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4</v>
      </c>
      <c r="C623" t="s">
        <v>108</v>
      </c>
      <c r="D623" t="s">
        <v>110</v>
      </c>
      <c r="E623" t="s">
        <v>73</v>
      </c>
      <c r="F623" t="s">
        <v>82</v>
      </c>
      <c r="G623" t="s">
        <v>118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ユニフォーム天童覚ICONIC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5</v>
      </c>
      <c r="C624" t="s">
        <v>108</v>
      </c>
      <c r="D624" t="s">
        <v>110</v>
      </c>
      <c r="E624" t="s">
        <v>73</v>
      </c>
      <c r="F624" t="s">
        <v>82</v>
      </c>
      <c r="G624" t="s">
        <v>118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12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ユニフォーム天童覚ICONIC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1</v>
      </c>
      <c r="C625" t="s">
        <v>116</v>
      </c>
      <c r="D625" t="s">
        <v>110</v>
      </c>
      <c r="E625" t="s">
        <v>90</v>
      </c>
      <c r="F625" t="s">
        <v>82</v>
      </c>
      <c r="G625" t="s">
        <v>118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水着天童覚ICONIC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2</v>
      </c>
      <c r="C626" t="s">
        <v>116</v>
      </c>
      <c r="D626" t="s">
        <v>110</v>
      </c>
      <c r="E626" t="s">
        <v>90</v>
      </c>
      <c r="F626" t="s">
        <v>82</v>
      </c>
      <c r="G626" t="s">
        <v>118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水着天童覚ICONIC</v>
      </c>
    </row>
    <row r="627" spans="1:20" x14ac:dyDescent="0.3">
      <c r="A627">
        <f>VLOOKUP(Receive[[#This Row],[No用]],SetNo[[No.用]:[vlookup 用]],2,FALSE)</f>
        <v>110</v>
      </c>
      <c r="B627">
        <f>IF(A626&lt;&gt;Receive[[#This Row],[No]],1,B626+1)</f>
        <v>3</v>
      </c>
      <c r="C627" t="s">
        <v>116</v>
      </c>
      <c r="D627" t="s">
        <v>110</v>
      </c>
      <c r="E627" t="s">
        <v>90</v>
      </c>
      <c r="F627" t="s">
        <v>82</v>
      </c>
      <c r="G627" t="s">
        <v>118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水着天童覚ICONIC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4</v>
      </c>
      <c r="C628" t="s">
        <v>116</v>
      </c>
      <c r="D628" t="s">
        <v>110</v>
      </c>
      <c r="E628" t="s">
        <v>90</v>
      </c>
      <c r="F628" t="s">
        <v>82</v>
      </c>
      <c r="G628" t="s">
        <v>118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水着天童覚ICONIC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5</v>
      </c>
      <c r="C629" t="s">
        <v>116</v>
      </c>
      <c r="D629" t="s">
        <v>110</v>
      </c>
      <c r="E629" t="s">
        <v>90</v>
      </c>
      <c r="F629" t="s">
        <v>82</v>
      </c>
      <c r="G629" t="s">
        <v>118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12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水着天童覚ICONIC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1</v>
      </c>
      <c r="C630" s="1" t="s">
        <v>898</v>
      </c>
      <c r="D630" t="s">
        <v>110</v>
      </c>
      <c r="E630" s="1" t="s">
        <v>77</v>
      </c>
      <c r="F630" t="s">
        <v>82</v>
      </c>
      <c r="G630" t="s">
        <v>118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文化祭天童覚ICONIC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2</v>
      </c>
      <c r="C631" s="1" t="s">
        <v>898</v>
      </c>
      <c r="D631" t="s">
        <v>110</v>
      </c>
      <c r="E631" s="1" t="s">
        <v>77</v>
      </c>
      <c r="F631" t="s">
        <v>82</v>
      </c>
      <c r="G631" t="s">
        <v>118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文化祭天童覚ICONIC</v>
      </c>
    </row>
    <row r="632" spans="1:20" x14ac:dyDescent="0.3">
      <c r="A632">
        <f>VLOOKUP(Receive[[#This Row],[No用]],SetNo[[No.用]:[vlookup 用]],2,FALSE)</f>
        <v>111</v>
      </c>
      <c r="B632">
        <f>IF(A631&lt;&gt;Receive[[#This Row],[No]],1,B631+1)</f>
        <v>3</v>
      </c>
      <c r="C632" s="1" t="s">
        <v>898</v>
      </c>
      <c r="D632" t="s">
        <v>110</v>
      </c>
      <c r="E632" s="1" t="s">
        <v>77</v>
      </c>
      <c r="F632" t="s">
        <v>82</v>
      </c>
      <c r="G632" t="s">
        <v>118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文化祭天童覚ICONIC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4</v>
      </c>
      <c r="C633" s="1" t="s">
        <v>898</v>
      </c>
      <c r="D633" t="s">
        <v>110</v>
      </c>
      <c r="E633" s="1" t="s">
        <v>77</v>
      </c>
      <c r="F633" t="s">
        <v>82</v>
      </c>
      <c r="G633" t="s">
        <v>118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文化祭天童覚ICONIC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5</v>
      </c>
      <c r="C634" s="1" t="s">
        <v>898</v>
      </c>
      <c r="D634" t="s">
        <v>110</v>
      </c>
      <c r="E634" s="1" t="s">
        <v>77</v>
      </c>
      <c r="F634" t="s">
        <v>82</v>
      </c>
      <c r="G634" t="s">
        <v>118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12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文化祭天童覚ICONIC</v>
      </c>
    </row>
    <row r="635" spans="1:20" x14ac:dyDescent="0.3">
      <c r="A635">
        <f>VLOOKUP(Receive[[#This Row],[No用]],SetNo[[No.用]:[vlookup 用]],2,FALSE)</f>
        <v>112</v>
      </c>
      <c r="B635">
        <f>IF(A629&lt;&gt;Receive[[#This Row],[No]],1,B629+1)</f>
        <v>1</v>
      </c>
      <c r="C635" t="s">
        <v>108</v>
      </c>
      <c r="D635" t="s">
        <v>111</v>
      </c>
      <c r="E635" t="s">
        <v>77</v>
      </c>
      <c r="F635" t="s">
        <v>78</v>
      </c>
      <c r="G635" t="s">
        <v>118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ユニフォーム五色工ICONIC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2</v>
      </c>
      <c r="C636" t="s">
        <v>108</v>
      </c>
      <c r="D636" t="s">
        <v>111</v>
      </c>
      <c r="E636" t="s">
        <v>77</v>
      </c>
      <c r="F636" t="s">
        <v>78</v>
      </c>
      <c r="G636" t="s">
        <v>118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ユニフォーム五色工ICONIC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3</v>
      </c>
      <c r="C637" t="s">
        <v>108</v>
      </c>
      <c r="D637" t="s">
        <v>111</v>
      </c>
      <c r="E637" t="s">
        <v>77</v>
      </c>
      <c r="F637" t="s">
        <v>78</v>
      </c>
      <c r="G637" t="s">
        <v>118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ユニフォーム五色工ICONIC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4</v>
      </c>
      <c r="C638" t="s">
        <v>108</v>
      </c>
      <c r="D638" t="s">
        <v>111</v>
      </c>
      <c r="E638" t="s">
        <v>77</v>
      </c>
      <c r="F638" t="s">
        <v>78</v>
      </c>
      <c r="G638" t="s">
        <v>118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ユニフォーム五色工ICONIC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5</v>
      </c>
      <c r="C639" t="s">
        <v>108</v>
      </c>
      <c r="D639" t="s">
        <v>111</v>
      </c>
      <c r="E639" t="s">
        <v>77</v>
      </c>
      <c r="F639" t="s">
        <v>78</v>
      </c>
      <c r="G639" t="s">
        <v>118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ユニフォーム五色工ICONIC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1</v>
      </c>
      <c r="C640" s="1" t="s">
        <v>705</v>
      </c>
      <c r="D640" t="s">
        <v>111</v>
      </c>
      <c r="E640" s="1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職業体験五色工ICONIC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2</v>
      </c>
      <c r="C641" s="1" t="s">
        <v>705</v>
      </c>
      <c r="D641" t="s">
        <v>111</v>
      </c>
      <c r="E641" s="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職業体験五色工ICONIC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3</v>
      </c>
      <c r="C642" s="1" t="s">
        <v>705</v>
      </c>
      <c r="D642" t="s">
        <v>111</v>
      </c>
      <c r="E642" s="1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職業体験五色工ICONIC</v>
      </c>
    </row>
    <row r="643" spans="1:20" x14ac:dyDescent="0.3">
      <c r="A643">
        <f>VLOOKUP(Receive[[#This Row],[No用]],SetNo[[No.用]:[vlookup 用]],2,FALSE)</f>
        <v>113</v>
      </c>
      <c r="B643">
        <f>IF(A642&lt;&gt;Receive[[#This Row],[No]],1,B642+1)</f>
        <v>4</v>
      </c>
      <c r="C643" s="1" t="s">
        <v>705</v>
      </c>
      <c r="D643" t="s">
        <v>111</v>
      </c>
      <c r="E643" s="1" t="s">
        <v>73</v>
      </c>
      <c r="F643" t="s">
        <v>78</v>
      </c>
      <c r="G643" t="s">
        <v>118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職業体験五色工ICONIC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5</v>
      </c>
      <c r="C644" s="1" t="s">
        <v>705</v>
      </c>
      <c r="D644" t="s">
        <v>111</v>
      </c>
      <c r="E644" s="1" t="s">
        <v>73</v>
      </c>
      <c r="F644" t="s">
        <v>78</v>
      </c>
      <c r="G644" t="s">
        <v>118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職業体験五色工ICONIC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1</v>
      </c>
      <c r="C645" t="s">
        <v>108</v>
      </c>
      <c r="D645" t="s">
        <v>112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229</v>
      </c>
      <c r="K645" t="s">
        <v>263</v>
      </c>
      <c r="L645" t="s">
        <v>264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ユニフォーム白布賢二郎ICONIC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2</v>
      </c>
      <c r="C646" t="s">
        <v>108</v>
      </c>
      <c r="D646" t="s">
        <v>112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229</v>
      </c>
      <c r="K646" t="s">
        <v>265</v>
      </c>
      <c r="L646" t="s">
        <v>264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ユニフォーム白布賢二郎ICONIC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3</v>
      </c>
      <c r="C647" t="s">
        <v>108</v>
      </c>
      <c r="D647" t="s">
        <v>112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229</v>
      </c>
      <c r="K647" t="s">
        <v>266</v>
      </c>
      <c r="L647" t="s">
        <v>264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ユニフォーム白布賢二郎ICONIC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4</v>
      </c>
      <c r="C648" t="s">
        <v>108</v>
      </c>
      <c r="D648" t="s">
        <v>112</v>
      </c>
      <c r="E648" t="s">
        <v>73</v>
      </c>
      <c r="F648" t="s">
        <v>74</v>
      </c>
      <c r="G648" t="s">
        <v>118</v>
      </c>
      <c r="H648" t="s">
        <v>71</v>
      </c>
      <c r="I648">
        <v>1</v>
      </c>
      <c r="J648" t="s">
        <v>229</v>
      </c>
      <c r="K648" t="s">
        <v>267</v>
      </c>
      <c r="L648" t="s">
        <v>264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ユニフォーム白布賢二郎ICONIC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5</v>
      </c>
      <c r="C649" t="s">
        <v>108</v>
      </c>
      <c r="D649" t="s">
        <v>112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229</v>
      </c>
      <c r="K649" t="s">
        <v>268</v>
      </c>
      <c r="L649" t="s">
        <v>264</v>
      </c>
      <c r="M649">
        <v>14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ユニフォーム白布賢二郎ICONIC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1</v>
      </c>
      <c r="C650" t="s">
        <v>393</v>
      </c>
      <c r="D650" t="s">
        <v>394</v>
      </c>
      <c r="E650" t="s">
        <v>24</v>
      </c>
      <c r="F650" t="s">
        <v>31</v>
      </c>
      <c r="G650" t="s">
        <v>157</v>
      </c>
      <c r="H650" t="s">
        <v>71</v>
      </c>
      <c r="I650">
        <v>1</v>
      </c>
      <c r="J650" t="s">
        <v>229</v>
      </c>
      <c r="K650" t="s">
        <v>263</v>
      </c>
      <c r="L650" t="s">
        <v>264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探偵白布賢二郎ICONIC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2</v>
      </c>
      <c r="C651" t="s">
        <v>393</v>
      </c>
      <c r="D651" t="s">
        <v>394</v>
      </c>
      <c r="E651" t="s">
        <v>24</v>
      </c>
      <c r="F651" t="s">
        <v>31</v>
      </c>
      <c r="G651" t="s">
        <v>157</v>
      </c>
      <c r="H651" t="s">
        <v>71</v>
      </c>
      <c r="I651">
        <v>1</v>
      </c>
      <c r="J651" t="s">
        <v>229</v>
      </c>
      <c r="K651" t="s">
        <v>265</v>
      </c>
      <c r="L651" t="s">
        <v>264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探偵白布賢二郎ICONIC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3</v>
      </c>
      <c r="C652" t="s">
        <v>393</v>
      </c>
      <c r="D652" t="s">
        <v>394</v>
      </c>
      <c r="E652" t="s">
        <v>24</v>
      </c>
      <c r="F652" t="s">
        <v>31</v>
      </c>
      <c r="G652" t="s">
        <v>157</v>
      </c>
      <c r="H652" t="s">
        <v>71</v>
      </c>
      <c r="I652">
        <v>1</v>
      </c>
      <c r="J652" t="s">
        <v>229</v>
      </c>
      <c r="K652" t="s">
        <v>266</v>
      </c>
      <c r="L652" t="s">
        <v>264</v>
      </c>
      <c r="M652">
        <v>28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探偵白布賢二郎ICONIC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4</v>
      </c>
      <c r="C653" t="s">
        <v>393</v>
      </c>
      <c r="D653" t="s">
        <v>394</v>
      </c>
      <c r="E653" t="s">
        <v>24</v>
      </c>
      <c r="F653" t="s">
        <v>31</v>
      </c>
      <c r="G653" t="s">
        <v>157</v>
      </c>
      <c r="H653" t="s">
        <v>71</v>
      </c>
      <c r="I653">
        <v>1</v>
      </c>
      <c r="J653" t="s">
        <v>16</v>
      </c>
      <c r="K653" t="s">
        <v>267</v>
      </c>
      <c r="L653" t="s">
        <v>264</v>
      </c>
      <c r="M653">
        <v>28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探偵白布賢二郎ICONIC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5</v>
      </c>
      <c r="C654" t="s">
        <v>393</v>
      </c>
      <c r="D654" t="s">
        <v>394</v>
      </c>
      <c r="E654" t="s">
        <v>24</v>
      </c>
      <c r="F654" t="s">
        <v>31</v>
      </c>
      <c r="G654" t="s">
        <v>157</v>
      </c>
      <c r="H654" t="s">
        <v>71</v>
      </c>
      <c r="I654">
        <v>1</v>
      </c>
      <c r="J654" t="s">
        <v>16</v>
      </c>
      <c r="K654" t="s">
        <v>268</v>
      </c>
      <c r="L654" t="s">
        <v>264</v>
      </c>
      <c r="M654">
        <v>14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探偵白布賢二郎ICONIC</v>
      </c>
    </row>
    <row r="655" spans="1:20" x14ac:dyDescent="0.3">
      <c r="A655">
        <f>VLOOKUP(Receive[[#This Row],[No用]],SetNo[[No.用]:[vlookup 用]],2,FALSE)</f>
        <v>116</v>
      </c>
      <c r="B655">
        <f>IF(A654&lt;&gt;Receive[[#This Row],[No]],1,B654+1)</f>
        <v>1</v>
      </c>
      <c r="C655" t="s">
        <v>108</v>
      </c>
      <c r="D655" t="s">
        <v>113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16</v>
      </c>
      <c r="K655" s="1" t="s">
        <v>119</v>
      </c>
      <c r="L655" t="s">
        <v>264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ユニフォーム大平獅音ICONIC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2</v>
      </c>
      <c r="C656" t="s">
        <v>108</v>
      </c>
      <c r="D656" t="s">
        <v>113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16</v>
      </c>
      <c r="K656" s="1" t="s">
        <v>163</v>
      </c>
      <c r="L656" t="s">
        <v>264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ユニフォーム大平獅音ICONIC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3</v>
      </c>
      <c r="C657" t="s">
        <v>108</v>
      </c>
      <c r="D657" t="s">
        <v>113</v>
      </c>
      <c r="E657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16</v>
      </c>
      <c r="K657" s="1" t="s">
        <v>231</v>
      </c>
      <c r="L657" t="s">
        <v>264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ユニフォーム大平獅音ICONIC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4</v>
      </c>
      <c r="C658" t="s">
        <v>108</v>
      </c>
      <c r="D658" t="s">
        <v>113</v>
      </c>
      <c r="E658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120</v>
      </c>
      <c r="L658" t="s">
        <v>264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ユニフォーム大平獅音ICONIC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5</v>
      </c>
      <c r="C659" t="s">
        <v>108</v>
      </c>
      <c r="D659" t="s">
        <v>113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229</v>
      </c>
      <c r="K659" s="1" t="s">
        <v>164</v>
      </c>
      <c r="L659" t="s">
        <v>264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ユニフォーム大平獅音ICONIC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6</v>
      </c>
      <c r="C660" t="s">
        <v>108</v>
      </c>
      <c r="D660" t="s">
        <v>113</v>
      </c>
      <c r="E660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229</v>
      </c>
      <c r="K660" s="1" t="s">
        <v>165</v>
      </c>
      <c r="L660" t="s">
        <v>264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ユニフォーム大平獅音ICONIC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t="s">
        <v>114</v>
      </c>
      <c r="E661" t="s">
        <v>73</v>
      </c>
      <c r="F661" t="s">
        <v>82</v>
      </c>
      <c r="G661" t="s">
        <v>118</v>
      </c>
      <c r="H661" t="s">
        <v>71</v>
      </c>
      <c r="I661">
        <v>1</v>
      </c>
      <c r="J661" t="s">
        <v>229</v>
      </c>
      <c r="K661" s="1" t="s">
        <v>119</v>
      </c>
      <c r="L661" t="s">
        <v>264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ユニフォーム川西太一ICONIC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t="s">
        <v>114</v>
      </c>
      <c r="E662" t="s">
        <v>73</v>
      </c>
      <c r="F662" t="s">
        <v>82</v>
      </c>
      <c r="G662" t="s">
        <v>118</v>
      </c>
      <c r="H662" t="s">
        <v>71</v>
      </c>
      <c r="I662">
        <v>1</v>
      </c>
      <c r="J662" t="s">
        <v>229</v>
      </c>
      <c r="K662" s="1" t="s">
        <v>163</v>
      </c>
      <c r="L662" t="s">
        <v>264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ユニフォーム川西太一ICONIC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t="s">
        <v>114</v>
      </c>
      <c r="E663" t="s">
        <v>73</v>
      </c>
      <c r="F663" t="s">
        <v>82</v>
      </c>
      <c r="G663" t="s">
        <v>118</v>
      </c>
      <c r="H663" t="s">
        <v>71</v>
      </c>
      <c r="I663">
        <v>1</v>
      </c>
      <c r="J663" t="s">
        <v>229</v>
      </c>
      <c r="K663" s="1" t="s">
        <v>120</v>
      </c>
      <c r="L663" t="s">
        <v>264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ユニフォーム川西太一ICONIC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t="s">
        <v>114</v>
      </c>
      <c r="E664" t="s">
        <v>73</v>
      </c>
      <c r="F664" t="s">
        <v>82</v>
      </c>
      <c r="G664" t="s">
        <v>118</v>
      </c>
      <c r="H664" t="s">
        <v>71</v>
      </c>
      <c r="I664">
        <v>1</v>
      </c>
      <c r="J664" t="s">
        <v>229</v>
      </c>
      <c r="K664" s="1" t="s">
        <v>164</v>
      </c>
      <c r="L664" t="s">
        <v>264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ユニフォーム川西太一ICONIC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t="s">
        <v>114</v>
      </c>
      <c r="E665" t="s">
        <v>73</v>
      </c>
      <c r="F665" t="s">
        <v>82</v>
      </c>
      <c r="G665" t="s">
        <v>118</v>
      </c>
      <c r="H665" t="s">
        <v>71</v>
      </c>
      <c r="I665">
        <v>1</v>
      </c>
      <c r="J665" t="s">
        <v>229</v>
      </c>
      <c r="K665" s="1" t="s">
        <v>165</v>
      </c>
      <c r="L665" t="s">
        <v>264</v>
      </c>
      <c r="M665">
        <v>14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ユニフォーム川西太一ICONIC</v>
      </c>
    </row>
    <row r="666" spans="1:20" x14ac:dyDescent="0.3">
      <c r="A666">
        <f>VLOOKUP(Receive[[#This Row],[No用]],SetNo[[No.用]:[vlookup 用]],2,FALSE)</f>
        <v>118</v>
      </c>
      <c r="B666">
        <f>IF(A665&lt;&gt;Receive[[#This Row],[No]],1,B665+1)</f>
        <v>1</v>
      </c>
      <c r="C666" t="s">
        <v>108</v>
      </c>
      <c r="D666" s="1" t="s">
        <v>664</v>
      </c>
      <c r="E666" t="s">
        <v>73</v>
      </c>
      <c r="F666" t="s">
        <v>74</v>
      </c>
      <c r="G666" t="s">
        <v>118</v>
      </c>
      <c r="H666" t="s">
        <v>71</v>
      </c>
      <c r="I666">
        <v>1</v>
      </c>
      <c r="J666" t="s">
        <v>229</v>
      </c>
      <c r="K666" s="1" t="s">
        <v>119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ユニフォーム瀬見英太ICONIC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2</v>
      </c>
      <c r="C667" t="s">
        <v>108</v>
      </c>
      <c r="D667" s="1" t="s">
        <v>664</v>
      </c>
      <c r="E667" t="s">
        <v>73</v>
      </c>
      <c r="F667" t="s">
        <v>74</v>
      </c>
      <c r="G667" t="s">
        <v>118</v>
      </c>
      <c r="H667" t="s">
        <v>71</v>
      </c>
      <c r="I667">
        <v>1</v>
      </c>
      <c r="J667" t="s">
        <v>229</v>
      </c>
      <c r="K667" s="1" t="s">
        <v>163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ユニフォーム瀬見英太ICONIC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3</v>
      </c>
      <c r="C668" t="s">
        <v>108</v>
      </c>
      <c r="D668" s="1" t="s">
        <v>664</v>
      </c>
      <c r="E668" t="s">
        <v>73</v>
      </c>
      <c r="F668" t="s">
        <v>74</v>
      </c>
      <c r="G668" t="s">
        <v>118</v>
      </c>
      <c r="H668" t="s">
        <v>71</v>
      </c>
      <c r="I668">
        <v>1</v>
      </c>
      <c r="J668" t="s">
        <v>229</v>
      </c>
      <c r="K668" s="1" t="s">
        <v>120</v>
      </c>
      <c r="L668" t="s">
        <v>264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ユニフォーム瀬見英太ICONIC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4</v>
      </c>
      <c r="C669" t="s">
        <v>108</v>
      </c>
      <c r="D669" s="1" t="s">
        <v>664</v>
      </c>
      <c r="E669" t="s">
        <v>73</v>
      </c>
      <c r="F669" t="s">
        <v>74</v>
      </c>
      <c r="G669" t="s">
        <v>118</v>
      </c>
      <c r="H669" t="s">
        <v>71</v>
      </c>
      <c r="I669">
        <v>1</v>
      </c>
      <c r="J669" t="s">
        <v>229</v>
      </c>
      <c r="K669" s="1" t="s">
        <v>164</v>
      </c>
      <c r="L669" t="s">
        <v>264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ユニフォーム瀬見英太ICONIC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5</v>
      </c>
      <c r="C670" t="s">
        <v>108</v>
      </c>
      <c r="D670" s="1" t="s">
        <v>664</v>
      </c>
      <c r="E670" t="s">
        <v>73</v>
      </c>
      <c r="F670" t="s">
        <v>74</v>
      </c>
      <c r="G670" t="s">
        <v>118</v>
      </c>
      <c r="H670" t="s">
        <v>71</v>
      </c>
      <c r="I670">
        <v>1</v>
      </c>
      <c r="J670" t="s">
        <v>229</v>
      </c>
      <c r="K670" s="1" t="s">
        <v>165</v>
      </c>
      <c r="L670" t="s">
        <v>264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ユニフォーム瀬見英太ICONIC</v>
      </c>
    </row>
    <row r="671" spans="1:20" x14ac:dyDescent="0.3">
      <c r="A671">
        <f>VLOOKUP(Receive[[#This Row],[No用]],SetNo[[No.用]:[vlookup 用]],2,FALSE)</f>
        <v>119</v>
      </c>
      <c r="B671">
        <f>IF(A670&lt;&gt;Receive[[#This Row],[No]],1,B670+1)</f>
        <v>1</v>
      </c>
      <c r="C671" t="s">
        <v>108</v>
      </c>
      <c r="D671" t="s">
        <v>115</v>
      </c>
      <c r="E671" t="s">
        <v>73</v>
      </c>
      <c r="F671" t="s">
        <v>80</v>
      </c>
      <c r="G671" t="s">
        <v>118</v>
      </c>
      <c r="H671" t="s">
        <v>71</v>
      </c>
      <c r="I671">
        <v>1</v>
      </c>
      <c r="J671" t="s">
        <v>229</v>
      </c>
      <c r="K671" s="1" t="s">
        <v>119</v>
      </c>
      <c r="L671" s="1" t="s">
        <v>173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ユニフォーム山形隼人ICONIC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2</v>
      </c>
      <c r="C672" t="s">
        <v>108</v>
      </c>
      <c r="D672" t="s">
        <v>115</v>
      </c>
      <c r="E672" t="s">
        <v>73</v>
      </c>
      <c r="F672" t="s">
        <v>80</v>
      </c>
      <c r="G672" t="s">
        <v>118</v>
      </c>
      <c r="H672" t="s">
        <v>71</v>
      </c>
      <c r="I672">
        <v>1</v>
      </c>
      <c r="J672" t="s">
        <v>229</v>
      </c>
      <c r="K672" s="1" t="s">
        <v>195</v>
      </c>
      <c r="L672" s="1" t="s">
        <v>178</v>
      </c>
      <c r="M672">
        <v>39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ユニフォーム山形隼人ICONIC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3</v>
      </c>
      <c r="C673" t="s">
        <v>108</v>
      </c>
      <c r="D673" t="s">
        <v>115</v>
      </c>
      <c r="E673" t="s">
        <v>73</v>
      </c>
      <c r="F673" t="s">
        <v>80</v>
      </c>
      <c r="G673" t="s">
        <v>118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34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ユニフォーム山形隼人ICONIC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4</v>
      </c>
      <c r="C674" t="s">
        <v>108</v>
      </c>
      <c r="D674" t="s">
        <v>115</v>
      </c>
      <c r="E674" t="s">
        <v>73</v>
      </c>
      <c r="F674" t="s">
        <v>80</v>
      </c>
      <c r="G674" t="s">
        <v>118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34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ユニフォーム山形隼人ICONIC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5</v>
      </c>
      <c r="C675" t="s">
        <v>108</v>
      </c>
      <c r="D675" t="s">
        <v>115</v>
      </c>
      <c r="E675" t="s">
        <v>73</v>
      </c>
      <c r="F675" t="s">
        <v>80</v>
      </c>
      <c r="G675" t="s">
        <v>118</v>
      </c>
      <c r="H675" t="s">
        <v>71</v>
      </c>
      <c r="I675">
        <v>1</v>
      </c>
      <c r="J675" t="s">
        <v>229</v>
      </c>
      <c r="K675" s="1" t="s">
        <v>120</v>
      </c>
      <c r="L675" s="1" t="s">
        <v>173</v>
      </c>
      <c r="M675">
        <v>34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ユニフォーム山形隼人ICONIC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6</v>
      </c>
      <c r="C676" t="s">
        <v>108</v>
      </c>
      <c r="D676" t="s">
        <v>115</v>
      </c>
      <c r="E676" t="s">
        <v>73</v>
      </c>
      <c r="F676" t="s">
        <v>80</v>
      </c>
      <c r="G676" t="s">
        <v>118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ユニフォーム山形隼人ICONIC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7</v>
      </c>
      <c r="C677" t="s">
        <v>108</v>
      </c>
      <c r="D677" t="s">
        <v>115</v>
      </c>
      <c r="E677" t="s">
        <v>73</v>
      </c>
      <c r="F677" t="s">
        <v>80</v>
      </c>
      <c r="G677" t="s">
        <v>118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34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ユニフォーム山形隼人ICONIC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8</v>
      </c>
      <c r="C678" t="s">
        <v>108</v>
      </c>
      <c r="D678" t="s">
        <v>115</v>
      </c>
      <c r="E678" t="s">
        <v>73</v>
      </c>
      <c r="F678" t="s">
        <v>80</v>
      </c>
      <c r="G678" t="s">
        <v>118</v>
      </c>
      <c r="H678" t="s">
        <v>71</v>
      </c>
      <c r="I678">
        <v>1</v>
      </c>
      <c r="J678" t="s">
        <v>229</v>
      </c>
      <c r="K678" s="1" t="s">
        <v>183</v>
      </c>
      <c r="L678" s="1" t="s">
        <v>225</v>
      </c>
      <c r="M678">
        <v>51</v>
      </c>
      <c r="N678">
        <v>0</v>
      </c>
      <c r="O678">
        <v>62</v>
      </c>
      <c r="P678">
        <v>0</v>
      </c>
      <c r="T678" t="str">
        <f>Receive[[#This Row],[服装]]&amp;Receive[[#This Row],[名前]]&amp;Receive[[#This Row],[レアリティ]]</f>
        <v>ユニフォーム山形隼人ICONIC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1</v>
      </c>
      <c r="C679" t="s">
        <v>108</v>
      </c>
      <c r="D679" t="s">
        <v>186</v>
      </c>
      <c r="E679" t="s">
        <v>77</v>
      </c>
      <c r="F679" t="s">
        <v>74</v>
      </c>
      <c r="G679" t="s">
        <v>185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ユニフォーム宮侑ICONIC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2</v>
      </c>
      <c r="C680" t="s">
        <v>108</v>
      </c>
      <c r="D680" t="s">
        <v>186</v>
      </c>
      <c r="E680" t="s">
        <v>77</v>
      </c>
      <c r="F680" t="s">
        <v>74</v>
      </c>
      <c r="G680" t="s">
        <v>185</v>
      </c>
      <c r="H680" t="s">
        <v>71</v>
      </c>
      <c r="I680">
        <v>1</v>
      </c>
      <c r="J680" t="s">
        <v>229</v>
      </c>
      <c r="K680" s="1" t="s">
        <v>195</v>
      </c>
      <c r="L680" s="1" t="s">
        <v>178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ユニフォーム宮侑ICONIC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3</v>
      </c>
      <c r="C681" t="s">
        <v>108</v>
      </c>
      <c r="D681" t="s">
        <v>186</v>
      </c>
      <c r="E681" t="s">
        <v>77</v>
      </c>
      <c r="F681" t="s">
        <v>74</v>
      </c>
      <c r="G681" t="s">
        <v>185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ユニフォーム宮侑ICONIC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4</v>
      </c>
      <c r="C682" t="s">
        <v>108</v>
      </c>
      <c r="D682" t="s">
        <v>186</v>
      </c>
      <c r="E682" t="s">
        <v>77</v>
      </c>
      <c r="F682" t="s">
        <v>74</v>
      </c>
      <c r="G682" t="s">
        <v>185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ユニフォーム宮侑ICONIC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5</v>
      </c>
      <c r="C683" t="s">
        <v>108</v>
      </c>
      <c r="D683" t="s">
        <v>186</v>
      </c>
      <c r="E683" t="s">
        <v>77</v>
      </c>
      <c r="F683" t="s">
        <v>74</v>
      </c>
      <c r="G683" t="s">
        <v>185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ユニフォーム宮侑ICONIC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6</v>
      </c>
      <c r="C684" t="s">
        <v>108</v>
      </c>
      <c r="D684" t="s">
        <v>186</v>
      </c>
      <c r="E684" t="s">
        <v>77</v>
      </c>
      <c r="F684" t="s">
        <v>74</v>
      </c>
      <c r="G684" t="s">
        <v>185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ユニフォーム宮侑ICONIC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1</v>
      </c>
      <c r="C685" s="1" t="s">
        <v>898</v>
      </c>
      <c r="D685" t="s">
        <v>186</v>
      </c>
      <c r="E685" s="1" t="s">
        <v>73</v>
      </c>
      <c r="F685" t="s">
        <v>74</v>
      </c>
      <c r="G685" t="s">
        <v>185</v>
      </c>
      <c r="H685" t="s">
        <v>71</v>
      </c>
      <c r="I685">
        <v>1</v>
      </c>
      <c r="J685" t="s">
        <v>229</v>
      </c>
      <c r="K685" s="1" t="s">
        <v>119</v>
      </c>
      <c r="L685" s="1" t="s">
        <v>178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文化祭宮侑ICONIC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2</v>
      </c>
      <c r="C686" s="1" t="s">
        <v>898</v>
      </c>
      <c r="D686" t="s">
        <v>186</v>
      </c>
      <c r="E686" s="1" t="s">
        <v>73</v>
      </c>
      <c r="F686" t="s">
        <v>74</v>
      </c>
      <c r="G686" t="s">
        <v>185</v>
      </c>
      <c r="H686" t="s">
        <v>71</v>
      </c>
      <c r="I686">
        <v>1</v>
      </c>
      <c r="J686" t="s">
        <v>229</v>
      </c>
      <c r="K686" s="1" t="s">
        <v>195</v>
      </c>
      <c r="L686" s="1" t="s">
        <v>178</v>
      </c>
      <c r="M686">
        <v>34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文化祭宮侑ICONIC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3</v>
      </c>
      <c r="C687" s="1" t="s">
        <v>898</v>
      </c>
      <c r="D687" t="s">
        <v>186</v>
      </c>
      <c r="E687" s="1" t="s">
        <v>73</v>
      </c>
      <c r="F687" t="s">
        <v>74</v>
      </c>
      <c r="G687" t="s">
        <v>185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文化祭宮侑ICONIC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4</v>
      </c>
      <c r="C688" s="1" t="s">
        <v>898</v>
      </c>
      <c r="D688" t="s">
        <v>186</v>
      </c>
      <c r="E688" s="1" t="s">
        <v>73</v>
      </c>
      <c r="F688" t="s">
        <v>74</v>
      </c>
      <c r="G688" t="s">
        <v>185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文化祭宮侑ICONIC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5</v>
      </c>
      <c r="C689" s="1" t="s">
        <v>898</v>
      </c>
      <c r="D689" t="s">
        <v>186</v>
      </c>
      <c r="E689" s="1" t="s">
        <v>73</v>
      </c>
      <c r="F689" t="s">
        <v>74</v>
      </c>
      <c r="G689" t="s">
        <v>185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文化祭宮侑ICONIC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6</v>
      </c>
      <c r="C690" s="1" t="s">
        <v>898</v>
      </c>
      <c r="D690" t="s">
        <v>186</v>
      </c>
      <c r="E690" s="1" t="s">
        <v>73</v>
      </c>
      <c r="F690" t="s">
        <v>74</v>
      </c>
      <c r="G690" t="s">
        <v>185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文化祭宮侑ICONIC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7</v>
      </c>
      <c r="C691" s="1" t="s">
        <v>898</v>
      </c>
      <c r="D691" t="s">
        <v>186</v>
      </c>
      <c r="E691" s="1" t="s">
        <v>73</v>
      </c>
      <c r="F691" t="s">
        <v>74</v>
      </c>
      <c r="G691" t="s">
        <v>185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文化祭宮侑ICONIC</v>
      </c>
    </row>
    <row r="692" spans="1:20" x14ac:dyDescent="0.3">
      <c r="A692">
        <f>VLOOKUP(Receive[[#This Row],[No用]],SetNo[[No.用]:[vlookup 用]],2,FALSE)</f>
        <v>122</v>
      </c>
      <c r="B692">
        <f>IF(A684&lt;&gt;Receive[[#This Row],[No]],1,B684+1)</f>
        <v>1</v>
      </c>
      <c r="C692" t="s">
        <v>108</v>
      </c>
      <c r="D692" t="s">
        <v>187</v>
      </c>
      <c r="E692" t="s">
        <v>90</v>
      </c>
      <c r="F692" t="s">
        <v>78</v>
      </c>
      <c r="G692" t="s">
        <v>185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ユニフォーム宮治ICONIC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2</v>
      </c>
      <c r="C693" t="s">
        <v>108</v>
      </c>
      <c r="D693" t="s">
        <v>187</v>
      </c>
      <c r="E693" t="s">
        <v>90</v>
      </c>
      <c r="F693" t="s">
        <v>78</v>
      </c>
      <c r="G693" t="s">
        <v>185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ユニフォーム宮治ICONIC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3</v>
      </c>
      <c r="C694" t="s">
        <v>108</v>
      </c>
      <c r="D694" t="s">
        <v>187</v>
      </c>
      <c r="E694" t="s">
        <v>90</v>
      </c>
      <c r="F694" t="s">
        <v>78</v>
      </c>
      <c r="G694" t="s">
        <v>185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ユニフォーム宮治ICONIC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4</v>
      </c>
      <c r="C695" t="s">
        <v>108</v>
      </c>
      <c r="D695" t="s">
        <v>187</v>
      </c>
      <c r="E695" t="s">
        <v>90</v>
      </c>
      <c r="F695" t="s">
        <v>78</v>
      </c>
      <c r="G695" t="s">
        <v>185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ユニフォーム宮治ICONIC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5</v>
      </c>
      <c r="C696" t="s">
        <v>108</v>
      </c>
      <c r="D696" t="s">
        <v>187</v>
      </c>
      <c r="E696" t="s">
        <v>90</v>
      </c>
      <c r="F696" t="s">
        <v>78</v>
      </c>
      <c r="G696" t="s">
        <v>185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ユニフォーム宮治ICONIC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1</v>
      </c>
      <c r="C697" t="s">
        <v>108</v>
      </c>
      <c r="D697" t="s">
        <v>188</v>
      </c>
      <c r="E697" t="s">
        <v>77</v>
      </c>
      <c r="F697" t="s">
        <v>82</v>
      </c>
      <c r="G697" t="s">
        <v>185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ユニフォーム角名倫太郎ICONIC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2</v>
      </c>
      <c r="C698" t="s">
        <v>108</v>
      </c>
      <c r="D698" t="s">
        <v>188</v>
      </c>
      <c r="E698" t="s">
        <v>77</v>
      </c>
      <c r="F698" t="s">
        <v>82</v>
      </c>
      <c r="G698" t="s">
        <v>185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ユニフォーム角名倫太郎ICONIC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3</v>
      </c>
      <c r="C699" t="s">
        <v>108</v>
      </c>
      <c r="D699" t="s">
        <v>188</v>
      </c>
      <c r="E699" t="s">
        <v>77</v>
      </c>
      <c r="F699" t="s">
        <v>82</v>
      </c>
      <c r="G699" t="s">
        <v>185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ユニフォーム角名倫太郎ICONIC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4</v>
      </c>
      <c r="C700" t="s">
        <v>108</v>
      </c>
      <c r="D700" t="s">
        <v>188</v>
      </c>
      <c r="E700" t="s">
        <v>77</v>
      </c>
      <c r="F700" t="s">
        <v>82</v>
      </c>
      <c r="G700" t="s">
        <v>185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ユニフォーム角名倫太郎ICONIC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5</v>
      </c>
      <c r="C701" t="s">
        <v>108</v>
      </c>
      <c r="D701" t="s">
        <v>188</v>
      </c>
      <c r="E701" t="s">
        <v>77</v>
      </c>
      <c r="F701" t="s">
        <v>82</v>
      </c>
      <c r="G701" t="s">
        <v>185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ユニフォーム角名倫太郎ICONIC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189</v>
      </c>
      <c r="E702" t="s">
        <v>77</v>
      </c>
      <c r="F702" t="s">
        <v>78</v>
      </c>
      <c r="G702" t="s">
        <v>185</v>
      </c>
      <c r="H702" t="s">
        <v>71</v>
      </c>
      <c r="I702">
        <v>1</v>
      </c>
      <c r="J702" t="s">
        <v>229</v>
      </c>
      <c r="K702" s="1" t="s">
        <v>119</v>
      </c>
      <c r="L702" s="1" t="s">
        <v>178</v>
      </c>
      <c r="M702">
        <v>35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ユニフォーム北信介ICONIC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189</v>
      </c>
      <c r="E703" t="s">
        <v>77</v>
      </c>
      <c r="F703" t="s">
        <v>78</v>
      </c>
      <c r="G703" t="s">
        <v>185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32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ユニフォーム北信介ICONIC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189</v>
      </c>
      <c r="E704" t="s">
        <v>77</v>
      </c>
      <c r="F704" t="s">
        <v>78</v>
      </c>
      <c r="G704" t="s">
        <v>185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32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ユニフォーム北信介ICONIC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189</v>
      </c>
      <c r="E705" t="s">
        <v>77</v>
      </c>
      <c r="F705" t="s">
        <v>78</v>
      </c>
      <c r="G705" t="s">
        <v>185</v>
      </c>
      <c r="H705" t="s">
        <v>71</v>
      </c>
      <c r="I705">
        <v>1</v>
      </c>
      <c r="J705" t="s">
        <v>229</v>
      </c>
      <c r="K705" s="1" t="s">
        <v>120</v>
      </c>
      <c r="L705" s="1" t="s">
        <v>173</v>
      </c>
      <c r="M705">
        <v>36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ユニフォーム北信介ICONIC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189</v>
      </c>
      <c r="E706" t="s">
        <v>77</v>
      </c>
      <c r="F706" t="s">
        <v>78</v>
      </c>
      <c r="G706" t="s">
        <v>185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32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ユニフォーム北信介ICONIC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6</v>
      </c>
      <c r="C707" t="s">
        <v>108</v>
      </c>
      <c r="D707" t="s">
        <v>189</v>
      </c>
      <c r="E707" t="s">
        <v>77</v>
      </c>
      <c r="F707" t="s">
        <v>78</v>
      </c>
      <c r="G707" t="s">
        <v>185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ユニフォーム北信介ICONIC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1</v>
      </c>
      <c r="C708" t="s">
        <v>108</v>
      </c>
      <c r="D708" s="1" t="s">
        <v>667</v>
      </c>
      <c r="E708" t="s">
        <v>77</v>
      </c>
      <c r="F708" s="1" t="s">
        <v>78</v>
      </c>
      <c r="G708" t="s">
        <v>185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25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ユニフォーム尾白アランICONIC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2</v>
      </c>
      <c r="C709" t="s">
        <v>108</v>
      </c>
      <c r="D709" s="1" t="s">
        <v>667</v>
      </c>
      <c r="E709" t="s">
        <v>77</v>
      </c>
      <c r="F709" s="1" t="s">
        <v>78</v>
      </c>
      <c r="G709" t="s">
        <v>185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25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ユニフォーム尾白アランICONIC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3</v>
      </c>
      <c r="C710" t="s">
        <v>108</v>
      </c>
      <c r="D710" s="1" t="s">
        <v>667</v>
      </c>
      <c r="E710" t="s">
        <v>77</v>
      </c>
      <c r="F710" s="1" t="s">
        <v>78</v>
      </c>
      <c r="G710" t="s">
        <v>185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ユニフォーム尾白アランICONIC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4</v>
      </c>
      <c r="C711" t="s">
        <v>108</v>
      </c>
      <c r="D711" s="1" t="s">
        <v>667</v>
      </c>
      <c r="E711" t="s">
        <v>77</v>
      </c>
      <c r="F711" s="1" t="s">
        <v>78</v>
      </c>
      <c r="G711" t="s">
        <v>185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ユニフォーム尾白アランICONIC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5</v>
      </c>
      <c r="C712" t="s">
        <v>108</v>
      </c>
      <c r="D712" s="1" t="s">
        <v>667</v>
      </c>
      <c r="E712" t="s">
        <v>77</v>
      </c>
      <c r="F712" s="1" t="s">
        <v>78</v>
      </c>
      <c r="G712" t="s">
        <v>185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13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ユニフォーム尾白アランICONIC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1</v>
      </c>
      <c r="C713" t="s">
        <v>108</v>
      </c>
      <c r="D713" s="1" t="s">
        <v>669</v>
      </c>
      <c r="E713" t="s">
        <v>77</v>
      </c>
      <c r="F713" s="1" t="s">
        <v>80</v>
      </c>
      <c r="G713" t="s">
        <v>185</v>
      </c>
      <c r="H713" t="s">
        <v>71</v>
      </c>
      <c r="I713">
        <v>1</v>
      </c>
      <c r="J713" t="s">
        <v>229</v>
      </c>
      <c r="K713" s="1" t="s">
        <v>119</v>
      </c>
      <c r="L713" s="1" t="s">
        <v>178</v>
      </c>
      <c r="M713">
        <v>36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ユニフォーム赤木路成ICONIC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2</v>
      </c>
      <c r="C714" t="s">
        <v>108</v>
      </c>
      <c r="D714" s="1" t="s">
        <v>669</v>
      </c>
      <c r="E714" t="s">
        <v>77</v>
      </c>
      <c r="F714" s="1" t="s">
        <v>80</v>
      </c>
      <c r="G714" t="s">
        <v>185</v>
      </c>
      <c r="H714" t="s">
        <v>71</v>
      </c>
      <c r="I714">
        <v>1</v>
      </c>
      <c r="J714" t="s">
        <v>229</v>
      </c>
      <c r="K714" s="1" t="s">
        <v>195</v>
      </c>
      <c r="L714" s="1" t="s">
        <v>173</v>
      </c>
      <c r="M714">
        <v>41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ユニフォーム赤木路成ICONIC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3</v>
      </c>
      <c r="C715" t="s">
        <v>108</v>
      </c>
      <c r="D715" s="1" t="s">
        <v>669</v>
      </c>
      <c r="E715" t="s">
        <v>77</v>
      </c>
      <c r="F715" s="1" t="s">
        <v>80</v>
      </c>
      <c r="G715" t="s">
        <v>185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ユニフォーム赤木路成ICONIC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4</v>
      </c>
      <c r="C716" t="s">
        <v>108</v>
      </c>
      <c r="D716" s="1" t="s">
        <v>669</v>
      </c>
      <c r="E716" t="s">
        <v>77</v>
      </c>
      <c r="F716" s="1" t="s">
        <v>80</v>
      </c>
      <c r="G716" t="s">
        <v>185</v>
      </c>
      <c r="H716" t="s">
        <v>71</v>
      </c>
      <c r="I716">
        <v>1</v>
      </c>
      <c r="J716" t="s">
        <v>229</v>
      </c>
      <c r="K716" s="1" t="s">
        <v>231</v>
      </c>
      <c r="L716" s="1" t="s">
        <v>225</v>
      </c>
      <c r="M716">
        <v>57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ユニフォーム赤木路成ICONIC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5</v>
      </c>
      <c r="C717" t="s">
        <v>108</v>
      </c>
      <c r="D717" s="1" t="s">
        <v>669</v>
      </c>
      <c r="E717" t="s">
        <v>77</v>
      </c>
      <c r="F717" s="1" t="s">
        <v>80</v>
      </c>
      <c r="G717" t="s">
        <v>185</v>
      </c>
      <c r="H717" t="s">
        <v>71</v>
      </c>
      <c r="I717">
        <v>1</v>
      </c>
      <c r="J717" t="s">
        <v>229</v>
      </c>
      <c r="K717" s="1" t="s">
        <v>120</v>
      </c>
      <c r="L717" s="1" t="s">
        <v>173</v>
      </c>
      <c r="M717">
        <v>36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ユニフォーム赤木路成ICONIC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6</v>
      </c>
      <c r="C718" t="s">
        <v>108</v>
      </c>
      <c r="D718" s="1" t="s">
        <v>669</v>
      </c>
      <c r="E718" t="s">
        <v>77</v>
      </c>
      <c r="F718" s="1" t="s">
        <v>80</v>
      </c>
      <c r="G718" t="s">
        <v>185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ユニフォーム赤木路成ICONIC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7</v>
      </c>
      <c r="C719" t="s">
        <v>108</v>
      </c>
      <c r="D719" s="1" t="s">
        <v>669</v>
      </c>
      <c r="E719" t="s">
        <v>77</v>
      </c>
      <c r="F719" s="1" t="s">
        <v>80</v>
      </c>
      <c r="G719" t="s">
        <v>185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33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ユニフォーム赤木路成ICONIC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8</v>
      </c>
      <c r="C720" t="s">
        <v>108</v>
      </c>
      <c r="D720" s="1" t="s">
        <v>669</v>
      </c>
      <c r="E720" t="s">
        <v>77</v>
      </c>
      <c r="F720" s="1" t="s">
        <v>80</v>
      </c>
      <c r="G720" t="s">
        <v>185</v>
      </c>
      <c r="H720" t="s">
        <v>71</v>
      </c>
      <c r="I720">
        <v>1</v>
      </c>
      <c r="J720" t="s">
        <v>229</v>
      </c>
      <c r="K720" s="1" t="s">
        <v>183</v>
      </c>
      <c r="L720" s="1" t="s">
        <v>225</v>
      </c>
      <c r="M720">
        <v>47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ユニフォーム赤木路成ICONIC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s="1" t="s">
        <v>671</v>
      </c>
      <c r="E721" t="s">
        <v>77</v>
      </c>
      <c r="F721" s="1" t="s">
        <v>82</v>
      </c>
      <c r="G721" t="s">
        <v>185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ユニフォーム大耳練ICONIC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s="1" t="s">
        <v>671</v>
      </c>
      <c r="E722" t="s">
        <v>77</v>
      </c>
      <c r="F722" s="1" t="s">
        <v>82</v>
      </c>
      <c r="G722" t="s">
        <v>185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ユニフォーム大耳練ICONIC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s="1" t="s">
        <v>671</v>
      </c>
      <c r="E723" t="s">
        <v>77</v>
      </c>
      <c r="F723" s="1" t="s">
        <v>82</v>
      </c>
      <c r="G723" t="s">
        <v>185</v>
      </c>
      <c r="H723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ユニフォーム大耳練ICONIC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s="1" t="s">
        <v>671</v>
      </c>
      <c r="E724" t="s">
        <v>77</v>
      </c>
      <c r="F724" s="1" t="s">
        <v>82</v>
      </c>
      <c r="G724" t="s">
        <v>185</v>
      </c>
      <c r="H724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ユニフォーム大耳練ICONIC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s="1" t="s">
        <v>671</v>
      </c>
      <c r="E725" t="s">
        <v>77</v>
      </c>
      <c r="F725" s="1" t="s">
        <v>82</v>
      </c>
      <c r="G725" t="s">
        <v>185</v>
      </c>
      <c r="H725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ユニフォーム大耳練ICONIC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1</v>
      </c>
      <c r="C726" t="s">
        <v>108</v>
      </c>
      <c r="D726" s="1" t="s">
        <v>673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119</v>
      </c>
      <c r="L726" s="1" t="s">
        <v>178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ユニフォーム理石平介ICONIC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2</v>
      </c>
      <c r="C727" t="s">
        <v>108</v>
      </c>
      <c r="D727" s="1" t="s">
        <v>673</v>
      </c>
      <c r="E727" t="s">
        <v>77</v>
      </c>
      <c r="F727" s="1" t="s">
        <v>78</v>
      </c>
      <c r="G727" t="s">
        <v>185</v>
      </c>
      <c r="H727" t="s">
        <v>71</v>
      </c>
      <c r="I727">
        <v>1</v>
      </c>
      <c r="J727" t="s">
        <v>229</v>
      </c>
      <c r="K727" s="1" t="s">
        <v>195</v>
      </c>
      <c r="L727" s="1" t="s">
        <v>173</v>
      </c>
      <c r="M727">
        <v>31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ユニフォーム理石平介ICONIC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3</v>
      </c>
      <c r="C728" t="s">
        <v>108</v>
      </c>
      <c r="D728" s="1" t="s">
        <v>673</v>
      </c>
      <c r="E728" t="s">
        <v>77</v>
      </c>
      <c r="F728" s="1" t="s">
        <v>78</v>
      </c>
      <c r="G728" t="s">
        <v>185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ユニフォーム理石平介ICONIC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4</v>
      </c>
      <c r="C729" t="s">
        <v>108</v>
      </c>
      <c r="D729" s="1" t="s">
        <v>673</v>
      </c>
      <c r="E729" t="s">
        <v>77</v>
      </c>
      <c r="F729" s="1" t="s">
        <v>78</v>
      </c>
      <c r="G729" t="s">
        <v>185</v>
      </c>
      <c r="H729" t="s">
        <v>71</v>
      </c>
      <c r="I729">
        <v>1</v>
      </c>
      <c r="J729" t="s">
        <v>229</v>
      </c>
      <c r="K729" s="1" t="s">
        <v>120</v>
      </c>
      <c r="L729" s="1" t="s">
        <v>178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ユニフォーム理石平介ICONIC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5</v>
      </c>
      <c r="C730" t="s">
        <v>108</v>
      </c>
      <c r="D730" s="1" t="s">
        <v>673</v>
      </c>
      <c r="E730" t="s">
        <v>77</v>
      </c>
      <c r="F730" s="1" t="s">
        <v>78</v>
      </c>
      <c r="G730" t="s">
        <v>185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ユニフォーム理石平介ICONIC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6</v>
      </c>
      <c r="C731" t="s">
        <v>108</v>
      </c>
      <c r="D731" s="1" t="s">
        <v>673</v>
      </c>
      <c r="E731" t="s">
        <v>77</v>
      </c>
      <c r="F731" s="1" t="s">
        <v>78</v>
      </c>
      <c r="G731" t="s">
        <v>185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ユニフォーム理石平介ICONIC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108</v>
      </c>
      <c r="D732" t="s">
        <v>122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16</v>
      </c>
      <c r="K732" s="1" t="s">
        <v>119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ユニフォーム木兎光太郎ICONIC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108</v>
      </c>
      <c r="D733" t="s">
        <v>122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16</v>
      </c>
      <c r="K733" s="1" t="s">
        <v>163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ユニフォーム木兎光太郎ICONIC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108</v>
      </c>
      <c r="D734" t="s">
        <v>122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16</v>
      </c>
      <c r="K734" s="1" t="s">
        <v>120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ユニフォーム木兎光太郎ICONIC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108</v>
      </c>
      <c r="D735" t="s">
        <v>122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16</v>
      </c>
      <c r="K735" s="1" t="s">
        <v>164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ユニフォーム木兎光太郎ICONIC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108</v>
      </c>
      <c r="D736" t="s">
        <v>122</v>
      </c>
      <c r="E736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16</v>
      </c>
      <c r="K736" s="1" t="s">
        <v>165</v>
      </c>
      <c r="L736" s="1" t="s">
        <v>162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ユニフォーム木兎光太郎ICONIC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1</v>
      </c>
      <c r="C737" t="s">
        <v>150</v>
      </c>
      <c r="D737" t="s">
        <v>122</v>
      </c>
      <c r="E737" t="s">
        <v>77</v>
      </c>
      <c r="F737" t="s">
        <v>78</v>
      </c>
      <c r="G737" t="s">
        <v>128</v>
      </c>
      <c r="H737" t="s">
        <v>71</v>
      </c>
      <c r="I737">
        <v>1</v>
      </c>
      <c r="J737" t="s">
        <v>16</v>
      </c>
      <c r="K737" s="1" t="s">
        <v>119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夏祭り木兎光太郎ICONIC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2</v>
      </c>
      <c r="C738" t="s">
        <v>150</v>
      </c>
      <c r="D738" t="s">
        <v>122</v>
      </c>
      <c r="E738" t="s">
        <v>77</v>
      </c>
      <c r="F738" t="s">
        <v>78</v>
      </c>
      <c r="G738" t="s">
        <v>128</v>
      </c>
      <c r="H738" t="s">
        <v>71</v>
      </c>
      <c r="I738">
        <v>1</v>
      </c>
      <c r="J738" t="s">
        <v>16</v>
      </c>
      <c r="K738" s="1" t="s">
        <v>163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夏祭り木兎光太郎ICONIC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3</v>
      </c>
      <c r="C739" t="s">
        <v>150</v>
      </c>
      <c r="D739" t="s">
        <v>122</v>
      </c>
      <c r="E739" t="s">
        <v>77</v>
      </c>
      <c r="F739" t="s">
        <v>78</v>
      </c>
      <c r="G739" t="s">
        <v>128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29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夏祭り木兎光太郎ICONIC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4</v>
      </c>
      <c r="C740" t="s">
        <v>150</v>
      </c>
      <c r="D740" t="s">
        <v>122</v>
      </c>
      <c r="E740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夏祭り木兎光太郎ICONIC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5</v>
      </c>
      <c r="C741" t="s">
        <v>150</v>
      </c>
      <c r="D741" t="s">
        <v>122</v>
      </c>
      <c r="E741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夏祭り木兎光太郎ICONIC</v>
      </c>
    </row>
    <row r="742" spans="1:20" x14ac:dyDescent="0.3">
      <c r="A742">
        <f>VLOOKUP(Receive[[#This Row],[No用]],SetNo[[No.用]:[vlookup 用]],2,FALSE)</f>
        <v>131</v>
      </c>
      <c r="B742">
        <f>IF(A741&lt;&gt;Receive[[#This Row],[No]],1,B741+1)</f>
        <v>1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229</v>
      </c>
      <c r="K742" s="1" t="s">
        <v>119</v>
      </c>
      <c r="L742" s="1" t="s">
        <v>173</v>
      </c>
      <c r="M742">
        <v>33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ユニフォーム木葉秋紀ICONIC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2</v>
      </c>
      <c r="C743" t="s">
        <v>108</v>
      </c>
      <c r="D743" t="s">
        <v>123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30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ユニフォーム木葉秋紀ICONIC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3</v>
      </c>
      <c r="C744" t="s">
        <v>108</v>
      </c>
      <c r="D744" t="s">
        <v>123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30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ユニフォーム木葉秋紀ICONIC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4</v>
      </c>
      <c r="C745" t="s">
        <v>108</v>
      </c>
      <c r="D745" t="s">
        <v>123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229</v>
      </c>
      <c r="K745" s="1" t="s">
        <v>120</v>
      </c>
      <c r="L745" s="1" t="s">
        <v>173</v>
      </c>
      <c r="M745">
        <v>33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ユニフォーム木葉秋紀ICONIC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5</v>
      </c>
      <c r="C746" t="s">
        <v>108</v>
      </c>
      <c r="D746" t="s">
        <v>123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30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ユニフォーム木葉秋紀ICONIC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6</v>
      </c>
      <c r="C747" t="s">
        <v>108</v>
      </c>
      <c r="D747" t="s">
        <v>123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ユニフォーム木葉秋紀ICONIC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s="1" t="s">
        <v>387</v>
      </c>
      <c r="D748" t="s">
        <v>123</v>
      </c>
      <c r="E748" s="1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229</v>
      </c>
      <c r="K748" s="1" t="s">
        <v>119</v>
      </c>
      <c r="L748" s="1" t="s">
        <v>173</v>
      </c>
      <c r="M748">
        <v>33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探偵木葉秋紀ICONIC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s="1" t="s">
        <v>387</v>
      </c>
      <c r="D749" t="s">
        <v>123</v>
      </c>
      <c r="E749" s="1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30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探偵木葉秋紀ICONIC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s="1" t="s">
        <v>387</v>
      </c>
      <c r="D750" t="s">
        <v>123</v>
      </c>
      <c r="E750" s="1" t="s">
        <v>77</v>
      </c>
      <c r="F750" t="s">
        <v>78</v>
      </c>
      <c r="G750" t="s">
        <v>128</v>
      </c>
      <c r="H750" t="s">
        <v>71</v>
      </c>
      <c r="I750">
        <v>1</v>
      </c>
      <c r="J750" t="s">
        <v>229</v>
      </c>
      <c r="K750" s="1" t="s">
        <v>231</v>
      </c>
      <c r="L750" s="1" t="s">
        <v>162</v>
      </c>
      <c r="M750">
        <v>30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探偵木葉秋紀ICONIC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s="1" t="s">
        <v>387</v>
      </c>
      <c r="D751" t="s">
        <v>123</v>
      </c>
      <c r="E751" s="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229</v>
      </c>
      <c r="K751" s="1" t="s">
        <v>120</v>
      </c>
      <c r="L751" s="1" t="s">
        <v>173</v>
      </c>
      <c r="M751">
        <v>33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探偵木葉秋紀ICONIC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s="1" t="s">
        <v>387</v>
      </c>
      <c r="D752" t="s">
        <v>123</v>
      </c>
      <c r="E752" s="1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30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探偵木葉秋紀ICONIC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s="1" t="s">
        <v>387</v>
      </c>
      <c r="D753" t="s">
        <v>123</v>
      </c>
      <c r="E753" s="1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探偵木葉秋紀ICONIC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7</v>
      </c>
      <c r="C754" s="1" t="s">
        <v>387</v>
      </c>
      <c r="D754" t="s">
        <v>123</v>
      </c>
      <c r="E754" s="1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183</v>
      </c>
      <c r="L754" s="1" t="s">
        <v>225</v>
      </c>
      <c r="M754">
        <v>49</v>
      </c>
      <c r="N754">
        <v>0</v>
      </c>
      <c r="O754">
        <v>59</v>
      </c>
      <c r="P754">
        <v>0</v>
      </c>
      <c r="T754" t="str">
        <f>Receive[[#This Row],[服装]]&amp;Receive[[#This Row],[名前]]&amp;Receive[[#This Row],[レアリティ]]</f>
        <v>探偵木葉秋紀ICONIC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1</v>
      </c>
      <c r="C755" t="s">
        <v>108</v>
      </c>
      <c r="D755" t="s">
        <v>124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229</v>
      </c>
      <c r="K755" s="1" t="s">
        <v>119</v>
      </c>
      <c r="L755" s="1" t="s">
        <v>702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ユニフォーム猿杙大和ICONIC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2</v>
      </c>
      <c r="C756" t="s">
        <v>108</v>
      </c>
      <c r="D756" t="s">
        <v>124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ユニフォーム猿杙大和ICONIC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3</v>
      </c>
      <c r="C757" t="s">
        <v>108</v>
      </c>
      <c r="D757" t="s">
        <v>124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229</v>
      </c>
      <c r="K757" s="1" t="s">
        <v>120</v>
      </c>
      <c r="L757" s="1" t="s">
        <v>702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ユニフォーム猿杙大和ICONIC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4</v>
      </c>
      <c r="C758" t="s">
        <v>108</v>
      </c>
      <c r="D758" t="s">
        <v>124</v>
      </c>
      <c r="E758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ユニフォーム猿杙大和ICONIC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5</v>
      </c>
      <c r="C759" t="s">
        <v>108</v>
      </c>
      <c r="D759" t="s">
        <v>124</v>
      </c>
      <c r="E759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ユニフォーム猿杙大和ICONIC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125</v>
      </c>
      <c r="E760" t="s">
        <v>90</v>
      </c>
      <c r="F760" t="s">
        <v>80</v>
      </c>
      <c r="G760" t="s">
        <v>128</v>
      </c>
      <c r="H760" t="s">
        <v>71</v>
      </c>
      <c r="I760">
        <v>1</v>
      </c>
      <c r="J760" t="s">
        <v>229</v>
      </c>
      <c r="K760" s="1" t="s">
        <v>119</v>
      </c>
      <c r="L760" s="1" t="s">
        <v>173</v>
      </c>
      <c r="M760">
        <v>35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ユニフォーム小見春樹ICONIC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125</v>
      </c>
      <c r="E761" t="s">
        <v>90</v>
      </c>
      <c r="F761" t="s">
        <v>80</v>
      </c>
      <c r="G761" t="s">
        <v>128</v>
      </c>
      <c r="H761" t="s">
        <v>71</v>
      </c>
      <c r="I761">
        <v>1</v>
      </c>
      <c r="J761" t="s">
        <v>229</v>
      </c>
      <c r="K761" s="1" t="s">
        <v>195</v>
      </c>
      <c r="L761" s="1" t="s">
        <v>178</v>
      </c>
      <c r="M761">
        <v>41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ユニフォーム小見春樹ICONIC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125</v>
      </c>
      <c r="E762" t="s">
        <v>90</v>
      </c>
      <c r="F762" t="s">
        <v>80</v>
      </c>
      <c r="G762" t="s">
        <v>128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ユニフォーム小見春樹ICONIC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125</v>
      </c>
      <c r="E763" t="s">
        <v>90</v>
      </c>
      <c r="F763" t="s">
        <v>80</v>
      </c>
      <c r="G763" t="s">
        <v>128</v>
      </c>
      <c r="H763" t="s">
        <v>71</v>
      </c>
      <c r="I763">
        <v>1</v>
      </c>
      <c r="J763" t="s">
        <v>229</v>
      </c>
      <c r="K763" s="1" t="s">
        <v>231</v>
      </c>
      <c r="L763" s="1" t="s">
        <v>162</v>
      </c>
      <c r="M763">
        <v>32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ユニフォーム小見春樹ICONIC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125</v>
      </c>
      <c r="E764" t="s">
        <v>90</v>
      </c>
      <c r="F764" t="s">
        <v>80</v>
      </c>
      <c r="G764" t="s">
        <v>128</v>
      </c>
      <c r="H764" t="s">
        <v>71</v>
      </c>
      <c r="I764">
        <v>1</v>
      </c>
      <c r="J764" t="s">
        <v>229</v>
      </c>
      <c r="K764" s="1" t="s">
        <v>120</v>
      </c>
      <c r="L764" s="1" t="s">
        <v>173</v>
      </c>
      <c r="M764">
        <v>35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ユニフォーム小見春樹ICONIC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125</v>
      </c>
      <c r="E765" t="s">
        <v>90</v>
      </c>
      <c r="F765" t="s">
        <v>80</v>
      </c>
      <c r="G765" t="s">
        <v>128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32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ユニフォーム小見春樹ICONIC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7</v>
      </c>
      <c r="C766" t="s">
        <v>108</v>
      </c>
      <c r="D766" t="s">
        <v>125</v>
      </c>
      <c r="E766" t="s">
        <v>90</v>
      </c>
      <c r="F766" t="s">
        <v>80</v>
      </c>
      <c r="G766" t="s">
        <v>128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32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ユニフォーム小見春樹ICONIC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8</v>
      </c>
      <c r="C767" t="s">
        <v>108</v>
      </c>
      <c r="D767" t="s">
        <v>125</v>
      </c>
      <c r="E767" t="s">
        <v>90</v>
      </c>
      <c r="F767" t="s">
        <v>80</v>
      </c>
      <c r="G767" t="s">
        <v>128</v>
      </c>
      <c r="H767" t="s">
        <v>71</v>
      </c>
      <c r="I767">
        <v>1</v>
      </c>
      <c r="J767" t="s">
        <v>229</v>
      </c>
      <c r="K767" s="1" t="s">
        <v>183</v>
      </c>
      <c r="L767" s="1" t="s">
        <v>225</v>
      </c>
      <c r="M767">
        <v>45</v>
      </c>
      <c r="N767">
        <v>0</v>
      </c>
      <c r="O767">
        <v>55</v>
      </c>
      <c r="P767">
        <v>0</v>
      </c>
      <c r="T767" t="str">
        <f>Receive[[#This Row],[服装]]&amp;Receive[[#This Row],[名前]]&amp;Receive[[#This Row],[レアリティ]]</f>
        <v>ユニフォーム小見春樹ICONIC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126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229</v>
      </c>
      <c r="K768" s="1" t="s">
        <v>119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ユニフォーム尾長渉ICONIC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126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25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ユニフォーム尾長渉ICONIC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126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229</v>
      </c>
      <c r="K770" s="1" t="s">
        <v>120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ユニフォーム尾長渉ICONIC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126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229</v>
      </c>
      <c r="K771" s="1" t="s">
        <v>164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ユニフォーム尾長渉ICONIC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126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229</v>
      </c>
      <c r="K772" s="1" t="s">
        <v>165</v>
      </c>
      <c r="L772" s="1" t="s">
        <v>162</v>
      </c>
      <c r="M772">
        <v>12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ユニフォーム尾長渉ICONIC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1</v>
      </c>
      <c r="C773" t="s">
        <v>108</v>
      </c>
      <c r="D773" t="s">
        <v>127</v>
      </c>
      <c r="E773" t="s">
        <v>90</v>
      </c>
      <c r="F773" t="s">
        <v>82</v>
      </c>
      <c r="G773" t="s">
        <v>128</v>
      </c>
      <c r="H773" t="s">
        <v>71</v>
      </c>
      <c r="I773">
        <v>1</v>
      </c>
      <c r="J773" t="s">
        <v>16</v>
      </c>
      <c r="K773" s="1" t="s">
        <v>119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ユニフォーム鷲尾辰生ICONIC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2</v>
      </c>
      <c r="C774" t="s">
        <v>108</v>
      </c>
      <c r="D774" t="s">
        <v>127</v>
      </c>
      <c r="E774" t="s">
        <v>90</v>
      </c>
      <c r="F774" t="s">
        <v>82</v>
      </c>
      <c r="G774" t="s">
        <v>128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ユニフォーム鷲尾辰生ICONIC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3</v>
      </c>
      <c r="C775" t="s">
        <v>108</v>
      </c>
      <c r="D775" t="s">
        <v>127</v>
      </c>
      <c r="E775" t="s">
        <v>90</v>
      </c>
      <c r="F775" t="s">
        <v>82</v>
      </c>
      <c r="G775" t="s">
        <v>128</v>
      </c>
      <c r="H775" t="s">
        <v>71</v>
      </c>
      <c r="I775">
        <v>1</v>
      </c>
      <c r="J775" t="s">
        <v>229</v>
      </c>
      <c r="K775" s="1" t="s">
        <v>120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ユニフォーム鷲尾辰生ICONIC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4</v>
      </c>
      <c r="C776" t="s">
        <v>108</v>
      </c>
      <c r="D776" t="s">
        <v>127</v>
      </c>
      <c r="E776" t="s">
        <v>90</v>
      </c>
      <c r="F776" t="s">
        <v>82</v>
      </c>
      <c r="G776" t="s">
        <v>128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ユニフォーム鷲尾辰生ICONIC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5</v>
      </c>
      <c r="C777" t="s">
        <v>108</v>
      </c>
      <c r="D777" t="s">
        <v>127</v>
      </c>
      <c r="E777" t="s">
        <v>90</v>
      </c>
      <c r="F777" t="s">
        <v>82</v>
      </c>
      <c r="G777" t="s">
        <v>128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ユニフォーム鷲尾辰生ICONIC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1</v>
      </c>
      <c r="C778" t="s">
        <v>108</v>
      </c>
      <c r="D778" t="s">
        <v>129</v>
      </c>
      <c r="E778" t="s">
        <v>73</v>
      </c>
      <c r="F778" t="s">
        <v>74</v>
      </c>
      <c r="G778" t="s">
        <v>128</v>
      </c>
      <c r="H778" t="s">
        <v>71</v>
      </c>
      <c r="I778">
        <v>1</v>
      </c>
      <c r="J778" t="s">
        <v>229</v>
      </c>
      <c r="K778" s="1" t="s">
        <v>119</v>
      </c>
      <c r="L778" s="1" t="s">
        <v>178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ユニフォーム赤葦京治ICONIC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2</v>
      </c>
      <c r="C779" t="s">
        <v>108</v>
      </c>
      <c r="D779" t="s">
        <v>129</v>
      </c>
      <c r="E779" t="s">
        <v>73</v>
      </c>
      <c r="F779" t="s">
        <v>74</v>
      </c>
      <c r="G779" t="s">
        <v>128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ユニフォーム赤葦京治ICONIC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3</v>
      </c>
      <c r="C780" t="s">
        <v>108</v>
      </c>
      <c r="D780" t="s">
        <v>129</v>
      </c>
      <c r="E780" t="s">
        <v>73</v>
      </c>
      <c r="F780" t="s">
        <v>74</v>
      </c>
      <c r="G780" t="s">
        <v>128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ユニフォーム赤葦京治ICONIC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4</v>
      </c>
      <c r="C781" t="s">
        <v>108</v>
      </c>
      <c r="D781" t="s">
        <v>129</v>
      </c>
      <c r="E781" t="s">
        <v>73</v>
      </c>
      <c r="F781" t="s">
        <v>74</v>
      </c>
      <c r="G781" t="s">
        <v>128</v>
      </c>
      <c r="H781" t="s">
        <v>71</v>
      </c>
      <c r="I781">
        <v>1</v>
      </c>
      <c r="J781" t="s">
        <v>229</v>
      </c>
      <c r="K781" s="1" t="s">
        <v>120</v>
      </c>
      <c r="L781" s="1" t="s">
        <v>178</v>
      </c>
      <c r="M781">
        <v>34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ユニフォーム赤葦京治ICONIC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5</v>
      </c>
      <c r="C782" t="s">
        <v>108</v>
      </c>
      <c r="D782" t="s">
        <v>129</v>
      </c>
      <c r="E782" t="s">
        <v>73</v>
      </c>
      <c r="F782" t="s">
        <v>74</v>
      </c>
      <c r="G782" t="s">
        <v>128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ユニフォーム赤葦京治ICONIC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6</v>
      </c>
      <c r="C783" t="s">
        <v>108</v>
      </c>
      <c r="D783" t="s">
        <v>129</v>
      </c>
      <c r="E783" t="s">
        <v>73</v>
      </c>
      <c r="F783" t="s">
        <v>74</v>
      </c>
      <c r="G783" t="s">
        <v>128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ユニフォーム赤葦京治ICONIC</v>
      </c>
    </row>
    <row r="784" spans="1:20" x14ac:dyDescent="0.3">
      <c r="A784">
        <f>VLOOKUP(Receive[[#This Row],[No用]],SetNo[[No.用]:[vlookup 用]],2,FALSE)</f>
        <v>138</v>
      </c>
      <c r="B784">
        <f>IF(A783&lt;&gt;Receive[[#This Row],[No]],1,B783+1)</f>
        <v>1</v>
      </c>
      <c r="C784" t="s">
        <v>150</v>
      </c>
      <c r="D784" t="s">
        <v>129</v>
      </c>
      <c r="E784" t="s">
        <v>90</v>
      </c>
      <c r="F784" t="s">
        <v>74</v>
      </c>
      <c r="G784" t="s">
        <v>128</v>
      </c>
      <c r="H784" t="s">
        <v>71</v>
      </c>
      <c r="I784">
        <v>1</v>
      </c>
      <c r="J784" t="s">
        <v>229</v>
      </c>
      <c r="K784" s="1" t="s">
        <v>119</v>
      </c>
      <c r="L784" s="1" t="s">
        <v>178</v>
      </c>
      <c r="M784">
        <v>34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夏祭り赤葦京治ICONIC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2</v>
      </c>
      <c r="C785" t="s">
        <v>150</v>
      </c>
      <c r="D785" t="s">
        <v>129</v>
      </c>
      <c r="E785" t="s">
        <v>90</v>
      </c>
      <c r="F785" t="s">
        <v>74</v>
      </c>
      <c r="G785" t="s">
        <v>128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31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夏祭り赤葦京治ICONIC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3</v>
      </c>
      <c r="C786" t="s">
        <v>150</v>
      </c>
      <c r="D786" t="s">
        <v>129</v>
      </c>
      <c r="E786" t="s">
        <v>90</v>
      </c>
      <c r="F786" t="s">
        <v>74</v>
      </c>
      <c r="G786" t="s">
        <v>128</v>
      </c>
      <c r="H786" t="s">
        <v>71</v>
      </c>
      <c r="I786">
        <v>1</v>
      </c>
      <c r="J786" t="s">
        <v>229</v>
      </c>
      <c r="K786" s="1" t="s">
        <v>231</v>
      </c>
      <c r="L786" s="1" t="s">
        <v>162</v>
      </c>
      <c r="M786">
        <v>31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夏祭り赤葦京治ICONIC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4</v>
      </c>
      <c r="C787" t="s">
        <v>150</v>
      </c>
      <c r="D787" t="s">
        <v>129</v>
      </c>
      <c r="E787" t="s">
        <v>90</v>
      </c>
      <c r="F787" t="s">
        <v>74</v>
      </c>
      <c r="G787" t="s">
        <v>128</v>
      </c>
      <c r="H787" t="s">
        <v>71</v>
      </c>
      <c r="I787">
        <v>1</v>
      </c>
      <c r="J787" t="s">
        <v>229</v>
      </c>
      <c r="K787" s="1" t="s">
        <v>120</v>
      </c>
      <c r="L787" s="1" t="s">
        <v>178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夏祭り赤葦京治ICONIC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5</v>
      </c>
      <c r="C788" t="s">
        <v>150</v>
      </c>
      <c r="D788" t="s">
        <v>129</v>
      </c>
      <c r="E788" t="s">
        <v>90</v>
      </c>
      <c r="F788" t="s">
        <v>74</v>
      </c>
      <c r="G788" t="s">
        <v>128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31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夏祭り赤葦京治ICONIC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6</v>
      </c>
      <c r="C789" t="s">
        <v>150</v>
      </c>
      <c r="D789" t="s">
        <v>129</v>
      </c>
      <c r="E789" t="s">
        <v>90</v>
      </c>
      <c r="F789" t="s">
        <v>74</v>
      </c>
      <c r="G789" t="s">
        <v>128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夏祭り赤葦京治ICONIC</v>
      </c>
    </row>
    <row r="790" spans="1:20" x14ac:dyDescent="0.3">
      <c r="A790">
        <f>VLOOKUP(Receive[[#This Row],[No用]],SetNo[[No.用]:[vlookup 用]],2,FALSE)</f>
        <v>139</v>
      </c>
      <c r="B790">
        <f>IF(A789&lt;&gt;Receive[[#This Row],[No]],1,B789+1)</f>
        <v>1</v>
      </c>
      <c r="C790" t="s">
        <v>108</v>
      </c>
      <c r="D790" t="s">
        <v>284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33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ユニフォーム星海光来ICONIC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2</v>
      </c>
      <c r="C791" t="s">
        <v>108</v>
      </c>
      <c r="D791" t="s">
        <v>284</v>
      </c>
      <c r="E791" t="s">
        <v>77</v>
      </c>
      <c r="F791" t="s">
        <v>78</v>
      </c>
      <c r="G791" t="s">
        <v>134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ユニフォーム星海光来ICONIC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3</v>
      </c>
      <c r="C792" t="s">
        <v>108</v>
      </c>
      <c r="D792" t="s">
        <v>284</v>
      </c>
      <c r="E792" t="s">
        <v>77</v>
      </c>
      <c r="F792" t="s">
        <v>78</v>
      </c>
      <c r="G792" t="s">
        <v>134</v>
      </c>
      <c r="H792" t="s">
        <v>71</v>
      </c>
      <c r="I792">
        <v>1</v>
      </c>
      <c r="J792" t="s">
        <v>229</v>
      </c>
      <c r="K792" s="1" t="s">
        <v>231</v>
      </c>
      <c r="L792" s="1" t="s">
        <v>162</v>
      </c>
      <c r="M792">
        <v>32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ユニフォーム星海光来ICONIC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4</v>
      </c>
      <c r="C793" t="s">
        <v>108</v>
      </c>
      <c r="D793" t="s">
        <v>284</v>
      </c>
      <c r="E793" t="s">
        <v>77</v>
      </c>
      <c r="F793" t="s">
        <v>78</v>
      </c>
      <c r="G793" t="s">
        <v>134</v>
      </c>
      <c r="H793" t="s">
        <v>71</v>
      </c>
      <c r="I793">
        <v>1</v>
      </c>
      <c r="J793" t="s">
        <v>229</v>
      </c>
      <c r="K793" s="1" t="s">
        <v>120</v>
      </c>
      <c r="L793" s="1" t="s">
        <v>178</v>
      </c>
      <c r="M793">
        <v>35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ユニフォーム星海光来ICONIC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5</v>
      </c>
      <c r="C794" t="s">
        <v>108</v>
      </c>
      <c r="D794" t="s">
        <v>284</v>
      </c>
      <c r="E794" t="s">
        <v>77</v>
      </c>
      <c r="F794" t="s">
        <v>78</v>
      </c>
      <c r="G794" t="s">
        <v>134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ユニフォーム星海光来ICONIC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6</v>
      </c>
      <c r="C795" t="s">
        <v>108</v>
      </c>
      <c r="D795" t="s">
        <v>284</v>
      </c>
      <c r="E795" t="s">
        <v>77</v>
      </c>
      <c r="F795" t="s">
        <v>78</v>
      </c>
      <c r="G795" t="s">
        <v>134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ユニフォーム星海光来ICONIC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s="1" t="s">
        <v>898</v>
      </c>
      <c r="D796" t="s">
        <v>284</v>
      </c>
      <c r="E796" s="1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229</v>
      </c>
      <c r="K796" s="1" t="s">
        <v>119</v>
      </c>
      <c r="L796" s="1" t="s">
        <v>178</v>
      </c>
      <c r="M796">
        <v>36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文化祭星海光来ICONIC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s="1" t="s">
        <v>898</v>
      </c>
      <c r="D797" t="s">
        <v>284</v>
      </c>
      <c r="E797" s="1" t="s">
        <v>73</v>
      </c>
      <c r="F797" t="s">
        <v>78</v>
      </c>
      <c r="G797" t="s">
        <v>134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文化祭星海光来ICONIC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s="1" t="s">
        <v>898</v>
      </c>
      <c r="D798" t="s">
        <v>284</v>
      </c>
      <c r="E798" s="1" t="s">
        <v>73</v>
      </c>
      <c r="F798" t="s">
        <v>78</v>
      </c>
      <c r="G798" t="s">
        <v>134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文化祭星海光来ICONIC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s="1" t="s">
        <v>898</v>
      </c>
      <c r="D799" t="s">
        <v>284</v>
      </c>
      <c r="E799" s="1" t="s">
        <v>73</v>
      </c>
      <c r="F799" t="s">
        <v>78</v>
      </c>
      <c r="G799" t="s">
        <v>134</v>
      </c>
      <c r="H799" t="s">
        <v>71</v>
      </c>
      <c r="I799">
        <v>1</v>
      </c>
      <c r="J799" t="s">
        <v>229</v>
      </c>
      <c r="K799" s="1" t="s">
        <v>120</v>
      </c>
      <c r="L799" s="1" t="s">
        <v>178</v>
      </c>
      <c r="M799">
        <v>35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文化祭星海光来ICONIC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s="1" t="s">
        <v>898</v>
      </c>
      <c r="D800" t="s">
        <v>284</v>
      </c>
      <c r="E800" s="1" t="s">
        <v>73</v>
      </c>
      <c r="F800" t="s">
        <v>78</v>
      </c>
      <c r="G800" t="s">
        <v>134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文化祭星海光来ICONIC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6</v>
      </c>
      <c r="C801" s="1" t="s">
        <v>898</v>
      </c>
      <c r="D801" t="s">
        <v>284</v>
      </c>
      <c r="E801" s="1" t="s">
        <v>73</v>
      </c>
      <c r="F801" t="s">
        <v>78</v>
      </c>
      <c r="G801" t="s">
        <v>134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文化祭星海光来ICONIC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1</v>
      </c>
      <c r="C802" t="s">
        <v>108</v>
      </c>
      <c r="D802" t="s">
        <v>133</v>
      </c>
      <c r="E802" t="s">
        <v>77</v>
      </c>
      <c r="F802" t="s">
        <v>82</v>
      </c>
      <c r="G802" t="s">
        <v>134</v>
      </c>
      <c r="H802" t="s">
        <v>71</v>
      </c>
      <c r="I802">
        <v>1</v>
      </c>
      <c r="J802" t="s">
        <v>229</v>
      </c>
      <c r="K802" s="1" t="s">
        <v>119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ユニフォーム昼神幸郎ICONIC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2</v>
      </c>
      <c r="C803" t="s">
        <v>108</v>
      </c>
      <c r="D803" t="s">
        <v>133</v>
      </c>
      <c r="E803" t="s">
        <v>77</v>
      </c>
      <c r="F803" t="s">
        <v>82</v>
      </c>
      <c r="G803" t="s">
        <v>134</v>
      </c>
      <c r="H803" t="s">
        <v>71</v>
      </c>
      <c r="I803">
        <v>1</v>
      </c>
      <c r="J803" t="s">
        <v>229</v>
      </c>
      <c r="K803" s="1" t="s">
        <v>195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ユニフォーム昼神幸郎ICONIC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3</v>
      </c>
      <c r="C804" t="s">
        <v>108</v>
      </c>
      <c r="D804" t="s">
        <v>133</v>
      </c>
      <c r="E804" t="s">
        <v>77</v>
      </c>
      <c r="F804" t="s">
        <v>82</v>
      </c>
      <c r="G804" t="s">
        <v>134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ユニフォーム昼神幸郎ICONIC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4</v>
      </c>
      <c r="C805" t="s">
        <v>108</v>
      </c>
      <c r="D805" t="s">
        <v>133</v>
      </c>
      <c r="E805" t="s">
        <v>77</v>
      </c>
      <c r="F805" t="s">
        <v>82</v>
      </c>
      <c r="G805" t="s">
        <v>134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ユニフォーム昼神幸郎ICONIC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5</v>
      </c>
      <c r="C806" t="s">
        <v>108</v>
      </c>
      <c r="D806" t="s">
        <v>133</v>
      </c>
      <c r="E806" t="s">
        <v>77</v>
      </c>
      <c r="F806" t="s">
        <v>82</v>
      </c>
      <c r="G806" t="s">
        <v>134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ユニフォーム昼神幸郎ICONIC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6</v>
      </c>
      <c r="C807" t="s">
        <v>108</v>
      </c>
      <c r="D807" t="s">
        <v>133</v>
      </c>
      <c r="E807" t="s">
        <v>77</v>
      </c>
      <c r="F807" t="s">
        <v>82</v>
      </c>
      <c r="G807" t="s">
        <v>134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ユニフォーム昼神幸郎ICONIC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1</v>
      </c>
      <c r="C808" t="s">
        <v>108</v>
      </c>
      <c r="D808" t="s">
        <v>131</v>
      </c>
      <c r="E808" t="s">
        <v>77</v>
      </c>
      <c r="F808" t="s">
        <v>78</v>
      </c>
      <c r="G808" t="s">
        <v>135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ユニフォーム佐久早聖臣ICONIC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2</v>
      </c>
      <c r="C809" t="s">
        <v>108</v>
      </c>
      <c r="D809" t="s">
        <v>131</v>
      </c>
      <c r="E809" t="s">
        <v>77</v>
      </c>
      <c r="F809" t="s">
        <v>78</v>
      </c>
      <c r="G809" t="s">
        <v>135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33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ユニフォーム佐久早聖臣ICONIC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3</v>
      </c>
      <c r="C810" t="s">
        <v>108</v>
      </c>
      <c r="D810" t="s">
        <v>131</v>
      </c>
      <c r="E810" t="s">
        <v>77</v>
      </c>
      <c r="F810" t="s">
        <v>78</v>
      </c>
      <c r="G810" t="s">
        <v>135</v>
      </c>
      <c r="H810" t="s">
        <v>71</v>
      </c>
      <c r="I810">
        <v>1</v>
      </c>
      <c r="J810" t="s">
        <v>229</v>
      </c>
      <c r="K810" s="1" t="s">
        <v>120</v>
      </c>
      <c r="L810" s="1" t="s">
        <v>162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ユニフォーム佐久早聖臣ICONIC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4</v>
      </c>
      <c r="C811" t="s">
        <v>108</v>
      </c>
      <c r="D811" t="s">
        <v>131</v>
      </c>
      <c r="E811" t="s">
        <v>77</v>
      </c>
      <c r="F811" t="s">
        <v>78</v>
      </c>
      <c r="G811" t="s">
        <v>135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ユニフォーム佐久早聖臣ICONIC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5</v>
      </c>
      <c r="C812" t="s">
        <v>108</v>
      </c>
      <c r="D812" t="s">
        <v>131</v>
      </c>
      <c r="E812" t="s">
        <v>77</v>
      </c>
      <c r="F812" t="s">
        <v>78</v>
      </c>
      <c r="G812" t="s">
        <v>135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ユニフォーム佐久早聖臣ICONIC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1</v>
      </c>
      <c r="C813" t="s">
        <v>108</v>
      </c>
      <c r="D813" t="s">
        <v>132</v>
      </c>
      <c r="E813" t="s">
        <v>77</v>
      </c>
      <c r="F813" t="s">
        <v>80</v>
      </c>
      <c r="G813" t="s">
        <v>135</v>
      </c>
      <c r="H813" t="s">
        <v>71</v>
      </c>
      <c r="I813">
        <v>1</v>
      </c>
      <c r="J813" t="s">
        <v>229</v>
      </c>
      <c r="K813" s="1" t="s">
        <v>119</v>
      </c>
      <c r="L813" s="1" t="s">
        <v>173</v>
      </c>
      <c r="M813">
        <v>38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ユニフォーム小森元也ICONIC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2</v>
      </c>
      <c r="C814" t="s">
        <v>108</v>
      </c>
      <c r="D814" t="s">
        <v>132</v>
      </c>
      <c r="E814" t="s">
        <v>77</v>
      </c>
      <c r="F814" t="s">
        <v>80</v>
      </c>
      <c r="G814" t="s">
        <v>135</v>
      </c>
      <c r="H814" t="s">
        <v>71</v>
      </c>
      <c r="I814">
        <v>1</v>
      </c>
      <c r="J814" t="s">
        <v>229</v>
      </c>
      <c r="K814" s="1" t="s">
        <v>195</v>
      </c>
      <c r="L814" s="1" t="s">
        <v>178</v>
      </c>
      <c r="M814">
        <v>38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ユニフォーム小森元也ICONIC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3</v>
      </c>
      <c r="C815" t="s">
        <v>108</v>
      </c>
      <c r="D815" t="s">
        <v>132</v>
      </c>
      <c r="E815" t="s">
        <v>77</v>
      </c>
      <c r="F815" t="s">
        <v>80</v>
      </c>
      <c r="G815" t="s">
        <v>135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ユニフォーム小森元也ICONIC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4</v>
      </c>
      <c r="C816" t="s">
        <v>108</v>
      </c>
      <c r="D816" t="s">
        <v>132</v>
      </c>
      <c r="E816" t="s">
        <v>77</v>
      </c>
      <c r="F816" t="s">
        <v>80</v>
      </c>
      <c r="G816" t="s">
        <v>135</v>
      </c>
      <c r="H816" t="s">
        <v>71</v>
      </c>
      <c r="I816">
        <v>1</v>
      </c>
      <c r="J816" t="s">
        <v>229</v>
      </c>
      <c r="K816" s="1" t="s">
        <v>231</v>
      </c>
      <c r="L816" s="1" t="s">
        <v>162</v>
      </c>
      <c r="M816">
        <v>35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ユニフォーム小森元也ICONIC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5</v>
      </c>
      <c r="C817" t="s">
        <v>108</v>
      </c>
      <c r="D817" t="s">
        <v>132</v>
      </c>
      <c r="E817" t="s">
        <v>77</v>
      </c>
      <c r="F817" t="s">
        <v>80</v>
      </c>
      <c r="G817" t="s">
        <v>135</v>
      </c>
      <c r="H817" t="s">
        <v>71</v>
      </c>
      <c r="I817">
        <v>1</v>
      </c>
      <c r="J817" t="s">
        <v>229</v>
      </c>
      <c r="K817" s="1" t="s">
        <v>120</v>
      </c>
      <c r="L817" s="1" t="s">
        <v>173</v>
      </c>
      <c r="M817">
        <v>38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ユニフォーム小森元也ICONIC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6</v>
      </c>
      <c r="C818" t="s">
        <v>108</v>
      </c>
      <c r="D818" t="s">
        <v>132</v>
      </c>
      <c r="E818" t="s">
        <v>77</v>
      </c>
      <c r="F818" t="s">
        <v>80</v>
      </c>
      <c r="G818" t="s">
        <v>135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35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ユニフォーム小森元也ICONIC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7</v>
      </c>
      <c r="C819" t="s">
        <v>108</v>
      </c>
      <c r="D819" t="s">
        <v>132</v>
      </c>
      <c r="E819" t="s">
        <v>77</v>
      </c>
      <c r="F819" t="s">
        <v>80</v>
      </c>
      <c r="G819" t="s">
        <v>135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ユニフォーム小森元也ICONIC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8</v>
      </c>
      <c r="C820" t="s">
        <v>108</v>
      </c>
      <c r="D820" t="s">
        <v>132</v>
      </c>
      <c r="E820" t="s">
        <v>77</v>
      </c>
      <c r="F820" t="s">
        <v>80</v>
      </c>
      <c r="G820" t="s">
        <v>135</v>
      </c>
      <c r="H820" t="s">
        <v>71</v>
      </c>
      <c r="I820">
        <v>1</v>
      </c>
      <c r="J820" t="s">
        <v>229</v>
      </c>
      <c r="K820" s="1" t="s">
        <v>183</v>
      </c>
      <c r="L820" s="1" t="s">
        <v>225</v>
      </c>
      <c r="M820">
        <v>47</v>
      </c>
      <c r="N820">
        <v>0</v>
      </c>
      <c r="O820" s="1">
        <v>57</v>
      </c>
      <c r="P820">
        <v>0</v>
      </c>
      <c r="R820" s="1" t="s">
        <v>703</v>
      </c>
      <c r="T820" t="str">
        <f>Receive[[#This Row],[服装]]&amp;Receive[[#This Row],[名前]]&amp;Receive[[#This Row],[レアリティ]]</f>
        <v>ユニフォーム小森元也ICONIC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1</v>
      </c>
      <c r="C821" t="s">
        <v>108</v>
      </c>
      <c r="D821" s="1" t="s">
        <v>689</v>
      </c>
      <c r="E821" s="1" t="s">
        <v>90</v>
      </c>
      <c r="F821" s="1" t="s">
        <v>78</v>
      </c>
      <c r="G821" s="1" t="s">
        <v>691</v>
      </c>
      <c r="H821" t="s">
        <v>71</v>
      </c>
      <c r="I821">
        <v>1</v>
      </c>
      <c r="J821" t="s">
        <v>229</v>
      </c>
      <c r="K821" s="1" t="s">
        <v>119</v>
      </c>
      <c r="L821" s="1" t="s">
        <v>702</v>
      </c>
      <c r="M821">
        <v>36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ユニフォーム大将優ICONIC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2</v>
      </c>
      <c r="C822" t="s">
        <v>108</v>
      </c>
      <c r="D822" s="1" t="s">
        <v>689</v>
      </c>
      <c r="E822" s="1" t="s">
        <v>90</v>
      </c>
      <c r="F822" s="1" t="s">
        <v>78</v>
      </c>
      <c r="G822" s="1" t="s">
        <v>691</v>
      </c>
      <c r="H822" t="s">
        <v>71</v>
      </c>
      <c r="I822">
        <v>1</v>
      </c>
      <c r="J822" t="s">
        <v>229</v>
      </c>
      <c r="K822" s="1" t="s">
        <v>163</v>
      </c>
      <c r="L822" s="1" t="s">
        <v>162</v>
      </c>
      <c r="M822">
        <v>33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ユニフォーム大将優ICONIC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3</v>
      </c>
      <c r="C823" t="s">
        <v>108</v>
      </c>
      <c r="D823" s="1" t="s">
        <v>689</v>
      </c>
      <c r="E823" s="1" t="s">
        <v>90</v>
      </c>
      <c r="F823" s="1" t="s">
        <v>78</v>
      </c>
      <c r="G823" s="1" t="s">
        <v>691</v>
      </c>
      <c r="H823" t="s">
        <v>71</v>
      </c>
      <c r="I823">
        <v>1</v>
      </c>
      <c r="J823" t="s">
        <v>229</v>
      </c>
      <c r="K823" s="1" t="s">
        <v>231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ユニフォーム大将優ICONIC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4</v>
      </c>
      <c r="C824" t="s">
        <v>108</v>
      </c>
      <c r="D824" s="1" t="s">
        <v>689</v>
      </c>
      <c r="E824" s="1" t="s">
        <v>90</v>
      </c>
      <c r="F824" s="1" t="s">
        <v>78</v>
      </c>
      <c r="G824" s="1" t="s">
        <v>691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ユニフォーム大将優ICONIC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5</v>
      </c>
      <c r="C825" t="s">
        <v>108</v>
      </c>
      <c r="D825" s="1" t="s">
        <v>689</v>
      </c>
      <c r="E825" s="1" t="s">
        <v>90</v>
      </c>
      <c r="F825" s="1" t="s">
        <v>78</v>
      </c>
      <c r="G825" s="1" t="s">
        <v>691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33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ユニフォーム大将優ICONIC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6</v>
      </c>
      <c r="C826" t="s">
        <v>108</v>
      </c>
      <c r="D826" s="1" t="s">
        <v>689</v>
      </c>
      <c r="E826" s="1" t="s">
        <v>90</v>
      </c>
      <c r="F826" s="1" t="s">
        <v>78</v>
      </c>
      <c r="G826" s="1" t="s">
        <v>691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ユニフォーム大将優ICONIC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s="1" t="s">
        <v>694</v>
      </c>
      <c r="E827" s="1" t="s">
        <v>90</v>
      </c>
      <c r="F827" s="1" t="s">
        <v>78</v>
      </c>
      <c r="G827" s="1" t="s">
        <v>691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ユニフォーム沼井和馬ICONIC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s="1" t="s">
        <v>694</v>
      </c>
      <c r="E828" s="1" t="s">
        <v>90</v>
      </c>
      <c r="F828" s="1" t="s">
        <v>78</v>
      </c>
      <c r="G828" s="1" t="s">
        <v>691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ユニフォーム沼井和馬ICONIC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s="1" t="s">
        <v>694</v>
      </c>
      <c r="E829" s="1" t="s">
        <v>90</v>
      </c>
      <c r="F829" s="1" t="s">
        <v>78</v>
      </c>
      <c r="G829" s="1" t="s">
        <v>691</v>
      </c>
      <c r="H829" t="s">
        <v>71</v>
      </c>
      <c r="I829">
        <v>1</v>
      </c>
      <c r="J829" t="s">
        <v>229</v>
      </c>
      <c r="K829" s="1" t="s">
        <v>120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ユニフォーム沼井和馬ICONIC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s="1" t="s">
        <v>694</v>
      </c>
      <c r="E830" s="1" t="s">
        <v>90</v>
      </c>
      <c r="F830" s="1" t="s">
        <v>78</v>
      </c>
      <c r="G830" s="1" t="s">
        <v>691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ユニフォーム沼井和馬ICONIC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s="1" t="s">
        <v>694</v>
      </c>
      <c r="E831" s="1" t="s">
        <v>90</v>
      </c>
      <c r="F831" s="1" t="s">
        <v>78</v>
      </c>
      <c r="G831" s="1" t="s">
        <v>691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ユニフォーム沼井和馬ICONIC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t="s">
        <v>108</v>
      </c>
      <c r="D832" s="1" t="s">
        <v>861</v>
      </c>
      <c r="E832" s="1" t="s">
        <v>90</v>
      </c>
      <c r="F832" s="1" t="s">
        <v>78</v>
      </c>
      <c r="G832" s="1" t="s">
        <v>691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ユニフォーム潜尚保ICONIC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t="s">
        <v>108</v>
      </c>
      <c r="D833" s="1" t="s">
        <v>861</v>
      </c>
      <c r="E833" s="1" t="s">
        <v>90</v>
      </c>
      <c r="F833" s="1" t="s">
        <v>78</v>
      </c>
      <c r="G833" s="1" t="s">
        <v>691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ユニフォーム潜尚保ICONIC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t="s">
        <v>108</v>
      </c>
      <c r="D834" s="1" t="s">
        <v>861</v>
      </c>
      <c r="E834" s="1" t="s">
        <v>90</v>
      </c>
      <c r="F834" s="1" t="s">
        <v>78</v>
      </c>
      <c r="G834" s="1" t="s">
        <v>691</v>
      </c>
      <c r="H834" t="s">
        <v>71</v>
      </c>
      <c r="I834">
        <v>1</v>
      </c>
      <c r="J834" t="s">
        <v>229</v>
      </c>
      <c r="K834" s="1" t="s">
        <v>120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ユニフォーム潜尚保ICONIC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t="s">
        <v>108</v>
      </c>
      <c r="D835" s="1" t="s">
        <v>861</v>
      </c>
      <c r="E835" s="1" t="s">
        <v>90</v>
      </c>
      <c r="F835" s="1" t="s">
        <v>78</v>
      </c>
      <c r="G835" s="1" t="s">
        <v>691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ユニフォーム潜尚保ICONIC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t="s">
        <v>108</v>
      </c>
      <c r="D836" s="1" t="s">
        <v>861</v>
      </c>
      <c r="E836" s="1" t="s">
        <v>90</v>
      </c>
      <c r="F836" s="1" t="s">
        <v>78</v>
      </c>
      <c r="G836" s="1" t="s">
        <v>691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ユニフォーム潜尚保ICONIC</v>
      </c>
    </row>
    <row r="837" spans="1:20" x14ac:dyDescent="0.3">
      <c r="A837">
        <f>VLOOKUP(Receive[[#This Row],[No用]],SetNo[[No.用]:[vlookup 用]],2,FALSE)</f>
        <v>147</v>
      </c>
      <c r="B837">
        <f>IF(A836&lt;&gt;Receive[[#This Row],[No]],1,B836+1)</f>
        <v>1</v>
      </c>
      <c r="C837" t="s">
        <v>108</v>
      </c>
      <c r="D837" s="1" t="s">
        <v>863</v>
      </c>
      <c r="E837" s="1" t="s">
        <v>90</v>
      </c>
      <c r="F837" s="1" t="s">
        <v>78</v>
      </c>
      <c r="G837" s="1" t="s">
        <v>691</v>
      </c>
      <c r="H837" t="s">
        <v>71</v>
      </c>
      <c r="I837">
        <v>1</v>
      </c>
      <c r="J837" t="s">
        <v>229</v>
      </c>
      <c r="K837" s="1" t="s">
        <v>119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ユニフォーム高千穂恵也ICONIC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2</v>
      </c>
      <c r="C838" t="s">
        <v>108</v>
      </c>
      <c r="D838" s="1" t="s">
        <v>863</v>
      </c>
      <c r="E838" s="1" t="s">
        <v>90</v>
      </c>
      <c r="F838" s="1" t="s">
        <v>78</v>
      </c>
      <c r="G838" s="1" t="s">
        <v>691</v>
      </c>
      <c r="H838" t="s">
        <v>71</v>
      </c>
      <c r="I838">
        <v>1</v>
      </c>
      <c r="J838" t="s">
        <v>229</v>
      </c>
      <c r="K838" s="1" t="s">
        <v>195</v>
      </c>
      <c r="L838" s="1" t="s">
        <v>178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ユニフォーム高千穂恵也ICONIC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3</v>
      </c>
      <c r="C839" t="s">
        <v>108</v>
      </c>
      <c r="D839" s="1" t="s">
        <v>863</v>
      </c>
      <c r="E839" s="1" t="s">
        <v>90</v>
      </c>
      <c r="F839" s="1" t="s">
        <v>78</v>
      </c>
      <c r="G839" s="1" t="s">
        <v>691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ユニフォーム高千穂恵也ICONIC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4</v>
      </c>
      <c r="C840" t="s">
        <v>108</v>
      </c>
      <c r="D840" s="1" t="s">
        <v>863</v>
      </c>
      <c r="E840" s="1" t="s">
        <v>90</v>
      </c>
      <c r="F840" s="1" t="s">
        <v>78</v>
      </c>
      <c r="G840" s="1" t="s">
        <v>691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ユニフォーム高千穂恵也ICONIC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5</v>
      </c>
      <c r="C841" t="s">
        <v>108</v>
      </c>
      <c r="D841" s="1" t="s">
        <v>863</v>
      </c>
      <c r="E841" s="1" t="s">
        <v>90</v>
      </c>
      <c r="F841" s="1" t="s">
        <v>78</v>
      </c>
      <c r="G841" s="1" t="s">
        <v>691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ユニフォーム高千穂恵也ICONIC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6</v>
      </c>
      <c r="C842" t="s">
        <v>108</v>
      </c>
      <c r="D842" s="1" t="s">
        <v>863</v>
      </c>
      <c r="E842" s="1" t="s">
        <v>90</v>
      </c>
      <c r="F842" s="1" t="s">
        <v>78</v>
      </c>
      <c r="G842" s="1" t="s">
        <v>691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ユニフォーム高千穂恵也ICONIC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1</v>
      </c>
      <c r="C843" t="s">
        <v>108</v>
      </c>
      <c r="D843" s="1" t="s">
        <v>865</v>
      </c>
      <c r="E843" s="1" t="s">
        <v>90</v>
      </c>
      <c r="F843" s="1" t="s">
        <v>82</v>
      </c>
      <c r="G843" s="1" t="s">
        <v>691</v>
      </c>
      <c r="H843" t="s">
        <v>71</v>
      </c>
      <c r="I843">
        <v>1</v>
      </c>
      <c r="J843" t="s">
        <v>229</v>
      </c>
      <c r="K843" s="1" t="s">
        <v>119</v>
      </c>
      <c r="L843" s="1" t="s">
        <v>178</v>
      </c>
      <c r="M843">
        <v>31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ユニフォーム広尾倖児ICONIC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2</v>
      </c>
      <c r="C844" t="s">
        <v>108</v>
      </c>
      <c r="D844" s="1" t="s">
        <v>865</v>
      </c>
      <c r="E844" s="1" t="s">
        <v>90</v>
      </c>
      <c r="F844" s="1" t="s">
        <v>82</v>
      </c>
      <c r="G844" s="1" t="s">
        <v>691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ユニフォーム広尾倖児ICONIC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3</v>
      </c>
      <c r="C845" t="s">
        <v>108</v>
      </c>
      <c r="D845" s="1" t="s">
        <v>865</v>
      </c>
      <c r="E845" s="1" t="s">
        <v>90</v>
      </c>
      <c r="F845" s="1" t="s">
        <v>82</v>
      </c>
      <c r="G845" s="1" t="s">
        <v>691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ユニフォーム広尾倖児ICONIC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4</v>
      </c>
      <c r="C846" t="s">
        <v>108</v>
      </c>
      <c r="D846" s="1" t="s">
        <v>865</v>
      </c>
      <c r="E846" s="1" t="s">
        <v>90</v>
      </c>
      <c r="F846" s="1" t="s">
        <v>82</v>
      </c>
      <c r="G846" s="1" t="s">
        <v>691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ユニフォーム広尾倖児ICONIC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5</v>
      </c>
      <c r="C847" t="s">
        <v>108</v>
      </c>
      <c r="D847" s="1" t="s">
        <v>865</v>
      </c>
      <c r="E847" s="1" t="s">
        <v>90</v>
      </c>
      <c r="F847" s="1" t="s">
        <v>82</v>
      </c>
      <c r="G847" s="1" t="s">
        <v>691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ユニフォーム広尾倖児ICONIC</v>
      </c>
    </row>
    <row r="848" spans="1:20" x14ac:dyDescent="0.3">
      <c r="A848">
        <f>VLOOKUP(Receive[[#This Row],[No用]],SetNo[[No.用]:[vlookup 用]],2,FALSE)</f>
        <v>149</v>
      </c>
      <c r="B848">
        <f>IF(A847&lt;&gt;Receive[[#This Row],[No]],1,B847+1)</f>
        <v>1</v>
      </c>
      <c r="C848" t="s">
        <v>108</v>
      </c>
      <c r="D848" s="1" t="s">
        <v>867</v>
      </c>
      <c r="E848" s="1" t="s">
        <v>90</v>
      </c>
      <c r="F848" s="1" t="s">
        <v>74</v>
      </c>
      <c r="G848" s="1" t="s">
        <v>691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ユニフォーム先島伊澄ICONIC</v>
      </c>
    </row>
    <row r="849" spans="1:20" x14ac:dyDescent="0.3">
      <c r="A849">
        <f>VLOOKUP(Receive[[#This Row],[No用]],SetNo[[No.用]:[vlookup 用]],2,FALSE)</f>
        <v>149</v>
      </c>
      <c r="B849">
        <f>IF(A848&lt;&gt;Receive[[#This Row],[No]],1,B848+1)</f>
        <v>2</v>
      </c>
      <c r="C849" t="s">
        <v>108</v>
      </c>
      <c r="D849" s="1" t="s">
        <v>867</v>
      </c>
      <c r="E849" s="1" t="s">
        <v>90</v>
      </c>
      <c r="F849" s="1" t="s">
        <v>74</v>
      </c>
      <c r="G849" s="1" t="s">
        <v>691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ユニフォーム先島伊澄ICONIC</v>
      </c>
    </row>
    <row r="850" spans="1:20" x14ac:dyDescent="0.3">
      <c r="A850">
        <f>VLOOKUP(Receive[[#This Row],[No用]],SetNo[[No.用]:[vlookup 用]],2,FALSE)</f>
        <v>149</v>
      </c>
      <c r="B850">
        <f>IF(A849&lt;&gt;Receive[[#This Row],[No]],1,B849+1)</f>
        <v>3</v>
      </c>
      <c r="C850" t="s">
        <v>108</v>
      </c>
      <c r="D850" s="1" t="s">
        <v>867</v>
      </c>
      <c r="E850" s="1" t="s">
        <v>90</v>
      </c>
      <c r="F850" s="1" t="s">
        <v>74</v>
      </c>
      <c r="G850" s="1" t="s">
        <v>691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ユニフォーム先島伊澄ICONIC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4</v>
      </c>
      <c r="C851" t="s">
        <v>108</v>
      </c>
      <c r="D851" s="1" t="s">
        <v>867</v>
      </c>
      <c r="E851" s="1" t="s">
        <v>90</v>
      </c>
      <c r="F851" s="1" t="s">
        <v>74</v>
      </c>
      <c r="G851" s="1" t="s">
        <v>691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ユニフォーム先島伊澄ICONIC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5</v>
      </c>
      <c r="C852" t="s">
        <v>108</v>
      </c>
      <c r="D852" s="1" t="s">
        <v>867</v>
      </c>
      <c r="E852" s="1" t="s">
        <v>90</v>
      </c>
      <c r="F852" s="1" t="s">
        <v>74</v>
      </c>
      <c r="G852" s="1" t="s">
        <v>691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ユニフォーム先島伊澄ICONIC</v>
      </c>
    </row>
    <row r="853" spans="1:20" x14ac:dyDescent="0.3">
      <c r="A853">
        <f>VLOOKUP(Receive[[#This Row],[No用]],SetNo[[No.用]:[vlookup 用]],2,FALSE)</f>
        <v>150</v>
      </c>
      <c r="B853">
        <f>IF(A852&lt;&gt;Receive[[#This Row],[No]],1,B852+1)</f>
        <v>1</v>
      </c>
      <c r="C853" t="s">
        <v>108</v>
      </c>
      <c r="D853" s="1" t="s">
        <v>869</v>
      </c>
      <c r="E853" s="1" t="s">
        <v>90</v>
      </c>
      <c r="F853" s="1" t="s">
        <v>82</v>
      </c>
      <c r="G853" s="1" t="s">
        <v>691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ユニフォーム背黒晃彦ICONIC</v>
      </c>
    </row>
    <row r="854" spans="1:20" x14ac:dyDescent="0.3">
      <c r="A854">
        <f>VLOOKUP(Receive[[#This Row],[No用]],SetNo[[No.用]:[vlookup 用]],2,FALSE)</f>
        <v>150</v>
      </c>
      <c r="B854">
        <f>IF(A853&lt;&gt;Receive[[#This Row],[No]],1,B853+1)</f>
        <v>2</v>
      </c>
      <c r="C854" t="s">
        <v>108</v>
      </c>
      <c r="D854" s="1" t="s">
        <v>869</v>
      </c>
      <c r="E854" s="1" t="s">
        <v>90</v>
      </c>
      <c r="F854" s="1" t="s">
        <v>82</v>
      </c>
      <c r="G854" s="1" t="s">
        <v>691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ユニフォーム背黒晃彦ICONIC</v>
      </c>
    </row>
    <row r="855" spans="1:20" x14ac:dyDescent="0.3">
      <c r="A855">
        <f>VLOOKUP(Receive[[#This Row],[No用]],SetNo[[No.用]:[vlookup 用]],2,FALSE)</f>
        <v>150</v>
      </c>
      <c r="B855">
        <f>IF(A854&lt;&gt;Receive[[#This Row],[No]],1,B854+1)</f>
        <v>3</v>
      </c>
      <c r="C855" t="s">
        <v>108</v>
      </c>
      <c r="D855" s="1" t="s">
        <v>869</v>
      </c>
      <c r="E855" s="1" t="s">
        <v>90</v>
      </c>
      <c r="F855" s="1" t="s">
        <v>82</v>
      </c>
      <c r="G855" s="1" t="s">
        <v>691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ユニフォーム背黒晃彦ICONIC</v>
      </c>
    </row>
    <row r="856" spans="1:20" x14ac:dyDescent="0.3">
      <c r="A856">
        <f>VLOOKUP(Receive[[#This Row],[No用]],SetNo[[No.用]:[vlookup 用]],2,FALSE)</f>
        <v>150</v>
      </c>
      <c r="B856">
        <f>IF(A855&lt;&gt;Receive[[#This Row],[No]],1,B855+1)</f>
        <v>4</v>
      </c>
      <c r="C856" t="s">
        <v>108</v>
      </c>
      <c r="D856" s="1" t="s">
        <v>869</v>
      </c>
      <c r="E856" s="1" t="s">
        <v>90</v>
      </c>
      <c r="F856" s="1" t="s">
        <v>82</v>
      </c>
      <c r="G856" s="1" t="s">
        <v>691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ユニフォーム背黒晃彦ICONIC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5</v>
      </c>
      <c r="C857" t="s">
        <v>108</v>
      </c>
      <c r="D857" s="1" t="s">
        <v>869</v>
      </c>
      <c r="E857" s="1" t="s">
        <v>90</v>
      </c>
      <c r="F857" s="1" t="s">
        <v>82</v>
      </c>
      <c r="G857" s="1" t="s">
        <v>691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ユニフォーム背黒晃彦ICONIC</v>
      </c>
    </row>
    <row r="858" spans="1:20" x14ac:dyDescent="0.3">
      <c r="A858">
        <f>VLOOKUP(Receive[[#This Row],[No用]],SetNo[[No.用]:[vlookup 用]],2,FALSE)</f>
        <v>151</v>
      </c>
      <c r="B858">
        <f>IF(A857&lt;&gt;Receive[[#This Row],[No]],1,B857+1)</f>
        <v>1</v>
      </c>
      <c r="C858" t="s">
        <v>108</v>
      </c>
      <c r="D858" s="1" t="s">
        <v>871</v>
      </c>
      <c r="E858" s="1" t="s">
        <v>90</v>
      </c>
      <c r="F858" s="1" t="s">
        <v>80</v>
      </c>
      <c r="G858" s="1" t="s">
        <v>691</v>
      </c>
      <c r="H858" t="s">
        <v>71</v>
      </c>
      <c r="I858">
        <v>1</v>
      </c>
      <c r="J858" t="s">
        <v>229</v>
      </c>
      <c r="K858" s="1" t="s">
        <v>119</v>
      </c>
      <c r="L858" s="1" t="s">
        <v>173</v>
      </c>
      <c r="M858">
        <v>37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ユニフォーム赤間颯ICONIC</v>
      </c>
    </row>
    <row r="859" spans="1:20" x14ac:dyDescent="0.3">
      <c r="A859">
        <f>VLOOKUP(Receive[[#This Row],[No用]],SetNo[[No.用]:[vlookup 用]],2,FALSE)</f>
        <v>151</v>
      </c>
      <c r="B859">
        <f>IF(A858&lt;&gt;Receive[[#This Row],[No]],1,B858+1)</f>
        <v>2</v>
      </c>
      <c r="C859" t="s">
        <v>108</v>
      </c>
      <c r="D859" s="1" t="s">
        <v>871</v>
      </c>
      <c r="E859" s="1" t="s">
        <v>90</v>
      </c>
      <c r="F859" s="1" t="s">
        <v>80</v>
      </c>
      <c r="G859" s="1" t="s">
        <v>691</v>
      </c>
      <c r="H859" t="s">
        <v>71</v>
      </c>
      <c r="I859">
        <v>1</v>
      </c>
      <c r="J859" t="s">
        <v>229</v>
      </c>
      <c r="K859" s="1" t="s">
        <v>195</v>
      </c>
      <c r="L859" s="1" t="s">
        <v>178</v>
      </c>
      <c r="M859">
        <v>39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ユニフォーム赤間颯ICONIC</v>
      </c>
    </row>
    <row r="860" spans="1:20" x14ac:dyDescent="0.3">
      <c r="A860">
        <f>VLOOKUP(Receive[[#This Row],[No用]],SetNo[[No.用]:[vlookup 用]],2,FALSE)</f>
        <v>151</v>
      </c>
      <c r="B860">
        <f>IF(A859&lt;&gt;Receive[[#This Row],[No]],1,B859+1)</f>
        <v>3</v>
      </c>
      <c r="C860" t="s">
        <v>108</v>
      </c>
      <c r="D860" s="1" t="s">
        <v>871</v>
      </c>
      <c r="E860" s="1" t="s">
        <v>90</v>
      </c>
      <c r="F860" s="1" t="s">
        <v>80</v>
      </c>
      <c r="G860" s="1" t="s">
        <v>691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ユニフォーム赤間颯ICONIC</v>
      </c>
    </row>
    <row r="861" spans="1:20" x14ac:dyDescent="0.3">
      <c r="A861">
        <f>VLOOKUP(Receive[[#This Row],[No用]],SetNo[[No.用]:[vlookup 用]],2,FALSE)</f>
        <v>151</v>
      </c>
      <c r="B861">
        <f>IF(A860&lt;&gt;Receive[[#This Row],[No]],1,B860+1)</f>
        <v>4</v>
      </c>
      <c r="C861" t="s">
        <v>108</v>
      </c>
      <c r="D861" s="1" t="s">
        <v>871</v>
      </c>
      <c r="E861" s="1" t="s">
        <v>90</v>
      </c>
      <c r="F861" s="1" t="s">
        <v>80</v>
      </c>
      <c r="G861" s="1" t="s">
        <v>691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ユニフォーム赤間颯ICONIC</v>
      </c>
    </row>
    <row r="862" spans="1:20" x14ac:dyDescent="0.3">
      <c r="A862">
        <f>VLOOKUP(Receive[[#This Row],[No用]],SetNo[[No.用]:[vlookup 用]],2,FALSE)</f>
        <v>151</v>
      </c>
      <c r="B862">
        <f>IF(A861&lt;&gt;Receive[[#This Row],[No]],1,B861+1)</f>
        <v>5</v>
      </c>
      <c r="C862" t="s">
        <v>108</v>
      </c>
      <c r="D862" s="1" t="s">
        <v>871</v>
      </c>
      <c r="E862" s="1" t="s">
        <v>90</v>
      </c>
      <c r="F862" s="1" t="s">
        <v>80</v>
      </c>
      <c r="G862" s="1" t="s">
        <v>691</v>
      </c>
      <c r="H862" t="s">
        <v>71</v>
      </c>
      <c r="I862">
        <v>1</v>
      </c>
      <c r="J862" t="s">
        <v>229</v>
      </c>
      <c r="K862" s="1" t="s">
        <v>120</v>
      </c>
      <c r="L862" s="1" t="s">
        <v>173</v>
      </c>
      <c r="M862">
        <v>37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ユニフォーム赤間颯ICONIC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6</v>
      </c>
      <c r="C863" t="s">
        <v>108</v>
      </c>
      <c r="D863" s="1" t="s">
        <v>871</v>
      </c>
      <c r="E863" s="1" t="s">
        <v>90</v>
      </c>
      <c r="F863" s="1" t="s">
        <v>80</v>
      </c>
      <c r="G863" s="1" t="s">
        <v>691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34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ユニフォーム赤間颯ICONIC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7</v>
      </c>
      <c r="C864" t="s">
        <v>108</v>
      </c>
      <c r="D864" s="1" t="s">
        <v>871</v>
      </c>
      <c r="E864" s="1" t="s">
        <v>90</v>
      </c>
      <c r="F864" s="1" t="s">
        <v>80</v>
      </c>
      <c r="G864" s="1" t="s">
        <v>691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ユニフォーム赤間颯ICONIC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8</v>
      </c>
      <c r="C865" t="s">
        <v>108</v>
      </c>
      <c r="D865" s="1" t="s">
        <v>871</v>
      </c>
      <c r="E865" s="1" t="s">
        <v>90</v>
      </c>
      <c r="F865" s="1" t="s">
        <v>80</v>
      </c>
      <c r="G865" s="1" t="s">
        <v>691</v>
      </c>
      <c r="H865" t="s">
        <v>71</v>
      </c>
      <c r="I865">
        <v>1</v>
      </c>
      <c r="J865" t="s">
        <v>229</v>
      </c>
      <c r="K865" s="1" t="s">
        <v>183</v>
      </c>
      <c r="L865" s="1" t="s">
        <v>225</v>
      </c>
      <c r="M865">
        <v>50</v>
      </c>
      <c r="N865">
        <v>0</v>
      </c>
      <c r="O865">
        <v>61</v>
      </c>
      <c r="P865">
        <v>0</v>
      </c>
      <c r="T86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12"/>
  <sheetViews>
    <sheetView topLeftCell="A165" workbookViewId="0">
      <selection activeCell="C199" sqref="C199:H200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206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206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232</v>
      </c>
      <c r="K184" s="1" t="s">
        <v>167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232</v>
      </c>
      <c r="K185" s="1" t="s">
        <v>166</v>
      </c>
      <c r="L185" s="1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232</v>
      </c>
      <c r="K186" s="1" t="s">
        <v>167</v>
      </c>
      <c r="L186" s="1" t="s">
        <v>178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206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232</v>
      </c>
      <c r="K187" s="1" t="s">
        <v>166</v>
      </c>
      <c r="L187" s="1" t="s">
        <v>162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206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206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206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232</v>
      </c>
      <c r="K190" s="1" t="s">
        <v>167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206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206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1" t="s">
        <v>705</v>
      </c>
      <c r="D193" t="s">
        <v>35</v>
      </c>
      <c r="E193" s="1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1" t="s">
        <v>705</v>
      </c>
      <c r="D194" t="s">
        <v>35</v>
      </c>
      <c r="E194" s="1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162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206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206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206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206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 s="8">
        <f>IF(A198&lt;&gt;Toss[[#This Row],[No]],1,B198+1)</f>
        <v>1</v>
      </c>
      <c r="C199" s="1" t="s">
        <v>912</v>
      </c>
      <c r="D199" t="s">
        <v>37</v>
      </c>
      <c r="E199" s="1" t="s">
        <v>90</v>
      </c>
      <c r="F199" t="s">
        <v>82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アート松川一静ICONIC</v>
      </c>
    </row>
    <row r="200" spans="1:20" x14ac:dyDescent="0.3">
      <c r="A200">
        <f>VLOOKUP(Toss[[#This Row],[No用]],SetNo[[No.用]:[vlookup 用]],2,FALSE)</f>
        <v>67</v>
      </c>
      <c r="B200" s="8">
        <f>IF(A199&lt;&gt;Toss[[#This Row],[No]],1,B199+1)</f>
        <v>2</v>
      </c>
      <c r="C200" s="1" t="s">
        <v>912</v>
      </c>
      <c r="D200" t="s">
        <v>37</v>
      </c>
      <c r="E200" s="1" t="s">
        <v>90</v>
      </c>
      <c r="F200" t="s">
        <v>82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アート松川一静ICONIC</v>
      </c>
    </row>
    <row r="201" spans="1:20" x14ac:dyDescent="0.3">
      <c r="A201">
        <f>VLOOKUP(Toss[[#This Row],[No用]],SetNo[[No.用]:[vlookup 用]],2,FALSE)</f>
        <v>68</v>
      </c>
      <c r="B201">
        <f>IF(A198&lt;&gt;Toss[[#This Row],[No]],1,B198+1)</f>
        <v>1</v>
      </c>
      <c r="C201" t="s">
        <v>206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2</v>
      </c>
      <c r="C202" t="s">
        <v>206</v>
      </c>
      <c r="D202" t="s">
        <v>38</v>
      </c>
      <c r="E202" t="s">
        <v>23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ユニフォーム花巻貴大ICONIC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3</v>
      </c>
      <c r="C203" t="s">
        <v>206</v>
      </c>
      <c r="D203" t="s">
        <v>38</v>
      </c>
      <c r="E203" t="s">
        <v>23</v>
      </c>
      <c r="F203" t="s">
        <v>25</v>
      </c>
      <c r="G203" t="s">
        <v>20</v>
      </c>
      <c r="H203" t="s">
        <v>71</v>
      </c>
      <c r="I203">
        <v>1</v>
      </c>
      <c r="J203" t="s">
        <v>232</v>
      </c>
      <c r="K203" s="1" t="s">
        <v>167</v>
      </c>
      <c r="L203" s="1" t="s">
        <v>162</v>
      </c>
      <c r="M203">
        <v>30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ユニフォーム花巻貴大ICONIC</v>
      </c>
    </row>
    <row r="204" spans="1:20" x14ac:dyDescent="0.3">
      <c r="A204">
        <f>VLOOKUP(Toss[[#This Row],[No用]],SetNo[[No.用]:[vlookup 用]],2,FALSE)</f>
        <v>69</v>
      </c>
      <c r="B204">
        <f>IF(A203&lt;&gt;Toss[[#This Row],[No]],1,B203+1)</f>
        <v>1</v>
      </c>
      <c r="C204" t="s">
        <v>206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232</v>
      </c>
      <c r="K204" s="1" t="s">
        <v>166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ユニフォーム駒木輝ICONIC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2</v>
      </c>
      <c r="C205" t="s">
        <v>206</v>
      </c>
      <c r="D205" t="s">
        <v>55</v>
      </c>
      <c r="E205" t="s">
        <v>23</v>
      </c>
      <c r="F205" t="s">
        <v>25</v>
      </c>
      <c r="G205" t="s">
        <v>56</v>
      </c>
      <c r="H205" t="s">
        <v>71</v>
      </c>
      <c r="I205">
        <v>1</v>
      </c>
      <c r="J205" t="s">
        <v>232</v>
      </c>
      <c r="K205" s="1" t="s">
        <v>169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ユニフォーム駒木輝ICONIC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3</v>
      </c>
      <c r="C206" t="s">
        <v>206</v>
      </c>
      <c r="D206" t="s">
        <v>55</v>
      </c>
      <c r="E206" t="s">
        <v>23</v>
      </c>
      <c r="F206" t="s">
        <v>25</v>
      </c>
      <c r="G206" t="s">
        <v>56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29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ユニフォーム駒木輝ICONIC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206</v>
      </c>
      <c r="D207" t="s">
        <v>57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23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ユニフォーム茶屋和馬ICONIC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206</v>
      </c>
      <c r="D208" t="s">
        <v>57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23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ユニフォーム茶屋和馬ICONIC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1</v>
      </c>
      <c r="C209" t="s">
        <v>206</v>
      </c>
      <c r="D209" t="s">
        <v>58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ユニフォーム玉川弘樹ICONIC</v>
      </c>
    </row>
    <row r="210" spans="1:20" x14ac:dyDescent="0.3">
      <c r="A210">
        <f>VLOOKUP(Toss[[#This Row],[No用]],SetNo[[No.用]:[vlookup 用]],2,FALSE)</f>
        <v>71</v>
      </c>
      <c r="B210">
        <f>IF(A209&lt;&gt;Toss[[#This Row],[No]],1,B209+1)</f>
        <v>2</v>
      </c>
      <c r="C210" t="s">
        <v>206</v>
      </c>
      <c r="D210" t="s">
        <v>58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232</v>
      </c>
      <c r="K210" s="1" t="s">
        <v>167</v>
      </c>
      <c r="L210" s="1" t="s">
        <v>162</v>
      </c>
      <c r="M210">
        <v>29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ユニフォーム玉川弘樹ICONIC</v>
      </c>
    </row>
    <row r="211" spans="1:20" x14ac:dyDescent="0.3">
      <c r="A211">
        <f>VLOOKUP(Toss[[#This Row],[No用]],SetNo[[No.用]:[vlookup 用]],2,FALSE)</f>
        <v>72</v>
      </c>
      <c r="B211">
        <f>IF(A210&lt;&gt;Toss[[#This Row],[No]],1,B210+1)</f>
        <v>1</v>
      </c>
      <c r="C211" t="s">
        <v>206</v>
      </c>
      <c r="D211" t="s">
        <v>59</v>
      </c>
      <c r="E211" t="s">
        <v>24</v>
      </c>
      <c r="F211" t="s">
        <v>21</v>
      </c>
      <c r="G211" t="s">
        <v>56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ユニフォーム桜井大河ICONIC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1</v>
      </c>
      <c r="C212" t="s">
        <v>206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232</v>
      </c>
      <c r="K212" s="1" t="s">
        <v>166</v>
      </c>
      <c r="L212" s="1" t="s">
        <v>173</v>
      </c>
      <c r="M212">
        <v>31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73</v>
      </c>
      <c r="B213">
        <f>IF(A212&lt;&gt;Toss[[#This Row],[No]],1,B212+1)</f>
        <v>2</v>
      </c>
      <c r="C213" t="s">
        <v>206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232</v>
      </c>
      <c r="K213" s="1" t="s">
        <v>169</v>
      </c>
      <c r="L213" s="1" t="s">
        <v>173</v>
      </c>
      <c r="M213">
        <v>31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ユニフォーム芳賀良治ICONIC</v>
      </c>
    </row>
    <row r="214" spans="1:20" x14ac:dyDescent="0.3">
      <c r="A214">
        <f>VLOOKUP(Toss[[#This Row],[No用]],SetNo[[No.用]:[vlookup 用]],2,FALSE)</f>
        <v>73</v>
      </c>
      <c r="B214">
        <f>IF(A213&lt;&gt;Toss[[#This Row],[No]],1,B213+1)</f>
        <v>3</v>
      </c>
      <c r="C214" t="s">
        <v>206</v>
      </c>
      <c r="D214" t="s">
        <v>60</v>
      </c>
      <c r="E214" t="s">
        <v>24</v>
      </c>
      <c r="F214" t="s">
        <v>31</v>
      </c>
      <c r="G214" t="s">
        <v>56</v>
      </c>
      <c r="H214" t="s">
        <v>71</v>
      </c>
      <c r="I214">
        <v>1</v>
      </c>
      <c r="J214" t="s">
        <v>232</v>
      </c>
      <c r="K214" s="1" t="s">
        <v>386</v>
      </c>
      <c r="L214" s="1" t="s">
        <v>173</v>
      </c>
      <c r="M214">
        <v>42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ユニフォーム芳賀良治ICONIC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4</v>
      </c>
      <c r="C215" t="s">
        <v>206</v>
      </c>
      <c r="D215" t="s">
        <v>60</v>
      </c>
      <c r="E215" t="s">
        <v>24</v>
      </c>
      <c r="F215" t="s">
        <v>31</v>
      </c>
      <c r="G215" t="s">
        <v>56</v>
      </c>
      <c r="H215" t="s">
        <v>71</v>
      </c>
      <c r="I215">
        <v>1</v>
      </c>
      <c r="J215" t="s">
        <v>232</v>
      </c>
      <c r="K215" s="1" t="s">
        <v>233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ユニフォーム芳賀良治ICONIC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5</v>
      </c>
      <c r="C216" t="s">
        <v>206</v>
      </c>
      <c r="D216" t="s">
        <v>60</v>
      </c>
      <c r="E216" t="s">
        <v>24</v>
      </c>
      <c r="F216" t="s">
        <v>31</v>
      </c>
      <c r="G216" t="s">
        <v>56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Toss[[#This Row],[服装]]&amp;Toss[[#This Row],[名前]]&amp;Toss[[#This Row],[レアリティ]]</f>
        <v>ユニフォーム芳賀良治ICONIC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206</v>
      </c>
      <c r="D217" t="s">
        <v>61</v>
      </c>
      <c r="E217" t="s">
        <v>24</v>
      </c>
      <c r="F217" t="s">
        <v>26</v>
      </c>
      <c r="G217" t="s">
        <v>56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ユニフォーム渋谷陸斗ICONIC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206</v>
      </c>
      <c r="D218" t="s">
        <v>61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ユニフォーム渋谷陸斗ICONIC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206</v>
      </c>
      <c r="D219" t="s">
        <v>62</v>
      </c>
      <c r="E219" t="s">
        <v>24</v>
      </c>
      <c r="F219" t="s">
        <v>25</v>
      </c>
      <c r="G219" t="s">
        <v>56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ユニフォーム池尻隼人ICONIC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206</v>
      </c>
      <c r="D220" t="s">
        <v>62</v>
      </c>
      <c r="E220" t="s">
        <v>24</v>
      </c>
      <c r="F220" t="s">
        <v>25</v>
      </c>
      <c r="G220" t="s">
        <v>56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ユニフォーム池尻隼人ICONIC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206</v>
      </c>
      <c r="D221" t="s">
        <v>63</v>
      </c>
      <c r="E221" t="s">
        <v>28</v>
      </c>
      <c r="F221" t="s">
        <v>25</v>
      </c>
      <c r="G221" t="s">
        <v>64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ユニフォーム十和田良樹ICONIC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206</v>
      </c>
      <c r="D222" t="s">
        <v>63</v>
      </c>
      <c r="E222" t="s">
        <v>28</v>
      </c>
      <c r="F222" t="s">
        <v>25</v>
      </c>
      <c r="G222" t="s">
        <v>64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ユニフォーム十和田良樹ICONIC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206</v>
      </c>
      <c r="D223" t="s">
        <v>65</v>
      </c>
      <c r="E223" t="s">
        <v>28</v>
      </c>
      <c r="F223" t="s">
        <v>26</v>
      </c>
      <c r="G223" t="s">
        <v>64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 s="1">
        <v>24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ユニフォーム森岳歩ICONIC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206</v>
      </c>
      <c r="D224" t="s">
        <v>65</v>
      </c>
      <c r="E224" t="s">
        <v>28</v>
      </c>
      <c r="F224" t="s">
        <v>26</v>
      </c>
      <c r="G224" t="s">
        <v>64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24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ユニフォーム森岳歩ICONIC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206</v>
      </c>
      <c r="D225" t="s">
        <v>66</v>
      </c>
      <c r="E225" t="s">
        <v>24</v>
      </c>
      <c r="F225" t="s">
        <v>25</v>
      </c>
      <c r="G225" t="s">
        <v>64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ユニフォーム唐松拓巳ICONIC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206</v>
      </c>
      <c r="D226" t="s">
        <v>66</v>
      </c>
      <c r="E226" t="s">
        <v>24</v>
      </c>
      <c r="F226" t="s">
        <v>25</v>
      </c>
      <c r="G226" t="s">
        <v>64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ユニフォーム唐松拓巳ICONIC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206</v>
      </c>
      <c r="D227" t="s">
        <v>67</v>
      </c>
      <c r="E227" t="s">
        <v>28</v>
      </c>
      <c r="F227" t="s">
        <v>25</v>
      </c>
      <c r="G227" t="s">
        <v>64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ユニフォーム田沢裕樹ICONIC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2</v>
      </c>
      <c r="C228" t="s">
        <v>206</v>
      </c>
      <c r="D228" t="s">
        <v>67</v>
      </c>
      <c r="E228" t="s">
        <v>28</v>
      </c>
      <c r="F228" t="s">
        <v>25</v>
      </c>
      <c r="G228" t="s">
        <v>64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ユニフォーム田沢裕樹ICONIC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1</v>
      </c>
      <c r="C229" t="s">
        <v>206</v>
      </c>
      <c r="D229" t="s">
        <v>68</v>
      </c>
      <c r="E229" t="s">
        <v>28</v>
      </c>
      <c r="F229" t="s">
        <v>26</v>
      </c>
      <c r="G229" t="s">
        <v>64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ユニフォーム子安颯真ICONIC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2</v>
      </c>
      <c r="C230" t="s">
        <v>206</v>
      </c>
      <c r="D230" t="s">
        <v>68</v>
      </c>
      <c r="E230" t="s">
        <v>28</v>
      </c>
      <c r="F230" t="s">
        <v>26</v>
      </c>
      <c r="G230" t="s">
        <v>64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ユニフォーム子安颯真ICONIC</v>
      </c>
    </row>
    <row r="231" spans="1:20" x14ac:dyDescent="0.3">
      <c r="A231">
        <f>VLOOKUP(Toss[[#This Row],[No用]],SetNo[[No.用]:[vlookup 用]],2,FALSE)</f>
        <v>81</v>
      </c>
      <c r="B231">
        <f>IF(A230&lt;&gt;Toss[[#This Row],[No]],1,B230+1)</f>
        <v>1</v>
      </c>
      <c r="C231" t="s">
        <v>206</v>
      </c>
      <c r="D231" t="s">
        <v>69</v>
      </c>
      <c r="E231" t="s">
        <v>28</v>
      </c>
      <c r="F231" t="s">
        <v>21</v>
      </c>
      <c r="G231" t="s">
        <v>64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ユニフォーム横手駿ICONIC</v>
      </c>
    </row>
    <row r="232" spans="1:20" x14ac:dyDescent="0.3">
      <c r="A232">
        <f>VLOOKUP(Toss[[#This Row],[No用]],SetNo[[No.用]:[vlookup 用]],2,FALSE)</f>
        <v>82</v>
      </c>
      <c r="B232">
        <f>IF(A231&lt;&gt;Toss[[#This Row],[No]],1,B231+1)</f>
        <v>1</v>
      </c>
      <c r="C232" t="s">
        <v>206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82</v>
      </c>
      <c r="B233">
        <f>IF(A232&lt;&gt;Toss[[#This Row],[No]],1,B232+1)</f>
        <v>2</v>
      </c>
      <c r="C233" t="s">
        <v>206</v>
      </c>
      <c r="D233" t="s">
        <v>70</v>
      </c>
      <c r="E233" t="s">
        <v>28</v>
      </c>
      <c r="F233" t="s">
        <v>31</v>
      </c>
      <c r="G233" t="s">
        <v>64</v>
      </c>
      <c r="H233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ユニフォーム夏瀬伊吹ICONIC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3</v>
      </c>
      <c r="C234" t="s">
        <v>206</v>
      </c>
      <c r="D234" t="s">
        <v>70</v>
      </c>
      <c r="E234" t="s">
        <v>28</v>
      </c>
      <c r="F234" t="s">
        <v>31</v>
      </c>
      <c r="G234" t="s">
        <v>64</v>
      </c>
      <c r="H234" t="s">
        <v>71</v>
      </c>
      <c r="I234">
        <v>1</v>
      </c>
      <c r="J234" t="s">
        <v>232</v>
      </c>
      <c r="K234" s="1" t="s">
        <v>234</v>
      </c>
      <c r="L234" s="1" t="s">
        <v>173</v>
      </c>
      <c r="M234">
        <v>14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ユニフォーム夏瀬伊吹ICONIC</v>
      </c>
    </row>
    <row r="235" spans="1:20" x14ac:dyDescent="0.3">
      <c r="A235">
        <f>VLOOKUP(Toss[[#This Row],[No用]],SetNo[[No.用]:[vlookup 用]],2,FALSE)</f>
        <v>82</v>
      </c>
      <c r="B235">
        <f>IF(A234&lt;&gt;Toss[[#This Row],[No]],1,B234+1)</f>
        <v>4</v>
      </c>
      <c r="C235" t="s">
        <v>206</v>
      </c>
      <c r="D235" t="s">
        <v>70</v>
      </c>
      <c r="E235" t="s">
        <v>28</v>
      </c>
      <c r="F235" t="s">
        <v>31</v>
      </c>
      <c r="G235" t="s">
        <v>64</v>
      </c>
      <c r="H235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34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ユニフォーム夏瀬伊吹ICONIC</v>
      </c>
    </row>
    <row r="236" spans="1:20" x14ac:dyDescent="0.3">
      <c r="A236">
        <f>VLOOKUP(Toss[[#This Row],[No用]],SetNo[[No.用]:[vlookup 用]],2,FALSE)</f>
        <v>82</v>
      </c>
      <c r="B236">
        <f>IF(A235&lt;&gt;Toss[[#This Row],[No]],1,B235+1)</f>
        <v>5</v>
      </c>
      <c r="C236" t="s">
        <v>206</v>
      </c>
      <c r="D236" t="s">
        <v>70</v>
      </c>
      <c r="E236" t="s">
        <v>28</v>
      </c>
      <c r="F236" t="s">
        <v>31</v>
      </c>
      <c r="G236" t="s">
        <v>64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T236" t="str">
        <f>Toss[[#This Row],[服装]]&amp;Toss[[#This Row],[名前]]&amp;Toss[[#This Row],[レアリティ]]</f>
        <v>ユニフォーム夏瀬伊吹ICONIC</v>
      </c>
    </row>
    <row r="237" spans="1:20" x14ac:dyDescent="0.3">
      <c r="A237">
        <f>VLOOKUP(Toss[[#This Row],[No用]],SetNo[[No.用]:[vlookup 用]],2,FALSE)</f>
        <v>83</v>
      </c>
      <c r="B237">
        <f>IF(A236&lt;&gt;Toss[[#This Row],[No]],1,B236+1)</f>
        <v>1</v>
      </c>
      <c r="C237" t="s">
        <v>206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83</v>
      </c>
      <c r="B238">
        <f>IF(A237&lt;&gt;Toss[[#This Row],[No]],1,B237+1)</f>
        <v>2</v>
      </c>
      <c r="C238" t="s">
        <v>206</v>
      </c>
      <c r="D238" t="s">
        <v>72</v>
      </c>
      <c r="E238" t="s">
        <v>23</v>
      </c>
      <c r="F238" t="s">
        <v>31</v>
      </c>
      <c r="G238" t="s">
        <v>75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ユニフォーム古牧譲ICONIC</v>
      </c>
    </row>
    <row r="239" spans="1:20" x14ac:dyDescent="0.3">
      <c r="A239">
        <f>VLOOKUP(Toss[[#This Row],[No用]],SetNo[[No.用]:[vlookup 用]],2,FALSE)</f>
        <v>83</v>
      </c>
      <c r="B239">
        <f>IF(A238&lt;&gt;Toss[[#This Row],[No]],1,B238+1)</f>
        <v>3</v>
      </c>
      <c r="C239" t="s">
        <v>206</v>
      </c>
      <c r="D239" t="s">
        <v>72</v>
      </c>
      <c r="E239" t="s">
        <v>23</v>
      </c>
      <c r="F239" t="s">
        <v>31</v>
      </c>
      <c r="G239" t="s">
        <v>75</v>
      </c>
      <c r="H239" t="s">
        <v>71</v>
      </c>
      <c r="I239">
        <v>1</v>
      </c>
      <c r="J239" t="s">
        <v>232</v>
      </c>
      <c r="K239" s="1" t="s">
        <v>172</v>
      </c>
      <c r="L239" s="1" t="s">
        <v>173</v>
      </c>
      <c r="M239">
        <v>35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ユニフォーム古牧譲ICONIC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4</v>
      </c>
      <c r="C240" t="s">
        <v>206</v>
      </c>
      <c r="D240" t="s">
        <v>72</v>
      </c>
      <c r="E240" t="s">
        <v>23</v>
      </c>
      <c r="F240" t="s">
        <v>31</v>
      </c>
      <c r="G240" t="s">
        <v>75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ユニフォーム古牧譲ICONIC</v>
      </c>
    </row>
    <row r="241" spans="1:20" x14ac:dyDescent="0.3">
      <c r="A241">
        <f>VLOOKUP(Toss[[#This Row],[No用]],SetNo[[No.用]:[vlookup 用]],2,FALSE)</f>
        <v>83</v>
      </c>
      <c r="B241">
        <f>IF(A240&lt;&gt;Toss[[#This Row],[No]],1,B240+1)</f>
        <v>5</v>
      </c>
      <c r="C241" t="s">
        <v>206</v>
      </c>
      <c r="D241" t="s">
        <v>72</v>
      </c>
      <c r="E241" t="s">
        <v>23</v>
      </c>
      <c r="F241" t="s">
        <v>31</v>
      </c>
      <c r="G241" t="s">
        <v>75</v>
      </c>
      <c r="H241" t="s">
        <v>71</v>
      </c>
      <c r="I241">
        <v>1</v>
      </c>
      <c r="J241" t="s">
        <v>232</v>
      </c>
      <c r="K241" s="1" t="s">
        <v>183</v>
      </c>
      <c r="L241" s="1" t="s">
        <v>225</v>
      </c>
      <c r="M241">
        <v>49</v>
      </c>
      <c r="N241">
        <v>0</v>
      </c>
      <c r="O241">
        <v>59</v>
      </c>
      <c r="P241">
        <v>0</v>
      </c>
      <c r="T241" t="str">
        <f>Toss[[#This Row],[服装]]&amp;Toss[[#This Row],[名前]]&amp;Toss[[#This Row],[レアリティ]]</f>
        <v>ユニフォーム古牧譲ICONIC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1</v>
      </c>
      <c r="C242" t="s">
        <v>206</v>
      </c>
      <c r="D242" t="s">
        <v>76</v>
      </c>
      <c r="E242" t="s">
        <v>28</v>
      </c>
      <c r="F242" t="s">
        <v>25</v>
      </c>
      <c r="G242" t="s">
        <v>75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ユニフォーム浅虫快人ICONIC</v>
      </c>
    </row>
    <row r="243" spans="1:20" x14ac:dyDescent="0.3">
      <c r="A243">
        <f>VLOOKUP(Toss[[#This Row],[No用]],SetNo[[No.用]:[vlookup 用]],2,FALSE)</f>
        <v>84</v>
      </c>
      <c r="B243">
        <f>IF(A242&lt;&gt;Toss[[#This Row],[No]],1,B242+1)</f>
        <v>2</v>
      </c>
      <c r="C243" t="s">
        <v>206</v>
      </c>
      <c r="D243" t="s">
        <v>76</v>
      </c>
      <c r="E243" t="s">
        <v>28</v>
      </c>
      <c r="F243" t="s">
        <v>25</v>
      </c>
      <c r="G243" t="s">
        <v>75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31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ユニフォーム浅虫快人ICONIC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1</v>
      </c>
      <c r="C244" t="s">
        <v>206</v>
      </c>
      <c r="D244" t="s">
        <v>79</v>
      </c>
      <c r="E244" t="s">
        <v>23</v>
      </c>
      <c r="F244" t="s">
        <v>21</v>
      </c>
      <c r="G244" t="s">
        <v>75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ユニフォーム南田大志ICONIC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206</v>
      </c>
      <c r="D245" t="s">
        <v>81</v>
      </c>
      <c r="E245" t="s">
        <v>23</v>
      </c>
      <c r="F245" t="s">
        <v>26</v>
      </c>
      <c r="G245" t="s">
        <v>75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 s="1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ユニフォーム湯川良明ICONIC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206</v>
      </c>
      <c r="D246" t="s">
        <v>81</v>
      </c>
      <c r="E246" t="s">
        <v>23</v>
      </c>
      <c r="F246" t="s">
        <v>26</v>
      </c>
      <c r="G246" t="s">
        <v>75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ユニフォーム湯川良明ICONIC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206</v>
      </c>
      <c r="D247" t="s">
        <v>83</v>
      </c>
      <c r="E247" t="s">
        <v>23</v>
      </c>
      <c r="F247" t="s">
        <v>25</v>
      </c>
      <c r="G247" t="s">
        <v>75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ユニフォーム稲垣功ICONIC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206</v>
      </c>
      <c r="D248" t="s">
        <v>83</v>
      </c>
      <c r="E248" t="s">
        <v>23</v>
      </c>
      <c r="F248" t="s">
        <v>25</v>
      </c>
      <c r="G248" t="s">
        <v>75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31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ユニフォーム稲垣功ICONIC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t="s">
        <v>206</v>
      </c>
      <c r="D249" t="s">
        <v>86</v>
      </c>
      <c r="E249" t="s">
        <v>23</v>
      </c>
      <c r="F249" t="s">
        <v>26</v>
      </c>
      <c r="G249" t="s">
        <v>75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ユニフォーム馬門英治ICONIC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t="s">
        <v>206</v>
      </c>
      <c r="D250" t="s">
        <v>86</v>
      </c>
      <c r="E250" t="s">
        <v>23</v>
      </c>
      <c r="F250" t="s">
        <v>26</v>
      </c>
      <c r="G250" t="s">
        <v>75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ユニフォーム馬門英治ICONIC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t="s">
        <v>206</v>
      </c>
      <c r="D251" t="s">
        <v>88</v>
      </c>
      <c r="E251" t="s">
        <v>23</v>
      </c>
      <c r="F251" t="s">
        <v>25</v>
      </c>
      <c r="G251" t="s">
        <v>75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ユニフォーム百沢雄大ICONIC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t="s">
        <v>206</v>
      </c>
      <c r="D252" t="s">
        <v>88</v>
      </c>
      <c r="E252" t="s">
        <v>23</v>
      </c>
      <c r="F252" t="s">
        <v>25</v>
      </c>
      <c r="G252" t="s">
        <v>75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ユニフォーム百沢雄大ICONIC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s="1" t="s">
        <v>705</v>
      </c>
      <c r="D253" t="s">
        <v>88</v>
      </c>
      <c r="E253" s="1" t="s">
        <v>90</v>
      </c>
      <c r="F253" t="s">
        <v>78</v>
      </c>
      <c r="G253" t="s">
        <v>75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24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職業体験百沢雄大ICONIC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s="1" t="s">
        <v>705</v>
      </c>
      <c r="D254" t="s">
        <v>88</v>
      </c>
      <c r="E254" s="1" t="s">
        <v>90</v>
      </c>
      <c r="F254" t="s">
        <v>78</v>
      </c>
      <c r="G254" t="s">
        <v>75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職業体験百沢雄大ICONIC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108</v>
      </c>
      <c r="D255" t="s">
        <v>89</v>
      </c>
      <c r="E255" t="s">
        <v>90</v>
      </c>
      <c r="F255" t="s">
        <v>78</v>
      </c>
      <c r="G255" t="s">
        <v>91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ユニフォーム照島游児ICONIC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108</v>
      </c>
      <c r="D256" t="s">
        <v>89</v>
      </c>
      <c r="E256" t="s">
        <v>90</v>
      </c>
      <c r="F256" t="s">
        <v>78</v>
      </c>
      <c r="G256" t="s">
        <v>91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ユニフォーム照島游児ICONIC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149</v>
      </c>
      <c r="D257" t="s">
        <v>89</v>
      </c>
      <c r="E257" t="s">
        <v>77</v>
      </c>
      <c r="F257" t="s">
        <v>78</v>
      </c>
      <c r="G257" t="s">
        <v>91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制服照島游児ICONIC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149</v>
      </c>
      <c r="D258" t="s">
        <v>89</v>
      </c>
      <c r="E258" t="s">
        <v>77</v>
      </c>
      <c r="F258" t="s">
        <v>78</v>
      </c>
      <c r="G258" t="s">
        <v>91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制服照島游児ICONIC</v>
      </c>
    </row>
    <row r="259" spans="1:20" x14ac:dyDescent="0.3">
      <c r="A259">
        <f>VLOOKUP(Toss[[#This Row],[No用]],SetNo[[No.用]:[vlookup 用]],2,FALSE)</f>
        <v>93</v>
      </c>
      <c r="B259">
        <f>IF(A258&lt;&gt;Toss[[#This Row],[No]],1,B258+1)</f>
        <v>1</v>
      </c>
      <c r="C259" t="s">
        <v>108</v>
      </c>
      <c r="D259" t="s">
        <v>92</v>
      </c>
      <c r="E259" t="s">
        <v>90</v>
      </c>
      <c r="F259" t="s">
        <v>82</v>
      </c>
      <c r="G259" t="s">
        <v>91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ユニフォーム母畑和馬ICONIC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2</v>
      </c>
      <c r="C260" t="s">
        <v>108</v>
      </c>
      <c r="D260" t="s">
        <v>92</v>
      </c>
      <c r="E260" t="s">
        <v>90</v>
      </c>
      <c r="F260" t="s">
        <v>82</v>
      </c>
      <c r="G260" t="s">
        <v>91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ユニフォーム母畑和馬ICONIC</v>
      </c>
    </row>
    <row r="261" spans="1:20" x14ac:dyDescent="0.3">
      <c r="A261">
        <f>VLOOKUP(Toss[[#This Row],[No用]],SetNo[[No.用]:[vlookup 用]],2,FALSE)</f>
        <v>94</v>
      </c>
      <c r="B261">
        <f>IF(A260&lt;&gt;Toss[[#This Row],[No]],1,B260+1)</f>
        <v>1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232</v>
      </c>
      <c r="K261" s="1" t="s">
        <v>166</v>
      </c>
      <c r="L261" s="1" t="s">
        <v>173</v>
      </c>
      <c r="M261">
        <v>35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94</v>
      </c>
      <c r="B262">
        <f>IF(A261&lt;&gt;Toss[[#This Row],[No]],1,B261+1)</f>
        <v>2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232</v>
      </c>
      <c r="K262" s="1" t="s">
        <v>169</v>
      </c>
      <c r="L262" s="1" t="s">
        <v>173</v>
      </c>
      <c r="M262">
        <v>35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94</v>
      </c>
      <c r="B263">
        <f>IF(A262&lt;&gt;Toss[[#This Row],[No]],1,B262+1)</f>
        <v>3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232</v>
      </c>
      <c r="K263" s="1" t="s">
        <v>181</v>
      </c>
      <c r="L263" s="1" t="s">
        <v>162</v>
      </c>
      <c r="M263">
        <v>31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94</v>
      </c>
      <c r="B264">
        <f>IF(A263&lt;&gt;Toss[[#This Row],[No]],1,B263+1)</f>
        <v>4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232</v>
      </c>
      <c r="K264" s="1" t="s">
        <v>386</v>
      </c>
      <c r="L264" s="1" t="s">
        <v>173</v>
      </c>
      <c r="M264">
        <v>43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94</v>
      </c>
      <c r="B265">
        <f>IF(A264&lt;&gt;Toss[[#This Row],[No]],1,B264+1)</f>
        <v>5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232</v>
      </c>
      <c r="K265" s="1" t="s">
        <v>233</v>
      </c>
      <c r="L265" s="1" t="s">
        <v>162</v>
      </c>
      <c r="M265">
        <v>34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94</v>
      </c>
      <c r="B266">
        <f>IF(A265&lt;&gt;Toss[[#This Row],[No]],1,B265+1)</f>
        <v>6</v>
      </c>
      <c r="C266" t="s">
        <v>108</v>
      </c>
      <c r="D266" t="s">
        <v>93</v>
      </c>
      <c r="E266" t="s">
        <v>73</v>
      </c>
      <c r="F266" t="s">
        <v>74</v>
      </c>
      <c r="G266" t="s">
        <v>91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34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ユニフォーム二岐丈晴ICONIC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7</v>
      </c>
      <c r="C267" t="s">
        <v>108</v>
      </c>
      <c r="D267" t="s">
        <v>93</v>
      </c>
      <c r="E267" t="s">
        <v>73</v>
      </c>
      <c r="F267" t="s">
        <v>74</v>
      </c>
      <c r="G267" t="s">
        <v>91</v>
      </c>
      <c r="H267" t="s">
        <v>71</v>
      </c>
      <c r="I267">
        <v>1</v>
      </c>
      <c r="J267" t="s">
        <v>232</v>
      </c>
      <c r="K267" s="1" t="s">
        <v>182</v>
      </c>
      <c r="L267" s="1" t="s">
        <v>225</v>
      </c>
      <c r="M267">
        <v>47</v>
      </c>
      <c r="N267">
        <v>0</v>
      </c>
      <c r="O267">
        <v>57</v>
      </c>
      <c r="P267">
        <v>0</v>
      </c>
      <c r="T267" t="str">
        <f>Toss[[#This Row],[服装]]&amp;Toss[[#This Row],[名前]]&amp;Toss[[#This Row],[レアリティ]]</f>
        <v>ユニフォーム二岐丈晴ICONIC</v>
      </c>
    </row>
    <row r="268" spans="1:20" x14ac:dyDescent="0.3">
      <c r="A268">
        <f>VLOOKUP(Toss[[#This Row],[No用]],SetNo[[No.用]:[vlookup 用]],2,FALSE)</f>
        <v>95</v>
      </c>
      <c r="B268">
        <f>IF(A267&lt;&gt;Toss[[#This Row],[No]],1,B267+1)</f>
        <v>1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2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232</v>
      </c>
      <c r="K269" s="1" t="s">
        <v>169</v>
      </c>
      <c r="L269" s="1" t="s">
        <v>173</v>
      </c>
      <c r="M269">
        <v>35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3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232</v>
      </c>
      <c r="K270" s="1" t="s">
        <v>181</v>
      </c>
      <c r="L270" s="1" t="s">
        <v>162</v>
      </c>
      <c r="M270">
        <v>32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95</v>
      </c>
      <c r="B271">
        <f>IF(A270&lt;&gt;Toss[[#This Row],[No]],1,B270+1)</f>
        <v>4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232</v>
      </c>
      <c r="K271" s="1" t="s">
        <v>386</v>
      </c>
      <c r="L271" s="1" t="s">
        <v>173</v>
      </c>
      <c r="M271">
        <v>43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95</v>
      </c>
      <c r="B272">
        <f>IF(A271&lt;&gt;Toss[[#This Row],[No]],1,B271+1)</f>
        <v>5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233</v>
      </c>
      <c r="L272" s="1" t="s">
        <v>178</v>
      </c>
      <c r="M272">
        <v>37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6</v>
      </c>
      <c r="C273" t="s">
        <v>149</v>
      </c>
      <c r="D273" t="s">
        <v>93</v>
      </c>
      <c r="E273" t="s">
        <v>90</v>
      </c>
      <c r="F273" t="s">
        <v>74</v>
      </c>
      <c r="G273" t="s">
        <v>91</v>
      </c>
      <c r="H273" t="s">
        <v>71</v>
      </c>
      <c r="I273">
        <v>1</v>
      </c>
      <c r="J273" t="s">
        <v>232</v>
      </c>
      <c r="K273" s="1" t="s">
        <v>386</v>
      </c>
      <c r="L273" s="1" t="s">
        <v>225</v>
      </c>
      <c r="M273">
        <v>47</v>
      </c>
      <c r="N273">
        <v>0</v>
      </c>
      <c r="O273">
        <v>57</v>
      </c>
      <c r="P273">
        <v>0</v>
      </c>
      <c r="T273" t="str">
        <f>Toss[[#This Row],[服装]]&amp;Toss[[#This Row],[名前]]&amp;Toss[[#This Row],[レアリティ]]</f>
        <v>制服二岐丈晴ICONIC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7</v>
      </c>
      <c r="C274" t="s">
        <v>149</v>
      </c>
      <c r="D274" t="s">
        <v>93</v>
      </c>
      <c r="E274" t="s">
        <v>90</v>
      </c>
      <c r="F274" t="s">
        <v>74</v>
      </c>
      <c r="G274" t="s">
        <v>91</v>
      </c>
      <c r="H274" t="s">
        <v>71</v>
      </c>
      <c r="I274">
        <v>1</v>
      </c>
      <c r="J274" t="s">
        <v>232</v>
      </c>
      <c r="K274" s="1" t="s">
        <v>233</v>
      </c>
      <c r="L274" s="1" t="s">
        <v>225</v>
      </c>
      <c r="M274">
        <v>47</v>
      </c>
      <c r="N274">
        <v>0</v>
      </c>
      <c r="O274">
        <v>57</v>
      </c>
      <c r="P274">
        <v>0</v>
      </c>
      <c r="T274" t="str">
        <f>Toss[[#This Row],[服装]]&amp;Toss[[#This Row],[名前]]&amp;Toss[[#This Row],[レアリティ]]</f>
        <v>制服二岐丈晴ICONIC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99</v>
      </c>
      <c r="E275" t="s">
        <v>73</v>
      </c>
      <c r="F275" t="s">
        <v>78</v>
      </c>
      <c r="G275" t="s">
        <v>91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ユニフォーム沼尻凛太郎ICONIC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99</v>
      </c>
      <c r="E276" t="s">
        <v>73</v>
      </c>
      <c r="F276" t="s">
        <v>78</v>
      </c>
      <c r="G276" t="s">
        <v>91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ユニフォーム沼尻凛太郎ICONIC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94</v>
      </c>
      <c r="E277" t="s">
        <v>90</v>
      </c>
      <c r="F277" t="s">
        <v>82</v>
      </c>
      <c r="G277" t="s">
        <v>91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ユニフォーム飯坂信義ICONIC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2</v>
      </c>
      <c r="C278" t="s">
        <v>108</v>
      </c>
      <c r="D278" t="s">
        <v>94</v>
      </c>
      <c r="E278" t="s">
        <v>90</v>
      </c>
      <c r="F278" t="s">
        <v>82</v>
      </c>
      <c r="G278" t="s">
        <v>91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ユニフォーム飯坂信義ICONIC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1</v>
      </c>
      <c r="C279" t="s">
        <v>108</v>
      </c>
      <c r="D279" t="s">
        <v>95</v>
      </c>
      <c r="E279" t="s">
        <v>90</v>
      </c>
      <c r="F279" t="s">
        <v>78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ユニフォーム東山勝道ICONIC</v>
      </c>
    </row>
    <row r="280" spans="1:20" x14ac:dyDescent="0.3">
      <c r="A280">
        <f>VLOOKUP(Toss[[#This Row],[No用]],SetNo[[No.用]:[vlookup 用]],2,FALSE)</f>
        <v>98</v>
      </c>
      <c r="B280">
        <f>IF(A279&lt;&gt;Toss[[#This Row],[No]],1,B279+1)</f>
        <v>2</v>
      </c>
      <c r="C280" t="s">
        <v>108</v>
      </c>
      <c r="D280" t="s">
        <v>95</v>
      </c>
      <c r="E280" t="s">
        <v>90</v>
      </c>
      <c r="F280" t="s">
        <v>78</v>
      </c>
      <c r="G280" t="s">
        <v>91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31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ユニフォーム東山勝道ICONIC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1</v>
      </c>
      <c r="C281" t="s">
        <v>108</v>
      </c>
      <c r="D281" t="s">
        <v>96</v>
      </c>
      <c r="E281" t="s">
        <v>90</v>
      </c>
      <c r="F281" t="s">
        <v>80</v>
      </c>
      <c r="G281" t="s">
        <v>91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27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ユニフォーム土湯新ICONIC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206</v>
      </c>
      <c r="D282" t="s">
        <v>571</v>
      </c>
      <c r="E282" t="s">
        <v>28</v>
      </c>
      <c r="F282" t="s">
        <v>25</v>
      </c>
      <c r="G282" t="s">
        <v>156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31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ユニフォーム中島猛ICONIC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206</v>
      </c>
      <c r="D283" t="s">
        <v>571</v>
      </c>
      <c r="E283" t="s">
        <v>28</v>
      </c>
      <c r="F283" t="s">
        <v>25</v>
      </c>
      <c r="G283" t="s">
        <v>156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ユニフォーム中島猛ICONIC</v>
      </c>
    </row>
    <row r="284" spans="1:20" x14ac:dyDescent="0.3">
      <c r="A284">
        <f>VLOOKUP(Toss[[#This Row],[No用]],SetNo[[No.用]:[vlookup 用]],2,FALSE)</f>
        <v>101</v>
      </c>
      <c r="B284">
        <f>IF(A283&lt;&gt;Toss[[#This Row],[No]],1,B283+1)</f>
        <v>1</v>
      </c>
      <c r="C284" t="s">
        <v>206</v>
      </c>
      <c r="D284" t="s">
        <v>574</v>
      </c>
      <c r="E284" t="s">
        <v>24</v>
      </c>
      <c r="F284" t="s">
        <v>25</v>
      </c>
      <c r="G284" t="s">
        <v>156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ユニフォーム白石優希ICONIC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2</v>
      </c>
      <c r="C285" t="s">
        <v>206</v>
      </c>
      <c r="D285" t="s">
        <v>574</v>
      </c>
      <c r="E285" t="s">
        <v>24</v>
      </c>
      <c r="F285" t="s">
        <v>25</v>
      </c>
      <c r="G285" t="s">
        <v>156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ユニフォーム白石優希ICONIC</v>
      </c>
    </row>
    <row r="286" spans="1:20" x14ac:dyDescent="0.3">
      <c r="A286">
        <f>VLOOKUP(Toss[[#This Row],[No用]],SetNo[[No.用]:[vlookup 用]],2,FALSE)</f>
        <v>102</v>
      </c>
      <c r="B286">
        <f>IF(A285&lt;&gt;Toss[[#This Row],[No]],1,B285+1)</f>
        <v>1</v>
      </c>
      <c r="C286" t="s">
        <v>206</v>
      </c>
      <c r="D286" t="s">
        <v>577</v>
      </c>
      <c r="E286" t="s">
        <v>28</v>
      </c>
      <c r="F286" t="s">
        <v>31</v>
      </c>
      <c r="G286" t="s">
        <v>156</v>
      </c>
      <c r="H286" t="s">
        <v>71</v>
      </c>
      <c r="I286">
        <v>1</v>
      </c>
      <c r="J286" t="s">
        <v>232</v>
      </c>
      <c r="K286" s="1" t="s">
        <v>166</v>
      </c>
      <c r="L286" s="1" t="s">
        <v>173</v>
      </c>
      <c r="M286">
        <v>37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102</v>
      </c>
      <c r="B287">
        <f>IF(A286&lt;&gt;Toss[[#This Row],[No]],1,B286+1)</f>
        <v>2</v>
      </c>
      <c r="C287" t="s">
        <v>206</v>
      </c>
      <c r="D287" t="s">
        <v>577</v>
      </c>
      <c r="E287" t="s">
        <v>28</v>
      </c>
      <c r="F287" t="s">
        <v>31</v>
      </c>
      <c r="G287" t="s">
        <v>156</v>
      </c>
      <c r="H287" t="s">
        <v>71</v>
      </c>
      <c r="I287">
        <v>1</v>
      </c>
      <c r="J287" t="s">
        <v>232</v>
      </c>
      <c r="K287" s="1" t="s">
        <v>169</v>
      </c>
      <c r="L287" s="1" t="s">
        <v>173</v>
      </c>
      <c r="M287">
        <v>37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ユニフォーム花山一雅ICONIC</v>
      </c>
    </row>
    <row r="288" spans="1:20" x14ac:dyDescent="0.3">
      <c r="A288">
        <f>VLOOKUP(Toss[[#This Row],[No用]],SetNo[[No.用]:[vlookup 用]],2,FALSE)</f>
        <v>102</v>
      </c>
      <c r="B288">
        <f>IF(A287&lt;&gt;Toss[[#This Row],[No]],1,B287+1)</f>
        <v>3</v>
      </c>
      <c r="C288" t="s">
        <v>206</v>
      </c>
      <c r="D288" t="s">
        <v>577</v>
      </c>
      <c r="E288" t="s">
        <v>28</v>
      </c>
      <c r="F288" t="s">
        <v>31</v>
      </c>
      <c r="G288" t="s">
        <v>156</v>
      </c>
      <c r="H288" t="s">
        <v>71</v>
      </c>
      <c r="I288">
        <v>1</v>
      </c>
      <c r="J288" t="s">
        <v>232</v>
      </c>
      <c r="K288" s="1" t="s">
        <v>172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ユニフォーム花山一雅ICONIC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4</v>
      </c>
      <c r="C289" t="s">
        <v>206</v>
      </c>
      <c r="D289" t="s">
        <v>577</v>
      </c>
      <c r="E289" t="s">
        <v>28</v>
      </c>
      <c r="F289" t="s">
        <v>31</v>
      </c>
      <c r="G289" t="s">
        <v>156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ユニフォーム花山一雅ICONIC</v>
      </c>
    </row>
    <row r="290" spans="1:20" x14ac:dyDescent="0.3">
      <c r="A290">
        <f>VLOOKUP(Toss[[#This Row],[No用]],SetNo[[No.用]:[vlookup 用]],2,FALSE)</f>
        <v>102</v>
      </c>
      <c r="B290">
        <f>IF(A289&lt;&gt;Toss[[#This Row],[No]],1,B289+1)</f>
        <v>5</v>
      </c>
      <c r="C290" t="s">
        <v>206</v>
      </c>
      <c r="D290" t="s">
        <v>577</v>
      </c>
      <c r="E290" t="s">
        <v>28</v>
      </c>
      <c r="F290" t="s">
        <v>31</v>
      </c>
      <c r="G290" t="s">
        <v>156</v>
      </c>
      <c r="H290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49</v>
      </c>
      <c r="N290">
        <v>0</v>
      </c>
      <c r="O290">
        <v>59</v>
      </c>
      <c r="P290">
        <v>0</v>
      </c>
      <c r="T290" t="str">
        <f>Toss[[#This Row],[服装]]&amp;Toss[[#This Row],[名前]]&amp;Toss[[#This Row],[レアリティ]]</f>
        <v>ユニフォーム花山一雅ICONIC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1</v>
      </c>
      <c r="C291" t="s">
        <v>206</v>
      </c>
      <c r="D291" t="s">
        <v>580</v>
      </c>
      <c r="E291" t="s">
        <v>28</v>
      </c>
      <c r="F291" t="s">
        <v>26</v>
      </c>
      <c r="G291" t="s">
        <v>156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ユニフォーム鳴子哲平ICONIC</v>
      </c>
    </row>
    <row r="292" spans="1:20" x14ac:dyDescent="0.3">
      <c r="A292">
        <f>VLOOKUP(Toss[[#This Row],[No用]],SetNo[[No.用]:[vlookup 用]],2,FALSE)</f>
        <v>103</v>
      </c>
      <c r="B292">
        <f>IF(A291&lt;&gt;Toss[[#This Row],[No]],1,B291+1)</f>
        <v>2</v>
      </c>
      <c r="C292" t="s">
        <v>206</v>
      </c>
      <c r="D292" t="s">
        <v>580</v>
      </c>
      <c r="E292" t="s">
        <v>28</v>
      </c>
      <c r="F292" t="s">
        <v>26</v>
      </c>
      <c r="G292" t="s">
        <v>156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ユニフォーム鳴子哲平ICONIC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1</v>
      </c>
      <c r="C293" t="s">
        <v>206</v>
      </c>
      <c r="D293" t="s">
        <v>583</v>
      </c>
      <c r="E293" t="s">
        <v>28</v>
      </c>
      <c r="F293" t="s">
        <v>21</v>
      </c>
      <c r="G293" t="s">
        <v>156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ユニフォーム秋保和光ICONIC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206</v>
      </c>
      <c r="D294" t="s">
        <v>586</v>
      </c>
      <c r="E294" t="s">
        <v>28</v>
      </c>
      <c r="F294" t="s">
        <v>26</v>
      </c>
      <c r="G294" t="s">
        <v>156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ユニフォーム松島剛ICONIC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206</v>
      </c>
      <c r="D295" t="s">
        <v>586</v>
      </c>
      <c r="E295" t="s">
        <v>28</v>
      </c>
      <c r="F295" t="s">
        <v>26</v>
      </c>
      <c r="G295" t="s">
        <v>156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ユニフォーム松島剛ICONIC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206</v>
      </c>
      <c r="D296" t="s">
        <v>589</v>
      </c>
      <c r="E296" t="s">
        <v>28</v>
      </c>
      <c r="F296" t="s">
        <v>25</v>
      </c>
      <c r="G296" t="s">
        <v>156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ユニフォーム川渡瞬己ICONIC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206</v>
      </c>
      <c r="D297" t="s">
        <v>589</v>
      </c>
      <c r="E297" t="s">
        <v>28</v>
      </c>
      <c r="F297" t="s">
        <v>25</v>
      </c>
      <c r="G297" t="s">
        <v>156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34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ユニフォーム川渡瞬己ICONIC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108</v>
      </c>
      <c r="D298" t="s">
        <v>109</v>
      </c>
      <c r="E298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ユニフォーム牛島若利ICONIC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108</v>
      </c>
      <c r="D299" t="s">
        <v>109</v>
      </c>
      <c r="E299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ユニフォーム牛島若利ICONIC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116</v>
      </c>
      <c r="D300" t="s">
        <v>109</v>
      </c>
      <c r="E300" t="s">
        <v>90</v>
      </c>
      <c r="F300" t="s">
        <v>78</v>
      </c>
      <c r="G300" t="s">
        <v>118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水着牛島若利ICONIC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116</v>
      </c>
      <c r="D301" t="s">
        <v>109</v>
      </c>
      <c r="E301" t="s">
        <v>90</v>
      </c>
      <c r="F301" t="s">
        <v>78</v>
      </c>
      <c r="G301" t="s">
        <v>118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水着牛島若利ICONIC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108</v>
      </c>
      <c r="D302" t="s">
        <v>110</v>
      </c>
      <c r="E302" t="s">
        <v>73</v>
      </c>
      <c r="F302" t="s">
        <v>82</v>
      </c>
      <c r="G302" t="s">
        <v>118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ユニフォーム天童覚ICONIC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108</v>
      </c>
      <c r="D303" t="s">
        <v>110</v>
      </c>
      <c r="E303" t="s">
        <v>73</v>
      </c>
      <c r="F303" t="s">
        <v>82</v>
      </c>
      <c r="G303" t="s">
        <v>118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ユニフォーム天童覚ICONIC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t="s">
        <v>116</v>
      </c>
      <c r="D304" t="s">
        <v>110</v>
      </c>
      <c r="E304" t="s">
        <v>90</v>
      </c>
      <c r="F304" t="s">
        <v>82</v>
      </c>
      <c r="G304" t="s">
        <v>118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水着天童覚ICONIC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t="s">
        <v>116</v>
      </c>
      <c r="D305" t="s">
        <v>110</v>
      </c>
      <c r="E305" t="s">
        <v>90</v>
      </c>
      <c r="F305" t="s">
        <v>82</v>
      </c>
      <c r="G305" t="s">
        <v>118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水着天童覚ICONIC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1</v>
      </c>
      <c r="C306" s="1" t="s">
        <v>898</v>
      </c>
      <c r="D306" t="s">
        <v>110</v>
      </c>
      <c r="E306" s="1" t="s">
        <v>77</v>
      </c>
      <c r="F306" t="s">
        <v>82</v>
      </c>
      <c r="G306" t="s">
        <v>118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文化祭天童覚ICONIC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s="1" t="s">
        <v>898</v>
      </c>
      <c r="D307" t="s">
        <v>110</v>
      </c>
      <c r="E307" s="1" t="s">
        <v>77</v>
      </c>
      <c r="F307" t="s">
        <v>82</v>
      </c>
      <c r="G307" t="s">
        <v>118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文化祭天童覚ICONIC</v>
      </c>
    </row>
    <row r="308" spans="1:20" x14ac:dyDescent="0.3">
      <c r="A308">
        <f>VLOOKUP(Toss[[#This Row],[No用]],SetNo[[No.用]:[vlookup 用]],2,FALSE)</f>
        <v>112</v>
      </c>
      <c r="B308">
        <f>IF(A305&lt;&gt;Toss[[#This Row],[No]],1,B305+1)</f>
        <v>1</v>
      </c>
      <c r="C308" t="s">
        <v>108</v>
      </c>
      <c r="D308" t="s">
        <v>111</v>
      </c>
      <c r="E308" t="s">
        <v>77</v>
      </c>
      <c r="F308" t="s">
        <v>78</v>
      </c>
      <c r="G308" t="s">
        <v>118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ユニフォーム五色工ICONIC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2</v>
      </c>
      <c r="C309" t="s">
        <v>108</v>
      </c>
      <c r="D309" t="s">
        <v>111</v>
      </c>
      <c r="E309" t="s">
        <v>77</v>
      </c>
      <c r="F309" t="s">
        <v>78</v>
      </c>
      <c r="G309" t="s">
        <v>118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ユニフォーム五色工ICONIC</v>
      </c>
    </row>
    <row r="310" spans="1:20" x14ac:dyDescent="0.3">
      <c r="A310">
        <f>VLOOKUP(Toss[[#This Row],[No用]],SetNo[[No.用]:[vlookup 用]],2,FALSE)</f>
        <v>113</v>
      </c>
      <c r="B310">
        <f>IF(A309&lt;&gt;Toss[[#This Row],[No]],1,B309+1)</f>
        <v>1</v>
      </c>
      <c r="C310" s="1" t="s">
        <v>705</v>
      </c>
      <c r="D310" t="s">
        <v>111</v>
      </c>
      <c r="E310" s="1" t="s">
        <v>73</v>
      </c>
      <c r="F310" t="s">
        <v>78</v>
      </c>
      <c r="G310" t="s">
        <v>118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27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職業体験五色工ICONIC</v>
      </c>
    </row>
    <row r="311" spans="1:20" x14ac:dyDescent="0.3">
      <c r="A311">
        <f>VLOOKUP(Toss[[#This Row],[No用]],SetNo[[No.用]:[vlookup 用]],2,FALSE)</f>
        <v>113</v>
      </c>
      <c r="B311">
        <f>IF(A310&lt;&gt;Toss[[#This Row],[No]],1,B310+1)</f>
        <v>2</v>
      </c>
      <c r="C311" s="1" t="s">
        <v>705</v>
      </c>
      <c r="D311" t="s">
        <v>111</v>
      </c>
      <c r="E311" s="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職業体験五色工ICONIC</v>
      </c>
    </row>
    <row r="312" spans="1:20" x14ac:dyDescent="0.3">
      <c r="A312">
        <f>VLOOKUP(Toss[[#This Row],[No用]],SetNo[[No.用]:[vlookup 用]],2,FALSE)</f>
        <v>114</v>
      </c>
      <c r="B312">
        <f>IF(A311&lt;&gt;Toss[[#This Row],[No]],1,B311+1)</f>
        <v>1</v>
      </c>
      <c r="C312" t="s">
        <v>108</v>
      </c>
      <c r="D312" t="s">
        <v>112</v>
      </c>
      <c r="E312" t="s">
        <v>73</v>
      </c>
      <c r="F312" t="s">
        <v>74</v>
      </c>
      <c r="G312" t="s">
        <v>118</v>
      </c>
      <c r="H312" t="s">
        <v>71</v>
      </c>
      <c r="I312">
        <v>1</v>
      </c>
      <c r="J312" t="s">
        <v>232</v>
      </c>
      <c r="K312" t="s">
        <v>397</v>
      </c>
      <c r="L312" t="s">
        <v>276</v>
      </c>
      <c r="M312">
        <v>34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ユニフォーム白布賢二郎ICONIC</v>
      </c>
    </row>
    <row r="313" spans="1:20" x14ac:dyDescent="0.3">
      <c r="A313">
        <f>VLOOKUP(Toss[[#This Row],[No用]],SetNo[[No.用]:[vlookup 用]],2,FALSE)</f>
        <v>114</v>
      </c>
      <c r="B313">
        <f>IF(A312&lt;&gt;Toss[[#This Row],[No]],1,B312+1)</f>
        <v>2</v>
      </c>
      <c r="C313" t="s">
        <v>108</v>
      </c>
      <c r="D313" t="s">
        <v>112</v>
      </c>
      <c r="E313" t="s">
        <v>73</v>
      </c>
      <c r="F313" t="s">
        <v>74</v>
      </c>
      <c r="G313" t="s">
        <v>118</v>
      </c>
      <c r="H313" t="s">
        <v>71</v>
      </c>
      <c r="I313">
        <v>1</v>
      </c>
      <c r="J313" t="s">
        <v>232</v>
      </c>
      <c r="K313" t="s">
        <v>398</v>
      </c>
      <c r="L313" t="s">
        <v>276</v>
      </c>
      <c r="M313">
        <v>34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ユニフォーム白布賢二郎ICONIC</v>
      </c>
    </row>
    <row r="314" spans="1:20" x14ac:dyDescent="0.3">
      <c r="A314">
        <f>VLOOKUP(Toss[[#This Row],[No用]],SetNo[[No.用]:[vlookup 用]],2,FALSE)</f>
        <v>114</v>
      </c>
      <c r="B314">
        <f>IF(A313&lt;&gt;Toss[[#This Row],[No]],1,B313+1)</f>
        <v>3</v>
      </c>
      <c r="C314" t="s">
        <v>108</v>
      </c>
      <c r="D314" t="s">
        <v>112</v>
      </c>
      <c r="E314" t="s">
        <v>73</v>
      </c>
      <c r="F314" t="s">
        <v>74</v>
      </c>
      <c r="G314" t="s">
        <v>118</v>
      </c>
      <c r="H314" t="s">
        <v>71</v>
      </c>
      <c r="I314">
        <v>1</v>
      </c>
      <c r="J314" t="s">
        <v>232</v>
      </c>
      <c r="K314" t="s">
        <v>401</v>
      </c>
      <c r="L314" t="s">
        <v>276</v>
      </c>
      <c r="M314">
        <v>36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ユニフォーム白布賢二郎ICONIC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4</v>
      </c>
      <c r="C315" t="s">
        <v>108</v>
      </c>
      <c r="D315" t="s">
        <v>112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232</v>
      </c>
      <c r="K315" t="s">
        <v>402</v>
      </c>
      <c r="L315" s="1" t="s">
        <v>162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ユニフォーム白布賢二郎ICONIC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5</v>
      </c>
      <c r="C316" t="s">
        <v>108</v>
      </c>
      <c r="D316" t="s">
        <v>112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232</v>
      </c>
      <c r="K316" t="s">
        <v>403</v>
      </c>
      <c r="L316" t="s">
        <v>404</v>
      </c>
      <c r="M316">
        <v>49</v>
      </c>
      <c r="N316">
        <v>0</v>
      </c>
      <c r="O316">
        <v>59</v>
      </c>
      <c r="P316">
        <v>0</v>
      </c>
      <c r="T316" t="str">
        <f>Toss[[#This Row],[服装]]&amp;Toss[[#This Row],[名前]]&amp;Toss[[#This Row],[レアリティ]]</f>
        <v>ユニフォーム白布賢二郎ICONIC</v>
      </c>
    </row>
    <row r="317" spans="1:20" x14ac:dyDescent="0.3">
      <c r="A317">
        <f>VLOOKUP(Toss[[#This Row],[No用]],SetNo[[No.用]:[vlookup 用]],2,FALSE)</f>
        <v>115</v>
      </c>
      <c r="B317">
        <f>IF(A316&lt;&gt;Toss[[#This Row],[No]],1,B316+1)</f>
        <v>1</v>
      </c>
      <c r="C317" t="s">
        <v>393</v>
      </c>
      <c r="D317" t="s">
        <v>394</v>
      </c>
      <c r="E317" t="s">
        <v>24</v>
      </c>
      <c r="F317" t="s">
        <v>31</v>
      </c>
      <c r="G317" t="s">
        <v>157</v>
      </c>
      <c r="H317" t="s">
        <v>71</v>
      </c>
      <c r="I317">
        <v>1</v>
      </c>
      <c r="J317" t="s">
        <v>232</v>
      </c>
      <c r="K317" t="s">
        <v>397</v>
      </c>
      <c r="L317" t="s">
        <v>276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115</v>
      </c>
      <c r="B318">
        <f>IF(A317&lt;&gt;Toss[[#This Row],[No]],1,B317+1)</f>
        <v>2</v>
      </c>
      <c r="C318" t="s">
        <v>393</v>
      </c>
      <c r="D318" t="s">
        <v>394</v>
      </c>
      <c r="E318" t="s">
        <v>24</v>
      </c>
      <c r="F318" t="s">
        <v>31</v>
      </c>
      <c r="G318" t="s">
        <v>157</v>
      </c>
      <c r="H318" t="s">
        <v>71</v>
      </c>
      <c r="I318">
        <v>1</v>
      </c>
      <c r="J318" t="s">
        <v>232</v>
      </c>
      <c r="K318" t="s">
        <v>398</v>
      </c>
      <c r="L318" t="s">
        <v>276</v>
      </c>
      <c r="M318">
        <v>34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115</v>
      </c>
      <c r="B319">
        <f>IF(A318&lt;&gt;Toss[[#This Row],[No]],1,B318+1)</f>
        <v>3</v>
      </c>
      <c r="C319" t="s">
        <v>393</v>
      </c>
      <c r="D319" t="s">
        <v>394</v>
      </c>
      <c r="E319" t="s">
        <v>24</v>
      </c>
      <c r="F319" t="s">
        <v>31</v>
      </c>
      <c r="G319" t="s">
        <v>157</v>
      </c>
      <c r="H319" t="s">
        <v>71</v>
      </c>
      <c r="I319">
        <v>1</v>
      </c>
      <c r="J319" t="s">
        <v>232</v>
      </c>
      <c r="K319" t="s">
        <v>399</v>
      </c>
      <c r="L319" t="s">
        <v>400</v>
      </c>
      <c r="M319">
        <v>31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探偵白布賢二郎ICONIC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4</v>
      </c>
      <c r="C320" t="s">
        <v>393</v>
      </c>
      <c r="D320" t="s">
        <v>394</v>
      </c>
      <c r="E320" t="s">
        <v>24</v>
      </c>
      <c r="F320" t="s">
        <v>31</v>
      </c>
      <c r="G320" t="s">
        <v>157</v>
      </c>
      <c r="H320" t="s">
        <v>71</v>
      </c>
      <c r="I320">
        <v>1</v>
      </c>
      <c r="J320" t="s">
        <v>396</v>
      </c>
      <c r="K320" t="s">
        <v>401</v>
      </c>
      <c r="L320" t="s">
        <v>276</v>
      </c>
      <c r="M320">
        <v>36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5</v>
      </c>
      <c r="C321" t="s">
        <v>393</v>
      </c>
      <c r="D321" t="s">
        <v>394</v>
      </c>
      <c r="E321" t="s">
        <v>24</v>
      </c>
      <c r="F321" t="s">
        <v>31</v>
      </c>
      <c r="G321" t="s">
        <v>157</v>
      </c>
      <c r="H321" t="s">
        <v>71</v>
      </c>
      <c r="I321">
        <v>1</v>
      </c>
      <c r="J321" t="s">
        <v>396</v>
      </c>
      <c r="K321" t="s">
        <v>402</v>
      </c>
      <c r="L321" t="s">
        <v>400</v>
      </c>
      <c r="M321">
        <v>37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探偵白布賢二郎ICONIC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6</v>
      </c>
      <c r="C322" t="s">
        <v>393</v>
      </c>
      <c r="D322" t="s">
        <v>394</v>
      </c>
      <c r="E322" t="s">
        <v>24</v>
      </c>
      <c r="F322" t="s">
        <v>31</v>
      </c>
      <c r="G322" t="s">
        <v>157</v>
      </c>
      <c r="H322" t="s">
        <v>71</v>
      </c>
      <c r="I322">
        <v>1</v>
      </c>
      <c r="J322" t="s">
        <v>396</v>
      </c>
      <c r="K322" t="s">
        <v>403</v>
      </c>
      <c r="L322" t="s">
        <v>404</v>
      </c>
      <c r="M322">
        <v>49</v>
      </c>
      <c r="N322">
        <v>0</v>
      </c>
      <c r="O322">
        <v>59</v>
      </c>
      <c r="P322">
        <v>0</v>
      </c>
      <c r="R322" s="1" t="s">
        <v>910</v>
      </c>
      <c r="T322" t="str">
        <f>Toss[[#This Row],[服装]]&amp;Toss[[#This Row],[名前]]&amp;Toss[[#This Row],[レアリティ]]</f>
        <v>探偵白布賢二郎ICONIC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113</v>
      </c>
      <c r="E323" t="s">
        <v>73</v>
      </c>
      <c r="F323" t="s">
        <v>78</v>
      </c>
      <c r="G323" t="s">
        <v>118</v>
      </c>
      <c r="H323" t="s">
        <v>71</v>
      </c>
      <c r="I323">
        <v>1</v>
      </c>
      <c r="J323" t="s">
        <v>396</v>
      </c>
      <c r="K323" s="1" t="s">
        <v>166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ユニフォーム大平獅音ICONIC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113</v>
      </c>
      <c r="E324" t="s">
        <v>73</v>
      </c>
      <c r="F324" t="s">
        <v>78</v>
      </c>
      <c r="G324" t="s">
        <v>118</v>
      </c>
      <c r="H324" t="s">
        <v>71</v>
      </c>
      <c r="I324">
        <v>1</v>
      </c>
      <c r="J324" t="s">
        <v>396</v>
      </c>
      <c r="K324" s="1" t="s">
        <v>167</v>
      </c>
      <c r="L324" s="1" t="s">
        <v>162</v>
      </c>
      <c r="M324">
        <v>31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ユニフォーム大平獅音ICONIC</v>
      </c>
    </row>
    <row r="325" spans="1:20" x14ac:dyDescent="0.3">
      <c r="A325">
        <f>VLOOKUP(Toss[[#This Row],[No用]],SetNo[[No.用]:[vlookup 用]],2,FALSE)</f>
        <v>117</v>
      </c>
      <c r="B325">
        <f>IF(A324&lt;&gt;Toss[[#This Row],[No]],1,B324+1)</f>
        <v>1</v>
      </c>
      <c r="C325" t="s">
        <v>108</v>
      </c>
      <c r="D325" t="s">
        <v>114</v>
      </c>
      <c r="E325" t="s">
        <v>73</v>
      </c>
      <c r="F325" t="s">
        <v>82</v>
      </c>
      <c r="G325" t="s">
        <v>118</v>
      </c>
      <c r="H325" t="s">
        <v>71</v>
      </c>
      <c r="I325">
        <v>1</v>
      </c>
      <c r="J325" t="s">
        <v>396</v>
      </c>
      <c r="K325" s="1" t="s">
        <v>166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ユニフォーム川西太一ICONIC</v>
      </c>
    </row>
    <row r="326" spans="1:20" x14ac:dyDescent="0.3">
      <c r="A326">
        <f>VLOOKUP(Toss[[#This Row],[No用]],SetNo[[No.用]:[vlookup 用]],2,FALSE)</f>
        <v>117</v>
      </c>
      <c r="B326">
        <f>IF(A325&lt;&gt;Toss[[#This Row],[No]],1,B325+1)</f>
        <v>2</v>
      </c>
      <c r="C326" t="s">
        <v>108</v>
      </c>
      <c r="D326" t="s">
        <v>114</v>
      </c>
      <c r="E326" t="s">
        <v>73</v>
      </c>
      <c r="F326" t="s">
        <v>82</v>
      </c>
      <c r="G326" t="s">
        <v>118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31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ユニフォーム川西太一ICONIC</v>
      </c>
    </row>
    <row r="327" spans="1:20" x14ac:dyDescent="0.3">
      <c r="A327">
        <f>VLOOKUP(Toss[[#This Row],[No用]],SetNo[[No.用]:[vlookup 用]],2,FALSE)</f>
        <v>118</v>
      </c>
      <c r="B327">
        <f>IF(A326&lt;&gt;Toss[[#This Row],[No]],1,B326+1)</f>
        <v>1</v>
      </c>
      <c r="C327" t="s">
        <v>108</v>
      </c>
      <c r="D327" s="1" t="s">
        <v>664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232</v>
      </c>
      <c r="K327" s="1" t="s">
        <v>166</v>
      </c>
      <c r="L327" s="1" t="s">
        <v>173</v>
      </c>
      <c r="M327">
        <v>38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ユニフォーム瀬見英太ICONIC</v>
      </c>
    </row>
    <row r="328" spans="1:20" x14ac:dyDescent="0.3">
      <c r="A328">
        <f>VLOOKUP(Toss[[#This Row],[No用]],SetNo[[No.用]:[vlookup 用]],2,FALSE)</f>
        <v>118</v>
      </c>
      <c r="B328">
        <f>IF(A327&lt;&gt;Toss[[#This Row],[No]],1,B327+1)</f>
        <v>2</v>
      </c>
      <c r="C328" t="s">
        <v>108</v>
      </c>
      <c r="D328" s="1" t="s">
        <v>664</v>
      </c>
      <c r="E328" t="s">
        <v>73</v>
      </c>
      <c r="F328" t="s">
        <v>74</v>
      </c>
      <c r="G328" t="s">
        <v>118</v>
      </c>
      <c r="H328" t="s">
        <v>71</v>
      </c>
      <c r="I328">
        <v>1</v>
      </c>
      <c r="J328" t="s">
        <v>232</v>
      </c>
      <c r="K328" s="1" t="s">
        <v>169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ユニフォーム瀬見英太ICONIC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3</v>
      </c>
      <c r="C329" t="s">
        <v>108</v>
      </c>
      <c r="D329" s="1" t="s">
        <v>664</v>
      </c>
      <c r="E329" t="s">
        <v>73</v>
      </c>
      <c r="F329" t="s">
        <v>74</v>
      </c>
      <c r="G329" t="s">
        <v>118</v>
      </c>
      <c r="H329" t="s">
        <v>71</v>
      </c>
      <c r="I329">
        <v>1</v>
      </c>
      <c r="J329" t="s">
        <v>232</v>
      </c>
      <c r="K329" s="1" t="s">
        <v>172</v>
      </c>
      <c r="L329" s="1" t="s">
        <v>173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ユニフォーム瀬見英太ICONIC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4</v>
      </c>
      <c r="C330" t="s">
        <v>108</v>
      </c>
      <c r="D330" s="1" t="s">
        <v>664</v>
      </c>
      <c r="E330" t="s">
        <v>73</v>
      </c>
      <c r="F330" t="s">
        <v>74</v>
      </c>
      <c r="G330" t="s">
        <v>118</v>
      </c>
      <c r="H330" t="s">
        <v>71</v>
      </c>
      <c r="I330">
        <v>1</v>
      </c>
      <c r="J330" t="s">
        <v>232</v>
      </c>
      <c r="K330" s="1" t="s">
        <v>386</v>
      </c>
      <c r="L330" s="1" t="s">
        <v>173</v>
      </c>
      <c r="M330">
        <v>45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ユニフォーム瀬見英太ICONIC</v>
      </c>
    </row>
    <row r="331" spans="1:20" x14ac:dyDescent="0.3">
      <c r="A331">
        <f>VLOOKUP(Toss[[#This Row],[No用]],SetNo[[No.用]:[vlookup 用]],2,FALSE)</f>
        <v>118</v>
      </c>
      <c r="B331">
        <f>IF(A330&lt;&gt;Toss[[#This Row],[No]],1,B330+1)</f>
        <v>5</v>
      </c>
      <c r="C331" t="s">
        <v>108</v>
      </c>
      <c r="D331" s="1" t="s">
        <v>664</v>
      </c>
      <c r="E331" t="s">
        <v>73</v>
      </c>
      <c r="F331" t="s">
        <v>74</v>
      </c>
      <c r="G331" t="s">
        <v>118</v>
      </c>
      <c r="H331" t="s">
        <v>71</v>
      </c>
      <c r="I331">
        <v>1</v>
      </c>
      <c r="J331" t="s">
        <v>232</v>
      </c>
      <c r="K331" s="1" t="s">
        <v>233</v>
      </c>
      <c r="L331" s="1" t="s">
        <v>162</v>
      </c>
      <c r="M331">
        <v>35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ユニフォーム瀬見英太ICONIC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1</v>
      </c>
      <c r="C332" t="s">
        <v>108</v>
      </c>
      <c r="D332" t="s">
        <v>115</v>
      </c>
      <c r="E332" t="s">
        <v>73</v>
      </c>
      <c r="F332" t="s">
        <v>80</v>
      </c>
      <c r="G332" t="s">
        <v>118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ユニフォーム山形隼人ICONIC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t="s">
        <v>186</v>
      </c>
      <c r="E333" t="s">
        <v>77</v>
      </c>
      <c r="F333" t="s">
        <v>74</v>
      </c>
      <c r="G333" t="s">
        <v>185</v>
      </c>
      <c r="H333" t="s">
        <v>71</v>
      </c>
      <c r="I333">
        <v>1</v>
      </c>
      <c r="J333" t="s">
        <v>232</v>
      </c>
      <c r="K333" s="1" t="s">
        <v>166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ユニフォーム宮侑ICONIC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t="s">
        <v>186</v>
      </c>
      <c r="E334" t="s">
        <v>77</v>
      </c>
      <c r="F334" t="s">
        <v>74</v>
      </c>
      <c r="G334" t="s">
        <v>185</v>
      </c>
      <c r="H334" t="s">
        <v>71</v>
      </c>
      <c r="I334">
        <v>1</v>
      </c>
      <c r="J334" t="s">
        <v>232</v>
      </c>
      <c r="K334" s="1" t="s">
        <v>169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ユニフォーム宮侑ICONIC</v>
      </c>
    </row>
    <row r="335" spans="1:20" x14ac:dyDescent="0.3">
      <c r="A335">
        <f>VLOOKUP(Toss[[#This Row],[No用]],SetNo[[No.用]:[vlookup 用]],2,FALSE)</f>
        <v>120</v>
      </c>
      <c r="B335">
        <f>IF(A334&lt;&gt;Toss[[#This Row],[No]],1,B334+1)</f>
        <v>3</v>
      </c>
      <c r="C335" t="s">
        <v>108</v>
      </c>
      <c r="D335" t="s">
        <v>186</v>
      </c>
      <c r="E335" t="s">
        <v>77</v>
      </c>
      <c r="F335" t="s">
        <v>74</v>
      </c>
      <c r="G335" t="s">
        <v>185</v>
      </c>
      <c r="H335" t="s">
        <v>71</v>
      </c>
      <c r="I335">
        <v>1</v>
      </c>
      <c r="J335" t="s">
        <v>232</v>
      </c>
      <c r="K335" s="1" t="s">
        <v>181</v>
      </c>
      <c r="L335" s="1" t="s">
        <v>173</v>
      </c>
      <c r="M335">
        <v>42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ユニフォーム宮侑ICONIC</v>
      </c>
    </row>
    <row r="336" spans="1:20" x14ac:dyDescent="0.3">
      <c r="A336">
        <f>VLOOKUP(Toss[[#This Row],[No用]],SetNo[[No.用]:[vlookup 用]],2,FALSE)</f>
        <v>120</v>
      </c>
      <c r="B336">
        <f>IF(A335&lt;&gt;Toss[[#This Row],[No]],1,B335+1)</f>
        <v>4</v>
      </c>
      <c r="C336" t="s">
        <v>108</v>
      </c>
      <c r="D336" t="s">
        <v>186</v>
      </c>
      <c r="E336" t="s">
        <v>77</v>
      </c>
      <c r="F336" t="s">
        <v>74</v>
      </c>
      <c r="G336" t="s">
        <v>185</v>
      </c>
      <c r="H336" t="s">
        <v>71</v>
      </c>
      <c r="I336">
        <v>1</v>
      </c>
      <c r="J336" t="s">
        <v>232</v>
      </c>
      <c r="K336" s="1" t="s">
        <v>233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ユニフォーム宮侑ICONIC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5</v>
      </c>
      <c r="C337" t="s">
        <v>108</v>
      </c>
      <c r="D337" t="s">
        <v>186</v>
      </c>
      <c r="E337" t="s">
        <v>77</v>
      </c>
      <c r="F337" t="s">
        <v>74</v>
      </c>
      <c r="G337" t="s">
        <v>185</v>
      </c>
      <c r="H337" t="s">
        <v>71</v>
      </c>
      <c r="I337">
        <v>1</v>
      </c>
      <c r="J337" t="s">
        <v>232</v>
      </c>
      <c r="K337" s="1" t="s">
        <v>183</v>
      </c>
      <c r="L337" s="1" t="s">
        <v>225</v>
      </c>
      <c r="M337">
        <v>50</v>
      </c>
      <c r="N337">
        <v>0</v>
      </c>
      <c r="O337">
        <v>60</v>
      </c>
      <c r="P337">
        <v>0</v>
      </c>
      <c r="T337" t="str">
        <f>Toss[[#This Row],[服装]]&amp;Toss[[#This Row],[名前]]&amp;Toss[[#This Row],[レアリティ]]</f>
        <v>ユニフォーム宮侑ICONIC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6</v>
      </c>
      <c r="C338" t="s">
        <v>108</v>
      </c>
      <c r="D338" t="s">
        <v>186</v>
      </c>
      <c r="E338" t="s">
        <v>77</v>
      </c>
      <c r="F338" t="s">
        <v>74</v>
      </c>
      <c r="G338" t="s">
        <v>185</v>
      </c>
      <c r="H338" t="s">
        <v>71</v>
      </c>
      <c r="I338">
        <v>1</v>
      </c>
      <c r="J338" t="s">
        <v>232</v>
      </c>
      <c r="K338" s="1" t="s">
        <v>169</v>
      </c>
      <c r="L338" s="1" t="s">
        <v>225</v>
      </c>
      <c r="M338">
        <v>57</v>
      </c>
      <c r="N338">
        <v>0</v>
      </c>
      <c r="O338">
        <v>64</v>
      </c>
      <c r="P338">
        <v>0</v>
      </c>
      <c r="Q338" s="1" t="s">
        <v>187</v>
      </c>
      <c r="T338" t="str">
        <f>Toss[[#This Row],[服装]]&amp;Toss[[#This Row],[名前]]&amp;Toss[[#This Row],[レアリティ]]</f>
        <v>ユニフォーム宮侑ICONIC</v>
      </c>
    </row>
    <row r="339" spans="1:20" x14ac:dyDescent="0.3">
      <c r="A339">
        <f>VLOOKUP(Toss[[#This Row],[No用]],SetNo[[No.用]:[vlookup 用]],2,FALSE)</f>
        <v>121</v>
      </c>
      <c r="B339">
        <f>IF(A338&lt;&gt;Toss[[#This Row],[No]],1,B338+1)</f>
        <v>1</v>
      </c>
      <c r="C339" s="1" t="s">
        <v>898</v>
      </c>
      <c r="D339" t="s">
        <v>186</v>
      </c>
      <c r="E339" s="1" t="s">
        <v>73</v>
      </c>
      <c r="F339" t="s">
        <v>74</v>
      </c>
      <c r="G339" t="s">
        <v>185</v>
      </c>
      <c r="H339" t="s">
        <v>71</v>
      </c>
      <c r="I339">
        <v>1</v>
      </c>
      <c r="J339" t="s">
        <v>232</v>
      </c>
      <c r="K339" s="1" t="s">
        <v>166</v>
      </c>
      <c r="L339" s="1" t="s">
        <v>173</v>
      </c>
      <c r="M339">
        <v>38</v>
      </c>
      <c r="N339">
        <v>0</v>
      </c>
      <c r="O339">
        <v>0</v>
      </c>
      <c r="P339">
        <v>0</v>
      </c>
      <c r="Q339" s="1"/>
      <c r="T339" t="str">
        <f>Toss[[#This Row],[服装]]&amp;Toss[[#This Row],[名前]]&amp;Toss[[#This Row],[レアリティ]]</f>
        <v>文化祭宮侑ICONIC</v>
      </c>
    </row>
    <row r="340" spans="1:20" x14ac:dyDescent="0.3">
      <c r="A340">
        <f>VLOOKUP(Toss[[#This Row],[No用]],SetNo[[No.用]:[vlookup 用]],2,FALSE)</f>
        <v>121</v>
      </c>
      <c r="B340">
        <f>IF(A339&lt;&gt;Toss[[#This Row],[No]],1,B339+1)</f>
        <v>2</v>
      </c>
      <c r="C340" s="1" t="s">
        <v>898</v>
      </c>
      <c r="D340" t="s">
        <v>186</v>
      </c>
      <c r="E340" s="1" t="s">
        <v>73</v>
      </c>
      <c r="F340" t="s">
        <v>74</v>
      </c>
      <c r="G340" t="s">
        <v>185</v>
      </c>
      <c r="H340" t="s">
        <v>71</v>
      </c>
      <c r="I340">
        <v>1</v>
      </c>
      <c r="J340" t="s">
        <v>232</v>
      </c>
      <c r="K340" s="1" t="s">
        <v>169</v>
      </c>
      <c r="L340" s="1" t="s">
        <v>173</v>
      </c>
      <c r="M340">
        <v>38</v>
      </c>
      <c r="N340">
        <v>0</v>
      </c>
      <c r="O340">
        <v>0</v>
      </c>
      <c r="P340">
        <v>0</v>
      </c>
      <c r="Q340" s="1"/>
      <c r="T340" t="str">
        <f>Toss[[#This Row],[服装]]&amp;Toss[[#This Row],[名前]]&amp;Toss[[#This Row],[レアリティ]]</f>
        <v>文化祭宮侑ICONIC</v>
      </c>
    </row>
    <row r="341" spans="1:20" x14ac:dyDescent="0.3">
      <c r="A341">
        <f>VLOOKUP(Toss[[#This Row],[No用]],SetNo[[No.用]:[vlookup 用]],2,FALSE)</f>
        <v>121</v>
      </c>
      <c r="B341">
        <f>IF(A340&lt;&gt;Toss[[#This Row],[No]],1,B340+1)</f>
        <v>3</v>
      </c>
      <c r="C341" s="1" t="s">
        <v>898</v>
      </c>
      <c r="D341" t="s">
        <v>186</v>
      </c>
      <c r="E341" s="1" t="s">
        <v>73</v>
      </c>
      <c r="F341" t="s">
        <v>74</v>
      </c>
      <c r="G341" t="s">
        <v>185</v>
      </c>
      <c r="H341" t="s">
        <v>71</v>
      </c>
      <c r="I341">
        <v>1</v>
      </c>
      <c r="J341" t="s">
        <v>232</v>
      </c>
      <c r="K341" s="1" t="s">
        <v>181</v>
      </c>
      <c r="L341" s="1" t="s">
        <v>173</v>
      </c>
      <c r="M341">
        <v>42</v>
      </c>
      <c r="N341">
        <v>0</v>
      </c>
      <c r="O341">
        <v>0</v>
      </c>
      <c r="P341">
        <v>0</v>
      </c>
      <c r="Q341" s="1"/>
      <c r="T341" t="str">
        <f>Toss[[#This Row],[服装]]&amp;Toss[[#This Row],[名前]]&amp;Toss[[#This Row],[レアリティ]]</f>
        <v>文化祭宮侑ICONIC</v>
      </c>
    </row>
    <row r="342" spans="1:20" x14ac:dyDescent="0.3">
      <c r="A342">
        <f>VLOOKUP(Toss[[#This Row],[No用]],SetNo[[No.用]:[vlookup 用]],2,FALSE)</f>
        <v>121</v>
      </c>
      <c r="B342">
        <f>IF(A341&lt;&gt;Toss[[#This Row],[No]],1,B341+1)</f>
        <v>4</v>
      </c>
      <c r="C342" s="1" t="s">
        <v>898</v>
      </c>
      <c r="D342" t="s">
        <v>186</v>
      </c>
      <c r="E342" s="1" t="s">
        <v>73</v>
      </c>
      <c r="F342" t="s">
        <v>74</v>
      </c>
      <c r="G342" t="s">
        <v>185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25</v>
      </c>
      <c r="N342">
        <v>0</v>
      </c>
      <c r="O342">
        <v>0</v>
      </c>
      <c r="P342">
        <v>0</v>
      </c>
      <c r="Q342" s="1"/>
      <c r="T342" t="str">
        <f>Toss[[#This Row],[服装]]&amp;Toss[[#This Row],[名前]]&amp;Toss[[#This Row],[レアリティ]]</f>
        <v>文化祭宮侑ICONIC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5</v>
      </c>
      <c r="C343" s="1" t="s">
        <v>898</v>
      </c>
      <c r="D343" t="s">
        <v>186</v>
      </c>
      <c r="E343" s="1" t="s">
        <v>73</v>
      </c>
      <c r="F343" t="s">
        <v>74</v>
      </c>
      <c r="G343" t="s">
        <v>185</v>
      </c>
      <c r="H343" t="s">
        <v>71</v>
      </c>
      <c r="I343">
        <v>1</v>
      </c>
      <c r="J343" t="s">
        <v>232</v>
      </c>
      <c r="K343" s="1" t="s">
        <v>169</v>
      </c>
      <c r="L343" s="1" t="s">
        <v>225</v>
      </c>
      <c r="M343">
        <v>50</v>
      </c>
      <c r="N343">
        <v>0</v>
      </c>
      <c r="O343">
        <v>60</v>
      </c>
      <c r="P343">
        <v>0</v>
      </c>
      <c r="Q343" s="1" t="s">
        <v>187</v>
      </c>
      <c r="T343" t="str">
        <f>Toss[[#This Row],[服装]]&amp;Toss[[#This Row],[名前]]&amp;Toss[[#This Row],[レアリティ]]</f>
        <v>文化祭宮侑ICONIC</v>
      </c>
    </row>
    <row r="344" spans="1:20" x14ac:dyDescent="0.3">
      <c r="A344">
        <f>VLOOKUP(Toss[[#This Row],[No用]],SetNo[[No.用]:[vlookup 用]],2,FALSE)</f>
        <v>122</v>
      </c>
      <c r="B344">
        <f>IF(A338&lt;&gt;Toss[[#This Row],[No]],1,B338+1)</f>
        <v>1</v>
      </c>
      <c r="C344" t="s">
        <v>108</v>
      </c>
      <c r="D344" t="s">
        <v>187</v>
      </c>
      <c r="E344" t="s">
        <v>90</v>
      </c>
      <c r="F344" t="s">
        <v>78</v>
      </c>
      <c r="G344" t="s">
        <v>185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ユニフォーム宮治ICONIC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187</v>
      </c>
      <c r="E345" t="s">
        <v>90</v>
      </c>
      <c r="F345" t="s">
        <v>78</v>
      </c>
      <c r="G345" t="s">
        <v>185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ユニフォーム宮治ICONIC</v>
      </c>
    </row>
    <row r="346" spans="1:20" x14ac:dyDescent="0.3">
      <c r="A346">
        <f>VLOOKUP(Toss[[#This Row],[No用]],SetNo[[No.用]:[vlookup 用]],2,FALSE)</f>
        <v>123</v>
      </c>
      <c r="B346">
        <f>IF(A345&lt;&gt;Toss[[#This Row],[No]],1,B345+1)</f>
        <v>1</v>
      </c>
      <c r="C346" t="s">
        <v>108</v>
      </c>
      <c r="D346" t="s">
        <v>188</v>
      </c>
      <c r="E346" t="s">
        <v>77</v>
      </c>
      <c r="F346" t="s">
        <v>82</v>
      </c>
      <c r="G346" t="s">
        <v>185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ユニフォーム角名倫太郎ICONIC</v>
      </c>
    </row>
    <row r="347" spans="1:20" x14ac:dyDescent="0.3">
      <c r="A347">
        <f>VLOOKUP(Toss[[#This Row],[No用]],SetNo[[No.用]:[vlookup 用]],2,FALSE)</f>
        <v>123</v>
      </c>
      <c r="B347">
        <f>IF(A346&lt;&gt;Toss[[#This Row],[No]],1,B346+1)</f>
        <v>2</v>
      </c>
      <c r="C347" t="s">
        <v>108</v>
      </c>
      <c r="D347" t="s">
        <v>188</v>
      </c>
      <c r="E347" t="s">
        <v>77</v>
      </c>
      <c r="F347" t="s">
        <v>82</v>
      </c>
      <c r="G347" t="s">
        <v>185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ユニフォーム角名倫太郎ICONIC</v>
      </c>
    </row>
    <row r="348" spans="1:20" x14ac:dyDescent="0.3">
      <c r="A348">
        <f>VLOOKUP(Toss[[#This Row],[No用]],SetNo[[No.用]:[vlookup 用]],2,FALSE)</f>
        <v>124</v>
      </c>
      <c r="B348">
        <f>IF(A347&lt;&gt;Toss[[#This Row],[No]],1,B347+1)</f>
        <v>1</v>
      </c>
      <c r="C348" t="s">
        <v>108</v>
      </c>
      <c r="D348" t="s">
        <v>189</v>
      </c>
      <c r="E348" t="s">
        <v>77</v>
      </c>
      <c r="F348" t="s">
        <v>78</v>
      </c>
      <c r="G348" t="s">
        <v>185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ユニフォーム北信介ICONIC</v>
      </c>
    </row>
    <row r="349" spans="1:20" x14ac:dyDescent="0.3">
      <c r="A349">
        <f>VLOOKUP(Toss[[#This Row],[No用]],SetNo[[No.用]:[vlookup 用]],2,FALSE)</f>
        <v>124</v>
      </c>
      <c r="B349">
        <f>IF(A348&lt;&gt;Toss[[#This Row],[No]],1,B348+1)</f>
        <v>2</v>
      </c>
      <c r="C349" t="s">
        <v>108</v>
      </c>
      <c r="D349" t="s">
        <v>189</v>
      </c>
      <c r="E349" t="s">
        <v>77</v>
      </c>
      <c r="F349" t="s">
        <v>78</v>
      </c>
      <c r="G349" t="s">
        <v>185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ユニフォーム北信介ICONIC</v>
      </c>
    </row>
    <row r="350" spans="1:20" x14ac:dyDescent="0.3">
      <c r="A350">
        <f>VLOOKUP(Toss[[#This Row],[No用]],SetNo[[No.用]:[vlookup 用]],2,FALSE)</f>
        <v>125</v>
      </c>
      <c r="B350">
        <f>IF(A349&lt;&gt;Toss[[#This Row],[No]],1,B349+1)</f>
        <v>1</v>
      </c>
      <c r="C350" t="s">
        <v>108</v>
      </c>
      <c r="D350" s="1" t="s">
        <v>667</v>
      </c>
      <c r="E350" t="s">
        <v>77</v>
      </c>
      <c r="F350" s="1" t="s">
        <v>78</v>
      </c>
      <c r="G350" t="s">
        <v>185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ユニフォーム尾白アランICONIC</v>
      </c>
    </row>
    <row r="351" spans="1:20" x14ac:dyDescent="0.3">
      <c r="A351">
        <f>VLOOKUP(Toss[[#This Row],[No用]],SetNo[[No.用]:[vlookup 用]],2,FALSE)</f>
        <v>125</v>
      </c>
      <c r="B351">
        <f>IF(A350&lt;&gt;Toss[[#This Row],[No]],1,B350+1)</f>
        <v>2</v>
      </c>
      <c r="C351" t="s">
        <v>108</v>
      </c>
      <c r="D351" s="1" t="s">
        <v>667</v>
      </c>
      <c r="E351" t="s">
        <v>77</v>
      </c>
      <c r="F351" s="1" t="s">
        <v>78</v>
      </c>
      <c r="G351" t="s">
        <v>185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ユニフォーム尾白アランICONIC</v>
      </c>
    </row>
    <row r="352" spans="1:20" x14ac:dyDescent="0.3">
      <c r="A352">
        <f>VLOOKUP(Toss[[#This Row],[No用]],SetNo[[No.用]:[vlookup 用]],2,FALSE)</f>
        <v>126</v>
      </c>
      <c r="B352">
        <f>IF(A351&lt;&gt;Toss[[#This Row],[No]],1,B351+1)</f>
        <v>1</v>
      </c>
      <c r="C352" t="s">
        <v>108</v>
      </c>
      <c r="D352" s="1" t="s">
        <v>669</v>
      </c>
      <c r="E352" t="s">
        <v>77</v>
      </c>
      <c r="F352" s="1" t="s">
        <v>80</v>
      </c>
      <c r="G352" t="s">
        <v>185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ユニフォーム赤木路成ICONIC</v>
      </c>
    </row>
    <row r="353" spans="1:20" x14ac:dyDescent="0.3">
      <c r="A353">
        <f>VLOOKUP(Toss[[#This Row],[No用]],SetNo[[No.用]:[vlookup 用]],2,FALSE)</f>
        <v>127</v>
      </c>
      <c r="B353">
        <f>IF(A352&lt;&gt;Toss[[#This Row],[No]],1,B352+1)</f>
        <v>1</v>
      </c>
      <c r="C353" t="s">
        <v>108</v>
      </c>
      <c r="D353" s="1" t="s">
        <v>671</v>
      </c>
      <c r="E353" t="s">
        <v>77</v>
      </c>
      <c r="F353" s="1" t="s">
        <v>82</v>
      </c>
      <c r="G353" t="s">
        <v>185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ユニフォーム大耳練ICONIC</v>
      </c>
    </row>
    <row r="354" spans="1:20" x14ac:dyDescent="0.3">
      <c r="A354">
        <f>VLOOKUP(Toss[[#This Row],[No用]],SetNo[[No.用]:[vlookup 用]],2,FALSE)</f>
        <v>127</v>
      </c>
      <c r="B354">
        <f>IF(A353&lt;&gt;Toss[[#This Row],[No]],1,B353+1)</f>
        <v>2</v>
      </c>
      <c r="C354" t="s">
        <v>108</v>
      </c>
      <c r="D354" s="1" t="s">
        <v>671</v>
      </c>
      <c r="E354" t="s">
        <v>77</v>
      </c>
      <c r="F354" s="1" t="s">
        <v>82</v>
      </c>
      <c r="G354" t="s">
        <v>185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ユニフォーム大耳練ICONIC</v>
      </c>
    </row>
    <row r="355" spans="1:20" x14ac:dyDescent="0.3">
      <c r="A355">
        <f>VLOOKUP(Toss[[#This Row],[No用]],SetNo[[No.用]:[vlookup 用]],2,FALSE)</f>
        <v>128</v>
      </c>
      <c r="B355">
        <f>IF(A354&lt;&gt;Toss[[#This Row],[No]],1,B354+1)</f>
        <v>1</v>
      </c>
      <c r="C355" t="s">
        <v>108</v>
      </c>
      <c r="D355" s="1" t="s">
        <v>673</v>
      </c>
      <c r="E355" t="s">
        <v>77</v>
      </c>
      <c r="F355" s="1" t="s">
        <v>78</v>
      </c>
      <c r="G355" t="s">
        <v>185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23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ユニフォーム理石平介ICONIC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2</v>
      </c>
      <c r="C356" t="s">
        <v>108</v>
      </c>
      <c r="D356" s="1" t="s">
        <v>673</v>
      </c>
      <c r="E356" t="s">
        <v>77</v>
      </c>
      <c r="F356" s="1" t="s">
        <v>78</v>
      </c>
      <c r="G356" t="s">
        <v>185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ユニフォーム理石平介ICONIC</v>
      </c>
    </row>
    <row r="357" spans="1:20" x14ac:dyDescent="0.3">
      <c r="A357">
        <f>VLOOKUP(Toss[[#This Row],[No用]],SetNo[[No.用]:[vlookup 用]],2,FALSE)</f>
        <v>129</v>
      </c>
      <c r="B357">
        <f>IF(A356&lt;&gt;Toss[[#This Row],[No]],1,B356+1)</f>
        <v>1</v>
      </c>
      <c r="C357" t="s">
        <v>108</v>
      </c>
      <c r="D357" t="s">
        <v>122</v>
      </c>
      <c r="E357" t="s">
        <v>90</v>
      </c>
      <c r="F357" t="s">
        <v>78</v>
      </c>
      <c r="G357" t="s">
        <v>128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ユニフォーム木兎光太郎ICONIC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2</v>
      </c>
      <c r="C358" t="s">
        <v>108</v>
      </c>
      <c r="D358" t="s">
        <v>122</v>
      </c>
      <c r="E358" t="s">
        <v>90</v>
      </c>
      <c r="F358" t="s">
        <v>78</v>
      </c>
      <c r="G358" t="s">
        <v>128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ユニフォーム木兎光太郎ICONIC</v>
      </c>
    </row>
    <row r="359" spans="1:20" x14ac:dyDescent="0.3">
      <c r="A359">
        <f>VLOOKUP(Toss[[#This Row],[No用]],SetNo[[No.用]:[vlookup 用]],2,FALSE)</f>
        <v>130</v>
      </c>
      <c r="B359">
        <f>IF(A358&lt;&gt;Toss[[#This Row],[No]],1,B358+1)</f>
        <v>1</v>
      </c>
      <c r="C359" t="s">
        <v>150</v>
      </c>
      <c r="D359" t="s">
        <v>122</v>
      </c>
      <c r="E359" t="s">
        <v>77</v>
      </c>
      <c r="F359" t="s">
        <v>78</v>
      </c>
      <c r="G359" t="s">
        <v>128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夏祭り木兎光太郎ICONIC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2</v>
      </c>
      <c r="C360" t="s">
        <v>150</v>
      </c>
      <c r="D360" t="s">
        <v>122</v>
      </c>
      <c r="E360" t="s">
        <v>77</v>
      </c>
      <c r="F360" t="s">
        <v>78</v>
      </c>
      <c r="G360" t="s">
        <v>128</v>
      </c>
      <c r="H360" t="s">
        <v>71</v>
      </c>
      <c r="I360">
        <v>1</v>
      </c>
      <c r="J360" t="s">
        <v>232</v>
      </c>
      <c r="K360" s="1" t="s">
        <v>167</v>
      </c>
      <c r="L360" s="1" t="s">
        <v>178</v>
      </c>
      <c r="M360">
        <v>33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夏祭り木兎光太郎ICONIC</v>
      </c>
    </row>
    <row r="361" spans="1:20" x14ac:dyDescent="0.3">
      <c r="A361">
        <f>VLOOKUP(Toss[[#This Row],[No用]],SetNo[[No.用]:[vlookup 用]],2,FALSE)</f>
        <v>131</v>
      </c>
      <c r="B361">
        <f>IF(A360&lt;&gt;Toss[[#This Row],[No]],1,B360+1)</f>
        <v>1</v>
      </c>
      <c r="C361" t="s">
        <v>108</v>
      </c>
      <c r="D361" t="s">
        <v>123</v>
      </c>
      <c r="E361" t="s">
        <v>90</v>
      </c>
      <c r="F361" t="s">
        <v>78</v>
      </c>
      <c r="G361" t="s">
        <v>128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ユニフォーム木葉秋紀ICONIC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2</v>
      </c>
      <c r="C362" t="s">
        <v>108</v>
      </c>
      <c r="D362" t="s">
        <v>123</v>
      </c>
      <c r="E362" t="s">
        <v>90</v>
      </c>
      <c r="F362" t="s">
        <v>78</v>
      </c>
      <c r="G362" t="s">
        <v>128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ユニフォーム木葉秋紀ICONIC</v>
      </c>
    </row>
    <row r="363" spans="1:20" x14ac:dyDescent="0.3">
      <c r="A363">
        <f>VLOOKUP(Toss[[#This Row],[No用]],SetNo[[No.用]:[vlookup 用]],2,FALSE)</f>
        <v>132</v>
      </c>
      <c r="B363">
        <f>IF(A362&lt;&gt;Toss[[#This Row],[No]],1,B362+1)</f>
        <v>1</v>
      </c>
      <c r="C363" s="1" t="s">
        <v>387</v>
      </c>
      <c r="D363" t="s">
        <v>123</v>
      </c>
      <c r="E363" s="1" t="s">
        <v>77</v>
      </c>
      <c r="F363" t="s">
        <v>78</v>
      </c>
      <c r="G363" t="s">
        <v>128</v>
      </c>
      <c r="H363" t="s">
        <v>71</v>
      </c>
      <c r="I363">
        <v>1</v>
      </c>
      <c r="J363" t="s">
        <v>396</v>
      </c>
      <c r="K363" s="1" t="s">
        <v>166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探偵木葉秋紀ICONIC</v>
      </c>
    </row>
    <row r="364" spans="1:20" x14ac:dyDescent="0.3">
      <c r="A364">
        <f>VLOOKUP(Toss[[#This Row],[No用]],SetNo[[No.用]:[vlookup 用]],2,FALSE)</f>
        <v>132</v>
      </c>
      <c r="B364">
        <f>IF(A363&lt;&gt;Toss[[#This Row],[No]],1,B363+1)</f>
        <v>2</v>
      </c>
      <c r="C364" s="1" t="s">
        <v>387</v>
      </c>
      <c r="D364" t="s">
        <v>123</v>
      </c>
      <c r="E364" s="1" t="s">
        <v>77</v>
      </c>
      <c r="F364" t="s">
        <v>78</v>
      </c>
      <c r="G364" t="s">
        <v>128</v>
      </c>
      <c r="H364" t="s">
        <v>71</v>
      </c>
      <c r="I364">
        <v>1</v>
      </c>
      <c r="J364" t="s">
        <v>396</v>
      </c>
      <c r="K364" s="1" t="s">
        <v>167</v>
      </c>
      <c r="L364" s="1" t="s">
        <v>162</v>
      </c>
      <c r="M364">
        <v>28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探偵木葉秋紀ICONIC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1</v>
      </c>
      <c r="C365" t="s">
        <v>108</v>
      </c>
      <c r="D365" t="s">
        <v>124</v>
      </c>
      <c r="E365" t="s">
        <v>90</v>
      </c>
      <c r="F365" t="s">
        <v>78</v>
      </c>
      <c r="G365" t="s">
        <v>128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 s="1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ユニフォーム猿杙大和ICONIC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2</v>
      </c>
      <c r="C366" t="s">
        <v>108</v>
      </c>
      <c r="D366" t="s">
        <v>124</v>
      </c>
      <c r="E366" t="s">
        <v>90</v>
      </c>
      <c r="F366" t="s">
        <v>78</v>
      </c>
      <c r="G366" t="s">
        <v>128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ユニフォーム猿杙大和ICONIC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1</v>
      </c>
      <c r="C367" t="s">
        <v>108</v>
      </c>
      <c r="D367" t="s">
        <v>125</v>
      </c>
      <c r="E367" t="s">
        <v>90</v>
      </c>
      <c r="F367" t="s">
        <v>80</v>
      </c>
      <c r="G367" t="s">
        <v>128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ユニフォーム小見春樹ICONIC</v>
      </c>
    </row>
    <row r="368" spans="1:20" x14ac:dyDescent="0.3">
      <c r="A368">
        <f>VLOOKUP(Toss[[#This Row],[No用]],SetNo[[No.用]:[vlookup 用]],2,FALSE)</f>
        <v>135</v>
      </c>
      <c r="B368">
        <f>IF(A367&lt;&gt;Toss[[#This Row],[No]],1,B367+1)</f>
        <v>1</v>
      </c>
      <c r="C368" t="s">
        <v>108</v>
      </c>
      <c r="D368" t="s">
        <v>126</v>
      </c>
      <c r="E368" t="s">
        <v>90</v>
      </c>
      <c r="F368" t="s">
        <v>82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ユニフォーム尾長渉ICONIC</v>
      </c>
    </row>
    <row r="369" spans="1:20" x14ac:dyDescent="0.3">
      <c r="A369">
        <f>VLOOKUP(Toss[[#This Row],[No用]],SetNo[[No.用]:[vlookup 用]],2,FALSE)</f>
        <v>135</v>
      </c>
      <c r="B369">
        <f>IF(A368&lt;&gt;Toss[[#This Row],[No]],1,B368+1)</f>
        <v>2</v>
      </c>
      <c r="C369" t="s">
        <v>108</v>
      </c>
      <c r="D369" t="s">
        <v>126</v>
      </c>
      <c r="E369" t="s">
        <v>90</v>
      </c>
      <c r="F369" t="s">
        <v>82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ユニフォーム尾長渉ICONIC</v>
      </c>
    </row>
    <row r="370" spans="1:20" x14ac:dyDescent="0.3">
      <c r="A370">
        <f>VLOOKUP(Toss[[#This Row],[No用]],SetNo[[No.用]:[vlookup 用]],2,FALSE)</f>
        <v>136</v>
      </c>
      <c r="B370">
        <f>IF(A369&lt;&gt;Toss[[#This Row],[No]],1,B369+1)</f>
        <v>1</v>
      </c>
      <c r="C370" t="s">
        <v>108</v>
      </c>
      <c r="D370" t="s">
        <v>127</v>
      </c>
      <c r="E370" t="s">
        <v>90</v>
      </c>
      <c r="F370" t="s">
        <v>82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ユニフォーム鷲尾辰生ICONIC</v>
      </c>
    </row>
    <row r="371" spans="1:20" x14ac:dyDescent="0.3">
      <c r="A371">
        <f>VLOOKUP(Toss[[#This Row],[No用]],SetNo[[No.用]:[vlookup 用]],2,FALSE)</f>
        <v>136</v>
      </c>
      <c r="B371">
        <f>IF(A370&lt;&gt;Toss[[#This Row],[No]],1,B370+1)</f>
        <v>2</v>
      </c>
      <c r="C371" t="s">
        <v>108</v>
      </c>
      <c r="D371" t="s">
        <v>127</v>
      </c>
      <c r="E371" t="s">
        <v>90</v>
      </c>
      <c r="F371" t="s">
        <v>82</v>
      </c>
      <c r="G371" t="s">
        <v>128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ユニフォーム鷲尾辰生ICONIC</v>
      </c>
    </row>
    <row r="372" spans="1:20" x14ac:dyDescent="0.3">
      <c r="A372">
        <f>VLOOKUP(Toss[[#This Row],[No用]],SetNo[[No.用]:[vlookup 用]],2,FALSE)</f>
        <v>137</v>
      </c>
      <c r="B372">
        <f>IF(A371&lt;&gt;Toss[[#This Row],[No]],1,B371+1)</f>
        <v>1</v>
      </c>
      <c r="C372" t="s">
        <v>108</v>
      </c>
      <c r="D372" t="s">
        <v>129</v>
      </c>
      <c r="E372" t="s">
        <v>73</v>
      </c>
      <c r="F372" t="s">
        <v>74</v>
      </c>
      <c r="G372" t="s">
        <v>128</v>
      </c>
      <c r="H372" t="s">
        <v>71</v>
      </c>
      <c r="I372">
        <v>1</v>
      </c>
      <c r="J372" t="s">
        <v>232</v>
      </c>
      <c r="K372" s="1" t="s">
        <v>166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ユニフォーム赤葦京治ICONIC</v>
      </c>
    </row>
    <row r="373" spans="1:20" x14ac:dyDescent="0.3">
      <c r="A373">
        <f>VLOOKUP(Toss[[#This Row],[No用]],SetNo[[No.用]:[vlookup 用]],2,FALSE)</f>
        <v>137</v>
      </c>
      <c r="B373">
        <f>IF(A372&lt;&gt;Toss[[#This Row],[No]],1,B372+1)</f>
        <v>2</v>
      </c>
      <c r="C373" t="s">
        <v>108</v>
      </c>
      <c r="D373" t="s">
        <v>129</v>
      </c>
      <c r="E373" t="s">
        <v>73</v>
      </c>
      <c r="F373" t="s">
        <v>74</v>
      </c>
      <c r="G373" t="s">
        <v>128</v>
      </c>
      <c r="H373" t="s">
        <v>71</v>
      </c>
      <c r="I373">
        <v>1</v>
      </c>
      <c r="J373" t="s">
        <v>232</v>
      </c>
      <c r="K373" s="1" t="s">
        <v>169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ユニフォーム赤葦京治ICONIC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3</v>
      </c>
      <c r="C374" t="s">
        <v>108</v>
      </c>
      <c r="D374" t="s">
        <v>129</v>
      </c>
      <c r="E374" t="s">
        <v>73</v>
      </c>
      <c r="F374" t="s">
        <v>74</v>
      </c>
      <c r="G374" t="s">
        <v>128</v>
      </c>
      <c r="H374" t="s">
        <v>71</v>
      </c>
      <c r="I374">
        <v>1</v>
      </c>
      <c r="J374" t="s">
        <v>232</v>
      </c>
      <c r="K374" s="1" t="s">
        <v>234</v>
      </c>
      <c r="L374" s="1" t="s">
        <v>162</v>
      </c>
      <c r="M374">
        <v>38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ユニフォーム赤葦京治ICONIC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4</v>
      </c>
      <c r="C375" t="s">
        <v>108</v>
      </c>
      <c r="D375" t="s">
        <v>129</v>
      </c>
      <c r="E375" t="s">
        <v>73</v>
      </c>
      <c r="F375" t="s">
        <v>74</v>
      </c>
      <c r="G375" t="s">
        <v>128</v>
      </c>
      <c r="H375" t="s">
        <v>71</v>
      </c>
      <c r="I375">
        <v>1</v>
      </c>
      <c r="J375" t="s">
        <v>232</v>
      </c>
      <c r="K375" s="1" t="s">
        <v>172</v>
      </c>
      <c r="L375" s="1" t="s">
        <v>173</v>
      </c>
      <c r="M375">
        <v>41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ユニフォーム赤葦京治ICONIC</v>
      </c>
    </row>
    <row r="376" spans="1:20" x14ac:dyDescent="0.3">
      <c r="A376">
        <f>VLOOKUP(Toss[[#This Row],[No用]],SetNo[[No.用]:[vlookup 用]],2,FALSE)</f>
        <v>137</v>
      </c>
      <c r="B376">
        <f>IF(A375&lt;&gt;Toss[[#This Row],[No]],1,B375+1)</f>
        <v>5</v>
      </c>
      <c r="C376" t="s">
        <v>108</v>
      </c>
      <c r="D376" t="s">
        <v>129</v>
      </c>
      <c r="E376" t="s">
        <v>73</v>
      </c>
      <c r="F376" t="s">
        <v>74</v>
      </c>
      <c r="G376" t="s">
        <v>128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ユニフォーム赤葦京治ICONIC</v>
      </c>
    </row>
    <row r="377" spans="1:20" x14ac:dyDescent="0.3">
      <c r="A377">
        <f>VLOOKUP(Toss[[#This Row],[No用]],SetNo[[No.用]:[vlookup 用]],2,FALSE)</f>
        <v>137</v>
      </c>
      <c r="B377">
        <f>IF(A376&lt;&gt;Toss[[#This Row],[No]],1,B376+1)</f>
        <v>6</v>
      </c>
      <c r="C377" t="s">
        <v>108</v>
      </c>
      <c r="D377" t="s">
        <v>129</v>
      </c>
      <c r="E377" t="s">
        <v>73</v>
      </c>
      <c r="F377" t="s">
        <v>74</v>
      </c>
      <c r="G377" t="s">
        <v>128</v>
      </c>
      <c r="H377" t="s">
        <v>71</v>
      </c>
      <c r="I377">
        <v>1</v>
      </c>
      <c r="J377" t="s">
        <v>232</v>
      </c>
      <c r="K377" s="1" t="s">
        <v>169</v>
      </c>
      <c r="L377" s="1" t="s">
        <v>225</v>
      </c>
      <c r="M377">
        <v>50</v>
      </c>
      <c r="N377">
        <v>0</v>
      </c>
      <c r="O377">
        <v>60</v>
      </c>
      <c r="P377">
        <v>0</v>
      </c>
      <c r="T377" t="str">
        <f>Toss[[#This Row],[服装]]&amp;Toss[[#This Row],[名前]]&amp;Toss[[#This Row],[レアリティ]]</f>
        <v>ユニフォーム赤葦京治ICONIC</v>
      </c>
    </row>
    <row r="378" spans="1:20" x14ac:dyDescent="0.3">
      <c r="A378">
        <f>VLOOKUP(Toss[[#This Row],[No用]],SetNo[[No.用]:[vlookup 用]],2,FALSE)</f>
        <v>138</v>
      </c>
      <c r="B378">
        <f>IF(A377&lt;&gt;Toss[[#This Row],[No]],1,B377+1)</f>
        <v>1</v>
      </c>
      <c r="C378" t="s">
        <v>150</v>
      </c>
      <c r="D378" t="s">
        <v>129</v>
      </c>
      <c r="E378" t="s">
        <v>90</v>
      </c>
      <c r="F378" t="s">
        <v>74</v>
      </c>
      <c r="G378" t="s">
        <v>128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夏祭り赤葦京治ICONIC</v>
      </c>
    </row>
    <row r="379" spans="1:20" x14ac:dyDescent="0.3">
      <c r="A379">
        <f>VLOOKUP(Toss[[#This Row],[No用]],SetNo[[No.用]:[vlookup 用]],2,FALSE)</f>
        <v>138</v>
      </c>
      <c r="B379">
        <f>IF(A378&lt;&gt;Toss[[#This Row],[No]],1,B378+1)</f>
        <v>2</v>
      </c>
      <c r="C379" t="s">
        <v>150</v>
      </c>
      <c r="D379" t="s">
        <v>129</v>
      </c>
      <c r="E379" t="s">
        <v>90</v>
      </c>
      <c r="F379" t="s">
        <v>74</v>
      </c>
      <c r="G379" t="s">
        <v>128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夏祭り赤葦京治ICONIC</v>
      </c>
    </row>
    <row r="380" spans="1:20" x14ac:dyDescent="0.3">
      <c r="A380">
        <f>VLOOKUP(Toss[[#This Row],[No用]],SetNo[[No.用]:[vlookup 用]],2,FALSE)</f>
        <v>138</v>
      </c>
      <c r="B380">
        <f>IF(A379&lt;&gt;Toss[[#This Row],[No]],1,B379+1)</f>
        <v>3</v>
      </c>
      <c r="C380" t="s">
        <v>150</v>
      </c>
      <c r="D380" t="s">
        <v>129</v>
      </c>
      <c r="E380" t="s">
        <v>90</v>
      </c>
      <c r="F380" t="s">
        <v>74</v>
      </c>
      <c r="G380" t="s">
        <v>128</v>
      </c>
      <c r="H380" t="s">
        <v>71</v>
      </c>
      <c r="I380">
        <v>1</v>
      </c>
      <c r="J380" t="s">
        <v>232</v>
      </c>
      <c r="K380" s="1" t="s">
        <v>234</v>
      </c>
      <c r="L380" s="1" t="s">
        <v>162</v>
      </c>
      <c r="M380">
        <v>38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夏祭り赤葦京治ICONIC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4</v>
      </c>
      <c r="C381" t="s">
        <v>150</v>
      </c>
      <c r="D381" t="s">
        <v>129</v>
      </c>
      <c r="E381" t="s">
        <v>90</v>
      </c>
      <c r="F381" t="s">
        <v>74</v>
      </c>
      <c r="G381" t="s">
        <v>128</v>
      </c>
      <c r="H381" t="s">
        <v>71</v>
      </c>
      <c r="I381">
        <v>1</v>
      </c>
      <c r="J381" t="s">
        <v>232</v>
      </c>
      <c r="K381" s="1" t="s">
        <v>172</v>
      </c>
      <c r="L381" s="1" t="s">
        <v>173</v>
      </c>
      <c r="M381">
        <v>41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夏祭り赤葦京治ICONIC</v>
      </c>
    </row>
    <row r="382" spans="1:20" x14ac:dyDescent="0.3">
      <c r="A382">
        <f>VLOOKUP(Toss[[#This Row],[No用]],SetNo[[No.用]:[vlookup 用]],2,FALSE)</f>
        <v>138</v>
      </c>
      <c r="B382">
        <f>IF(A381&lt;&gt;Toss[[#This Row],[No]],1,B381+1)</f>
        <v>5</v>
      </c>
      <c r="C382" t="s">
        <v>150</v>
      </c>
      <c r="D382" t="s">
        <v>129</v>
      </c>
      <c r="E382" t="s">
        <v>90</v>
      </c>
      <c r="F382" t="s">
        <v>74</v>
      </c>
      <c r="G382" t="s">
        <v>128</v>
      </c>
      <c r="H382" t="s">
        <v>71</v>
      </c>
      <c r="I382">
        <v>1</v>
      </c>
      <c r="J382" t="s">
        <v>232</v>
      </c>
      <c r="K382" s="1" t="s">
        <v>233</v>
      </c>
      <c r="L382" s="1" t="s">
        <v>178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夏祭り赤葦京治ICONIC</v>
      </c>
    </row>
    <row r="383" spans="1:20" x14ac:dyDescent="0.3">
      <c r="A383">
        <f>VLOOKUP(Toss[[#This Row],[No用]],SetNo[[No.用]:[vlookup 用]],2,FALSE)</f>
        <v>138</v>
      </c>
      <c r="B383">
        <f>IF(A382&lt;&gt;Toss[[#This Row],[No]],1,B382+1)</f>
        <v>6</v>
      </c>
      <c r="C383" t="s">
        <v>150</v>
      </c>
      <c r="D383" t="s">
        <v>129</v>
      </c>
      <c r="E383" t="s">
        <v>90</v>
      </c>
      <c r="F383" t="s">
        <v>74</v>
      </c>
      <c r="G383" t="s">
        <v>128</v>
      </c>
      <c r="H383" t="s">
        <v>71</v>
      </c>
      <c r="I383">
        <v>1</v>
      </c>
      <c r="J383" t="s">
        <v>232</v>
      </c>
      <c r="K383" s="1" t="s">
        <v>183</v>
      </c>
      <c r="L383" s="1" t="s">
        <v>225</v>
      </c>
      <c r="M383">
        <v>50</v>
      </c>
      <c r="N383">
        <v>0</v>
      </c>
      <c r="O383">
        <v>60</v>
      </c>
      <c r="P383">
        <v>0</v>
      </c>
      <c r="Q383" s="1" t="s">
        <v>122</v>
      </c>
      <c r="T383" t="str">
        <f>Toss[[#This Row],[服装]]&amp;Toss[[#This Row],[名前]]&amp;Toss[[#This Row],[レアリティ]]</f>
        <v>夏祭り赤葦京治ICONIC</v>
      </c>
    </row>
    <row r="384" spans="1:20" x14ac:dyDescent="0.3">
      <c r="A384">
        <f>VLOOKUP(Toss[[#This Row],[No用]],SetNo[[No.用]:[vlookup 用]],2,FALSE)</f>
        <v>138</v>
      </c>
      <c r="B384">
        <f>IF(A383&lt;&gt;Toss[[#This Row],[No]],1,B383+1)</f>
        <v>7</v>
      </c>
      <c r="C384" t="s">
        <v>150</v>
      </c>
      <c r="D384" t="s">
        <v>129</v>
      </c>
      <c r="E384" t="s">
        <v>90</v>
      </c>
      <c r="F384" t="s">
        <v>74</v>
      </c>
      <c r="G384" t="s">
        <v>128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50</v>
      </c>
      <c r="N384">
        <v>0</v>
      </c>
      <c r="O384">
        <v>60</v>
      </c>
      <c r="P384">
        <v>0</v>
      </c>
      <c r="T384" t="str">
        <f>Toss[[#This Row],[服装]]&amp;Toss[[#This Row],[名前]]&amp;Toss[[#This Row],[レアリティ]]</f>
        <v>夏祭り赤葦京治ICONIC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1</v>
      </c>
      <c r="C385" t="s">
        <v>108</v>
      </c>
      <c r="D385" t="s">
        <v>284</v>
      </c>
      <c r="E385" t="s">
        <v>77</v>
      </c>
      <c r="F385" t="s">
        <v>78</v>
      </c>
      <c r="G385" t="s">
        <v>134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ユニフォーム星海光来ICONIC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2</v>
      </c>
      <c r="C386" t="s">
        <v>108</v>
      </c>
      <c r="D386" t="s">
        <v>284</v>
      </c>
      <c r="E386" t="s">
        <v>77</v>
      </c>
      <c r="F386" t="s">
        <v>78</v>
      </c>
      <c r="G386" t="s">
        <v>134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ユニフォーム星海光来ICONIC</v>
      </c>
    </row>
    <row r="387" spans="1:20" x14ac:dyDescent="0.3">
      <c r="A387">
        <f>VLOOKUP(Toss[[#This Row],[No用]],SetNo[[No.用]:[vlookup 用]],2,FALSE)</f>
        <v>140</v>
      </c>
      <c r="B387">
        <f>IF(A386&lt;&gt;Toss[[#This Row],[No]],1,B386+1)</f>
        <v>1</v>
      </c>
      <c r="C387" s="1" t="s">
        <v>898</v>
      </c>
      <c r="D387" t="s">
        <v>284</v>
      </c>
      <c r="E387" s="1" t="s">
        <v>73</v>
      </c>
      <c r="F387" t="s">
        <v>78</v>
      </c>
      <c r="G387" t="s">
        <v>134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文化祭星海光来ICONIC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2</v>
      </c>
      <c r="C388" s="1" t="s">
        <v>898</v>
      </c>
      <c r="D388" t="s">
        <v>284</v>
      </c>
      <c r="E388" s="1" t="s">
        <v>73</v>
      </c>
      <c r="F388" t="s">
        <v>78</v>
      </c>
      <c r="G388" t="s">
        <v>134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32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文化祭星海光来ICONIC</v>
      </c>
    </row>
    <row r="389" spans="1:20" x14ac:dyDescent="0.3">
      <c r="A389">
        <f>VLOOKUP(Toss[[#This Row],[No用]],SetNo[[No.用]:[vlookup 用]],2,FALSE)</f>
        <v>141</v>
      </c>
      <c r="B389">
        <f>IF(A386&lt;&gt;Toss[[#This Row],[No]],1,B386+1)</f>
        <v>1</v>
      </c>
      <c r="C389" t="s">
        <v>108</v>
      </c>
      <c r="D389" t="s">
        <v>133</v>
      </c>
      <c r="E389" t="s">
        <v>77</v>
      </c>
      <c r="F389" t="s">
        <v>82</v>
      </c>
      <c r="G389" t="s">
        <v>134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ユニフォーム昼神幸郎ICONIC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2</v>
      </c>
      <c r="C390" t="s">
        <v>108</v>
      </c>
      <c r="D390" t="s">
        <v>133</v>
      </c>
      <c r="E390" t="s">
        <v>77</v>
      </c>
      <c r="F390" t="s">
        <v>82</v>
      </c>
      <c r="G390" t="s">
        <v>134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ユニフォーム昼神幸郎ICONIC</v>
      </c>
    </row>
    <row r="391" spans="1:20" x14ac:dyDescent="0.3">
      <c r="A391">
        <f>VLOOKUP(Toss[[#This Row],[No用]],SetNo[[No.用]:[vlookup 用]],2,FALSE)</f>
        <v>142</v>
      </c>
      <c r="B391">
        <f>IF(A390&lt;&gt;Toss[[#This Row],[No]],1,B390+1)</f>
        <v>1</v>
      </c>
      <c r="C391" t="s">
        <v>108</v>
      </c>
      <c r="D391" t="s">
        <v>131</v>
      </c>
      <c r="E391" t="s">
        <v>77</v>
      </c>
      <c r="F391" t="s">
        <v>78</v>
      </c>
      <c r="G391" t="s">
        <v>135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ユニフォーム佐久早聖臣ICONIC</v>
      </c>
    </row>
    <row r="392" spans="1:20" x14ac:dyDescent="0.3">
      <c r="A392">
        <f>VLOOKUP(Toss[[#This Row],[No用]],SetNo[[No.用]:[vlookup 用]],2,FALSE)</f>
        <v>142</v>
      </c>
      <c r="B392">
        <f>IF(A391&lt;&gt;Toss[[#This Row],[No]],1,B391+1)</f>
        <v>2</v>
      </c>
      <c r="C392" t="s">
        <v>108</v>
      </c>
      <c r="D392" t="s">
        <v>131</v>
      </c>
      <c r="E392" t="s">
        <v>77</v>
      </c>
      <c r="F392" t="s">
        <v>78</v>
      </c>
      <c r="G392" t="s">
        <v>135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ユニフォーム佐久早聖臣ICONIC</v>
      </c>
    </row>
    <row r="393" spans="1:20" x14ac:dyDescent="0.3">
      <c r="A393">
        <f>VLOOKUP(Toss[[#This Row],[No用]],SetNo[[No.用]:[vlookup 用]],2,FALSE)</f>
        <v>143</v>
      </c>
      <c r="B393">
        <f>IF(A392&lt;&gt;Toss[[#This Row],[No]],1,B392+1)</f>
        <v>1</v>
      </c>
      <c r="C393" t="s">
        <v>108</v>
      </c>
      <c r="D393" t="s">
        <v>132</v>
      </c>
      <c r="E393" t="s">
        <v>77</v>
      </c>
      <c r="F393" t="s">
        <v>80</v>
      </c>
      <c r="G393" t="s">
        <v>135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ユニフォーム小森元也ICONIC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2</v>
      </c>
      <c r="C394" t="s">
        <v>108</v>
      </c>
      <c r="D394" t="s">
        <v>132</v>
      </c>
      <c r="E394" t="s">
        <v>77</v>
      </c>
      <c r="F394" t="s">
        <v>80</v>
      </c>
      <c r="G394" t="s">
        <v>135</v>
      </c>
      <c r="H394" t="s">
        <v>71</v>
      </c>
      <c r="I394">
        <v>1</v>
      </c>
      <c r="J394" t="s">
        <v>232</v>
      </c>
      <c r="K394" s="1" t="s">
        <v>169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ユニフォーム小森元也ICONIC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1</v>
      </c>
      <c r="C395" t="s">
        <v>108</v>
      </c>
      <c r="D395" s="1" t="s">
        <v>689</v>
      </c>
      <c r="E395" s="1" t="s">
        <v>90</v>
      </c>
      <c r="F395" s="1" t="s">
        <v>78</v>
      </c>
      <c r="G395" s="1" t="s">
        <v>691</v>
      </c>
      <c r="H395" t="s">
        <v>71</v>
      </c>
      <c r="I395">
        <v>1</v>
      </c>
      <c r="J395" t="s">
        <v>396</v>
      </c>
      <c r="K395" s="1" t="s">
        <v>166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ユニフォーム大将優ICONIC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2</v>
      </c>
      <c r="C396" t="s">
        <v>108</v>
      </c>
      <c r="D396" s="1" t="s">
        <v>689</v>
      </c>
      <c r="E396" s="1" t="s">
        <v>90</v>
      </c>
      <c r="F396" s="1" t="s">
        <v>78</v>
      </c>
      <c r="G396" s="1" t="s">
        <v>691</v>
      </c>
      <c r="H396" t="s">
        <v>71</v>
      </c>
      <c r="I396">
        <v>1</v>
      </c>
      <c r="J396" t="s">
        <v>396</v>
      </c>
      <c r="K396" s="1" t="s">
        <v>167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ユニフォーム大将優ICONIC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1" t="s">
        <v>694</v>
      </c>
      <c r="E397" s="1" t="s">
        <v>90</v>
      </c>
      <c r="F397" s="1" t="s">
        <v>78</v>
      </c>
      <c r="G397" s="1" t="s">
        <v>691</v>
      </c>
      <c r="H397" t="s">
        <v>71</v>
      </c>
      <c r="I397">
        <v>1</v>
      </c>
      <c r="J397" t="s">
        <v>396</v>
      </c>
      <c r="K397" s="1" t="s">
        <v>166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ユニフォーム沼井和馬ICONIC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1" t="s">
        <v>694</v>
      </c>
      <c r="E398" s="1" t="s">
        <v>90</v>
      </c>
      <c r="F398" s="1" t="s">
        <v>78</v>
      </c>
      <c r="G398" s="1" t="s">
        <v>691</v>
      </c>
      <c r="H398" t="s">
        <v>71</v>
      </c>
      <c r="I398">
        <v>1</v>
      </c>
      <c r="J398" t="s">
        <v>396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ユニフォーム沼井和馬ICONIC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1" t="s">
        <v>861</v>
      </c>
      <c r="E399" s="1" t="s">
        <v>90</v>
      </c>
      <c r="F399" s="1" t="s">
        <v>78</v>
      </c>
      <c r="G399" s="1" t="s">
        <v>691</v>
      </c>
      <c r="H399" t="s">
        <v>71</v>
      </c>
      <c r="I399">
        <v>1</v>
      </c>
      <c r="J399" t="s">
        <v>396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ユニフォーム潜尚保ICONIC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2</v>
      </c>
      <c r="C400" t="s">
        <v>108</v>
      </c>
      <c r="D400" s="1" t="s">
        <v>861</v>
      </c>
      <c r="E400" s="1" t="s">
        <v>90</v>
      </c>
      <c r="F400" s="1" t="s">
        <v>78</v>
      </c>
      <c r="G400" s="1" t="s">
        <v>691</v>
      </c>
      <c r="H400" t="s">
        <v>71</v>
      </c>
      <c r="I400">
        <v>1</v>
      </c>
      <c r="J400" t="s">
        <v>396</v>
      </c>
      <c r="K400" s="1" t="s">
        <v>167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ユニフォーム潜尚保ICONIC</v>
      </c>
    </row>
    <row r="401" spans="1:20" x14ac:dyDescent="0.3">
      <c r="A401">
        <f>VLOOKUP(Toss[[#This Row],[No用]],SetNo[[No.用]:[vlookup 用]],2,FALSE)</f>
        <v>147</v>
      </c>
      <c r="B401">
        <f>IF(A400&lt;&gt;Toss[[#This Row],[No]],1,B400+1)</f>
        <v>1</v>
      </c>
      <c r="C401" t="s">
        <v>108</v>
      </c>
      <c r="D401" s="1" t="s">
        <v>863</v>
      </c>
      <c r="E401" s="1" t="s">
        <v>90</v>
      </c>
      <c r="F401" s="1" t="s">
        <v>78</v>
      </c>
      <c r="G401" s="1" t="s">
        <v>691</v>
      </c>
      <c r="H401" t="s">
        <v>71</v>
      </c>
      <c r="I401">
        <v>1</v>
      </c>
      <c r="J401" t="s">
        <v>396</v>
      </c>
      <c r="K401" s="1" t="s">
        <v>166</v>
      </c>
      <c r="L401" s="1" t="s">
        <v>162</v>
      </c>
      <c r="M401">
        <v>23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ユニフォーム高千穂恵也ICONIC</v>
      </c>
    </row>
    <row r="402" spans="1:20" x14ac:dyDescent="0.3">
      <c r="A402">
        <f>VLOOKUP(Toss[[#This Row],[No用]],SetNo[[No.用]:[vlookup 用]],2,FALSE)</f>
        <v>147</v>
      </c>
      <c r="B402">
        <f>IF(A401&lt;&gt;Toss[[#This Row],[No]],1,B401+1)</f>
        <v>2</v>
      </c>
      <c r="C402" t="s">
        <v>108</v>
      </c>
      <c r="D402" s="1" t="s">
        <v>863</v>
      </c>
      <c r="E402" s="1" t="s">
        <v>90</v>
      </c>
      <c r="F402" s="1" t="s">
        <v>78</v>
      </c>
      <c r="G402" s="1" t="s">
        <v>691</v>
      </c>
      <c r="H402" t="s">
        <v>71</v>
      </c>
      <c r="I402">
        <v>1</v>
      </c>
      <c r="J402" t="s">
        <v>396</v>
      </c>
      <c r="K402" s="1" t="s">
        <v>167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ユニフォーム高千穂恵也ICONIC</v>
      </c>
    </row>
    <row r="403" spans="1:20" x14ac:dyDescent="0.3">
      <c r="A403">
        <f>VLOOKUP(Toss[[#This Row],[No用]],SetNo[[No.用]:[vlookup 用]],2,FALSE)</f>
        <v>148</v>
      </c>
      <c r="B403">
        <f>IF(A402&lt;&gt;Toss[[#This Row],[No]],1,B402+1)</f>
        <v>1</v>
      </c>
      <c r="C403" t="s">
        <v>108</v>
      </c>
      <c r="D403" s="1" t="s">
        <v>865</v>
      </c>
      <c r="E403" s="1" t="s">
        <v>90</v>
      </c>
      <c r="F403" s="1" t="s">
        <v>82</v>
      </c>
      <c r="G403" s="1" t="s">
        <v>691</v>
      </c>
      <c r="H403" t="s">
        <v>71</v>
      </c>
      <c r="I403">
        <v>1</v>
      </c>
      <c r="J403" t="s">
        <v>396</v>
      </c>
      <c r="K403" s="1" t="s">
        <v>166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ユニフォーム広尾倖児ICONIC</v>
      </c>
    </row>
    <row r="404" spans="1:20" x14ac:dyDescent="0.3">
      <c r="A404">
        <f>VLOOKUP(Toss[[#This Row],[No用]],SetNo[[No.用]:[vlookup 用]],2,FALSE)</f>
        <v>148</v>
      </c>
      <c r="B404">
        <f>IF(A403&lt;&gt;Toss[[#This Row],[No]],1,B403+1)</f>
        <v>2</v>
      </c>
      <c r="C404" t="s">
        <v>108</v>
      </c>
      <c r="D404" s="1" t="s">
        <v>865</v>
      </c>
      <c r="E404" s="1" t="s">
        <v>90</v>
      </c>
      <c r="F404" s="1" t="s">
        <v>82</v>
      </c>
      <c r="G404" s="1" t="s">
        <v>691</v>
      </c>
      <c r="H404" t="s">
        <v>71</v>
      </c>
      <c r="I404">
        <v>1</v>
      </c>
      <c r="J404" t="s">
        <v>396</v>
      </c>
      <c r="K404" s="1" t="s">
        <v>167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ユニフォーム広尾倖児ICONIC</v>
      </c>
    </row>
    <row r="405" spans="1:20" x14ac:dyDescent="0.3">
      <c r="A405">
        <f>VLOOKUP(Toss[[#This Row],[No用]],SetNo[[No.用]:[vlookup 用]],2,FALSE)</f>
        <v>149</v>
      </c>
      <c r="B405">
        <f>IF(A404&lt;&gt;Toss[[#This Row],[No]],1,B404+1)</f>
        <v>1</v>
      </c>
      <c r="C405" t="s">
        <v>108</v>
      </c>
      <c r="D405" s="1" t="s">
        <v>867</v>
      </c>
      <c r="E405" s="1" t="s">
        <v>90</v>
      </c>
      <c r="F405" s="1" t="s">
        <v>74</v>
      </c>
      <c r="G405" s="1" t="s">
        <v>691</v>
      </c>
      <c r="H405" t="s">
        <v>71</v>
      </c>
      <c r="I405">
        <v>1</v>
      </c>
      <c r="J405" t="s">
        <v>396</v>
      </c>
      <c r="K405" s="1" t="s">
        <v>166</v>
      </c>
      <c r="L405" s="1" t="s">
        <v>173</v>
      </c>
      <c r="M405">
        <v>34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ユニフォーム先島伊澄ICONIC</v>
      </c>
    </row>
    <row r="406" spans="1:20" x14ac:dyDescent="0.3">
      <c r="A406">
        <f>VLOOKUP(Toss[[#This Row],[No用]],SetNo[[No.用]:[vlookup 用]],2,FALSE)</f>
        <v>149</v>
      </c>
      <c r="B406">
        <f>IF(A405&lt;&gt;Toss[[#This Row],[No]],1,B405+1)</f>
        <v>2</v>
      </c>
      <c r="C406" t="s">
        <v>108</v>
      </c>
      <c r="D406" s="1" t="s">
        <v>867</v>
      </c>
      <c r="E406" s="1" t="s">
        <v>90</v>
      </c>
      <c r="F406" s="1" t="s">
        <v>74</v>
      </c>
      <c r="G406" s="1" t="s">
        <v>691</v>
      </c>
      <c r="H406" t="s">
        <v>71</v>
      </c>
      <c r="I406">
        <v>1</v>
      </c>
      <c r="J406" t="s">
        <v>396</v>
      </c>
      <c r="K406" s="1" t="s">
        <v>169</v>
      </c>
      <c r="L406" s="1" t="s">
        <v>178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ユニフォーム先島伊澄ICONIC</v>
      </c>
    </row>
    <row r="407" spans="1:20" x14ac:dyDescent="0.3">
      <c r="A407">
        <f>VLOOKUP(Toss[[#This Row],[No用]],SetNo[[No.用]:[vlookup 用]],2,FALSE)</f>
        <v>149</v>
      </c>
      <c r="B407">
        <f>IF(A406&lt;&gt;Toss[[#This Row],[No]],1,B406+1)</f>
        <v>3</v>
      </c>
      <c r="C407" t="s">
        <v>108</v>
      </c>
      <c r="D407" s="1" t="s">
        <v>867</v>
      </c>
      <c r="E407" s="1" t="s">
        <v>90</v>
      </c>
      <c r="F407" s="1" t="s">
        <v>74</v>
      </c>
      <c r="G407" s="1" t="s">
        <v>691</v>
      </c>
      <c r="H407" t="s">
        <v>71</v>
      </c>
      <c r="I407">
        <v>1</v>
      </c>
      <c r="J407" t="s">
        <v>396</v>
      </c>
      <c r="K407" s="1" t="s">
        <v>181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ユニフォーム先島伊澄ICONIC</v>
      </c>
    </row>
    <row r="408" spans="1:20" x14ac:dyDescent="0.3">
      <c r="A408">
        <f>VLOOKUP(Toss[[#This Row],[No用]],SetNo[[No.用]:[vlookup 用]],2,FALSE)</f>
        <v>149</v>
      </c>
      <c r="B408">
        <f>IF(A407&lt;&gt;Toss[[#This Row],[No]],1,B407+1)</f>
        <v>4</v>
      </c>
      <c r="C408" t="s">
        <v>108</v>
      </c>
      <c r="D408" s="1" t="s">
        <v>867</v>
      </c>
      <c r="E408" s="1" t="s">
        <v>90</v>
      </c>
      <c r="F408" s="1" t="s">
        <v>74</v>
      </c>
      <c r="G408" s="1" t="s">
        <v>691</v>
      </c>
      <c r="H408" t="s">
        <v>71</v>
      </c>
      <c r="I408">
        <v>1</v>
      </c>
      <c r="J408" t="s">
        <v>396</v>
      </c>
      <c r="K408" s="1" t="s">
        <v>233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ユニフォーム先島伊澄ICONIC</v>
      </c>
    </row>
    <row r="409" spans="1:20" x14ac:dyDescent="0.3">
      <c r="A409">
        <f>VLOOKUP(Toss[[#This Row],[No用]],SetNo[[No.用]:[vlookup 用]],2,FALSE)</f>
        <v>149</v>
      </c>
      <c r="B409">
        <f>IF(A408&lt;&gt;Toss[[#This Row],[No]],1,B408+1)</f>
        <v>5</v>
      </c>
      <c r="C409" t="s">
        <v>108</v>
      </c>
      <c r="D409" s="1" t="s">
        <v>867</v>
      </c>
      <c r="E409" s="1" t="s">
        <v>90</v>
      </c>
      <c r="F409" s="1" t="s">
        <v>74</v>
      </c>
      <c r="G409" s="1" t="s">
        <v>691</v>
      </c>
      <c r="H409" t="s">
        <v>71</v>
      </c>
      <c r="I409">
        <v>1</v>
      </c>
      <c r="J409" t="s">
        <v>396</v>
      </c>
      <c r="K409" s="1" t="s">
        <v>183</v>
      </c>
      <c r="L409" s="1" t="s">
        <v>225</v>
      </c>
      <c r="M409">
        <v>46</v>
      </c>
      <c r="N409">
        <v>0</v>
      </c>
      <c r="O409">
        <v>56</v>
      </c>
      <c r="P409">
        <v>0</v>
      </c>
      <c r="T409" t="str">
        <f>Toss[[#This Row],[服装]]&amp;Toss[[#This Row],[名前]]&amp;Toss[[#This Row],[レアリティ]]</f>
        <v>ユニフォーム先島伊澄ICONIC</v>
      </c>
    </row>
    <row r="410" spans="1:20" x14ac:dyDescent="0.3">
      <c r="A410">
        <f>VLOOKUP(Toss[[#This Row],[No用]],SetNo[[No.用]:[vlookup 用]],2,FALSE)</f>
        <v>150</v>
      </c>
      <c r="B410">
        <f>IF(A409&lt;&gt;Toss[[#This Row],[No]],1,B409+1)</f>
        <v>1</v>
      </c>
      <c r="C410" t="s">
        <v>108</v>
      </c>
      <c r="D410" s="1" t="s">
        <v>869</v>
      </c>
      <c r="E410" s="1" t="s">
        <v>90</v>
      </c>
      <c r="F410" s="1" t="s">
        <v>82</v>
      </c>
      <c r="G410" s="1" t="s">
        <v>691</v>
      </c>
      <c r="H410" t="s">
        <v>71</v>
      </c>
      <c r="I410">
        <v>1</v>
      </c>
      <c r="J410" t="s">
        <v>396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ユニフォーム背黒晃彦ICONIC</v>
      </c>
    </row>
    <row r="411" spans="1:20" x14ac:dyDescent="0.3">
      <c r="A411">
        <f>VLOOKUP(Toss[[#This Row],[No用]],SetNo[[No.用]:[vlookup 用]],2,FALSE)</f>
        <v>150</v>
      </c>
      <c r="B411">
        <f>IF(A410&lt;&gt;Toss[[#This Row],[No]],1,B410+1)</f>
        <v>2</v>
      </c>
      <c r="C411" t="s">
        <v>108</v>
      </c>
      <c r="D411" s="1" t="s">
        <v>869</v>
      </c>
      <c r="E411" s="1" t="s">
        <v>90</v>
      </c>
      <c r="F411" s="1" t="s">
        <v>82</v>
      </c>
      <c r="G411" s="1" t="s">
        <v>691</v>
      </c>
      <c r="H411" t="s">
        <v>71</v>
      </c>
      <c r="I411">
        <v>1</v>
      </c>
      <c r="J411" t="s">
        <v>396</v>
      </c>
      <c r="K411" s="1" t="s">
        <v>167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ユニフォーム背黒晃彦ICONIC</v>
      </c>
    </row>
    <row r="412" spans="1:20" x14ac:dyDescent="0.3">
      <c r="A412">
        <f>VLOOKUP(Toss[[#This Row],[No用]],SetNo[[No.用]:[vlookup 用]],2,FALSE)</f>
        <v>151</v>
      </c>
      <c r="B412">
        <f>IF(A411&lt;&gt;Toss[[#This Row],[No]],1,B411+1)</f>
        <v>1</v>
      </c>
      <c r="C412" t="s">
        <v>108</v>
      </c>
      <c r="D412" s="1" t="s">
        <v>871</v>
      </c>
      <c r="E412" s="1" t="s">
        <v>90</v>
      </c>
      <c r="F412" s="1" t="s">
        <v>80</v>
      </c>
      <c r="G412" s="1" t="s">
        <v>691</v>
      </c>
      <c r="H412" t="s">
        <v>71</v>
      </c>
      <c r="I412">
        <v>1</v>
      </c>
      <c r="J412" t="s">
        <v>396</v>
      </c>
      <c r="K412" s="1" t="s">
        <v>166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76"/>
  <sheetViews>
    <sheetView topLeftCell="A239" workbookViewId="0">
      <selection activeCell="C278" sqref="C278:H28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206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173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206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173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206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235</v>
      </c>
      <c r="K241" s="1" t="s">
        <v>271</v>
      </c>
      <c r="L241" s="1" t="s">
        <v>173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206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235</v>
      </c>
      <c r="K242" s="1" t="s">
        <v>171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271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183</v>
      </c>
      <c r="L248" s="1" t="s">
        <v>225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47</v>
      </c>
      <c r="N249">
        <v>0</v>
      </c>
      <c r="O249">
        <v>57</v>
      </c>
      <c r="P249">
        <v>0</v>
      </c>
      <c r="Q249" s="1" t="s">
        <v>390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206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235</v>
      </c>
      <c r="K250" s="1" t="s">
        <v>168</v>
      </c>
      <c r="L250" s="1" t="s">
        <v>162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206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235</v>
      </c>
      <c r="K251" s="1" t="s">
        <v>169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206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271</v>
      </c>
      <c r="L256" s="1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183</v>
      </c>
      <c r="L258" s="1" t="s">
        <v>225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206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168</v>
      </c>
      <c r="L259" s="1" t="s">
        <v>178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206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169</v>
      </c>
      <c r="L260" s="1" t="s">
        <v>173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206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170</v>
      </c>
      <c r="L261" s="1" t="s">
        <v>173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171</v>
      </c>
      <c r="L262" s="1" t="s">
        <v>173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172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1" t="s">
        <v>705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168</v>
      </c>
      <c r="L265" s="1" t="s">
        <v>178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1" t="s">
        <v>705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1" t="s">
        <v>705</v>
      </c>
      <c r="D267" t="s">
        <v>35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170</v>
      </c>
      <c r="L267" s="1" t="s">
        <v>173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287</v>
      </c>
      <c r="L270" s="1" t="s">
        <v>178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172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183</v>
      </c>
      <c r="L273" s="1" t="s">
        <v>225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235</v>
      </c>
      <c r="K274" s="1"/>
      <c r="L274" s="1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235</v>
      </c>
      <c r="K275" s="1" t="s">
        <v>168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235</v>
      </c>
      <c r="K276" s="1" t="s">
        <v>169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 s="8">
        <f>IF(A277&lt;&gt;Attack[[#This Row],[No]],1,B277+1)</f>
        <v>1</v>
      </c>
      <c r="C278" s="1" t="s">
        <v>912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235</v>
      </c>
      <c r="K278" s="1" t="s">
        <v>168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アート松川一静ICONIC</v>
      </c>
    </row>
    <row r="279" spans="1:20" x14ac:dyDescent="0.3">
      <c r="A279">
        <f>VLOOKUP(Attack[[#This Row],[No用]],SetNo[[No.用]:[vlookup 用]],2,FALSE)</f>
        <v>67</v>
      </c>
      <c r="B279" s="8">
        <f>IF(A278&lt;&gt;Attack[[#This Row],[No]],1,B278+1)</f>
        <v>2</v>
      </c>
      <c r="C279" s="1" t="s">
        <v>912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235</v>
      </c>
      <c r="K279" s="1" t="s">
        <v>169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アート松川一静ICONIC</v>
      </c>
    </row>
    <row r="280" spans="1:20" x14ac:dyDescent="0.3">
      <c r="A280">
        <f>VLOOKUP(Attack[[#This Row],[No用]],SetNo[[No.用]:[vlookup 用]],2,FALSE)</f>
        <v>67</v>
      </c>
      <c r="B280" s="8">
        <f>IF(A279&lt;&gt;Attack[[#This Row],[No]],1,B279+1)</f>
        <v>3</v>
      </c>
      <c r="C280" s="1" t="s">
        <v>912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235</v>
      </c>
      <c r="K280" s="1" t="s">
        <v>172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アート松川一静ICONIC</v>
      </c>
    </row>
    <row r="281" spans="1:20" x14ac:dyDescent="0.3">
      <c r="A281">
        <f>VLOOKUP(Attack[[#This Row],[No用]],SetNo[[No.用]:[vlookup 用]],2,FALSE)</f>
        <v>68</v>
      </c>
      <c r="B281">
        <f>IF(A277&lt;&gt;Attack[[#This Row],[No]],1,B277+1)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170</v>
      </c>
      <c r="L283" s="1" t="s">
        <v>173</v>
      </c>
      <c r="M283">
        <v>38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ユニフォーム花巻貴大ICONIC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206</v>
      </c>
      <c r="D284" t="s">
        <v>38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ユニフォーム花巻貴大ICONIC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ユニフォーム花巻貴大ICONIC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235</v>
      </c>
      <c r="K286" s="1" t="s">
        <v>168</v>
      </c>
      <c r="L286" s="1" t="s">
        <v>173</v>
      </c>
      <c r="M286">
        <v>29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ユニフォーム駒木輝ICONIC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2</v>
      </c>
      <c r="C287" t="s">
        <v>206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235</v>
      </c>
      <c r="K287" s="1" t="s">
        <v>169</v>
      </c>
      <c r="L287" s="1" t="s">
        <v>173</v>
      </c>
      <c r="M287">
        <v>29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ユニフォーム駒木輝ICONIC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3</v>
      </c>
      <c r="C288" t="s">
        <v>206</v>
      </c>
      <c r="D288" t="s">
        <v>55</v>
      </c>
      <c r="E288" t="s">
        <v>23</v>
      </c>
      <c r="F288" t="s">
        <v>25</v>
      </c>
      <c r="G288" t="s">
        <v>56</v>
      </c>
      <c r="H288" t="s">
        <v>71</v>
      </c>
      <c r="I288">
        <v>1</v>
      </c>
      <c r="J288" t="s">
        <v>235</v>
      </c>
      <c r="K288" s="1" t="s">
        <v>287</v>
      </c>
      <c r="L288" s="1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ユニフォーム駒木輝ICONIC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4</v>
      </c>
      <c r="C289" t="s">
        <v>206</v>
      </c>
      <c r="D289" t="s">
        <v>55</v>
      </c>
      <c r="E289" t="s">
        <v>23</v>
      </c>
      <c r="F289" t="s">
        <v>25</v>
      </c>
      <c r="G289" t="s">
        <v>56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29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ユニフォーム駒木輝ICONIC</v>
      </c>
    </row>
    <row r="290" spans="1:20" x14ac:dyDescent="0.3">
      <c r="A290">
        <f>VLOOKUP(Attack[[#This Row],[No用]],SetNo[[No.用]:[vlookup 用]],2,FALSE)</f>
        <v>69</v>
      </c>
      <c r="B290">
        <f>IF(A289&lt;&gt;Attack[[#This Row],[No]],1,B289+1)</f>
        <v>5</v>
      </c>
      <c r="C290" t="s">
        <v>206</v>
      </c>
      <c r="D290" t="s">
        <v>55</v>
      </c>
      <c r="E290" t="s">
        <v>23</v>
      </c>
      <c r="F290" t="s">
        <v>25</v>
      </c>
      <c r="G290" t="s">
        <v>56</v>
      </c>
      <c r="H290" t="s">
        <v>71</v>
      </c>
      <c r="I290">
        <v>1</v>
      </c>
      <c r="J290" t="s">
        <v>235</v>
      </c>
      <c r="K290" s="1" t="s">
        <v>171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Attack[[#This Row],[服装]]&amp;Attack[[#This Row],[名前]]&amp;Attack[[#This Row],[レアリティ]]</f>
        <v>ユニフォーム駒木輝ICONIC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1</v>
      </c>
      <c r="C291" t="s">
        <v>206</v>
      </c>
      <c r="D291" t="s">
        <v>57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ユニフォーム茶屋和馬ICONIC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2</v>
      </c>
      <c r="C292" t="s">
        <v>206</v>
      </c>
      <c r="D292" t="s">
        <v>57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ユニフォーム茶屋和馬ICONIC</v>
      </c>
    </row>
    <row r="293" spans="1:20" x14ac:dyDescent="0.3">
      <c r="A293">
        <f>VLOOKUP(Attack[[#This Row],[No用]],SetNo[[No.用]:[vlookup 用]],2,FALSE)</f>
        <v>71</v>
      </c>
      <c r="B293">
        <f>IF(A292&lt;&gt;Attack[[#This Row],[No]],1,B292+1)</f>
        <v>1</v>
      </c>
      <c r="C293" t="s">
        <v>206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235</v>
      </c>
      <c r="K293" s="1" t="s">
        <v>168</v>
      </c>
      <c r="L293" s="1" t="s">
        <v>173</v>
      </c>
      <c r="M293">
        <v>31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ユニフォーム玉川弘樹ICONIC</v>
      </c>
    </row>
    <row r="294" spans="1:20" x14ac:dyDescent="0.3">
      <c r="A294">
        <f>VLOOKUP(Attack[[#This Row],[No用]],SetNo[[No.用]:[vlookup 用]],2,FALSE)</f>
        <v>71</v>
      </c>
      <c r="B294">
        <f>IF(A293&lt;&gt;Attack[[#This Row],[No]],1,B293+1)</f>
        <v>2</v>
      </c>
      <c r="C294" t="s">
        <v>206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235</v>
      </c>
      <c r="K294" s="1" t="s">
        <v>169</v>
      </c>
      <c r="L294" s="1" t="s">
        <v>173</v>
      </c>
      <c r="M294">
        <v>31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ユニフォーム玉川弘樹ICONIC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3</v>
      </c>
      <c r="C295" t="s">
        <v>206</v>
      </c>
      <c r="D295" t="s">
        <v>58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235</v>
      </c>
      <c r="K295" s="1" t="s">
        <v>285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ユニフォーム玉川弘樹ICONIC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4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235</v>
      </c>
      <c r="K296" s="1" t="s">
        <v>172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ユニフォーム玉川弘樹ICONIC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5</v>
      </c>
      <c r="C297" t="s">
        <v>206</v>
      </c>
      <c r="D297" t="s">
        <v>58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235</v>
      </c>
      <c r="K297" s="1" t="s">
        <v>171</v>
      </c>
      <c r="L297" s="1" t="s">
        <v>225</v>
      </c>
      <c r="M297">
        <v>43</v>
      </c>
      <c r="N297">
        <v>0</v>
      </c>
      <c r="O297">
        <v>53</v>
      </c>
      <c r="P297">
        <v>0</v>
      </c>
      <c r="T297" t="str">
        <f>Attack[[#This Row],[服装]]&amp;Attack[[#This Row],[名前]]&amp;Attack[[#This Row],[レアリティ]]</f>
        <v>ユニフォーム玉川弘樹ICONIC</v>
      </c>
    </row>
    <row r="298" spans="1:20" x14ac:dyDescent="0.3">
      <c r="A298">
        <f>VLOOKUP(Attack[[#This Row],[No用]],SetNo[[No.用]:[vlookup 用]],2,FALSE)</f>
        <v>72</v>
      </c>
      <c r="B298">
        <f>IF(A297&lt;&gt;Attack[[#This Row],[No]],1,B297+1)</f>
        <v>1</v>
      </c>
      <c r="C298" t="s">
        <v>206</v>
      </c>
      <c r="D298" t="s">
        <v>59</v>
      </c>
      <c r="E298" t="s">
        <v>24</v>
      </c>
      <c r="F298" t="s">
        <v>21</v>
      </c>
      <c r="G298" t="s">
        <v>56</v>
      </c>
      <c r="H298" t="s">
        <v>71</v>
      </c>
      <c r="I298">
        <v>1</v>
      </c>
      <c r="J298" t="s">
        <v>235</v>
      </c>
      <c r="M298">
        <v>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ユニフォーム桜井大河ICONIC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1</v>
      </c>
      <c r="C299" t="s">
        <v>206</v>
      </c>
      <c r="D299" t="s">
        <v>60</v>
      </c>
      <c r="E299" t="s">
        <v>24</v>
      </c>
      <c r="F299" t="s">
        <v>31</v>
      </c>
      <c r="G299" t="s">
        <v>56</v>
      </c>
      <c r="H299" t="s">
        <v>71</v>
      </c>
      <c r="I299">
        <v>1</v>
      </c>
      <c r="J299" t="s">
        <v>235</v>
      </c>
      <c r="K299" s="1" t="s">
        <v>168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ユニフォーム芳賀良治ICONIC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2</v>
      </c>
      <c r="C300" t="s">
        <v>206</v>
      </c>
      <c r="D300" t="s">
        <v>60</v>
      </c>
      <c r="E300" t="s">
        <v>24</v>
      </c>
      <c r="F300" t="s">
        <v>31</v>
      </c>
      <c r="G300" t="s">
        <v>56</v>
      </c>
      <c r="H300" t="s">
        <v>71</v>
      </c>
      <c r="I300">
        <v>1</v>
      </c>
      <c r="J300" t="s">
        <v>235</v>
      </c>
      <c r="K300" s="1" t="s">
        <v>169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ユニフォーム芳賀良治ICONIC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206</v>
      </c>
      <c r="D301" t="s">
        <v>61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235</v>
      </c>
      <c r="K301" s="1" t="s">
        <v>168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ユニフォーム渋谷陸斗ICONIC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206</v>
      </c>
      <c r="D302" t="s">
        <v>61</v>
      </c>
      <c r="E302" t="s">
        <v>24</v>
      </c>
      <c r="F302" t="s">
        <v>26</v>
      </c>
      <c r="G302" t="s">
        <v>56</v>
      </c>
      <c r="H302" t="s">
        <v>71</v>
      </c>
      <c r="I302">
        <v>1</v>
      </c>
      <c r="J302" t="s">
        <v>235</v>
      </c>
      <c r="K302" s="1" t="s">
        <v>169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ユニフォーム渋谷陸斗ICONIC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206</v>
      </c>
      <c r="D303" t="s">
        <v>61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ユニフォーム渋谷陸斗ICONIC</v>
      </c>
    </row>
    <row r="304" spans="1:20" x14ac:dyDescent="0.3">
      <c r="A304">
        <f>VLOOKUP(Attack[[#This Row],[No用]],SetNo[[No.用]:[vlookup 用]],2,FALSE)</f>
        <v>75</v>
      </c>
      <c r="B304">
        <f>IF(A303&lt;&gt;Attack[[#This Row],[No]],1,B303+1)</f>
        <v>1</v>
      </c>
      <c r="C304" t="s">
        <v>206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168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ユニフォーム池尻隼人ICONIC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2</v>
      </c>
      <c r="C305" t="s">
        <v>206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169</v>
      </c>
      <c r="L305" s="1" t="s">
        <v>173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ユニフォーム池尻隼人ICONIC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3</v>
      </c>
      <c r="C306" t="s">
        <v>206</v>
      </c>
      <c r="D306" t="s">
        <v>62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287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ユニフォーム池尻隼人ICONIC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4</v>
      </c>
      <c r="C307" t="s">
        <v>206</v>
      </c>
      <c r="D307" t="s">
        <v>62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ユニフォーム池尻隼人ICONIC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5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235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Attack[[#This Row],[服装]]&amp;Attack[[#This Row],[名前]]&amp;Attack[[#This Row],[レアリティ]]</f>
        <v>ユニフォーム池尻隼人ICONIC</v>
      </c>
    </row>
    <row r="309" spans="1:20" x14ac:dyDescent="0.3">
      <c r="A309">
        <f>VLOOKUP(Attack[[#This Row],[No用]],SetNo[[No.用]:[vlookup 用]],2,FALSE)</f>
        <v>76</v>
      </c>
      <c r="B309">
        <f>IF(A308&lt;&gt;Attack[[#This Row],[No]],1,B308+1)</f>
        <v>1</v>
      </c>
      <c r="C309" t="s">
        <v>206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ユニフォーム十和田良樹ICONIC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2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ユニフォーム十和田良樹ICONIC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3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235</v>
      </c>
      <c r="K311" s="1" t="s">
        <v>285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ユニフォーム十和田良樹ICONIC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4</v>
      </c>
      <c r="C312" t="s">
        <v>206</v>
      </c>
      <c r="D312" t="s">
        <v>63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ユニフォーム十和田良樹ICONIC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5</v>
      </c>
      <c r="C313" t="s">
        <v>206</v>
      </c>
      <c r="D313" t="s">
        <v>63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235</v>
      </c>
      <c r="K313" s="1" t="s">
        <v>183</v>
      </c>
      <c r="L313" s="1" t="s">
        <v>225</v>
      </c>
      <c r="M313">
        <v>47</v>
      </c>
      <c r="N313">
        <v>0</v>
      </c>
      <c r="O313">
        <v>57</v>
      </c>
      <c r="P313">
        <v>0</v>
      </c>
      <c r="T313" t="str">
        <f>Attack[[#This Row],[服装]]&amp;Attack[[#This Row],[名前]]&amp;Attack[[#This Row],[レアリティ]]</f>
        <v>ユニフォーム十和田良樹ICONIC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206</v>
      </c>
      <c r="D314" t="s">
        <v>65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235</v>
      </c>
      <c r="K314" s="1" t="s">
        <v>168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ユニフォーム森岳歩ICONIC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206</v>
      </c>
      <c r="D315" t="s">
        <v>65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235</v>
      </c>
      <c r="K315" s="1" t="s">
        <v>169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ユニフォーム森岳歩ICONIC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206</v>
      </c>
      <c r="D316" t="s">
        <v>65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ユニフォーム森岳歩ICONIC</v>
      </c>
    </row>
    <row r="317" spans="1:20" x14ac:dyDescent="0.3">
      <c r="A317">
        <f>VLOOKUP(Attack[[#This Row],[No用]],SetNo[[No.用]:[vlookup 用]],2,FALSE)</f>
        <v>78</v>
      </c>
      <c r="B317">
        <f>IF(A316&lt;&gt;Attack[[#This Row],[No]],1,B316+1)</f>
        <v>1</v>
      </c>
      <c r="C317" t="s">
        <v>206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235</v>
      </c>
      <c r="K317" s="1" t="s">
        <v>168</v>
      </c>
      <c r="L317" s="1" t="s">
        <v>173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ユニフォーム唐松拓巳ICONIC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2</v>
      </c>
      <c r="C318" t="s">
        <v>206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169</v>
      </c>
      <c r="L318" s="1" t="s">
        <v>173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ユニフォーム唐松拓巳ICONIC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3</v>
      </c>
      <c r="C319" t="s">
        <v>206</v>
      </c>
      <c r="D319" t="s">
        <v>66</v>
      </c>
      <c r="E319" t="s">
        <v>24</v>
      </c>
      <c r="F319" t="s">
        <v>25</v>
      </c>
      <c r="G319" t="s">
        <v>64</v>
      </c>
      <c r="H319" t="s">
        <v>71</v>
      </c>
      <c r="I319">
        <v>1</v>
      </c>
      <c r="J319" t="s">
        <v>235</v>
      </c>
      <c r="K319" s="1" t="s">
        <v>271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ユニフォーム唐松拓巳ICONIC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4</v>
      </c>
      <c r="C320" t="s">
        <v>206</v>
      </c>
      <c r="D320" t="s">
        <v>66</v>
      </c>
      <c r="E320" t="s">
        <v>24</v>
      </c>
      <c r="F320" t="s">
        <v>25</v>
      </c>
      <c r="G320" t="s">
        <v>64</v>
      </c>
      <c r="H320" t="s">
        <v>71</v>
      </c>
      <c r="I320">
        <v>1</v>
      </c>
      <c r="J320" t="s">
        <v>235</v>
      </c>
      <c r="K320" s="1" t="s">
        <v>172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ユニフォーム唐松拓巳ICONIC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5</v>
      </c>
      <c r="C321" t="s">
        <v>206</v>
      </c>
      <c r="D321" t="s">
        <v>66</v>
      </c>
      <c r="E321" t="s">
        <v>24</v>
      </c>
      <c r="F321" t="s">
        <v>25</v>
      </c>
      <c r="G321" t="s">
        <v>64</v>
      </c>
      <c r="H321" t="s">
        <v>71</v>
      </c>
      <c r="I321">
        <v>1</v>
      </c>
      <c r="J321" t="s">
        <v>235</v>
      </c>
      <c r="K321" s="1" t="s">
        <v>183</v>
      </c>
      <c r="L321" s="1" t="s">
        <v>225</v>
      </c>
      <c r="M321">
        <v>45</v>
      </c>
      <c r="N321">
        <v>0</v>
      </c>
      <c r="O321">
        <v>55</v>
      </c>
      <c r="P321">
        <v>0</v>
      </c>
      <c r="T321" t="str">
        <f>Attack[[#This Row],[服装]]&amp;Attack[[#This Row],[名前]]&amp;Attack[[#This Row],[レアリティ]]</f>
        <v>ユニフォーム唐松拓巳ICONIC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1</v>
      </c>
      <c r="C322" t="s">
        <v>206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ユニフォーム田沢裕樹ICONIC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2</v>
      </c>
      <c r="C323" t="s">
        <v>206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ユニフォーム田沢裕樹ICONIC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3</v>
      </c>
      <c r="C324" t="s">
        <v>206</v>
      </c>
      <c r="D324" t="s">
        <v>67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235</v>
      </c>
      <c r="K324" s="1" t="s">
        <v>170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ユニフォーム田沢裕樹ICONIC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4</v>
      </c>
      <c r="C325" t="s">
        <v>206</v>
      </c>
      <c r="D325" t="s">
        <v>67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ユニフォーム田沢裕樹ICONIC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5</v>
      </c>
      <c r="C326" t="s">
        <v>206</v>
      </c>
      <c r="D326" t="s">
        <v>67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171</v>
      </c>
      <c r="L326" s="1" t="s">
        <v>225</v>
      </c>
      <c r="M326">
        <v>45</v>
      </c>
      <c r="N326">
        <v>0</v>
      </c>
      <c r="O326">
        <v>55</v>
      </c>
      <c r="P326">
        <v>0</v>
      </c>
      <c r="T326" t="str">
        <f>Attack[[#This Row],[服装]]&amp;Attack[[#This Row],[名前]]&amp;Attack[[#This Row],[レアリティ]]</f>
        <v>ユニフォーム田沢裕樹ICONIC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206</v>
      </c>
      <c r="D327" t="s">
        <v>68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ユニフォーム子安颯真ICONIC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2</v>
      </c>
      <c r="C328" t="s">
        <v>206</v>
      </c>
      <c r="D328" t="s">
        <v>68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ユニフォーム子安颯真ICONIC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3</v>
      </c>
      <c r="C329" t="s">
        <v>206</v>
      </c>
      <c r="D329" t="s">
        <v>68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ユニフォーム子安颯真ICONIC</v>
      </c>
    </row>
    <row r="330" spans="1:20" x14ac:dyDescent="0.3">
      <c r="A330">
        <f>VLOOKUP(Attack[[#This Row],[No用]],SetNo[[No.用]:[vlookup 用]],2,FALSE)</f>
        <v>81</v>
      </c>
      <c r="B330">
        <f>IF(A329&lt;&gt;Attack[[#This Row],[No]],1,B329+1)</f>
        <v>1</v>
      </c>
      <c r="C330" t="s">
        <v>206</v>
      </c>
      <c r="D330" t="s">
        <v>69</v>
      </c>
      <c r="E330" t="s">
        <v>28</v>
      </c>
      <c r="F330" t="s">
        <v>21</v>
      </c>
      <c r="G330" t="s">
        <v>64</v>
      </c>
      <c r="H330" t="s">
        <v>71</v>
      </c>
      <c r="I330">
        <v>1</v>
      </c>
      <c r="J330" t="s">
        <v>235</v>
      </c>
      <c r="K330" s="1"/>
      <c r="L330" s="1"/>
      <c r="M330">
        <v>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ユニフォーム横手駿ICONIC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1</v>
      </c>
      <c r="C331" t="s">
        <v>206</v>
      </c>
      <c r="D331" t="s">
        <v>70</v>
      </c>
      <c r="E331" t="s">
        <v>28</v>
      </c>
      <c r="F331" t="s">
        <v>31</v>
      </c>
      <c r="G331" t="s">
        <v>64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ユニフォーム夏瀬伊吹ICONIC</v>
      </c>
    </row>
    <row r="332" spans="1:20" x14ac:dyDescent="0.3">
      <c r="A332">
        <f>VLOOKUP(Attack[[#This Row],[No用]],SetNo[[No.用]:[vlookup 用]],2,FALSE)</f>
        <v>82</v>
      </c>
      <c r="B332">
        <f>IF(A331&lt;&gt;Attack[[#This Row],[No]],1,B331+1)</f>
        <v>2</v>
      </c>
      <c r="C332" t="s">
        <v>206</v>
      </c>
      <c r="D332" t="s">
        <v>70</v>
      </c>
      <c r="E332" t="s">
        <v>28</v>
      </c>
      <c r="F332" t="s">
        <v>31</v>
      </c>
      <c r="G332" t="s">
        <v>64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ユニフォーム夏瀬伊吹ICONIC</v>
      </c>
    </row>
    <row r="333" spans="1:20" x14ac:dyDescent="0.3">
      <c r="A333">
        <f>VLOOKUP(Attack[[#This Row],[No用]],SetNo[[No.用]:[vlookup 用]],2,FALSE)</f>
        <v>83</v>
      </c>
      <c r="B333">
        <f>IF(A332&lt;&gt;Attack[[#This Row],[No]],1,B332+1)</f>
        <v>1</v>
      </c>
      <c r="C333" t="s">
        <v>206</v>
      </c>
      <c r="D333" t="s">
        <v>72</v>
      </c>
      <c r="E333" t="s">
        <v>23</v>
      </c>
      <c r="F333" t="s">
        <v>31</v>
      </c>
      <c r="G333" t="s">
        <v>75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ユニフォーム古牧譲ICONIC</v>
      </c>
    </row>
    <row r="334" spans="1:20" x14ac:dyDescent="0.3">
      <c r="A334">
        <f>VLOOKUP(Attack[[#This Row],[No用]],SetNo[[No.用]:[vlookup 用]],2,FALSE)</f>
        <v>83</v>
      </c>
      <c r="B334">
        <f>IF(A333&lt;&gt;Attack[[#This Row],[No]],1,B333+1)</f>
        <v>2</v>
      </c>
      <c r="C334" t="s">
        <v>206</v>
      </c>
      <c r="D334" t="s">
        <v>72</v>
      </c>
      <c r="E334" t="s">
        <v>23</v>
      </c>
      <c r="F334" t="s">
        <v>31</v>
      </c>
      <c r="G334" t="s">
        <v>75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ユニフォーム古牧譲ICONIC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1</v>
      </c>
      <c r="C335" t="s">
        <v>206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ユニフォーム浅虫快人ICONIC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2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ユニフォーム浅虫快人ICONIC</v>
      </c>
    </row>
    <row r="337" spans="1:20" x14ac:dyDescent="0.3">
      <c r="A337">
        <f>VLOOKUP(Attack[[#This Row],[No用]],SetNo[[No.用]:[vlookup 用]],2,FALSE)</f>
        <v>84</v>
      </c>
      <c r="B337">
        <f>IF(A336&lt;&gt;Attack[[#This Row],[No]],1,B336+1)</f>
        <v>3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235</v>
      </c>
      <c r="K337" s="1" t="s">
        <v>170</v>
      </c>
      <c r="L337" s="1" t="s">
        <v>173</v>
      </c>
      <c r="M337">
        <v>43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ユニフォーム浅虫快人ICONIC</v>
      </c>
    </row>
    <row r="338" spans="1:20" x14ac:dyDescent="0.3">
      <c r="A338">
        <f>VLOOKUP(Attack[[#This Row],[No用]],SetNo[[No.用]:[vlookup 用]],2,FALSE)</f>
        <v>84</v>
      </c>
      <c r="B338">
        <f>IF(A337&lt;&gt;Attack[[#This Row],[No]],1,B337+1)</f>
        <v>4</v>
      </c>
      <c r="C338" t="s">
        <v>206</v>
      </c>
      <c r="D338" t="s">
        <v>76</v>
      </c>
      <c r="E338" t="s">
        <v>28</v>
      </c>
      <c r="F338" t="s">
        <v>25</v>
      </c>
      <c r="G338" t="s">
        <v>75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ユニフォーム浅虫快人ICONIC</v>
      </c>
    </row>
    <row r="339" spans="1:20" x14ac:dyDescent="0.3">
      <c r="A339">
        <f>VLOOKUP(Attack[[#This Row],[No用]],SetNo[[No.用]:[vlookup 用]],2,FALSE)</f>
        <v>84</v>
      </c>
      <c r="B339">
        <f>IF(A338&lt;&gt;Attack[[#This Row],[No]],1,B338+1)</f>
        <v>5</v>
      </c>
      <c r="C339" t="s">
        <v>206</v>
      </c>
      <c r="D339" t="s">
        <v>76</v>
      </c>
      <c r="E339" t="s">
        <v>28</v>
      </c>
      <c r="F339" t="s">
        <v>25</v>
      </c>
      <c r="G339" t="s">
        <v>75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46</v>
      </c>
      <c r="N339">
        <v>0</v>
      </c>
      <c r="O339">
        <v>56</v>
      </c>
      <c r="P339">
        <v>0</v>
      </c>
      <c r="T339" t="str">
        <f>Attack[[#This Row],[服装]]&amp;Attack[[#This Row],[名前]]&amp;Attack[[#This Row],[レアリティ]]</f>
        <v>ユニフォーム浅虫快人ICONIC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1</v>
      </c>
      <c r="C340" t="s">
        <v>206</v>
      </c>
      <c r="D340" t="s">
        <v>79</v>
      </c>
      <c r="E340" t="s">
        <v>23</v>
      </c>
      <c r="F340" t="s">
        <v>21</v>
      </c>
      <c r="G340" t="s">
        <v>75</v>
      </c>
      <c r="H340" t="s">
        <v>71</v>
      </c>
      <c r="I340">
        <v>1</v>
      </c>
      <c r="J340" t="s">
        <v>235</v>
      </c>
      <c r="K340" s="1"/>
      <c r="L340" s="1"/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ユニフォーム南田大志ICONIC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206</v>
      </c>
      <c r="D341" t="s">
        <v>81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ユニフォーム湯川良明ICONIC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206</v>
      </c>
      <c r="D342" t="s">
        <v>81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ユニフォーム湯川良明ICONIC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206</v>
      </c>
      <c r="D343" t="s">
        <v>81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ユニフォーム湯川良明ICONIC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1</v>
      </c>
      <c r="C344" t="s">
        <v>206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ユニフォーム稲垣功ICONIC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2</v>
      </c>
      <c r="C345" t="s">
        <v>206</v>
      </c>
      <c r="D345" t="s">
        <v>83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ユニフォーム稲垣功ICONIC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3</v>
      </c>
      <c r="C346" t="s">
        <v>206</v>
      </c>
      <c r="D346" t="s">
        <v>83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235</v>
      </c>
      <c r="K346" s="1" t="s">
        <v>285</v>
      </c>
      <c r="L346" s="1" t="s">
        <v>173</v>
      </c>
      <c r="M346">
        <v>43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ユニフォーム稲垣功ICONIC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4</v>
      </c>
      <c r="C347" t="s">
        <v>206</v>
      </c>
      <c r="D347" t="s">
        <v>83</v>
      </c>
      <c r="E347" t="s">
        <v>23</v>
      </c>
      <c r="F347" t="s">
        <v>25</v>
      </c>
      <c r="G347" t="s">
        <v>75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ユニフォーム稲垣功ICONIC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5</v>
      </c>
      <c r="C348" t="s">
        <v>206</v>
      </c>
      <c r="D348" t="s">
        <v>83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44</v>
      </c>
      <c r="N348">
        <v>0</v>
      </c>
      <c r="O348">
        <v>54</v>
      </c>
      <c r="P348">
        <v>0</v>
      </c>
      <c r="T348" t="str">
        <f>Attack[[#This Row],[服装]]&amp;Attack[[#This Row],[名前]]&amp;Attack[[#This Row],[レアリティ]]</f>
        <v>ユニフォーム稲垣功ICONIC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206</v>
      </c>
      <c r="D349" t="s">
        <v>86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ユニフォーム馬門英治ICONIC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206</v>
      </c>
      <c r="D350" t="s">
        <v>86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ユニフォーム馬門英治ICONIC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206</v>
      </c>
      <c r="D351" t="s">
        <v>86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ユニフォーム馬門英治ICONIC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1</v>
      </c>
      <c r="C352" t="s">
        <v>206</v>
      </c>
      <c r="D352" t="s">
        <v>88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235</v>
      </c>
      <c r="K352" s="1" t="s">
        <v>168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ユニフォーム百沢雄大ICONIC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2</v>
      </c>
      <c r="C353" t="s">
        <v>206</v>
      </c>
      <c r="D353" t="s">
        <v>88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12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ユニフォーム百沢雄大ICONIC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3</v>
      </c>
      <c r="C354" t="s">
        <v>206</v>
      </c>
      <c r="D354" t="s">
        <v>88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183</v>
      </c>
      <c r="L354" s="1" t="s">
        <v>225</v>
      </c>
      <c r="M354">
        <v>50</v>
      </c>
      <c r="N354">
        <v>5</v>
      </c>
      <c r="O354">
        <v>60</v>
      </c>
      <c r="P354">
        <v>8</v>
      </c>
      <c r="T354" t="str">
        <f>Attack[[#This Row],[服装]]&amp;Attack[[#This Row],[名前]]&amp;Attack[[#This Row],[レアリティ]]</f>
        <v>ユニフォーム百沢雄大ICONIC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1</v>
      </c>
      <c r="C355" s="1" t="s">
        <v>705</v>
      </c>
      <c r="D355" t="s">
        <v>88</v>
      </c>
      <c r="E355" s="1" t="s">
        <v>90</v>
      </c>
      <c r="F355" t="s">
        <v>78</v>
      </c>
      <c r="G355" t="s">
        <v>75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職業体験百沢雄大ICONIC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2</v>
      </c>
      <c r="C356" s="1" t="s">
        <v>705</v>
      </c>
      <c r="D356" t="s">
        <v>88</v>
      </c>
      <c r="E356" s="1" t="s">
        <v>90</v>
      </c>
      <c r="F356" t="s">
        <v>78</v>
      </c>
      <c r="G356" t="s">
        <v>75</v>
      </c>
      <c r="H356" t="s">
        <v>71</v>
      </c>
      <c r="I356">
        <v>1</v>
      </c>
      <c r="J356" t="s">
        <v>235</v>
      </c>
      <c r="K356" s="1" t="s">
        <v>169</v>
      </c>
      <c r="L356" s="1" t="s">
        <v>162</v>
      </c>
      <c r="M356">
        <v>12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職業体験百沢雄大ICONIC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3</v>
      </c>
      <c r="C357" s="1" t="s">
        <v>705</v>
      </c>
      <c r="D357" t="s">
        <v>88</v>
      </c>
      <c r="E357" s="1" t="s">
        <v>90</v>
      </c>
      <c r="F357" t="s">
        <v>78</v>
      </c>
      <c r="G357" t="s">
        <v>75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50</v>
      </c>
      <c r="N357">
        <v>5</v>
      </c>
      <c r="O357">
        <v>60</v>
      </c>
      <c r="P357">
        <v>8</v>
      </c>
      <c r="T357" t="str">
        <f>Attack[[#This Row],[服装]]&amp;Attack[[#This Row],[名前]]&amp;Attack[[#This Row],[レアリティ]]</f>
        <v>職業体験百沢雄大ICONIC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1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39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ユニフォーム照島游児ICONIC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2</v>
      </c>
      <c r="C359" t="s">
        <v>108</v>
      </c>
      <c r="D359" t="s">
        <v>89</v>
      </c>
      <c r="E359" t="s">
        <v>90</v>
      </c>
      <c r="F359" t="s">
        <v>78</v>
      </c>
      <c r="G359" t="s">
        <v>91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39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ユニフォーム照島游児ICONIC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3</v>
      </c>
      <c r="C360" t="s">
        <v>108</v>
      </c>
      <c r="D360" t="s">
        <v>89</v>
      </c>
      <c r="E360" t="s">
        <v>90</v>
      </c>
      <c r="F360" t="s">
        <v>78</v>
      </c>
      <c r="G360" t="s">
        <v>91</v>
      </c>
      <c r="H360" t="s">
        <v>71</v>
      </c>
      <c r="I360">
        <v>1</v>
      </c>
      <c r="J360" t="s">
        <v>235</v>
      </c>
      <c r="K360" s="1" t="s">
        <v>171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ユニフォーム照島游児ICONIC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4</v>
      </c>
      <c r="C361" t="s">
        <v>108</v>
      </c>
      <c r="D361" t="s">
        <v>89</v>
      </c>
      <c r="E361" t="s">
        <v>90</v>
      </c>
      <c r="F361" t="s">
        <v>78</v>
      </c>
      <c r="G361" t="s">
        <v>91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ユニフォーム照島游児ICONIC</v>
      </c>
    </row>
    <row r="362" spans="1:20" x14ac:dyDescent="0.3">
      <c r="A362">
        <f>VLOOKUP(Attack[[#This Row],[No用]],SetNo[[No.用]:[vlookup 用]],2,FALSE)</f>
        <v>92</v>
      </c>
      <c r="B362">
        <f>IF(A361&lt;&gt;Attack[[#This Row],[No]],1,B361+1)</f>
        <v>1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39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制服照島游児ICONIC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2</v>
      </c>
      <c r="C363" t="s">
        <v>149</v>
      </c>
      <c r="D363" t="s">
        <v>89</v>
      </c>
      <c r="E363" t="s">
        <v>77</v>
      </c>
      <c r="F363" t="s">
        <v>78</v>
      </c>
      <c r="G363" t="s">
        <v>91</v>
      </c>
      <c r="H363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制服照島游児ICONIC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3</v>
      </c>
      <c r="C364" t="s">
        <v>149</v>
      </c>
      <c r="D364" t="s">
        <v>89</v>
      </c>
      <c r="E364" t="s">
        <v>77</v>
      </c>
      <c r="F364" t="s">
        <v>78</v>
      </c>
      <c r="G364" t="s">
        <v>91</v>
      </c>
      <c r="H364" t="s">
        <v>71</v>
      </c>
      <c r="I364">
        <v>1</v>
      </c>
      <c r="J364" t="s">
        <v>235</v>
      </c>
      <c r="K364" s="1" t="s">
        <v>171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制服照島游児ICONIC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4</v>
      </c>
      <c r="C365" t="s">
        <v>149</v>
      </c>
      <c r="D365" t="s">
        <v>89</v>
      </c>
      <c r="E365" t="s">
        <v>77</v>
      </c>
      <c r="F365" t="s">
        <v>78</v>
      </c>
      <c r="G365" t="s">
        <v>91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制服照島游児ICONIC</v>
      </c>
    </row>
    <row r="366" spans="1:20" x14ac:dyDescent="0.3">
      <c r="A366">
        <f>VLOOKUP(Attack[[#This Row],[No用]],SetNo[[No.用]:[vlookup 用]],2,FALSE)</f>
        <v>93</v>
      </c>
      <c r="B366">
        <f>IF(A365&lt;&gt;Attack[[#This Row],[No]],1,B365+1)</f>
        <v>1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ユニフォーム母畑和馬ICONIC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2</v>
      </c>
      <c r="C367" t="s">
        <v>108</v>
      </c>
      <c r="D367" t="s">
        <v>92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ユニフォーム母畑和馬ICONIC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3</v>
      </c>
      <c r="C368" t="s">
        <v>108</v>
      </c>
      <c r="D368" t="s">
        <v>92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ユニフォーム母畑和馬ICONIC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1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ユニフォーム二岐丈晴ICONIC</v>
      </c>
    </row>
    <row r="370" spans="1:20" x14ac:dyDescent="0.3">
      <c r="A370">
        <f>VLOOKUP(Attack[[#This Row],[No用]],SetNo[[No.用]:[vlookup 用]],2,FALSE)</f>
        <v>94</v>
      </c>
      <c r="B370">
        <f>IF(A369&lt;&gt;Attack[[#This Row],[No]],1,B369+1)</f>
        <v>2</v>
      </c>
      <c r="C370" t="s">
        <v>108</v>
      </c>
      <c r="D370" t="s">
        <v>93</v>
      </c>
      <c r="E370" t="s">
        <v>73</v>
      </c>
      <c r="F370" t="s">
        <v>74</v>
      </c>
      <c r="G370" t="s">
        <v>91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ユニフォーム二岐丈晴ICONIC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1</v>
      </c>
      <c r="C371" t="s">
        <v>149</v>
      </c>
      <c r="D371" t="s">
        <v>93</v>
      </c>
      <c r="E371" t="s">
        <v>90</v>
      </c>
      <c r="F371" t="s">
        <v>74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制服二岐丈晴ICONIC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2</v>
      </c>
      <c r="C372" t="s">
        <v>149</v>
      </c>
      <c r="D372" t="s">
        <v>93</v>
      </c>
      <c r="E372" t="s">
        <v>90</v>
      </c>
      <c r="F372" t="s">
        <v>74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制服二岐丈晴ICONIC</v>
      </c>
    </row>
    <row r="373" spans="1:20" x14ac:dyDescent="0.3">
      <c r="A373">
        <f>VLOOKUP(Attack[[#This Row],[No用]],SetNo[[No.用]:[vlookup 用]],2,FALSE)</f>
        <v>96</v>
      </c>
      <c r="B373">
        <f>IF(A372&lt;&gt;Attack[[#This Row],[No]],1,B372+1)</f>
        <v>1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168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ユニフォーム沼尻凛太郎ICONIC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2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38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ユニフォーム沼尻凛太郎ICONIC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3</v>
      </c>
      <c r="C375" t="s">
        <v>108</v>
      </c>
      <c r="D375" t="s">
        <v>99</v>
      </c>
      <c r="E375" t="s">
        <v>73</v>
      </c>
      <c r="F375" t="s">
        <v>78</v>
      </c>
      <c r="G375" t="s">
        <v>91</v>
      </c>
      <c r="H375" t="s">
        <v>71</v>
      </c>
      <c r="I375">
        <v>1</v>
      </c>
      <c r="J375" t="s">
        <v>235</v>
      </c>
      <c r="K375" s="1" t="s">
        <v>171</v>
      </c>
      <c r="L375" s="1" t="s">
        <v>173</v>
      </c>
      <c r="M375">
        <v>43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ユニフォーム沼尻凛太郎ICONIC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4</v>
      </c>
      <c r="C376" t="s">
        <v>108</v>
      </c>
      <c r="D376" t="s">
        <v>99</v>
      </c>
      <c r="E376" t="s">
        <v>73</v>
      </c>
      <c r="F376" t="s">
        <v>78</v>
      </c>
      <c r="G376" t="s">
        <v>91</v>
      </c>
      <c r="H376" t="s">
        <v>71</v>
      </c>
      <c r="I376">
        <v>1</v>
      </c>
      <c r="J376" t="s">
        <v>235</v>
      </c>
      <c r="K376" s="1" t="s">
        <v>172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ユニフォーム沼尻凛太郎ICONIC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5</v>
      </c>
      <c r="C377" t="s">
        <v>108</v>
      </c>
      <c r="D377" t="s">
        <v>99</v>
      </c>
      <c r="E377" t="s">
        <v>73</v>
      </c>
      <c r="F377" t="s">
        <v>78</v>
      </c>
      <c r="G377" t="s">
        <v>91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Attack[[#This Row],[服装]]&amp;Attack[[#This Row],[名前]]&amp;Attack[[#This Row],[レアリティ]]</f>
        <v>ユニフォーム沼尻凛太郎ICONIC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94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ユニフォーム飯坂信義ICONIC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94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ユニフォーム飯坂信義ICONIC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ユニフォーム飯坂信義ICONIC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1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ユニフォーム東山勝道ICONIC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2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34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ユニフォーム東山勝道ICONIC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3</v>
      </c>
      <c r="C383" t="s">
        <v>108</v>
      </c>
      <c r="D383" t="s">
        <v>95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235</v>
      </c>
      <c r="K383" s="1" t="s">
        <v>271</v>
      </c>
      <c r="L383" s="1" t="s">
        <v>173</v>
      </c>
      <c r="M383">
        <v>43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ユニフォーム東山勝道ICONIC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4</v>
      </c>
      <c r="C384" t="s">
        <v>108</v>
      </c>
      <c r="D384" t="s">
        <v>95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14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ユニフォーム東山勝道ICONIC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5</v>
      </c>
      <c r="C385" t="s">
        <v>108</v>
      </c>
      <c r="D385" t="s">
        <v>95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235</v>
      </c>
      <c r="K385" s="1" t="s">
        <v>171</v>
      </c>
      <c r="L385" s="1" t="s">
        <v>225</v>
      </c>
      <c r="M385">
        <v>38</v>
      </c>
      <c r="N385">
        <v>0</v>
      </c>
      <c r="O385">
        <v>48</v>
      </c>
      <c r="P385">
        <v>0</v>
      </c>
      <c r="T385" t="str">
        <f>Attack[[#This Row],[服装]]&amp;Attack[[#This Row],[名前]]&amp;Attack[[#This Row],[レアリティ]]</f>
        <v>ユニフォーム東山勝道ICONIC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1</v>
      </c>
      <c r="C386" t="s">
        <v>108</v>
      </c>
      <c r="D386" t="s">
        <v>96</v>
      </c>
      <c r="E386" t="s">
        <v>90</v>
      </c>
      <c r="F386" t="s">
        <v>80</v>
      </c>
      <c r="G386" t="s">
        <v>91</v>
      </c>
      <c r="H386" t="s">
        <v>71</v>
      </c>
      <c r="I386">
        <v>1</v>
      </c>
      <c r="J386" t="s">
        <v>235</v>
      </c>
      <c r="M386">
        <v>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ユニフォーム土湯新ICONIC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1</v>
      </c>
      <c r="C387" t="s">
        <v>206</v>
      </c>
      <c r="D387" t="s">
        <v>571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ユニフォーム中島猛ICONIC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2</v>
      </c>
      <c r="C388" t="s">
        <v>206</v>
      </c>
      <c r="D388" t="s">
        <v>571</v>
      </c>
      <c r="E388" t="s">
        <v>28</v>
      </c>
      <c r="F388" t="s">
        <v>25</v>
      </c>
      <c r="G388" t="s">
        <v>156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36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ユニフォーム中島猛ICONIC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3</v>
      </c>
      <c r="C389" t="s">
        <v>206</v>
      </c>
      <c r="D389" t="s">
        <v>571</v>
      </c>
      <c r="E389" t="s">
        <v>28</v>
      </c>
      <c r="F389" t="s">
        <v>25</v>
      </c>
      <c r="G389" t="s">
        <v>156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42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ユニフォーム中島猛ICONIC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4</v>
      </c>
      <c r="C390" t="s">
        <v>206</v>
      </c>
      <c r="D390" t="s">
        <v>571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ユニフォーム中島猛ICONIC</v>
      </c>
    </row>
    <row r="391" spans="1:20" x14ac:dyDescent="0.3">
      <c r="A391">
        <f>VLOOKUP(Attack[[#This Row],[No用]],SetNo[[No.用]:[vlookup 用]],2,FALSE)</f>
        <v>101</v>
      </c>
      <c r="B391">
        <f>IF(A390&lt;&gt;Attack[[#This Row],[No]],1,B390+1)</f>
        <v>1</v>
      </c>
      <c r="C391" t="s">
        <v>206</v>
      </c>
      <c r="D391" t="s">
        <v>574</v>
      </c>
      <c r="E391" t="s">
        <v>24</v>
      </c>
      <c r="F391" t="s">
        <v>25</v>
      </c>
      <c r="G391" t="s">
        <v>156</v>
      </c>
      <c r="H39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ユニフォーム白石優希ICONIC</v>
      </c>
    </row>
    <row r="392" spans="1:20" x14ac:dyDescent="0.3">
      <c r="A392">
        <f>VLOOKUP(Attack[[#This Row],[No用]],SetNo[[No.用]:[vlookup 用]],2,FALSE)</f>
        <v>101</v>
      </c>
      <c r="B392">
        <f>IF(A391&lt;&gt;Attack[[#This Row],[No]],1,B391+1)</f>
        <v>2</v>
      </c>
      <c r="C392" t="s">
        <v>206</v>
      </c>
      <c r="D392" t="s">
        <v>574</v>
      </c>
      <c r="E392" t="s">
        <v>24</v>
      </c>
      <c r="F392" t="s">
        <v>25</v>
      </c>
      <c r="G392" t="s">
        <v>156</v>
      </c>
      <c r="H392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ユニフォーム白石優希ICONIC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3</v>
      </c>
      <c r="C393" t="s">
        <v>206</v>
      </c>
      <c r="D393" t="s">
        <v>574</v>
      </c>
      <c r="E393" t="s">
        <v>24</v>
      </c>
      <c r="F393" t="s">
        <v>25</v>
      </c>
      <c r="G393" t="s">
        <v>156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ユニフォーム白石優希ICONIC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4</v>
      </c>
      <c r="C394" t="s">
        <v>206</v>
      </c>
      <c r="D394" t="s">
        <v>574</v>
      </c>
      <c r="E394" t="s">
        <v>24</v>
      </c>
      <c r="F394" t="s">
        <v>25</v>
      </c>
      <c r="G394" t="s">
        <v>156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12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ユニフォーム白石優希ICONIC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5</v>
      </c>
      <c r="C395" t="s">
        <v>206</v>
      </c>
      <c r="D395" t="s">
        <v>574</v>
      </c>
      <c r="E395" t="s">
        <v>24</v>
      </c>
      <c r="F395" t="s">
        <v>25</v>
      </c>
      <c r="G395" t="s">
        <v>156</v>
      </c>
      <c r="H395" t="s">
        <v>71</v>
      </c>
      <c r="I395">
        <v>1</v>
      </c>
      <c r="J395" t="s">
        <v>235</v>
      </c>
      <c r="K395" s="1" t="s">
        <v>183</v>
      </c>
      <c r="L395" s="1" t="s">
        <v>225</v>
      </c>
      <c r="M395">
        <v>42</v>
      </c>
      <c r="N395">
        <v>0</v>
      </c>
      <c r="O395">
        <v>52</v>
      </c>
      <c r="P395">
        <v>0</v>
      </c>
      <c r="T395" t="str">
        <f>Attack[[#This Row],[服装]]&amp;Attack[[#This Row],[名前]]&amp;Attack[[#This Row],[レアリティ]]</f>
        <v>ユニフォーム白石優希ICONIC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1</v>
      </c>
      <c r="C396" t="s">
        <v>206</v>
      </c>
      <c r="D396" t="s">
        <v>577</v>
      </c>
      <c r="E396" t="s">
        <v>28</v>
      </c>
      <c r="F396" t="s">
        <v>31</v>
      </c>
      <c r="G396" t="s">
        <v>156</v>
      </c>
      <c r="H396" t="s">
        <v>71</v>
      </c>
      <c r="I396">
        <v>1</v>
      </c>
      <c r="J396" t="s">
        <v>235</v>
      </c>
      <c r="K396" s="1" t="s">
        <v>168</v>
      </c>
      <c r="L396" s="1" t="s">
        <v>162</v>
      </c>
      <c r="M396">
        <v>31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ユニフォーム花山一雅ICONIC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2</v>
      </c>
      <c r="C397" t="s">
        <v>206</v>
      </c>
      <c r="D397" t="s">
        <v>577</v>
      </c>
      <c r="E397" t="s">
        <v>28</v>
      </c>
      <c r="F397" t="s">
        <v>31</v>
      </c>
      <c r="G397" t="s">
        <v>156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ユニフォーム花山一雅ICONIC</v>
      </c>
    </row>
    <row r="398" spans="1:20" x14ac:dyDescent="0.3">
      <c r="A398">
        <f>VLOOKUP(Attack[[#This Row],[No用]],SetNo[[No.用]:[vlookup 用]],2,FALSE)</f>
        <v>103</v>
      </c>
      <c r="B398">
        <f>IF(A397&lt;&gt;Attack[[#This Row],[No]],1,B397+1)</f>
        <v>1</v>
      </c>
      <c r="C398" t="s">
        <v>206</v>
      </c>
      <c r="D398" t="s">
        <v>580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235</v>
      </c>
      <c r="K398" s="1" t="s">
        <v>168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ユニフォーム鳴子哲平ICONIC</v>
      </c>
    </row>
    <row r="399" spans="1:20" x14ac:dyDescent="0.3">
      <c r="A399">
        <f>VLOOKUP(Attack[[#This Row],[No用]],SetNo[[No.用]:[vlookup 用]],2,FALSE)</f>
        <v>103</v>
      </c>
      <c r="B399">
        <f>IF(A398&lt;&gt;Attack[[#This Row],[No]],1,B398+1)</f>
        <v>2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235</v>
      </c>
      <c r="K399" s="1" t="s">
        <v>169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ユニフォーム鳴子哲平ICONIC</v>
      </c>
    </row>
    <row r="400" spans="1:20" x14ac:dyDescent="0.3">
      <c r="A400">
        <f>VLOOKUP(Attack[[#This Row],[No用]],SetNo[[No.用]:[vlookup 用]],2,FALSE)</f>
        <v>103</v>
      </c>
      <c r="B400">
        <f>IF(A399&lt;&gt;Attack[[#This Row],[No]],1,B399+1)</f>
        <v>3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ユニフォーム鳴子哲平ICONIC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1</v>
      </c>
      <c r="C401" t="s">
        <v>206</v>
      </c>
      <c r="D401" t="s">
        <v>583</v>
      </c>
      <c r="E401" t="s">
        <v>28</v>
      </c>
      <c r="F401" t="s">
        <v>21</v>
      </c>
      <c r="G401" t="s">
        <v>156</v>
      </c>
      <c r="H401" t="s">
        <v>71</v>
      </c>
      <c r="I401">
        <v>1</v>
      </c>
      <c r="J401" t="s">
        <v>235</v>
      </c>
      <c r="M401">
        <v>0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ユニフォーム秋保和光ICONIC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206</v>
      </c>
      <c r="D402" t="s">
        <v>586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ユニフォーム松島剛ICONIC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206</v>
      </c>
      <c r="D403" t="s">
        <v>586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ユニフォーム松島剛ICONIC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206</v>
      </c>
      <c r="D404" t="s">
        <v>586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23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ユニフォーム松島剛ICONIC</v>
      </c>
    </row>
    <row r="405" spans="1:20" x14ac:dyDescent="0.3">
      <c r="A405">
        <f>VLOOKUP(Attack[[#This Row],[No用]],SetNo[[No.用]:[vlookup 用]],2,FALSE)</f>
        <v>106</v>
      </c>
      <c r="B405">
        <f>IF(A404&lt;&gt;Attack[[#This Row],[No]],1,B404+1)</f>
        <v>1</v>
      </c>
      <c r="C405" t="s">
        <v>206</v>
      </c>
      <c r="D405" t="s">
        <v>589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235</v>
      </c>
      <c r="K405" s="1" t="s">
        <v>168</v>
      </c>
      <c r="L405" s="1" t="s">
        <v>173</v>
      </c>
      <c r="M405">
        <v>37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ユニフォーム川渡瞬己ICONIC</v>
      </c>
    </row>
    <row r="406" spans="1:20" x14ac:dyDescent="0.3">
      <c r="A406">
        <f>VLOOKUP(Attack[[#This Row],[No用]],SetNo[[No.用]:[vlookup 用]],2,FALSE)</f>
        <v>106</v>
      </c>
      <c r="B406">
        <f>IF(A405&lt;&gt;Attack[[#This Row],[No]],1,B405+1)</f>
        <v>2</v>
      </c>
      <c r="C406" t="s">
        <v>206</v>
      </c>
      <c r="D406" t="s">
        <v>589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235</v>
      </c>
      <c r="K406" s="1" t="s">
        <v>169</v>
      </c>
      <c r="L406" s="1" t="s">
        <v>173</v>
      </c>
      <c r="M406">
        <v>37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ユニフォーム川渡瞬己ICONIC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3</v>
      </c>
      <c r="C407" t="s">
        <v>206</v>
      </c>
      <c r="D407" t="s">
        <v>589</v>
      </c>
      <c r="E407" t="s">
        <v>28</v>
      </c>
      <c r="F407" t="s">
        <v>25</v>
      </c>
      <c r="G407" t="s">
        <v>156</v>
      </c>
      <c r="H407" t="s">
        <v>71</v>
      </c>
      <c r="I407">
        <v>1</v>
      </c>
      <c r="J407" t="s">
        <v>235</v>
      </c>
      <c r="K407" s="1" t="s">
        <v>285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ユニフォーム川渡瞬己ICONIC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4</v>
      </c>
      <c r="C408" t="s">
        <v>206</v>
      </c>
      <c r="D408" t="s">
        <v>589</v>
      </c>
      <c r="E408" t="s">
        <v>28</v>
      </c>
      <c r="F408" t="s">
        <v>25</v>
      </c>
      <c r="G408" t="s">
        <v>156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ユニフォーム川渡瞬己ICONIC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5</v>
      </c>
      <c r="C409" t="s">
        <v>206</v>
      </c>
      <c r="D409" t="s">
        <v>589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235</v>
      </c>
      <c r="K409" s="1" t="s">
        <v>172</v>
      </c>
      <c r="L409" s="1" t="s">
        <v>225</v>
      </c>
      <c r="M409">
        <v>47</v>
      </c>
      <c r="N409">
        <v>0</v>
      </c>
      <c r="O409">
        <v>57</v>
      </c>
      <c r="P409">
        <v>0</v>
      </c>
      <c r="T409" t="str">
        <f>Attack[[#This Row],[服装]]&amp;Attack[[#This Row],[名前]]&amp;Attack[[#This Row],[レアリティ]]</f>
        <v>ユニフォーム川渡瞬己ICONIC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1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ユニフォーム牛島若利ICONIC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2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ユニフォーム牛島若利ICONIC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3</v>
      </c>
      <c r="C412" t="s">
        <v>108</v>
      </c>
      <c r="D412" t="s">
        <v>109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235</v>
      </c>
      <c r="K412" s="1" t="s">
        <v>271</v>
      </c>
      <c r="L412" s="1" t="s">
        <v>173</v>
      </c>
      <c r="M412">
        <v>45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ユニフォーム牛島若利ICONIC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4</v>
      </c>
      <c r="C413" t="s">
        <v>108</v>
      </c>
      <c r="D413" t="s">
        <v>109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ユニフォーム牛島若利ICONIC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5</v>
      </c>
      <c r="C414" t="s">
        <v>108</v>
      </c>
      <c r="D414" t="s">
        <v>109</v>
      </c>
      <c r="E414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235</v>
      </c>
      <c r="K414" s="1" t="s">
        <v>183</v>
      </c>
      <c r="L414" s="1" t="s">
        <v>225</v>
      </c>
      <c r="M414">
        <v>51</v>
      </c>
      <c r="N414">
        <v>0</v>
      </c>
      <c r="O414">
        <v>61</v>
      </c>
      <c r="P414">
        <v>0</v>
      </c>
      <c r="T414" t="str">
        <f>Attack[[#This Row],[服装]]&amp;Attack[[#This Row],[名前]]&amp;Attack[[#This Row],[レアリティ]]</f>
        <v>ユニフォーム牛島若利ICONIC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1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2</v>
      </c>
      <c r="C416" t="s">
        <v>116</v>
      </c>
      <c r="D416" t="s">
        <v>109</v>
      </c>
      <c r="E416" t="s">
        <v>90</v>
      </c>
      <c r="F416" t="s">
        <v>78</v>
      </c>
      <c r="G416" t="s">
        <v>118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水着牛島若利ICONIC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3</v>
      </c>
      <c r="C417" t="s">
        <v>116</v>
      </c>
      <c r="D417" t="s">
        <v>109</v>
      </c>
      <c r="E417" t="s">
        <v>90</v>
      </c>
      <c r="F417" t="s">
        <v>78</v>
      </c>
      <c r="G417" t="s">
        <v>118</v>
      </c>
      <c r="H417" t="s">
        <v>71</v>
      </c>
      <c r="I417">
        <v>1</v>
      </c>
      <c r="J417" t="s">
        <v>235</v>
      </c>
      <c r="K417" s="1" t="s">
        <v>271</v>
      </c>
      <c r="L417" s="1" t="s">
        <v>173</v>
      </c>
      <c r="M417">
        <v>45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水着牛島若利ICONIC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4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水着牛島若利ICONIC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ユニフォーム天童覚ICONIC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235</v>
      </c>
      <c r="K420" s="1" t="s">
        <v>169</v>
      </c>
      <c r="L420" s="1" t="s">
        <v>162</v>
      </c>
      <c r="M420">
        <v>32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ユニフォーム天童覚ICONIC</v>
      </c>
    </row>
    <row r="421" spans="1:20" x14ac:dyDescent="0.3">
      <c r="A421">
        <f>VLOOKUP(Attack[[#This Row],[No用]],SetNo[[No.用]:[vlookup 用]],2,FALSE)</f>
        <v>110</v>
      </c>
      <c r="B421">
        <f>IF(A420&lt;&gt;Attack[[#This Row],[No]],1,B420+1)</f>
        <v>1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235</v>
      </c>
      <c r="K421" s="1" t="s">
        <v>168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水着天童覚ICONIC</v>
      </c>
    </row>
    <row r="422" spans="1:20" x14ac:dyDescent="0.3">
      <c r="A422">
        <f>VLOOKUP(Attack[[#This Row],[No用]],SetNo[[No.用]:[vlookup 用]],2,FALSE)</f>
        <v>110</v>
      </c>
      <c r="B422">
        <f>IF(A421&lt;&gt;Attack[[#This Row],[No]],1,B421+1)</f>
        <v>2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32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水着天童覚ICONIC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3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235</v>
      </c>
      <c r="K423" s="1" t="s">
        <v>170</v>
      </c>
      <c r="L423" s="1" t="s">
        <v>178</v>
      </c>
      <c r="M423">
        <v>33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水着天童覚ICONIC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4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235</v>
      </c>
      <c r="K424" s="1" t="s">
        <v>287</v>
      </c>
      <c r="L424" s="1" t="s">
        <v>178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水着天童覚ICONIC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5</v>
      </c>
      <c r="C425" t="s">
        <v>116</v>
      </c>
      <c r="D425" t="s">
        <v>110</v>
      </c>
      <c r="E425" t="s">
        <v>90</v>
      </c>
      <c r="F425" t="s">
        <v>82</v>
      </c>
      <c r="G425" t="s">
        <v>118</v>
      </c>
      <c r="H425" t="s">
        <v>71</v>
      </c>
      <c r="I425">
        <v>1</v>
      </c>
      <c r="J425" t="s">
        <v>235</v>
      </c>
      <c r="K425" s="1" t="s">
        <v>183</v>
      </c>
      <c r="L425" s="1" t="s">
        <v>225</v>
      </c>
      <c r="M425">
        <v>48</v>
      </c>
      <c r="N425">
        <v>0</v>
      </c>
      <c r="O425">
        <v>58</v>
      </c>
      <c r="P425">
        <v>0</v>
      </c>
      <c r="T425" t="str">
        <f>Attack[[#This Row],[服装]]&amp;Attack[[#This Row],[名前]]&amp;Attack[[#This Row],[レアリティ]]</f>
        <v>水着天童覚ICONIC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1</v>
      </c>
      <c r="C426" s="1" t="s">
        <v>898</v>
      </c>
      <c r="D426" t="s">
        <v>110</v>
      </c>
      <c r="E426" s="1" t="s">
        <v>77</v>
      </c>
      <c r="F426" t="s">
        <v>82</v>
      </c>
      <c r="G426" t="s">
        <v>118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文化祭天童覚ICONIC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2</v>
      </c>
      <c r="C427" s="1" t="s">
        <v>898</v>
      </c>
      <c r="D427" t="s">
        <v>110</v>
      </c>
      <c r="E427" s="1" t="s">
        <v>77</v>
      </c>
      <c r="F427" t="s">
        <v>82</v>
      </c>
      <c r="G427" t="s">
        <v>118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文化祭天童覚ICONIC</v>
      </c>
    </row>
    <row r="428" spans="1:20" x14ac:dyDescent="0.3">
      <c r="A428">
        <f>VLOOKUP(Attack[[#This Row],[No用]],SetNo[[No.用]:[vlookup 用]],2,FALSE)</f>
        <v>112</v>
      </c>
      <c r="B428">
        <f>IF(A425&lt;&gt;Attack[[#This Row],[No]],1,B425+1)</f>
        <v>1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ユニフォーム五色工ICONIC</v>
      </c>
    </row>
    <row r="429" spans="1:20" x14ac:dyDescent="0.3">
      <c r="A429">
        <f>VLOOKUP(Attack[[#This Row],[No用]],SetNo[[No.用]:[vlookup 用]],2,FALSE)</f>
        <v>112</v>
      </c>
      <c r="B429">
        <f>IF(A428&lt;&gt;Attack[[#This Row],[No]],1,B428+1)</f>
        <v>2</v>
      </c>
      <c r="C429" t="s">
        <v>108</v>
      </c>
      <c r="D429" t="s">
        <v>111</v>
      </c>
      <c r="E429" t="s">
        <v>77</v>
      </c>
      <c r="F429" t="s">
        <v>78</v>
      </c>
      <c r="G429" t="s">
        <v>118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ユニフォーム五色工ICONIC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3</v>
      </c>
      <c r="C430" t="s">
        <v>108</v>
      </c>
      <c r="D430" t="s">
        <v>111</v>
      </c>
      <c r="E430" t="s">
        <v>77</v>
      </c>
      <c r="F430" t="s">
        <v>78</v>
      </c>
      <c r="G430" t="s">
        <v>118</v>
      </c>
      <c r="H430" t="s">
        <v>71</v>
      </c>
      <c r="I430">
        <v>1</v>
      </c>
      <c r="J430" t="s">
        <v>235</v>
      </c>
      <c r="K430" s="1" t="s">
        <v>285</v>
      </c>
      <c r="L430" s="1" t="s">
        <v>173</v>
      </c>
      <c r="M430">
        <v>45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ユニフォーム五色工ICONIC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4</v>
      </c>
      <c r="C431" t="s">
        <v>108</v>
      </c>
      <c r="D431" t="s">
        <v>111</v>
      </c>
      <c r="E431" t="s">
        <v>77</v>
      </c>
      <c r="F431" t="s">
        <v>78</v>
      </c>
      <c r="G431" t="s">
        <v>118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ユニフォーム五色工ICONIC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5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49</v>
      </c>
      <c r="N432">
        <v>0</v>
      </c>
      <c r="O432">
        <v>59</v>
      </c>
      <c r="P432">
        <v>0</v>
      </c>
      <c r="T432" t="str">
        <f>Attack[[#This Row],[服装]]&amp;Attack[[#This Row],[名前]]&amp;Attack[[#This Row],[レアリティ]]</f>
        <v>ユニフォーム五色工ICONIC</v>
      </c>
    </row>
    <row r="433" spans="1:20" x14ac:dyDescent="0.3">
      <c r="A433">
        <f>VLOOKUP(Attack[[#This Row],[No用]],SetNo[[No.用]:[vlookup 用]],2,FALSE)</f>
        <v>113</v>
      </c>
      <c r="B433">
        <f>IF(A432&lt;&gt;Attack[[#This Row],[No]],1,B432+1)</f>
        <v>1</v>
      </c>
      <c r="C433" s="1" t="s">
        <v>705</v>
      </c>
      <c r="D433" t="s">
        <v>111</v>
      </c>
      <c r="E433" s="1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職業体験五色工ICONIC</v>
      </c>
    </row>
    <row r="434" spans="1:20" x14ac:dyDescent="0.3">
      <c r="A434">
        <f>VLOOKUP(Attack[[#This Row],[No用]],SetNo[[No.用]:[vlookup 用]],2,FALSE)</f>
        <v>113</v>
      </c>
      <c r="B434">
        <f>IF(A433&lt;&gt;Attack[[#This Row],[No]],1,B433+1)</f>
        <v>2</v>
      </c>
      <c r="C434" s="1" t="s">
        <v>705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職業体験五色工ICONIC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3</v>
      </c>
      <c r="C435" s="1" t="s">
        <v>705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235</v>
      </c>
      <c r="K435" s="1" t="s">
        <v>170</v>
      </c>
      <c r="L435" s="1" t="s">
        <v>178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職業体験五色工ICONIC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4</v>
      </c>
      <c r="C436" s="1" t="s">
        <v>705</v>
      </c>
      <c r="D436" t="s">
        <v>111</v>
      </c>
      <c r="E436" s="1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235</v>
      </c>
      <c r="K436" s="1" t="s">
        <v>271</v>
      </c>
      <c r="L436" s="1" t="s">
        <v>178</v>
      </c>
      <c r="M436">
        <v>33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職業体験五色工ICONIC</v>
      </c>
    </row>
    <row r="437" spans="1:20" x14ac:dyDescent="0.3">
      <c r="A437">
        <f>VLOOKUP(Attack[[#This Row],[No用]],SetNo[[No.用]:[vlookup 用]],2,FALSE)</f>
        <v>113</v>
      </c>
      <c r="B437">
        <f>IF(A436&lt;&gt;Attack[[#This Row],[No]],1,B436+1)</f>
        <v>5</v>
      </c>
      <c r="C437" s="1" t="s">
        <v>705</v>
      </c>
      <c r="D437" t="s">
        <v>111</v>
      </c>
      <c r="E437" s="1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285</v>
      </c>
      <c r="L437" s="1" t="s">
        <v>173</v>
      </c>
      <c r="M437">
        <v>45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職業体験五色工ICONIC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6</v>
      </c>
      <c r="C438" s="1" t="s">
        <v>705</v>
      </c>
      <c r="D438" t="s">
        <v>111</v>
      </c>
      <c r="E438" s="1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職業体験五色工ICONIC</v>
      </c>
    </row>
    <row r="439" spans="1:20" x14ac:dyDescent="0.3">
      <c r="A439">
        <f>VLOOKUP(Attack[[#This Row],[No用]],SetNo[[No.用]:[vlookup 用]],2,FALSE)</f>
        <v>113</v>
      </c>
      <c r="B439">
        <f>IF(A438&lt;&gt;Attack[[#This Row],[No]],1,B438+1)</f>
        <v>7</v>
      </c>
      <c r="C439" s="1" t="s">
        <v>705</v>
      </c>
      <c r="D439" t="s">
        <v>111</v>
      </c>
      <c r="E439" s="1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183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Attack[[#This Row],[服装]]&amp;Attack[[#This Row],[名前]]&amp;Attack[[#This Row],[レアリティ]]</f>
        <v>職業体験五色工ICONIC</v>
      </c>
    </row>
    <row r="440" spans="1:20" x14ac:dyDescent="0.3">
      <c r="A440">
        <f>VLOOKUP(Attack[[#This Row],[No用]],SetNo[[No.用]:[vlookup 用]],2,FALSE)</f>
        <v>113</v>
      </c>
      <c r="B440">
        <f>IF(A439&lt;&gt;Attack[[#This Row],[No]],1,B439+1)</f>
        <v>8</v>
      </c>
      <c r="C440" s="1" t="s">
        <v>705</v>
      </c>
      <c r="D440" t="s">
        <v>111</v>
      </c>
      <c r="E440" s="1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271</v>
      </c>
      <c r="L440" s="1" t="s">
        <v>225</v>
      </c>
      <c r="M440">
        <v>49</v>
      </c>
      <c r="N440">
        <v>0</v>
      </c>
      <c r="O440">
        <v>59</v>
      </c>
      <c r="P440">
        <v>0</v>
      </c>
      <c r="T440" t="str">
        <f>Attack[[#This Row],[服装]]&amp;Attack[[#This Row],[名前]]&amp;Attack[[#This Row],[レアリティ]]</f>
        <v>職業体験五色工ICONIC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1</v>
      </c>
      <c r="C441" t="s">
        <v>108</v>
      </c>
      <c r="D441" t="s">
        <v>112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235</v>
      </c>
      <c r="K441" t="s">
        <v>9</v>
      </c>
      <c r="L441" t="s">
        <v>400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ユニフォーム白布賢二郎ICONIC</v>
      </c>
    </row>
    <row r="442" spans="1:20" x14ac:dyDescent="0.3">
      <c r="A442">
        <f>VLOOKUP(Attack[[#This Row],[No用]],SetNo[[No.用]:[vlookup 用]],2,FALSE)</f>
        <v>114</v>
      </c>
      <c r="B442">
        <f>IF(A441&lt;&gt;Attack[[#This Row],[No]],1,B441+1)</f>
        <v>2</v>
      </c>
      <c r="C442" t="s">
        <v>108</v>
      </c>
      <c r="D442" t="s">
        <v>112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235</v>
      </c>
      <c r="K442" t="s">
        <v>398</v>
      </c>
      <c r="L442" t="s">
        <v>400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ユニフォーム白布賢二郎ICONIC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1</v>
      </c>
      <c r="C443" t="s">
        <v>393</v>
      </c>
      <c r="D443" t="s">
        <v>394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235</v>
      </c>
      <c r="K443" t="s">
        <v>9</v>
      </c>
      <c r="L443" t="s">
        <v>400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探偵白布賢二郎ICONIC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2</v>
      </c>
      <c r="C444" t="s">
        <v>393</v>
      </c>
      <c r="D444" t="s">
        <v>394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235</v>
      </c>
      <c r="K444" t="s">
        <v>398</v>
      </c>
      <c r="L444" t="s">
        <v>400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探偵白布賢二郎ICONIC</v>
      </c>
    </row>
    <row r="445" spans="1:20" x14ac:dyDescent="0.3">
      <c r="A445">
        <f>VLOOKUP(Attack[[#This Row],[No用]],SetNo[[No.用]:[vlookup 用]],2,FALSE)</f>
        <v>116</v>
      </c>
      <c r="B445">
        <f>IF(A444&lt;&gt;Attack[[#This Row],[No]],1,B444+1)</f>
        <v>1</v>
      </c>
      <c r="C445" t="s">
        <v>108</v>
      </c>
      <c r="D445" t="s">
        <v>113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34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ユニフォーム大平獅音ICONIC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2</v>
      </c>
      <c r="C446" t="s">
        <v>108</v>
      </c>
      <c r="D446" t="s">
        <v>113</v>
      </c>
      <c r="E446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169</v>
      </c>
      <c r="L446" s="1" t="s">
        <v>173</v>
      </c>
      <c r="M446">
        <v>34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ユニフォーム大平獅音ICONIC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3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ユニフォーム大平獅音ICONIC</v>
      </c>
    </row>
    <row r="448" spans="1:20" x14ac:dyDescent="0.3">
      <c r="A448">
        <f>VLOOKUP(Attack[[#This Row],[No用]],SetNo[[No.用]:[vlookup 用]],2,FALSE)</f>
        <v>116</v>
      </c>
      <c r="B448">
        <f>IF(A447&lt;&gt;Attack[[#This Row],[No]],1,B447+1)</f>
        <v>4</v>
      </c>
      <c r="C448" t="s">
        <v>108</v>
      </c>
      <c r="D448" t="s">
        <v>113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ユニフォーム大平獅音ICONIC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1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405</v>
      </c>
      <c r="K449" s="1" t="s">
        <v>168</v>
      </c>
      <c r="L449" s="1" t="s">
        <v>162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ユニフォーム川西太一ICONIC</v>
      </c>
    </row>
    <row r="450" spans="1:20" x14ac:dyDescent="0.3">
      <c r="A450">
        <f>VLOOKUP(Attack[[#This Row],[No用]],SetNo[[No.用]:[vlookup 用]],2,FALSE)</f>
        <v>117</v>
      </c>
      <c r="B450">
        <f>IF(A449&lt;&gt;Attack[[#This Row],[No]],1,B449+1)</f>
        <v>2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405</v>
      </c>
      <c r="K450" s="1" t="s">
        <v>169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ユニフォーム川西太一ICONIC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1</v>
      </c>
      <c r="C451" t="s">
        <v>108</v>
      </c>
      <c r="D451" s="1" t="s">
        <v>664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28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ユニフォーム瀬見英太ICONIC</v>
      </c>
    </row>
    <row r="452" spans="1:20" x14ac:dyDescent="0.3">
      <c r="A452">
        <f>VLOOKUP(Attack[[#This Row],[No用]],SetNo[[No.用]:[vlookup 用]],2,FALSE)</f>
        <v>118</v>
      </c>
      <c r="B452">
        <f>IF(A451&lt;&gt;Attack[[#This Row],[No]],1,B451+1)</f>
        <v>2</v>
      </c>
      <c r="C452" t="s">
        <v>108</v>
      </c>
      <c r="D452" s="1" t="s">
        <v>664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235</v>
      </c>
      <c r="K452" s="1" t="s">
        <v>169</v>
      </c>
      <c r="L452" s="1" t="s">
        <v>178</v>
      </c>
      <c r="M452">
        <v>28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ユニフォーム瀬見英太ICONIC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1</v>
      </c>
      <c r="C453" t="s">
        <v>108</v>
      </c>
      <c r="D453" t="s">
        <v>115</v>
      </c>
      <c r="E453" t="s">
        <v>73</v>
      </c>
      <c r="F453" t="s">
        <v>80</v>
      </c>
      <c r="G453" t="s">
        <v>118</v>
      </c>
      <c r="H453" t="s">
        <v>71</v>
      </c>
      <c r="I453">
        <v>1</v>
      </c>
      <c r="J453" t="s">
        <v>235</v>
      </c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ユニフォーム山形隼人ICONIC</v>
      </c>
    </row>
    <row r="454" spans="1:20" x14ac:dyDescent="0.3">
      <c r="A454">
        <f>VLOOKUP(Attack[[#This Row],[No用]],SetNo[[No.用]:[vlookup 用]],2,FALSE)</f>
        <v>120</v>
      </c>
      <c r="B454">
        <f>IF(A453&lt;&gt;Attack[[#This Row],[No]],1,B453+1)</f>
        <v>1</v>
      </c>
      <c r="C454" t="s">
        <v>108</v>
      </c>
      <c r="D454" t="s">
        <v>186</v>
      </c>
      <c r="E454" t="s">
        <v>77</v>
      </c>
      <c r="F454" t="s">
        <v>74</v>
      </c>
      <c r="G454" t="s">
        <v>185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ユニフォーム宮侑ICONIC</v>
      </c>
    </row>
    <row r="455" spans="1:20" x14ac:dyDescent="0.3">
      <c r="A455">
        <f>VLOOKUP(Attack[[#This Row],[No用]],SetNo[[No.用]:[vlookup 用]],2,FALSE)</f>
        <v>120</v>
      </c>
      <c r="B455">
        <f>IF(A454&lt;&gt;Attack[[#This Row],[No]],1,B454+1)</f>
        <v>2</v>
      </c>
      <c r="C455" t="s">
        <v>108</v>
      </c>
      <c r="D455" t="s">
        <v>186</v>
      </c>
      <c r="E455" t="s">
        <v>77</v>
      </c>
      <c r="F455" t="s">
        <v>74</v>
      </c>
      <c r="G455" t="s">
        <v>185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ユニフォーム宮侑ICONIC</v>
      </c>
    </row>
    <row r="456" spans="1:20" x14ac:dyDescent="0.3">
      <c r="A456">
        <f>VLOOKUP(Attack[[#This Row],[No用]],SetNo[[No.用]:[vlookup 用]],2,FALSE)</f>
        <v>121</v>
      </c>
      <c r="B456">
        <f>IF(A455&lt;&gt;Attack[[#This Row],[No]],1,B455+1)</f>
        <v>1</v>
      </c>
      <c r="C456" s="1" t="s">
        <v>898</v>
      </c>
      <c r="D456" t="s">
        <v>186</v>
      </c>
      <c r="E456" s="1" t="s">
        <v>73</v>
      </c>
      <c r="F456" t="s">
        <v>74</v>
      </c>
      <c r="G456" t="s">
        <v>185</v>
      </c>
      <c r="H456" t="s">
        <v>71</v>
      </c>
      <c r="I456">
        <v>1</v>
      </c>
      <c r="J456" t="s">
        <v>235</v>
      </c>
      <c r="K456" s="1" t="s">
        <v>168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文化祭宮侑ICONIC</v>
      </c>
    </row>
    <row r="457" spans="1:20" x14ac:dyDescent="0.3">
      <c r="A457">
        <f>VLOOKUP(Attack[[#This Row],[No用]],SetNo[[No.用]:[vlookup 用]],2,FALSE)</f>
        <v>121</v>
      </c>
      <c r="B457">
        <f>IF(A456&lt;&gt;Attack[[#This Row],[No]],1,B456+1)</f>
        <v>2</v>
      </c>
      <c r="C457" s="1" t="s">
        <v>898</v>
      </c>
      <c r="D457" t="s">
        <v>186</v>
      </c>
      <c r="E457" s="1" t="s">
        <v>73</v>
      </c>
      <c r="F457" t="s">
        <v>74</v>
      </c>
      <c r="G457" t="s">
        <v>185</v>
      </c>
      <c r="H457" t="s">
        <v>71</v>
      </c>
      <c r="I457">
        <v>1</v>
      </c>
      <c r="J457" t="s">
        <v>235</v>
      </c>
      <c r="K457" s="1" t="s">
        <v>169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文化祭宮侑ICONIC</v>
      </c>
    </row>
    <row r="458" spans="1:20" x14ac:dyDescent="0.3">
      <c r="A458">
        <f>VLOOKUP(Attack[[#This Row],[No用]],SetNo[[No.用]:[vlookup 用]],2,FALSE)</f>
        <v>122</v>
      </c>
      <c r="B458">
        <f>IF(A455&lt;&gt;Attack[[#This Row],[No]],1,B455+1)</f>
        <v>1</v>
      </c>
      <c r="C458" t="s">
        <v>108</v>
      </c>
      <c r="D458" t="s">
        <v>187</v>
      </c>
      <c r="E458" t="s">
        <v>90</v>
      </c>
      <c r="F458" t="s">
        <v>78</v>
      </c>
      <c r="G458" t="s">
        <v>185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ユニフォーム宮治ICONIC</v>
      </c>
    </row>
    <row r="459" spans="1:20" x14ac:dyDescent="0.3">
      <c r="A459">
        <f>VLOOKUP(Attack[[#This Row],[No用]],SetNo[[No.用]:[vlookup 用]],2,FALSE)</f>
        <v>122</v>
      </c>
      <c r="B459">
        <f>IF(A458&lt;&gt;Attack[[#This Row],[No]],1,B458+1)</f>
        <v>2</v>
      </c>
      <c r="C459" t="s">
        <v>108</v>
      </c>
      <c r="D459" t="s">
        <v>187</v>
      </c>
      <c r="E459" t="s">
        <v>90</v>
      </c>
      <c r="F459" t="s">
        <v>78</v>
      </c>
      <c r="G459" t="s">
        <v>185</v>
      </c>
      <c r="H459" t="s">
        <v>71</v>
      </c>
      <c r="I459">
        <v>1</v>
      </c>
      <c r="J459" t="s">
        <v>235</v>
      </c>
      <c r="K459" s="1" t="s">
        <v>169</v>
      </c>
      <c r="L459" s="1" t="s">
        <v>173</v>
      </c>
      <c r="M459">
        <v>35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ユニフォーム宮治ICONIC</v>
      </c>
    </row>
    <row r="460" spans="1:20" x14ac:dyDescent="0.3">
      <c r="A460">
        <f>VLOOKUP(Attack[[#This Row],[No用]],SetNo[[No.用]:[vlookup 用]],2,FALSE)</f>
        <v>122</v>
      </c>
      <c r="B460">
        <f>IF(A459&lt;&gt;Attack[[#This Row],[No]],1,B459+1)</f>
        <v>3</v>
      </c>
      <c r="C460" t="s">
        <v>108</v>
      </c>
      <c r="D460" t="s">
        <v>187</v>
      </c>
      <c r="E460" t="s">
        <v>90</v>
      </c>
      <c r="F460" t="s">
        <v>78</v>
      </c>
      <c r="G460" t="s">
        <v>185</v>
      </c>
      <c r="H460" t="s">
        <v>71</v>
      </c>
      <c r="I460">
        <v>1</v>
      </c>
      <c r="J460" t="s">
        <v>235</v>
      </c>
      <c r="K460" s="1" t="s">
        <v>170</v>
      </c>
      <c r="L460" s="1" t="s">
        <v>173</v>
      </c>
      <c r="M460">
        <v>41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ユニフォーム宮治ICONIC</v>
      </c>
    </row>
    <row r="461" spans="1:20" x14ac:dyDescent="0.3">
      <c r="A461">
        <f>VLOOKUP(Attack[[#This Row],[No用]],SetNo[[No.用]:[vlookup 用]],2,FALSE)</f>
        <v>122</v>
      </c>
      <c r="B461">
        <f>IF(A460&lt;&gt;Attack[[#This Row],[No]],1,B460+1)</f>
        <v>4</v>
      </c>
      <c r="C461" t="s">
        <v>108</v>
      </c>
      <c r="D461" t="s">
        <v>187</v>
      </c>
      <c r="E461" t="s">
        <v>90</v>
      </c>
      <c r="F461" t="s">
        <v>78</v>
      </c>
      <c r="G461" t="s">
        <v>185</v>
      </c>
      <c r="H461" t="s">
        <v>71</v>
      </c>
      <c r="I461">
        <v>1</v>
      </c>
      <c r="J461" t="s">
        <v>235</v>
      </c>
      <c r="K461" s="1" t="s">
        <v>172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ユニフォーム宮治ICONIC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5</v>
      </c>
      <c r="C462" t="s">
        <v>108</v>
      </c>
      <c r="D462" t="s">
        <v>187</v>
      </c>
      <c r="E462" t="s">
        <v>90</v>
      </c>
      <c r="F462" t="s">
        <v>78</v>
      </c>
      <c r="G462" t="s">
        <v>185</v>
      </c>
      <c r="H462" t="s">
        <v>71</v>
      </c>
      <c r="I462">
        <v>1</v>
      </c>
      <c r="J462" t="s">
        <v>235</v>
      </c>
      <c r="K462" s="1" t="s">
        <v>168</v>
      </c>
      <c r="L462" s="1" t="s">
        <v>225</v>
      </c>
      <c r="M462">
        <v>50</v>
      </c>
      <c r="N462">
        <v>0</v>
      </c>
      <c r="O462">
        <v>60</v>
      </c>
      <c r="P462">
        <v>0</v>
      </c>
      <c r="T462" t="str">
        <f>Attack[[#This Row],[服装]]&amp;Attack[[#This Row],[名前]]&amp;Attack[[#This Row],[レアリティ]]</f>
        <v>ユニフォーム宮治ICONIC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6</v>
      </c>
      <c r="C463" t="s">
        <v>108</v>
      </c>
      <c r="D463" t="s">
        <v>187</v>
      </c>
      <c r="E463" t="s">
        <v>90</v>
      </c>
      <c r="F463" t="s">
        <v>78</v>
      </c>
      <c r="G463" t="s">
        <v>185</v>
      </c>
      <c r="H463" t="s">
        <v>71</v>
      </c>
      <c r="I463">
        <v>1</v>
      </c>
      <c r="J463" t="s">
        <v>235</v>
      </c>
      <c r="K463" s="1" t="s">
        <v>169</v>
      </c>
      <c r="L463" s="1" t="s">
        <v>225</v>
      </c>
      <c r="M463">
        <v>52</v>
      </c>
      <c r="N463">
        <v>0</v>
      </c>
      <c r="O463">
        <v>62</v>
      </c>
      <c r="P463">
        <v>0</v>
      </c>
      <c r="T463" t="str">
        <f>Attack[[#This Row],[服装]]&amp;Attack[[#This Row],[名前]]&amp;Attack[[#This Row],[レアリティ]]</f>
        <v>ユニフォーム宮治ICONIC</v>
      </c>
    </row>
    <row r="464" spans="1:20" x14ac:dyDescent="0.3">
      <c r="A464">
        <f>VLOOKUP(Attack[[#This Row],[No用]],SetNo[[No.用]:[vlookup 用]],2,FALSE)</f>
        <v>123</v>
      </c>
      <c r="B464">
        <f>IF(A463&lt;&gt;Attack[[#This Row],[No]],1,B463+1)</f>
        <v>1</v>
      </c>
      <c r="C464" t="s">
        <v>108</v>
      </c>
      <c r="D464" t="s">
        <v>188</v>
      </c>
      <c r="E464" t="s">
        <v>77</v>
      </c>
      <c r="F464" t="s">
        <v>82</v>
      </c>
      <c r="G464" t="s">
        <v>185</v>
      </c>
      <c r="H464" t="s">
        <v>71</v>
      </c>
      <c r="I464">
        <v>1</v>
      </c>
      <c r="J464" t="s">
        <v>235</v>
      </c>
      <c r="K464" s="1" t="s">
        <v>168</v>
      </c>
      <c r="L464" s="1" t="s">
        <v>178</v>
      </c>
      <c r="M464">
        <v>37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ユニフォーム角名倫太郎ICONIC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2</v>
      </c>
      <c r="C465" t="s">
        <v>108</v>
      </c>
      <c r="D465" t="s">
        <v>188</v>
      </c>
      <c r="E465" t="s">
        <v>77</v>
      </c>
      <c r="F465" t="s">
        <v>82</v>
      </c>
      <c r="G465" t="s">
        <v>185</v>
      </c>
      <c r="H465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32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ユニフォーム角名倫太郎ICONIC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3</v>
      </c>
      <c r="C466" t="s">
        <v>108</v>
      </c>
      <c r="D466" t="s">
        <v>188</v>
      </c>
      <c r="E466" t="s">
        <v>77</v>
      </c>
      <c r="F466" t="s">
        <v>82</v>
      </c>
      <c r="G466" t="s">
        <v>185</v>
      </c>
      <c r="H466" t="s">
        <v>71</v>
      </c>
      <c r="I466">
        <v>1</v>
      </c>
      <c r="J466" t="s">
        <v>235</v>
      </c>
      <c r="K466" s="1" t="s">
        <v>171</v>
      </c>
      <c r="L466" s="1" t="s">
        <v>162</v>
      </c>
      <c r="M466">
        <v>34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ユニフォーム角名倫太郎ICONIC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4</v>
      </c>
      <c r="C467" t="s">
        <v>108</v>
      </c>
      <c r="D467" t="s">
        <v>188</v>
      </c>
      <c r="E467" t="s">
        <v>77</v>
      </c>
      <c r="F467" t="s">
        <v>82</v>
      </c>
      <c r="G467" t="s">
        <v>185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ユニフォーム角名倫太郎ICONIC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189</v>
      </c>
      <c r="E468" t="s">
        <v>77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36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ユニフォーム北信介ICONIC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189</v>
      </c>
      <c r="E469" t="s">
        <v>77</v>
      </c>
      <c r="F469" t="s">
        <v>78</v>
      </c>
      <c r="G469" t="s">
        <v>185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ユニフォーム北信介ICONIC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189</v>
      </c>
      <c r="E470" t="s">
        <v>77</v>
      </c>
      <c r="F470" t="s">
        <v>78</v>
      </c>
      <c r="G470" t="s">
        <v>185</v>
      </c>
      <c r="H470" t="s">
        <v>71</v>
      </c>
      <c r="I470">
        <v>1</v>
      </c>
      <c r="J470" t="s">
        <v>235</v>
      </c>
      <c r="K470" s="1" t="s">
        <v>271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ユニフォーム北信介ICONIC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189</v>
      </c>
      <c r="E471" t="s">
        <v>77</v>
      </c>
      <c r="F47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47</v>
      </c>
      <c r="N471">
        <v>0</v>
      </c>
      <c r="O471">
        <v>57</v>
      </c>
      <c r="P471">
        <v>0</v>
      </c>
      <c r="T471" t="str">
        <f>Attack[[#This Row],[服装]]&amp;Attack[[#This Row],[名前]]&amp;Attack[[#This Row],[レアリティ]]</f>
        <v>ユニフォーム北信介ICONIC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1</v>
      </c>
      <c r="C472" t="s">
        <v>108</v>
      </c>
      <c r="D472" s="1" t="s">
        <v>667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ユニフォーム尾白アランICONIC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2</v>
      </c>
      <c r="C473" t="s">
        <v>108</v>
      </c>
      <c r="D473" s="1" t="s">
        <v>667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235</v>
      </c>
      <c r="K473" s="1" t="s">
        <v>169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ユニフォーム尾白アランICONIC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3</v>
      </c>
      <c r="C474" t="s">
        <v>108</v>
      </c>
      <c r="D474" s="1" t="s">
        <v>667</v>
      </c>
      <c r="E474" t="s">
        <v>77</v>
      </c>
      <c r="F474" s="1" t="s">
        <v>78</v>
      </c>
      <c r="G474" t="s">
        <v>185</v>
      </c>
      <c r="H474" t="s">
        <v>71</v>
      </c>
      <c r="I474">
        <v>1</v>
      </c>
      <c r="J474" t="s">
        <v>235</v>
      </c>
      <c r="K474" s="1" t="s">
        <v>170</v>
      </c>
      <c r="L474" s="1" t="s">
        <v>173</v>
      </c>
      <c r="M474">
        <v>42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ユニフォーム尾白アランICONIC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4</v>
      </c>
      <c r="C475" t="s">
        <v>108</v>
      </c>
      <c r="D475" s="1" t="s">
        <v>667</v>
      </c>
      <c r="E475" t="s">
        <v>77</v>
      </c>
      <c r="F475" s="1" t="s">
        <v>78</v>
      </c>
      <c r="G475" t="s">
        <v>185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ユニフォーム尾白アランICONIC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5</v>
      </c>
      <c r="C476" t="s">
        <v>108</v>
      </c>
      <c r="D476" s="1" t="s">
        <v>667</v>
      </c>
      <c r="E476" t="s">
        <v>77</v>
      </c>
      <c r="F476" s="1" t="s">
        <v>78</v>
      </c>
      <c r="G476" t="s">
        <v>185</v>
      </c>
      <c r="H476" t="s">
        <v>71</v>
      </c>
      <c r="I476">
        <v>1</v>
      </c>
      <c r="J476" t="s">
        <v>235</v>
      </c>
      <c r="K476" s="1" t="s">
        <v>183</v>
      </c>
      <c r="L476" s="1" t="s">
        <v>225</v>
      </c>
      <c r="M476">
        <v>45</v>
      </c>
      <c r="N476">
        <v>0</v>
      </c>
      <c r="O476">
        <v>55</v>
      </c>
      <c r="P476">
        <v>0</v>
      </c>
      <c r="T476" t="str">
        <f>Attack[[#This Row],[服装]]&amp;Attack[[#This Row],[名前]]&amp;Attack[[#This Row],[レアリティ]]</f>
        <v>ユニフォーム尾白アランICONIC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s="1" t="s">
        <v>669</v>
      </c>
      <c r="E477" t="s">
        <v>77</v>
      </c>
      <c r="F477" s="1" t="s">
        <v>80</v>
      </c>
      <c r="G477" t="s">
        <v>185</v>
      </c>
      <c r="H477" t="s">
        <v>71</v>
      </c>
      <c r="I477">
        <v>1</v>
      </c>
      <c r="J477" t="s">
        <v>235</v>
      </c>
      <c r="M477">
        <v>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ユニフォーム赤木路成ICONIC</v>
      </c>
    </row>
    <row r="478" spans="1:20" x14ac:dyDescent="0.3">
      <c r="A478">
        <f>VLOOKUP(Attack[[#This Row],[No用]],SetNo[[No.用]:[vlookup 用]],2,FALSE)</f>
        <v>127</v>
      </c>
      <c r="B478">
        <f>IF(A477&lt;&gt;Attack[[#This Row],[No]],1,B477+1)</f>
        <v>1</v>
      </c>
      <c r="C478" t="s">
        <v>108</v>
      </c>
      <c r="D478" s="1" t="s">
        <v>671</v>
      </c>
      <c r="E478" t="s">
        <v>77</v>
      </c>
      <c r="F478" s="1" t="s">
        <v>82</v>
      </c>
      <c r="G478" t="s">
        <v>185</v>
      </c>
      <c r="H478" t="s">
        <v>71</v>
      </c>
      <c r="I478">
        <v>1</v>
      </c>
      <c r="J478" t="s">
        <v>235</v>
      </c>
      <c r="K478" s="1" t="s">
        <v>168</v>
      </c>
      <c r="L478" s="1" t="s">
        <v>178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ユニフォーム大耳練ICONIC</v>
      </c>
    </row>
    <row r="479" spans="1:20" x14ac:dyDescent="0.3">
      <c r="A479">
        <f>VLOOKUP(Attack[[#This Row],[No用]],SetNo[[No.用]:[vlookup 用]],2,FALSE)</f>
        <v>127</v>
      </c>
      <c r="B479">
        <f>IF(A478&lt;&gt;Attack[[#This Row],[No]],1,B478+1)</f>
        <v>2</v>
      </c>
      <c r="C479" t="s">
        <v>108</v>
      </c>
      <c r="D479" s="1" t="s">
        <v>671</v>
      </c>
      <c r="E479" t="s">
        <v>77</v>
      </c>
      <c r="F479" s="1" t="s">
        <v>82</v>
      </c>
      <c r="G479" t="s">
        <v>185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30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ユニフォーム大耳練ICONIC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3</v>
      </c>
      <c r="C480" t="s">
        <v>108</v>
      </c>
      <c r="D480" s="1" t="s">
        <v>671</v>
      </c>
      <c r="E480" t="s">
        <v>77</v>
      </c>
      <c r="F480" s="1" t="s">
        <v>82</v>
      </c>
      <c r="G480" t="s">
        <v>185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ユニフォーム大耳練ICONIC</v>
      </c>
    </row>
    <row r="481" spans="1:20" x14ac:dyDescent="0.3">
      <c r="A481">
        <f>VLOOKUP(Attack[[#This Row],[No用]],SetNo[[No.用]:[vlookup 用]],2,FALSE)</f>
        <v>128</v>
      </c>
      <c r="B481">
        <f>IF(A480&lt;&gt;Attack[[#This Row],[No]],1,B480+1)</f>
        <v>1</v>
      </c>
      <c r="C481" t="s">
        <v>108</v>
      </c>
      <c r="D481" s="1" t="s">
        <v>673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ユニフォーム理石平介ICONIC</v>
      </c>
    </row>
    <row r="482" spans="1:20" x14ac:dyDescent="0.3">
      <c r="A482">
        <f>VLOOKUP(Attack[[#This Row],[No用]],SetNo[[No.用]:[vlookup 用]],2,FALSE)</f>
        <v>128</v>
      </c>
      <c r="B482">
        <f>IF(A481&lt;&gt;Attack[[#This Row],[No]],1,B481+1)</f>
        <v>2</v>
      </c>
      <c r="C482" t="s">
        <v>108</v>
      </c>
      <c r="D482" s="1" t="s">
        <v>673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ユニフォーム理石平介ICONIC</v>
      </c>
    </row>
    <row r="483" spans="1:20" x14ac:dyDescent="0.3">
      <c r="A483">
        <f>VLOOKUP(Attack[[#This Row],[No用]],SetNo[[No.用]:[vlookup 用]],2,FALSE)</f>
        <v>128</v>
      </c>
      <c r="B483">
        <f>IF(A482&lt;&gt;Attack[[#This Row],[No]],1,B482+1)</f>
        <v>3</v>
      </c>
      <c r="C483" t="s">
        <v>108</v>
      </c>
      <c r="D483" s="1" t="s">
        <v>673</v>
      </c>
      <c r="E483" t="s">
        <v>77</v>
      </c>
      <c r="F483" s="1" t="s">
        <v>78</v>
      </c>
      <c r="G483" t="s">
        <v>185</v>
      </c>
      <c r="H483" t="s">
        <v>71</v>
      </c>
      <c r="I483">
        <v>1</v>
      </c>
      <c r="J483" t="s">
        <v>235</v>
      </c>
      <c r="K483" s="1" t="s">
        <v>271</v>
      </c>
      <c r="L483" s="1" t="s">
        <v>162</v>
      </c>
      <c r="M483">
        <v>35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ユニフォーム理石平介ICONIC</v>
      </c>
    </row>
    <row r="484" spans="1:20" x14ac:dyDescent="0.3">
      <c r="A484">
        <f>VLOOKUP(Attack[[#This Row],[No用]],SetNo[[No.用]:[vlookup 用]],2,FALSE)</f>
        <v>129</v>
      </c>
      <c r="B484">
        <f>IF(A483&lt;&gt;Attack[[#This Row],[No]],1,B483+1)</f>
        <v>1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ユニフォーム木兎光太郎ICONIC</v>
      </c>
    </row>
    <row r="485" spans="1:20" x14ac:dyDescent="0.3">
      <c r="A485">
        <f>VLOOKUP(Attack[[#This Row],[No用]],SetNo[[No.用]:[vlookup 用]],2,FALSE)</f>
        <v>129</v>
      </c>
      <c r="B485">
        <f>IF(A484&lt;&gt;Attack[[#This Row],[No]],1,B484+1)</f>
        <v>2</v>
      </c>
      <c r="C485" t="s">
        <v>108</v>
      </c>
      <c r="D485" t="s">
        <v>122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ユニフォーム木兎光太郎ICONIC</v>
      </c>
    </row>
    <row r="486" spans="1:20" x14ac:dyDescent="0.3">
      <c r="A486">
        <f>VLOOKUP(Attack[[#This Row],[No用]],SetNo[[No.用]:[vlookup 用]],2,FALSE)</f>
        <v>129</v>
      </c>
      <c r="B486">
        <f>IF(A485&lt;&gt;Attack[[#This Row],[No]],1,B485+1)</f>
        <v>3</v>
      </c>
      <c r="C486" t="s">
        <v>108</v>
      </c>
      <c r="D486" t="s">
        <v>122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235</v>
      </c>
      <c r="K486" s="1" t="s">
        <v>170</v>
      </c>
      <c r="L486" s="1" t="s">
        <v>173</v>
      </c>
      <c r="M486">
        <v>39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ユニフォーム木兎光太郎ICONIC</v>
      </c>
    </row>
    <row r="487" spans="1:20" x14ac:dyDescent="0.3">
      <c r="A487">
        <f>VLOOKUP(Attack[[#This Row],[No用]],SetNo[[No.用]:[vlookup 用]],2,FALSE)</f>
        <v>129</v>
      </c>
      <c r="B487">
        <f>IF(A486&lt;&gt;Attack[[#This Row],[No]],1,B486+1)</f>
        <v>4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235</v>
      </c>
      <c r="K487" s="1" t="s">
        <v>271</v>
      </c>
      <c r="L487" s="1" t="s">
        <v>173</v>
      </c>
      <c r="M487">
        <v>42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ユニフォーム木兎光太郎ICONIC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5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235</v>
      </c>
      <c r="K488" s="1" t="s">
        <v>171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ユニフォーム木兎光太郎ICONIC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6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235</v>
      </c>
      <c r="K489" s="1" t="s">
        <v>287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ユニフォーム木兎光太郎ICONIC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7</v>
      </c>
      <c r="C490" t="s">
        <v>108</v>
      </c>
      <c r="D490" t="s">
        <v>122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ユニフォーム木兎光太郎ICONIC</v>
      </c>
    </row>
    <row r="491" spans="1:20" x14ac:dyDescent="0.3">
      <c r="A491">
        <f>VLOOKUP(Attack[[#This Row],[No用]],SetNo[[No.用]:[vlookup 用]],2,FALSE)</f>
        <v>129</v>
      </c>
      <c r="B491">
        <f>IF(A490&lt;&gt;Attack[[#This Row],[No]],1,B490+1)</f>
        <v>8</v>
      </c>
      <c r="C491" t="s">
        <v>108</v>
      </c>
      <c r="D491" t="s">
        <v>122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51</v>
      </c>
      <c r="N491">
        <v>0</v>
      </c>
      <c r="O491">
        <v>61</v>
      </c>
      <c r="P491">
        <v>0</v>
      </c>
      <c r="Q491" s="1" t="s">
        <v>701</v>
      </c>
      <c r="T491" t="str">
        <f>Attack[[#This Row],[服装]]&amp;Attack[[#This Row],[名前]]&amp;Attack[[#This Row],[レアリティ]]</f>
        <v>ユニフォーム木兎光太郎ICONIC</v>
      </c>
    </row>
    <row r="492" spans="1:20" x14ac:dyDescent="0.3">
      <c r="A492">
        <f>VLOOKUP(Attack[[#This Row],[No用]],SetNo[[No.用]:[vlookup 用]],2,FALSE)</f>
        <v>129</v>
      </c>
      <c r="B492">
        <f>IF(A491&lt;&gt;Attack[[#This Row],[No]],1,B491+1)</f>
        <v>9</v>
      </c>
      <c r="C492" t="s">
        <v>108</v>
      </c>
      <c r="D492" t="s">
        <v>122</v>
      </c>
      <c r="E492" t="s">
        <v>90</v>
      </c>
      <c r="F492" t="s">
        <v>78</v>
      </c>
      <c r="G492" t="s">
        <v>128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51</v>
      </c>
      <c r="N492">
        <v>0</v>
      </c>
      <c r="O492">
        <v>61</v>
      </c>
      <c r="P492">
        <v>0</v>
      </c>
      <c r="T492" t="str">
        <f>Attack[[#This Row],[服装]]&amp;Attack[[#This Row],[名前]]&amp;Attack[[#This Row],[レアリティ]]</f>
        <v>ユニフォーム木兎光太郎ICONIC</v>
      </c>
    </row>
    <row r="493" spans="1:20" x14ac:dyDescent="0.3">
      <c r="A493">
        <f>VLOOKUP(Attack[[#This Row],[No用]],SetNo[[No.用]:[vlookup 用]],2,FALSE)</f>
        <v>130</v>
      </c>
      <c r="B493">
        <f>IF(A492&lt;&gt;Attack[[#This Row],[No]],1,B492+1)</f>
        <v>1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夏祭り木兎光太郎ICONIC</v>
      </c>
    </row>
    <row r="494" spans="1:20" x14ac:dyDescent="0.3">
      <c r="A494">
        <f>VLOOKUP(Attack[[#This Row],[No用]],SetNo[[No.用]:[vlookup 用]],2,FALSE)</f>
        <v>130</v>
      </c>
      <c r="B494">
        <f>IF(A493&lt;&gt;Attack[[#This Row],[No]],1,B493+1)</f>
        <v>2</v>
      </c>
      <c r="C494" t="s">
        <v>150</v>
      </c>
      <c r="D494" t="s">
        <v>122</v>
      </c>
      <c r="E494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169</v>
      </c>
      <c r="L494" s="1" t="s">
        <v>178</v>
      </c>
      <c r="M494">
        <v>36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夏祭り木兎光太郎ICONIC</v>
      </c>
    </row>
    <row r="495" spans="1:20" x14ac:dyDescent="0.3">
      <c r="A495">
        <f>VLOOKUP(Attack[[#This Row],[No用]],SetNo[[No.用]:[vlookup 用]],2,FALSE)</f>
        <v>130</v>
      </c>
      <c r="B495">
        <f>IF(A494&lt;&gt;Attack[[#This Row],[No]],1,B494+1)</f>
        <v>3</v>
      </c>
      <c r="C495" t="s">
        <v>150</v>
      </c>
      <c r="D495" t="s">
        <v>122</v>
      </c>
      <c r="E495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夏祭り木兎光太郎ICONIC</v>
      </c>
    </row>
    <row r="496" spans="1:20" x14ac:dyDescent="0.3">
      <c r="A496">
        <f>VLOOKUP(Attack[[#This Row],[No用]],SetNo[[No.用]:[vlookup 用]],2,FALSE)</f>
        <v>130</v>
      </c>
      <c r="B496">
        <f>IF(A495&lt;&gt;Attack[[#This Row],[No]],1,B495+1)</f>
        <v>4</v>
      </c>
      <c r="C496" t="s">
        <v>150</v>
      </c>
      <c r="D496" t="s">
        <v>122</v>
      </c>
      <c r="E496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271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夏祭り木兎光太郎ICONIC</v>
      </c>
    </row>
    <row r="497" spans="1:20" x14ac:dyDescent="0.3">
      <c r="A497">
        <f>VLOOKUP(Attack[[#This Row],[No用]],SetNo[[No.用]:[vlookup 用]],2,FALSE)</f>
        <v>130</v>
      </c>
      <c r="B497">
        <f>IF(A496&lt;&gt;Attack[[#This Row],[No]],1,B496+1)</f>
        <v>5</v>
      </c>
      <c r="C497" t="s">
        <v>150</v>
      </c>
      <c r="D497" t="s">
        <v>122</v>
      </c>
      <c r="E497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171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夏祭り木兎光太郎ICONIC</v>
      </c>
    </row>
    <row r="498" spans="1:20" x14ac:dyDescent="0.3">
      <c r="A498">
        <f>VLOOKUP(Attack[[#This Row],[No用]],SetNo[[No.用]:[vlookup 用]],2,FALSE)</f>
        <v>130</v>
      </c>
      <c r="B498">
        <f>IF(A497&lt;&gt;Attack[[#This Row],[No]],1,B497+1)</f>
        <v>6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287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夏祭り木兎光太郎ICONIC</v>
      </c>
    </row>
    <row r="499" spans="1:20" x14ac:dyDescent="0.3">
      <c r="A499">
        <f>VLOOKUP(Attack[[#This Row],[No用]],SetNo[[No.用]:[vlookup 用]],2,FALSE)</f>
        <v>130</v>
      </c>
      <c r="B499">
        <f>IF(A498&lt;&gt;Attack[[#This Row],[No]],1,B498+1)</f>
        <v>7</v>
      </c>
      <c r="C499" t="s">
        <v>150</v>
      </c>
      <c r="D499" t="s">
        <v>122</v>
      </c>
      <c r="E499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夏祭り木兎光太郎ICONIC</v>
      </c>
    </row>
    <row r="500" spans="1:20" x14ac:dyDescent="0.3">
      <c r="A500">
        <f>VLOOKUP(Attack[[#This Row],[No用]],SetNo[[No.用]:[vlookup 用]],2,FALSE)</f>
        <v>130</v>
      </c>
      <c r="B500">
        <f>IF(A499&lt;&gt;Attack[[#This Row],[No]],1,B499+1)</f>
        <v>8</v>
      </c>
      <c r="C500" t="s">
        <v>150</v>
      </c>
      <c r="D500" t="s">
        <v>122</v>
      </c>
      <c r="E500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51</v>
      </c>
      <c r="N500">
        <v>0</v>
      </c>
      <c r="O500">
        <v>61</v>
      </c>
      <c r="P500">
        <v>0</v>
      </c>
      <c r="Q500" s="1" t="s">
        <v>701</v>
      </c>
      <c r="T500" t="str">
        <f>Attack[[#This Row],[服装]]&amp;Attack[[#This Row],[名前]]&amp;Attack[[#This Row],[レアリティ]]</f>
        <v>夏祭り木兎光太郎ICONIC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9</v>
      </c>
      <c r="C501" t="s">
        <v>150</v>
      </c>
      <c r="D501" t="s">
        <v>122</v>
      </c>
      <c r="E501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271</v>
      </c>
      <c r="L501" s="1" t="s">
        <v>225</v>
      </c>
      <c r="M501">
        <v>51</v>
      </c>
      <c r="N501">
        <v>0</v>
      </c>
      <c r="O501">
        <v>61</v>
      </c>
      <c r="P501">
        <v>0</v>
      </c>
      <c r="T501" t="str">
        <f>Attack[[#This Row],[服装]]&amp;Attack[[#This Row],[名前]]&amp;Attack[[#This Row],[レアリティ]]</f>
        <v>夏祭り木兎光太郎ICONIC</v>
      </c>
    </row>
    <row r="502" spans="1:20" x14ac:dyDescent="0.3">
      <c r="A502">
        <f>VLOOKUP(Attack[[#This Row],[No用]],SetNo[[No.用]:[vlookup 用]],2,FALSE)</f>
        <v>131</v>
      </c>
      <c r="B502">
        <f>IF(A501&lt;&gt;Attack[[#This Row],[No]],1,B501+1)</f>
        <v>1</v>
      </c>
      <c r="C502" t="s">
        <v>108</v>
      </c>
      <c r="D502" t="s">
        <v>123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ユニフォーム木葉秋紀ICONIC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2</v>
      </c>
      <c r="C503" t="s">
        <v>108</v>
      </c>
      <c r="D503" t="s">
        <v>123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169</v>
      </c>
      <c r="L503" s="1" t="s">
        <v>178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ユニフォーム木葉秋紀ICONIC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3</v>
      </c>
      <c r="C504" t="s">
        <v>108</v>
      </c>
      <c r="D504" t="s">
        <v>123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171</v>
      </c>
      <c r="L504" s="1" t="s">
        <v>173</v>
      </c>
      <c r="M504">
        <v>36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ユニフォーム木葉秋紀ICONIC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4</v>
      </c>
      <c r="C505" t="s">
        <v>108</v>
      </c>
      <c r="D505" t="s">
        <v>123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T505" t="str">
        <f>Attack[[#This Row],[服装]]&amp;Attack[[#This Row],[名前]]&amp;Attack[[#This Row],[レアリティ]]</f>
        <v>ユニフォーム木葉秋紀ICONIC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s="1" t="s">
        <v>387</v>
      </c>
      <c r="D506" t="s">
        <v>123</v>
      </c>
      <c r="E506" s="1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探偵木葉秋紀ICONIC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s="1" t="s">
        <v>387</v>
      </c>
      <c r="D507" t="s">
        <v>123</v>
      </c>
      <c r="E507" s="1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169</v>
      </c>
      <c r="L507" s="1" t="s">
        <v>178</v>
      </c>
      <c r="M507">
        <v>31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探偵木葉秋紀ICONIC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3</v>
      </c>
      <c r="C508" s="1" t="s">
        <v>387</v>
      </c>
      <c r="D508" t="s">
        <v>123</v>
      </c>
      <c r="E508" s="1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405</v>
      </c>
      <c r="K508" s="1" t="s">
        <v>171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探偵木葉秋紀ICONIC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4</v>
      </c>
      <c r="C509" s="1" t="s">
        <v>387</v>
      </c>
      <c r="D509" t="s">
        <v>123</v>
      </c>
      <c r="E509" s="1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405</v>
      </c>
      <c r="K509" s="1" t="s">
        <v>172</v>
      </c>
      <c r="L509" s="1" t="s">
        <v>178</v>
      </c>
      <c r="M509">
        <v>31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探偵木葉秋紀ICONIC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5</v>
      </c>
      <c r="C510" s="1" t="s">
        <v>387</v>
      </c>
      <c r="D510" t="s">
        <v>123</v>
      </c>
      <c r="E510" s="1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探偵木葉秋紀ICONIC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1</v>
      </c>
      <c r="C511" t="s">
        <v>108</v>
      </c>
      <c r="D511" t="s">
        <v>124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ユニフォーム猿杙大和ICONIC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2</v>
      </c>
      <c r="C512" t="s">
        <v>108</v>
      </c>
      <c r="D512" t="s">
        <v>124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ユニフォーム猿杙大和ICONIC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3</v>
      </c>
      <c r="C513" t="s">
        <v>108</v>
      </c>
      <c r="D513" t="s">
        <v>124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ユニフォーム猿杙大和ICONIC</v>
      </c>
    </row>
    <row r="514" spans="1:20" x14ac:dyDescent="0.3">
      <c r="A514">
        <f>VLOOKUP(Attack[[#This Row],[No用]],SetNo[[No.用]:[vlookup 用]],2,FALSE)</f>
        <v>133</v>
      </c>
      <c r="B514">
        <f>IF(A513&lt;&gt;Attack[[#This Row],[No]],1,B513+1)</f>
        <v>4</v>
      </c>
      <c r="C514" t="s">
        <v>108</v>
      </c>
      <c r="D514" t="s">
        <v>124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ユニフォーム猿杙大和ICONIC</v>
      </c>
    </row>
    <row r="515" spans="1:20" x14ac:dyDescent="0.3">
      <c r="A515">
        <f>VLOOKUP(Attack[[#This Row],[No用]],SetNo[[No.用]:[vlookup 用]],2,FALSE)</f>
        <v>133</v>
      </c>
      <c r="B515">
        <f>IF(A514&lt;&gt;Attack[[#This Row],[No]],1,B514+1)</f>
        <v>5</v>
      </c>
      <c r="C515" t="s">
        <v>108</v>
      </c>
      <c r="D515" t="s">
        <v>124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47</v>
      </c>
      <c r="N515">
        <v>0</v>
      </c>
      <c r="O515">
        <v>57</v>
      </c>
      <c r="P515">
        <v>0</v>
      </c>
      <c r="T515" t="str">
        <f>Attack[[#This Row],[服装]]&amp;Attack[[#This Row],[名前]]&amp;Attack[[#This Row],[レアリティ]]</f>
        <v>ユニフォーム猿杙大和ICONIC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1</v>
      </c>
      <c r="C516" t="s">
        <v>108</v>
      </c>
      <c r="D516" t="s">
        <v>125</v>
      </c>
      <c r="E516" t="s">
        <v>90</v>
      </c>
      <c r="F516" t="s">
        <v>80</v>
      </c>
      <c r="G516" t="s">
        <v>128</v>
      </c>
      <c r="H516" t="s">
        <v>71</v>
      </c>
      <c r="I516">
        <v>1</v>
      </c>
      <c r="J516" t="s">
        <v>235</v>
      </c>
      <c r="M516">
        <v>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ユニフォーム小見春樹ICONIC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126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ユニフォーム尾長渉ICONIC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126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ユニフォーム尾長渉ICONIC</v>
      </c>
    </row>
    <row r="519" spans="1:20" x14ac:dyDescent="0.3">
      <c r="A519">
        <f>VLOOKUP(Attack[[#This Row],[No用]],SetNo[[No.用]:[vlookup 用]],2,FALSE)</f>
        <v>136</v>
      </c>
      <c r="B519">
        <f>IF(A518&lt;&gt;Attack[[#This Row],[No]],1,B518+1)</f>
        <v>1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30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ユニフォーム鷲尾辰生ICONIC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2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ユニフォーム鷲尾辰生ICONIC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3</v>
      </c>
      <c r="C521" t="s">
        <v>108</v>
      </c>
      <c r="D521" t="s">
        <v>127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ユニフォーム鷲尾辰生ICONIC</v>
      </c>
    </row>
    <row r="522" spans="1:20" x14ac:dyDescent="0.3">
      <c r="A522">
        <f>VLOOKUP(Attack[[#This Row],[No用]],SetNo[[No.用]:[vlookup 用]],2,FALSE)</f>
        <v>137</v>
      </c>
      <c r="B522">
        <f>IF(A521&lt;&gt;Attack[[#This Row],[No]],1,B521+1)</f>
        <v>1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ユニフォーム赤葦京治ICONIC</v>
      </c>
    </row>
    <row r="523" spans="1:20" x14ac:dyDescent="0.3">
      <c r="A523">
        <f>VLOOKUP(Attack[[#This Row],[No用]],SetNo[[No.用]:[vlookup 用]],2,FALSE)</f>
        <v>137</v>
      </c>
      <c r="B523">
        <f>IF(A522&lt;&gt;Attack[[#This Row],[No]],1,B522+1)</f>
        <v>2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ユニフォーム赤葦京治ICONIC</v>
      </c>
    </row>
    <row r="524" spans="1:20" x14ac:dyDescent="0.3">
      <c r="A524">
        <f>VLOOKUP(Attack[[#This Row],[No用]],SetNo[[No.用]:[vlookup 用]],2,FALSE)</f>
        <v>138</v>
      </c>
      <c r="B524">
        <f>IF(A523&lt;&gt;Attack[[#This Row],[No]],1,B523+1)</f>
        <v>1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夏祭り赤葦京治ICONIC</v>
      </c>
    </row>
    <row r="525" spans="1:20" x14ac:dyDescent="0.3">
      <c r="A525">
        <f>VLOOKUP(Attack[[#This Row],[No用]],SetNo[[No.用]:[vlookup 用]],2,FALSE)</f>
        <v>138</v>
      </c>
      <c r="B525">
        <f>IF(A524&lt;&gt;Attack[[#This Row],[No]],1,B524+1)</f>
        <v>2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夏祭り赤葦京治ICONIC</v>
      </c>
    </row>
    <row r="526" spans="1:20" x14ac:dyDescent="0.3">
      <c r="A526">
        <f>VLOOKUP(Attack[[#This Row],[No用]],SetNo[[No.用]:[vlookup 用]],2,FALSE)</f>
        <v>139</v>
      </c>
      <c r="B526">
        <f>IF(A525&lt;&gt;Attack[[#This Row],[No]],1,B525+1)</f>
        <v>1</v>
      </c>
      <c r="C526" t="s">
        <v>108</v>
      </c>
      <c r="D526" t="s">
        <v>284</v>
      </c>
      <c r="E526" t="s">
        <v>77</v>
      </c>
      <c r="F526" t="s">
        <v>78</v>
      </c>
      <c r="G526" t="s">
        <v>134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ユニフォーム星海光来ICONIC</v>
      </c>
    </row>
    <row r="527" spans="1:20" x14ac:dyDescent="0.3">
      <c r="A527">
        <f>VLOOKUP(Attack[[#This Row],[No用]],SetNo[[No.用]:[vlookup 用]],2,FALSE)</f>
        <v>139</v>
      </c>
      <c r="B527">
        <f>IF(A526&lt;&gt;Attack[[#This Row],[No]],1,B526+1)</f>
        <v>2</v>
      </c>
      <c r="C527" t="s">
        <v>108</v>
      </c>
      <c r="D527" t="s">
        <v>284</v>
      </c>
      <c r="E527" t="s">
        <v>77</v>
      </c>
      <c r="F527" t="s">
        <v>78</v>
      </c>
      <c r="G527" t="s">
        <v>134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ユニフォーム星海光来ICONIC</v>
      </c>
    </row>
    <row r="528" spans="1:20" x14ac:dyDescent="0.3">
      <c r="A528">
        <f>VLOOKUP(Attack[[#This Row],[No用]],SetNo[[No.用]:[vlookup 用]],2,FALSE)</f>
        <v>139</v>
      </c>
      <c r="B528">
        <f>IF(A527&lt;&gt;Attack[[#This Row],[No]],1,B527+1)</f>
        <v>3</v>
      </c>
      <c r="C528" t="s">
        <v>108</v>
      </c>
      <c r="D528" t="s">
        <v>284</v>
      </c>
      <c r="E528" t="s">
        <v>77</v>
      </c>
      <c r="F528" t="s">
        <v>78</v>
      </c>
      <c r="G528" t="s">
        <v>134</v>
      </c>
      <c r="H528" t="s">
        <v>71</v>
      </c>
      <c r="I528">
        <v>1</v>
      </c>
      <c r="J528" t="s">
        <v>235</v>
      </c>
      <c r="K528" s="1" t="s">
        <v>271</v>
      </c>
      <c r="L528" s="1" t="s">
        <v>173</v>
      </c>
      <c r="M528">
        <v>42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ユニフォーム星海光来ICONIC</v>
      </c>
    </row>
    <row r="529" spans="1:20" x14ac:dyDescent="0.3">
      <c r="A529">
        <f>VLOOKUP(Attack[[#This Row],[No用]],SetNo[[No.用]:[vlookup 用]],2,FALSE)</f>
        <v>139</v>
      </c>
      <c r="B529">
        <f>IF(A528&lt;&gt;Attack[[#This Row],[No]],1,B528+1)</f>
        <v>4</v>
      </c>
      <c r="C529" t="s">
        <v>108</v>
      </c>
      <c r="D529" t="s">
        <v>284</v>
      </c>
      <c r="E529" t="s">
        <v>77</v>
      </c>
      <c r="F529" t="s">
        <v>78</v>
      </c>
      <c r="G529" t="s">
        <v>134</v>
      </c>
      <c r="H529" t="s">
        <v>71</v>
      </c>
      <c r="I529">
        <v>1</v>
      </c>
      <c r="J529" t="s">
        <v>235</v>
      </c>
      <c r="K529" s="1" t="s">
        <v>171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ユニフォーム星海光来ICONIC</v>
      </c>
    </row>
    <row r="530" spans="1:20" x14ac:dyDescent="0.3">
      <c r="A530">
        <f>VLOOKUP(Attack[[#This Row],[No用]],SetNo[[No.用]:[vlookup 用]],2,FALSE)</f>
        <v>139</v>
      </c>
      <c r="B530">
        <f>IF(A529&lt;&gt;Attack[[#This Row],[No]],1,B529+1)</f>
        <v>5</v>
      </c>
      <c r="C530" t="s">
        <v>108</v>
      </c>
      <c r="D530" t="s">
        <v>284</v>
      </c>
      <c r="E530" t="s">
        <v>77</v>
      </c>
      <c r="F530" t="s">
        <v>78</v>
      </c>
      <c r="G530" t="s">
        <v>134</v>
      </c>
      <c r="H530" t="s">
        <v>71</v>
      </c>
      <c r="I530">
        <v>1</v>
      </c>
      <c r="J530" t="s">
        <v>235</v>
      </c>
      <c r="K530" s="1" t="s">
        <v>287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ユニフォーム星海光来ICONIC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6</v>
      </c>
      <c r="C531" t="s">
        <v>108</v>
      </c>
      <c r="D531" t="s">
        <v>284</v>
      </c>
      <c r="E531" t="s">
        <v>77</v>
      </c>
      <c r="F531" t="s">
        <v>78</v>
      </c>
      <c r="G531" t="s">
        <v>134</v>
      </c>
      <c r="H531" t="s">
        <v>71</v>
      </c>
      <c r="I531">
        <v>1</v>
      </c>
      <c r="J531" t="s">
        <v>235</v>
      </c>
      <c r="K531" s="1" t="s">
        <v>172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ユニフォーム星海光来ICONIC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7</v>
      </c>
      <c r="C532" t="s">
        <v>108</v>
      </c>
      <c r="D532" t="s">
        <v>284</v>
      </c>
      <c r="E532" t="s">
        <v>77</v>
      </c>
      <c r="F532" t="s">
        <v>78</v>
      </c>
      <c r="G532" t="s">
        <v>134</v>
      </c>
      <c r="H532" t="s">
        <v>71</v>
      </c>
      <c r="I532">
        <v>1</v>
      </c>
      <c r="J532" t="s">
        <v>235</v>
      </c>
      <c r="K532" s="1" t="s">
        <v>183</v>
      </c>
      <c r="L532" s="1" t="s">
        <v>225</v>
      </c>
      <c r="M532">
        <v>51</v>
      </c>
      <c r="N532">
        <v>0</v>
      </c>
      <c r="O532">
        <v>61</v>
      </c>
      <c r="P532">
        <v>0</v>
      </c>
      <c r="T532" t="str">
        <f>Attack[[#This Row],[服装]]&amp;Attack[[#This Row],[名前]]&amp;Attack[[#This Row],[レアリティ]]</f>
        <v>ユニフォーム星海光来ICONIC</v>
      </c>
    </row>
    <row r="533" spans="1:20" x14ac:dyDescent="0.3">
      <c r="A533">
        <f>VLOOKUP(Attack[[#This Row],[No用]],SetNo[[No.用]:[vlookup 用]],2,FALSE)</f>
        <v>140</v>
      </c>
      <c r="B533">
        <f>IF(A532&lt;&gt;Attack[[#This Row],[No]],1,B532+1)</f>
        <v>1</v>
      </c>
      <c r="C533" s="1" t="s">
        <v>898</v>
      </c>
      <c r="D533" t="s">
        <v>284</v>
      </c>
      <c r="E533" s="1" t="s">
        <v>73</v>
      </c>
      <c r="F533" t="s">
        <v>78</v>
      </c>
      <c r="G533" t="s">
        <v>134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39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文化祭星海光来ICONIC</v>
      </c>
    </row>
    <row r="534" spans="1:20" x14ac:dyDescent="0.3">
      <c r="A534">
        <f>VLOOKUP(Attack[[#This Row],[No用]],SetNo[[No.用]:[vlookup 用]],2,FALSE)</f>
        <v>140</v>
      </c>
      <c r="B534">
        <f>IF(A533&lt;&gt;Attack[[#This Row],[No]],1,B533+1)</f>
        <v>2</v>
      </c>
      <c r="C534" s="1" t="s">
        <v>898</v>
      </c>
      <c r="D534" t="s">
        <v>284</v>
      </c>
      <c r="E534" s="1" t="s">
        <v>73</v>
      </c>
      <c r="F534" t="s">
        <v>78</v>
      </c>
      <c r="G534" t="s">
        <v>134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文化祭星海光来ICONIC</v>
      </c>
    </row>
    <row r="535" spans="1:20" x14ac:dyDescent="0.3">
      <c r="A535">
        <f>VLOOKUP(Attack[[#This Row],[No用]],SetNo[[No.用]:[vlookup 用]],2,FALSE)</f>
        <v>140</v>
      </c>
      <c r="B535">
        <f>IF(A534&lt;&gt;Attack[[#This Row],[No]],1,B534+1)</f>
        <v>3</v>
      </c>
      <c r="C535" s="1" t="s">
        <v>898</v>
      </c>
      <c r="D535" t="s">
        <v>284</v>
      </c>
      <c r="E535" s="1" t="s">
        <v>73</v>
      </c>
      <c r="F535" t="s">
        <v>78</v>
      </c>
      <c r="G535" t="s">
        <v>134</v>
      </c>
      <c r="H535" t="s">
        <v>71</v>
      </c>
      <c r="I535">
        <v>1</v>
      </c>
      <c r="J535" t="s">
        <v>235</v>
      </c>
      <c r="K535" s="1" t="s">
        <v>271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文化祭星海光来ICONIC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4</v>
      </c>
      <c r="C536" s="1" t="s">
        <v>898</v>
      </c>
      <c r="D536" t="s">
        <v>284</v>
      </c>
      <c r="E536" s="1" t="s">
        <v>73</v>
      </c>
      <c r="F536" t="s">
        <v>78</v>
      </c>
      <c r="G536" t="s">
        <v>134</v>
      </c>
      <c r="H536" t="s">
        <v>71</v>
      </c>
      <c r="I536">
        <v>1</v>
      </c>
      <c r="J536" t="s">
        <v>235</v>
      </c>
      <c r="K536" s="1" t="s">
        <v>171</v>
      </c>
      <c r="L536" s="1" t="s">
        <v>162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文化祭星海光来ICONIC</v>
      </c>
    </row>
    <row r="537" spans="1:20" x14ac:dyDescent="0.3">
      <c r="A537">
        <f>VLOOKUP(Attack[[#This Row],[No用]],SetNo[[No.用]:[vlookup 用]],2,FALSE)</f>
        <v>140</v>
      </c>
      <c r="B537">
        <f>IF(A536&lt;&gt;Attack[[#This Row],[No]],1,B536+1)</f>
        <v>5</v>
      </c>
      <c r="C537" s="1" t="s">
        <v>898</v>
      </c>
      <c r="D537" t="s">
        <v>284</v>
      </c>
      <c r="E537" s="1" t="s">
        <v>73</v>
      </c>
      <c r="F537" t="s">
        <v>78</v>
      </c>
      <c r="G537" t="s">
        <v>134</v>
      </c>
      <c r="H537" t="s">
        <v>71</v>
      </c>
      <c r="I537">
        <v>1</v>
      </c>
      <c r="J537" t="s">
        <v>235</v>
      </c>
      <c r="K537" s="1" t="s">
        <v>285</v>
      </c>
      <c r="L537" s="1" t="s">
        <v>173</v>
      </c>
      <c r="M537">
        <v>39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文化祭星海光来ICONIC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6</v>
      </c>
      <c r="C538" s="1" t="s">
        <v>898</v>
      </c>
      <c r="D538" t="s">
        <v>284</v>
      </c>
      <c r="E538" s="1" t="s">
        <v>73</v>
      </c>
      <c r="F538" t="s">
        <v>78</v>
      </c>
      <c r="G538" t="s">
        <v>134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文化祭星海光来ICONIC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7</v>
      </c>
      <c r="C539" s="1" t="s">
        <v>898</v>
      </c>
      <c r="D539" t="s">
        <v>284</v>
      </c>
      <c r="E539" s="1" t="s">
        <v>73</v>
      </c>
      <c r="F539" t="s">
        <v>78</v>
      </c>
      <c r="G539" t="s">
        <v>134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51</v>
      </c>
      <c r="N539">
        <v>0</v>
      </c>
      <c r="O539">
        <v>61</v>
      </c>
      <c r="P539">
        <v>0</v>
      </c>
      <c r="T539" t="str">
        <f>Attack[[#This Row],[服装]]&amp;Attack[[#This Row],[名前]]&amp;Attack[[#This Row],[レアリティ]]</f>
        <v>文化祭星海光来ICONIC</v>
      </c>
    </row>
    <row r="540" spans="1:20" x14ac:dyDescent="0.3">
      <c r="A540">
        <f>VLOOKUP(Attack[[#This Row],[No用]],SetNo[[No.用]:[vlookup 用]],2,FALSE)</f>
        <v>141</v>
      </c>
      <c r="B540">
        <f>IF(A532&lt;&gt;Attack[[#This Row],[No]],1,B532+1)</f>
        <v>1</v>
      </c>
      <c r="C540" t="s">
        <v>108</v>
      </c>
      <c r="D540" t="s">
        <v>133</v>
      </c>
      <c r="E540" t="s">
        <v>77</v>
      </c>
      <c r="F540" t="s">
        <v>82</v>
      </c>
      <c r="G540" t="s">
        <v>134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ユニフォーム昼神幸郎ICONIC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t="s">
        <v>133</v>
      </c>
      <c r="E541" t="s">
        <v>77</v>
      </c>
      <c r="F541" t="s">
        <v>82</v>
      </c>
      <c r="G541" t="s">
        <v>134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ユニフォーム昼神幸郎ICONIC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t="s">
        <v>133</v>
      </c>
      <c r="E542" t="s">
        <v>77</v>
      </c>
      <c r="F542" t="s">
        <v>82</v>
      </c>
      <c r="G542" t="s">
        <v>134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ユニフォーム昼神幸郎ICONIC</v>
      </c>
    </row>
    <row r="543" spans="1:20" x14ac:dyDescent="0.3">
      <c r="A543">
        <f>VLOOKUP(Attack[[#This Row],[No用]],SetNo[[No.用]:[vlookup 用]],2,FALSE)</f>
        <v>142</v>
      </c>
      <c r="B543">
        <f>IF(A542&lt;&gt;Attack[[#This Row],[No]],1,B542+1)</f>
        <v>1</v>
      </c>
      <c r="C543" t="s">
        <v>108</v>
      </c>
      <c r="D543" t="s">
        <v>131</v>
      </c>
      <c r="E543" t="s">
        <v>77</v>
      </c>
      <c r="F543" t="s">
        <v>78</v>
      </c>
      <c r="G543" t="s">
        <v>135</v>
      </c>
      <c r="H543" t="s">
        <v>71</v>
      </c>
      <c r="I543">
        <v>1</v>
      </c>
      <c r="J543" t="s">
        <v>235</v>
      </c>
      <c r="K543" s="1" t="s">
        <v>168</v>
      </c>
      <c r="L543" s="1" t="s">
        <v>162</v>
      </c>
      <c r="M543">
        <v>36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ユニフォーム佐久早聖臣ICONIC</v>
      </c>
    </row>
    <row r="544" spans="1:20" x14ac:dyDescent="0.3">
      <c r="A544">
        <f>VLOOKUP(Attack[[#This Row],[No用]],SetNo[[No.用]:[vlookup 用]],2,FALSE)</f>
        <v>142</v>
      </c>
      <c r="B544">
        <f>IF(A543&lt;&gt;Attack[[#This Row],[No]],1,B543+1)</f>
        <v>2</v>
      </c>
      <c r="C544" t="s">
        <v>108</v>
      </c>
      <c r="D544" t="s">
        <v>131</v>
      </c>
      <c r="E544" t="s">
        <v>77</v>
      </c>
      <c r="F544" t="s">
        <v>78</v>
      </c>
      <c r="G544" t="s">
        <v>135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ユニフォーム佐久早聖臣ICONIC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3</v>
      </c>
      <c r="C545" t="s">
        <v>108</v>
      </c>
      <c r="D545" t="s">
        <v>131</v>
      </c>
      <c r="E545" t="s">
        <v>77</v>
      </c>
      <c r="F545" t="s">
        <v>78</v>
      </c>
      <c r="G545" t="s">
        <v>135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ユニフォーム佐久早聖臣ICONIC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4</v>
      </c>
      <c r="C546" t="s">
        <v>108</v>
      </c>
      <c r="D546" t="s">
        <v>131</v>
      </c>
      <c r="E546" t="s">
        <v>77</v>
      </c>
      <c r="F546" t="s">
        <v>78</v>
      </c>
      <c r="G546" t="s">
        <v>135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ユニフォーム佐久早聖臣ICONIC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5</v>
      </c>
      <c r="C547" t="s">
        <v>108</v>
      </c>
      <c r="D547" t="s">
        <v>131</v>
      </c>
      <c r="E547" t="s">
        <v>77</v>
      </c>
      <c r="F547" t="s">
        <v>78</v>
      </c>
      <c r="G547" t="s">
        <v>135</v>
      </c>
      <c r="H547" t="s">
        <v>71</v>
      </c>
      <c r="I547">
        <v>1</v>
      </c>
      <c r="J547" t="s">
        <v>235</v>
      </c>
      <c r="K547" s="1" t="s">
        <v>171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ユニフォーム佐久早聖臣ICONIC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6</v>
      </c>
      <c r="C548" t="s">
        <v>108</v>
      </c>
      <c r="D548" t="s">
        <v>131</v>
      </c>
      <c r="E548" t="s">
        <v>77</v>
      </c>
      <c r="F548" t="s">
        <v>78</v>
      </c>
      <c r="G548" t="s">
        <v>135</v>
      </c>
      <c r="H548" t="s">
        <v>71</v>
      </c>
      <c r="I548">
        <v>1</v>
      </c>
      <c r="J548" t="s">
        <v>235</v>
      </c>
      <c r="K548" s="1" t="s">
        <v>285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ユニフォーム佐久早聖臣ICONIC</v>
      </c>
    </row>
    <row r="549" spans="1:20" x14ac:dyDescent="0.3">
      <c r="A549">
        <f>VLOOKUP(Attack[[#This Row],[No用]],SetNo[[No.用]:[vlookup 用]],2,FALSE)</f>
        <v>142</v>
      </c>
      <c r="B549">
        <f>IF(A548&lt;&gt;Attack[[#This Row],[No]],1,B548+1)</f>
        <v>7</v>
      </c>
      <c r="C549" t="s">
        <v>108</v>
      </c>
      <c r="D549" t="s">
        <v>131</v>
      </c>
      <c r="E549" t="s">
        <v>77</v>
      </c>
      <c r="F549" t="s">
        <v>78</v>
      </c>
      <c r="G549" t="s">
        <v>135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ユニフォーム佐久早聖臣ICONIC</v>
      </c>
    </row>
    <row r="550" spans="1:20" x14ac:dyDescent="0.3">
      <c r="A550">
        <f>VLOOKUP(Attack[[#This Row],[No用]],SetNo[[No.用]:[vlookup 用]],2,FALSE)</f>
        <v>142</v>
      </c>
      <c r="B550">
        <f>IF(A549&lt;&gt;Attack[[#This Row],[No]],1,B549+1)</f>
        <v>8</v>
      </c>
      <c r="C550" t="s">
        <v>108</v>
      </c>
      <c r="D550" t="s">
        <v>131</v>
      </c>
      <c r="E550" t="s">
        <v>77</v>
      </c>
      <c r="F550" t="s">
        <v>78</v>
      </c>
      <c r="G550" t="s">
        <v>135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T550" t="str">
        <f>Attack[[#This Row],[服装]]&amp;Attack[[#This Row],[名前]]&amp;Attack[[#This Row],[レアリティ]]</f>
        <v>ユニフォーム佐久早聖臣ICONIC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1</v>
      </c>
      <c r="C551" t="s">
        <v>108</v>
      </c>
      <c r="D551" t="s">
        <v>132</v>
      </c>
      <c r="E551" t="s">
        <v>77</v>
      </c>
      <c r="F551" t="s">
        <v>80</v>
      </c>
      <c r="G551" t="s">
        <v>135</v>
      </c>
      <c r="H551" t="s">
        <v>71</v>
      </c>
      <c r="I551">
        <v>1</v>
      </c>
      <c r="J551" t="s">
        <v>235</v>
      </c>
      <c r="M551">
        <v>0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ユニフォーム小森元也ICONIC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1</v>
      </c>
      <c r="C552" t="s">
        <v>108</v>
      </c>
      <c r="D552" s="1" t="s">
        <v>689</v>
      </c>
      <c r="E552" s="1" t="s">
        <v>90</v>
      </c>
      <c r="F552" s="1" t="s">
        <v>78</v>
      </c>
      <c r="G552" s="1" t="s">
        <v>691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ユニフォーム大将優ICONIC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2</v>
      </c>
      <c r="C553" t="s">
        <v>108</v>
      </c>
      <c r="D553" s="1" t="s">
        <v>689</v>
      </c>
      <c r="E553" s="1" t="s">
        <v>90</v>
      </c>
      <c r="F553" s="1" t="s">
        <v>78</v>
      </c>
      <c r="G553" s="1" t="s">
        <v>691</v>
      </c>
      <c r="H553" t="s">
        <v>71</v>
      </c>
      <c r="I553">
        <v>1</v>
      </c>
      <c r="J553" t="s">
        <v>405</v>
      </c>
      <c r="K553" s="1" t="s">
        <v>169</v>
      </c>
      <c r="L553" s="1" t="s">
        <v>173</v>
      </c>
      <c r="M553">
        <v>34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ユニフォーム大将優ICONIC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3</v>
      </c>
      <c r="C554" t="s">
        <v>108</v>
      </c>
      <c r="D554" s="1" t="s">
        <v>689</v>
      </c>
      <c r="E554" s="1" t="s">
        <v>90</v>
      </c>
      <c r="F554" s="1" t="s">
        <v>78</v>
      </c>
      <c r="G554" s="1" t="s">
        <v>691</v>
      </c>
      <c r="H554" t="s">
        <v>71</v>
      </c>
      <c r="I554">
        <v>1</v>
      </c>
      <c r="J554" t="s">
        <v>235</v>
      </c>
      <c r="K554" s="1" t="s">
        <v>271</v>
      </c>
      <c r="L554" s="1" t="s">
        <v>173</v>
      </c>
      <c r="M554">
        <v>37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ユニフォーム大将優ICONIC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4</v>
      </c>
      <c r="C555" t="s">
        <v>108</v>
      </c>
      <c r="D555" s="1" t="s">
        <v>689</v>
      </c>
      <c r="E555" s="1" t="s">
        <v>90</v>
      </c>
      <c r="F555" s="1" t="s">
        <v>78</v>
      </c>
      <c r="G555" s="1" t="s">
        <v>691</v>
      </c>
      <c r="H555" t="s">
        <v>71</v>
      </c>
      <c r="I555">
        <v>1</v>
      </c>
      <c r="J555" t="s">
        <v>235</v>
      </c>
      <c r="K555" s="1" t="s">
        <v>172</v>
      </c>
      <c r="L555" s="1" t="s">
        <v>162</v>
      </c>
      <c r="M555">
        <v>31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ユニフォーム大将優ICONIC</v>
      </c>
    </row>
    <row r="556" spans="1:20" x14ac:dyDescent="0.3">
      <c r="A556">
        <f>VLOOKUP(Attack[[#This Row],[No用]],SetNo[[No.用]:[vlookup 用]],2,FALSE)</f>
        <v>144</v>
      </c>
      <c r="B556">
        <f>IF(A555&lt;&gt;Attack[[#This Row],[No]],1,B555+1)</f>
        <v>5</v>
      </c>
      <c r="C556" t="s">
        <v>108</v>
      </c>
      <c r="D556" s="1" t="s">
        <v>689</v>
      </c>
      <c r="E556" s="1" t="s">
        <v>90</v>
      </c>
      <c r="F556" s="1" t="s">
        <v>78</v>
      </c>
      <c r="G556" s="1" t="s">
        <v>691</v>
      </c>
      <c r="H556" t="s">
        <v>71</v>
      </c>
      <c r="I556">
        <v>1</v>
      </c>
      <c r="J556" t="s">
        <v>405</v>
      </c>
      <c r="K556" s="1" t="s">
        <v>183</v>
      </c>
      <c r="L556" s="1" t="s">
        <v>225</v>
      </c>
      <c r="M556">
        <v>49</v>
      </c>
      <c r="N556">
        <v>0</v>
      </c>
      <c r="O556">
        <v>59</v>
      </c>
      <c r="P556">
        <v>0</v>
      </c>
      <c r="T556" t="str">
        <f>Attack[[#This Row],[服装]]&amp;Attack[[#This Row],[名前]]&amp;Attack[[#This Row],[レアリティ]]</f>
        <v>ユニフォーム大将優ICONIC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1</v>
      </c>
      <c r="C557" t="s">
        <v>108</v>
      </c>
      <c r="D557" s="1" t="s">
        <v>694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ユニフォーム沼井和馬ICONIC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2</v>
      </c>
      <c r="C558" t="s">
        <v>108</v>
      </c>
      <c r="D558" s="1" t="s">
        <v>694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235</v>
      </c>
      <c r="K558" s="1" t="s">
        <v>169</v>
      </c>
      <c r="L558" s="1" t="s">
        <v>178</v>
      </c>
      <c r="M558">
        <v>36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ユニフォーム沼井和馬ICONIC</v>
      </c>
    </row>
    <row r="559" spans="1:20" x14ac:dyDescent="0.3">
      <c r="A559">
        <f>VLOOKUP(Attack[[#This Row],[No用]],SetNo[[No.用]:[vlookup 用]],2,FALSE)</f>
        <v>146</v>
      </c>
      <c r="B559">
        <f>IF(A558&lt;&gt;Attack[[#This Row],[No]],1,B558+1)</f>
        <v>1</v>
      </c>
      <c r="C559" t="s">
        <v>108</v>
      </c>
      <c r="D559" s="1" t="s">
        <v>861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405</v>
      </c>
      <c r="K559" s="1" t="s">
        <v>168</v>
      </c>
      <c r="L559" s="1" t="s">
        <v>178</v>
      </c>
      <c r="M559">
        <v>35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ユニフォーム潜尚保ICONIC</v>
      </c>
    </row>
    <row r="560" spans="1:20" x14ac:dyDescent="0.3">
      <c r="A560">
        <f>VLOOKUP(Attack[[#This Row],[No用]],SetNo[[No.用]:[vlookup 用]],2,FALSE)</f>
        <v>146</v>
      </c>
      <c r="B560">
        <f>IF(A559&lt;&gt;Attack[[#This Row],[No]],1,B559+1)</f>
        <v>2</v>
      </c>
      <c r="C560" t="s">
        <v>108</v>
      </c>
      <c r="D560" s="1" t="s">
        <v>861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235</v>
      </c>
      <c r="K560" s="1" t="s">
        <v>169</v>
      </c>
      <c r="L560" s="1" t="s">
        <v>178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ユニフォーム潜尚保ICONIC</v>
      </c>
    </row>
    <row r="561" spans="1:20" x14ac:dyDescent="0.3">
      <c r="A561">
        <f>VLOOKUP(Attack[[#This Row],[No用]],SetNo[[No.用]:[vlookup 用]],2,FALSE)</f>
        <v>146</v>
      </c>
      <c r="B561">
        <f>IF(A560&lt;&gt;Attack[[#This Row],[No]],1,B560+1)</f>
        <v>3</v>
      </c>
      <c r="C561" t="s">
        <v>108</v>
      </c>
      <c r="D561" s="1" t="s">
        <v>861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235</v>
      </c>
      <c r="K561" s="1" t="s">
        <v>170</v>
      </c>
      <c r="L561" s="1" t="s">
        <v>173</v>
      </c>
      <c r="M561">
        <v>38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ユニフォーム潜尚保ICONIC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4</v>
      </c>
      <c r="C562" t="s">
        <v>108</v>
      </c>
      <c r="D562" s="1" t="s">
        <v>861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405</v>
      </c>
      <c r="K562" s="1" t="s">
        <v>271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ユニフォーム潜尚保ICONIC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5</v>
      </c>
      <c r="C563" t="s">
        <v>108</v>
      </c>
      <c r="D563" s="1" t="s">
        <v>861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ユニフォーム潜尚保ICONIC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6</v>
      </c>
      <c r="C564" t="s">
        <v>108</v>
      </c>
      <c r="D564" s="1" t="s">
        <v>861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43</v>
      </c>
      <c r="N564">
        <v>0</v>
      </c>
      <c r="O564">
        <v>53</v>
      </c>
      <c r="P564">
        <v>0</v>
      </c>
      <c r="T564" t="str">
        <f>Attack[[#This Row],[服装]]&amp;Attack[[#This Row],[名前]]&amp;Attack[[#This Row],[レアリティ]]</f>
        <v>ユニフォーム潜尚保ICONIC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1</v>
      </c>
      <c r="C565" t="s">
        <v>108</v>
      </c>
      <c r="D565" s="1" t="s">
        <v>863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405</v>
      </c>
      <c r="K565" s="1" t="s">
        <v>168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ユニフォーム高千穂恵也ICONIC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2</v>
      </c>
      <c r="C566" t="s">
        <v>108</v>
      </c>
      <c r="D566" s="1" t="s">
        <v>863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ユニフォーム高千穂恵也ICONIC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3</v>
      </c>
      <c r="C567" t="s">
        <v>108</v>
      </c>
      <c r="D567" s="1" t="s">
        <v>863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235</v>
      </c>
      <c r="K567" s="1" t="s">
        <v>271</v>
      </c>
      <c r="L567" s="1" t="s">
        <v>162</v>
      </c>
      <c r="M567">
        <v>36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ユニフォーム高千穂恵也ICONIC</v>
      </c>
    </row>
    <row r="568" spans="1:20" x14ac:dyDescent="0.3">
      <c r="A568">
        <f>VLOOKUP(Attack[[#This Row],[No用]],SetNo[[No.用]:[vlookup 用]],2,FALSE)</f>
        <v>148</v>
      </c>
      <c r="B568">
        <f>IF(A567&lt;&gt;Attack[[#This Row],[No]],1,B567+1)</f>
        <v>1</v>
      </c>
      <c r="C568" t="s">
        <v>108</v>
      </c>
      <c r="D568" s="1" t="s">
        <v>865</v>
      </c>
      <c r="E568" s="1" t="s">
        <v>90</v>
      </c>
      <c r="F568" s="1" t="s">
        <v>82</v>
      </c>
      <c r="G568" s="1" t="s">
        <v>691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ユニフォーム広尾倖児ICONIC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2</v>
      </c>
      <c r="C569" t="s">
        <v>108</v>
      </c>
      <c r="D569" s="1" t="s">
        <v>865</v>
      </c>
      <c r="E569" s="1" t="s">
        <v>90</v>
      </c>
      <c r="F569" s="1" t="s">
        <v>82</v>
      </c>
      <c r="G569" s="1" t="s">
        <v>691</v>
      </c>
      <c r="H569" t="s">
        <v>71</v>
      </c>
      <c r="I569">
        <v>1</v>
      </c>
      <c r="J569" t="s">
        <v>405</v>
      </c>
      <c r="K569" s="1" t="s">
        <v>169</v>
      </c>
      <c r="L569" s="1" t="s">
        <v>162</v>
      </c>
      <c r="M569">
        <v>24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ユニフォーム広尾倖児ICONIC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3</v>
      </c>
      <c r="C570" t="s">
        <v>108</v>
      </c>
      <c r="D570" s="1" t="s">
        <v>865</v>
      </c>
      <c r="E570" s="1" t="s">
        <v>90</v>
      </c>
      <c r="F570" s="1" t="s">
        <v>82</v>
      </c>
      <c r="G570" s="1" t="s">
        <v>691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24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ユニフォーム広尾倖児ICONIC</v>
      </c>
    </row>
    <row r="571" spans="1:20" x14ac:dyDescent="0.3">
      <c r="A571">
        <f>VLOOKUP(Attack[[#This Row],[No用]],SetNo[[No.用]:[vlookup 用]],2,FALSE)</f>
        <v>149</v>
      </c>
      <c r="B571">
        <f>IF(A570&lt;&gt;Attack[[#This Row],[No]],1,B570+1)</f>
        <v>1</v>
      </c>
      <c r="C571" t="s">
        <v>108</v>
      </c>
      <c r="D571" s="1" t="s">
        <v>867</v>
      </c>
      <c r="E571" s="1" t="s">
        <v>90</v>
      </c>
      <c r="F571" s="1" t="s">
        <v>74</v>
      </c>
      <c r="G571" s="1" t="s">
        <v>691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ユニフォーム先島伊澄ICONIC</v>
      </c>
    </row>
    <row r="572" spans="1:20" x14ac:dyDescent="0.3">
      <c r="A572">
        <f>VLOOKUP(Attack[[#This Row],[No用]],SetNo[[No.用]:[vlookup 用]],2,FALSE)</f>
        <v>149</v>
      </c>
      <c r="B572">
        <f>IF(A571&lt;&gt;Attack[[#This Row],[No]],1,B571+1)</f>
        <v>2</v>
      </c>
      <c r="C572" t="s">
        <v>108</v>
      </c>
      <c r="D572" s="1" t="s">
        <v>867</v>
      </c>
      <c r="E572" s="1" t="s">
        <v>90</v>
      </c>
      <c r="F572" s="1" t="s">
        <v>74</v>
      </c>
      <c r="G572" s="1" t="s">
        <v>691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ユニフォーム先島伊澄ICONIC</v>
      </c>
    </row>
    <row r="573" spans="1:20" x14ac:dyDescent="0.3">
      <c r="A573">
        <f>VLOOKUP(Attack[[#This Row],[No用]],SetNo[[No.用]:[vlookup 用]],2,FALSE)</f>
        <v>149</v>
      </c>
      <c r="B573">
        <f>IF(A572&lt;&gt;Attack[[#This Row],[No]],1,B572+1)</f>
        <v>3</v>
      </c>
      <c r="C573" t="s">
        <v>108</v>
      </c>
      <c r="D573" s="1" t="s">
        <v>867</v>
      </c>
      <c r="E573" s="1" t="s">
        <v>90</v>
      </c>
      <c r="F573" s="1" t="s">
        <v>74</v>
      </c>
      <c r="G573" s="1" t="s">
        <v>691</v>
      </c>
      <c r="H573" t="s">
        <v>71</v>
      </c>
      <c r="I573">
        <v>1</v>
      </c>
      <c r="J573" t="s">
        <v>235</v>
      </c>
      <c r="K573" s="1" t="s">
        <v>171</v>
      </c>
      <c r="L573" s="1" t="s">
        <v>173</v>
      </c>
      <c r="M573">
        <v>30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ユニフォーム先島伊澄ICONIC</v>
      </c>
    </row>
    <row r="574" spans="1:20" x14ac:dyDescent="0.3">
      <c r="A574">
        <f>VLOOKUP(Attack[[#This Row],[No用]],SetNo[[No.用]:[vlookup 用]],2,FALSE)</f>
        <v>150</v>
      </c>
      <c r="B574">
        <f>IF(A573&lt;&gt;Attack[[#This Row],[No]],1,B573+1)</f>
        <v>1</v>
      </c>
      <c r="C574" t="s">
        <v>108</v>
      </c>
      <c r="D574" s="1" t="s">
        <v>869</v>
      </c>
      <c r="E574" s="1" t="s">
        <v>90</v>
      </c>
      <c r="F574" s="1" t="s">
        <v>82</v>
      </c>
      <c r="G574" s="1" t="s">
        <v>691</v>
      </c>
      <c r="H574" t="s">
        <v>71</v>
      </c>
      <c r="I574">
        <v>1</v>
      </c>
      <c r="J574" t="s">
        <v>405</v>
      </c>
      <c r="K574" s="1" t="s">
        <v>168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ユニフォーム背黒晃彦ICONIC</v>
      </c>
    </row>
    <row r="575" spans="1:20" x14ac:dyDescent="0.3">
      <c r="A575">
        <f>VLOOKUP(Attack[[#This Row],[No用]],SetNo[[No.用]:[vlookup 用]],2,FALSE)</f>
        <v>150</v>
      </c>
      <c r="B575">
        <f>IF(A574&lt;&gt;Attack[[#This Row],[No]],1,B574+1)</f>
        <v>2</v>
      </c>
      <c r="C575" t="s">
        <v>108</v>
      </c>
      <c r="D575" s="1" t="s">
        <v>869</v>
      </c>
      <c r="E575" s="1" t="s">
        <v>90</v>
      </c>
      <c r="F575" s="1" t="s">
        <v>82</v>
      </c>
      <c r="G575" s="1" t="s">
        <v>691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ユニフォーム背黒晃彦ICONIC</v>
      </c>
    </row>
    <row r="576" spans="1:20" x14ac:dyDescent="0.3">
      <c r="A576">
        <f>VLOOKUP(Attack[[#This Row],[No用]],SetNo[[No.用]:[vlookup 用]],2,FALSE)</f>
        <v>151</v>
      </c>
      <c r="B576">
        <f>IF(A575&lt;&gt;Attack[[#This Row],[No]],1,B575+1)</f>
        <v>1</v>
      </c>
      <c r="C576" t="s">
        <v>108</v>
      </c>
      <c r="D576" s="1" t="s">
        <v>871</v>
      </c>
      <c r="E576" s="1" t="s">
        <v>90</v>
      </c>
      <c r="F576" s="1" t="s">
        <v>80</v>
      </c>
      <c r="G576" s="1" t="s">
        <v>691</v>
      </c>
      <c r="H576" t="s">
        <v>71</v>
      </c>
      <c r="I576">
        <v>1</v>
      </c>
      <c r="J576" t="s">
        <v>235</v>
      </c>
      <c r="M576">
        <v>0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76"/>
  <sheetViews>
    <sheetView topLeftCell="A221" workbookViewId="0">
      <selection activeCell="A258" sqref="A258:XFD25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206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206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206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248</v>
      </c>
      <c r="K225" s="1" t="s">
        <v>177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249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177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249</v>
      </c>
      <c r="L230" s="1" t="s">
        <v>178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206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206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206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248</v>
      </c>
      <c r="K233" s="1" t="s">
        <v>179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206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206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206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1" t="s">
        <v>705</v>
      </c>
      <c r="D242" t="s">
        <v>35</v>
      </c>
      <c r="E242" s="1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1" t="s">
        <v>705</v>
      </c>
      <c r="D243" t="s">
        <v>35</v>
      </c>
      <c r="E243" s="1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1" t="s">
        <v>705</v>
      </c>
      <c r="D244" t="s">
        <v>35</v>
      </c>
      <c r="E244" s="1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206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206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206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206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248</v>
      </c>
      <c r="K248" s="1" t="s">
        <v>176</v>
      </c>
      <c r="L248" s="1" t="s">
        <v>173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192</v>
      </c>
      <c r="L249" s="1" t="s">
        <v>162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 s="8">
        <f>IF(A251&lt;&gt;Block[[#This Row],[No]],1,B251+1)</f>
        <v>1</v>
      </c>
      <c r="C252" s="1" t="s">
        <v>912</v>
      </c>
      <c r="D252" t="s">
        <v>37</v>
      </c>
      <c r="E252" s="1" t="s">
        <v>90</v>
      </c>
      <c r="F252" t="s">
        <v>82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173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アート松川一静ICONIC</v>
      </c>
    </row>
    <row r="253" spans="1:20" x14ac:dyDescent="0.3">
      <c r="A253">
        <f>VLOOKUP(Block[[#This Row],[No用]],SetNo[[No.用]:[vlookup 用]],2,FALSE)</f>
        <v>67</v>
      </c>
      <c r="B253" s="8">
        <f>IF(A252&lt;&gt;Block[[#This Row],[No]],1,B252+1)</f>
        <v>2</v>
      </c>
      <c r="C253" s="1" t="s">
        <v>912</v>
      </c>
      <c r="D253" t="s">
        <v>37</v>
      </c>
      <c r="E253" s="1" t="s">
        <v>90</v>
      </c>
      <c r="F253" t="s">
        <v>82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アート松川一静ICONIC</v>
      </c>
    </row>
    <row r="254" spans="1:20" x14ac:dyDescent="0.3">
      <c r="A254">
        <f>VLOOKUP(Block[[#This Row],[No用]],SetNo[[No.用]:[vlookup 用]],2,FALSE)</f>
        <v>67</v>
      </c>
      <c r="B254" s="8">
        <f>IF(A253&lt;&gt;Block[[#This Row],[No]],1,B253+1)</f>
        <v>3</v>
      </c>
      <c r="C254" s="1" t="s">
        <v>912</v>
      </c>
      <c r="D254" t="s">
        <v>37</v>
      </c>
      <c r="E254" s="1" t="s">
        <v>90</v>
      </c>
      <c r="F254" t="s">
        <v>82</v>
      </c>
      <c r="G254" t="s">
        <v>20</v>
      </c>
      <c r="H254" t="s">
        <v>71</v>
      </c>
      <c r="I254">
        <v>1</v>
      </c>
      <c r="J254" t="s">
        <v>248</v>
      </c>
      <c r="K254" s="1" t="s">
        <v>176</v>
      </c>
      <c r="L254" s="1" t="s">
        <v>173</v>
      </c>
      <c r="M254">
        <v>43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アート松川一静ICONIC</v>
      </c>
    </row>
    <row r="255" spans="1:20" x14ac:dyDescent="0.3">
      <c r="A255">
        <f>VLOOKUP(Block[[#This Row],[No用]],SetNo[[No.用]:[vlookup 用]],2,FALSE)</f>
        <v>67</v>
      </c>
      <c r="B255" s="8">
        <f>IF(A254&lt;&gt;Block[[#This Row],[No]],1,B254+1)</f>
        <v>4</v>
      </c>
      <c r="C255" s="1" t="s">
        <v>912</v>
      </c>
      <c r="D255" t="s">
        <v>37</v>
      </c>
      <c r="E255" s="1" t="s">
        <v>90</v>
      </c>
      <c r="F255" t="s">
        <v>82</v>
      </c>
      <c r="G255" t="s">
        <v>20</v>
      </c>
      <c r="H255" t="s">
        <v>71</v>
      </c>
      <c r="I255">
        <v>1</v>
      </c>
      <c r="J255" t="s">
        <v>248</v>
      </c>
      <c r="K255" s="1" t="s">
        <v>192</v>
      </c>
      <c r="L255" s="1" t="s">
        <v>178</v>
      </c>
      <c r="M255">
        <v>41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アート松川一静ICONIC</v>
      </c>
    </row>
    <row r="256" spans="1:20" x14ac:dyDescent="0.3">
      <c r="A256">
        <f>VLOOKUP(Block[[#This Row],[No用]],SetNo[[No.用]:[vlookup 用]],2,FALSE)</f>
        <v>67</v>
      </c>
      <c r="B256" s="8">
        <f>IF(A255&lt;&gt;Block[[#This Row],[No]],1,B255+1)</f>
        <v>5</v>
      </c>
      <c r="C256" s="1" t="s">
        <v>912</v>
      </c>
      <c r="D256" t="s">
        <v>37</v>
      </c>
      <c r="E256" s="1" t="s">
        <v>90</v>
      </c>
      <c r="F256" t="s">
        <v>82</v>
      </c>
      <c r="G256" t="s">
        <v>20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アート松川一静ICONIC</v>
      </c>
    </row>
    <row r="257" spans="1:20" x14ac:dyDescent="0.3">
      <c r="A257">
        <f>VLOOKUP(Block[[#This Row],[No用]],SetNo[[No.用]:[vlookup 用]],2,FALSE)</f>
        <v>67</v>
      </c>
      <c r="B257" s="8">
        <f>IF(A256&lt;&gt;Block[[#This Row],[No]],1,B256+1)</f>
        <v>6</v>
      </c>
      <c r="C257" s="1" t="s">
        <v>912</v>
      </c>
      <c r="D257" t="s">
        <v>37</v>
      </c>
      <c r="E257" s="1" t="s">
        <v>90</v>
      </c>
      <c r="F257" t="s">
        <v>82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178</v>
      </c>
      <c r="M257">
        <v>36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アート松川一静ICONIC</v>
      </c>
    </row>
    <row r="258" spans="1:20" x14ac:dyDescent="0.3">
      <c r="A258">
        <f>VLOOKUP(Block[[#This Row],[No用]],SetNo[[No.用]:[vlookup 用]],2,FALSE)</f>
        <v>67</v>
      </c>
      <c r="B258" s="8">
        <f>IF(A257&lt;&gt;Block[[#This Row],[No]],1,B257+1)</f>
        <v>7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913</v>
      </c>
      <c r="L258" s="1" t="s">
        <v>225</v>
      </c>
      <c r="M258">
        <v>49</v>
      </c>
      <c r="N258">
        <v>0</v>
      </c>
      <c r="O258">
        <v>59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68</v>
      </c>
      <c r="B259">
        <f>IF(A251&lt;&gt;Block[[#This Row],[No]],1,B251+1)</f>
        <v>1</v>
      </c>
      <c r="C259" t="s">
        <v>206</v>
      </c>
      <c r="D259" t="s">
        <v>38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ユニフォーム花巻貴大ICONIC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2</v>
      </c>
      <c r="C260" t="s">
        <v>206</v>
      </c>
      <c r="D260" t="s">
        <v>38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ユニフォーム花巻貴大ICONIC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3</v>
      </c>
      <c r="C261" t="s">
        <v>206</v>
      </c>
      <c r="D261" t="s">
        <v>38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177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ユニフォーム花巻貴大ICONIC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206</v>
      </c>
      <c r="D262" t="s">
        <v>55</v>
      </c>
      <c r="E262" t="s">
        <v>23</v>
      </c>
      <c r="F262" t="s">
        <v>25</v>
      </c>
      <c r="G262" t="s">
        <v>56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ユニフォーム駒木輝ICONIC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206</v>
      </c>
      <c r="D263" t="s">
        <v>55</v>
      </c>
      <c r="E263" t="s">
        <v>23</v>
      </c>
      <c r="F263" t="s">
        <v>25</v>
      </c>
      <c r="G263" t="s">
        <v>56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ユニフォーム駒木輝ICONIC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206</v>
      </c>
      <c r="D264" t="s">
        <v>55</v>
      </c>
      <c r="E264" t="s">
        <v>23</v>
      </c>
      <c r="F264" t="s">
        <v>25</v>
      </c>
      <c r="G264" t="s">
        <v>56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ユニフォーム駒木輝ICONIC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1</v>
      </c>
      <c r="C265" t="s">
        <v>206</v>
      </c>
      <c r="D265" t="s">
        <v>57</v>
      </c>
      <c r="E265" t="s">
        <v>24</v>
      </c>
      <c r="F265" t="s">
        <v>26</v>
      </c>
      <c r="G265" t="s">
        <v>56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33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ユニフォーム茶屋和馬ICONIC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t="s">
        <v>206</v>
      </c>
      <c r="D266" t="s">
        <v>57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33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ユニフォーム茶屋和馬ICONIC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t="s">
        <v>206</v>
      </c>
      <c r="D267" t="s">
        <v>57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248</v>
      </c>
      <c r="K267" s="1" t="s">
        <v>234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ユニフォーム茶屋和馬ICONIC</v>
      </c>
    </row>
    <row r="268" spans="1:20" x14ac:dyDescent="0.3">
      <c r="A268">
        <f>VLOOKUP(Block[[#This Row],[No用]],SetNo[[No.用]:[vlookup 用]],2,FALSE)</f>
        <v>70</v>
      </c>
      <c r="B268">
        <f>IF(A267&lt;&gt;Block[[#This Row],[No]],1,B267+1)</f>
        <v>4</v>
      </c>
      <c r="C268" t="s">
        <v>206</v>
      </c>
      <c r="D268" t="s">
        <v>57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ユニフォーム茶屋和馬ICONIC</v>
      </c>
    </row>
    <row r="269" spans="1:20" x14ac:dyDescent="0.3">
      <c r="A269">
        <f>VLOOKUP(Block[[#This Row],[No用]],SetNo[[No.用]:[vlookup 用]],2,FALSE)</f>
        <v>70</v>
      </c>
      <c r="B269">
        <f>IF(A268&lt;&gt;Block[[#This Row],[No]],1,B268+1)</f>
        <v>5</v>
      </c>
      <c r="C269" t="s">
        <v>206</v>
      </c>
      <c r="D269" t="s">
        <v>57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31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ユニフォーム茶屋和馬ICONIC</v>
      </c>
    </row>
    <row r="270" spans="1:20" x14ac:dyDescent="0.3">
      <c r="A270">
        <f>VLOOKUP(Block[[#This Row],[No用]],SetNo[[No.用]:[vlookup 用]],2,FALSE)</f>
        <v>70</v>
      </c>
      <c r="B270">
        <f>IF(A269&lt;&gt;Block[[#This Row],[No]],1,B269+1)</f>
        <v>6</v>
      </c>
      <c r="C270" t="s">
        <v>206</v>
      </c>
      <c r="D270" t="s">
        <v>57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248</v>
      </c>
      <c r="K270" s="1" t="s">
        <v>183</v>
      </c>
      <c r="L270" s="1" t="s">
        <v>225</v>
      </c>
      <c r="M270">
        <v>45</v>
      </c>
      <c r="N270">
        <v>0</v>
      </c>
      <c r="O270">
        <v>55</v>
      </c>
      <c r="P270">
        <v>0</v>
      </c>
      <c r="T270" t="str">
        <f>Block[[#This Row],[服装]]&amp;Block[[#This Row],[名前]]&amp;Block[[#This Row],[レアリティ]]</f>
        <v>ユニフォーム茶屋和馬ICONIC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1</v>
      </c>
      <c r="C271" t="s">
        <v>206</v>
      </c>
      <c r="D271" t="s">
        <v>58</v>
      </c>
      <c r="E271" t="s">
        <v>24</v>
      </c>
      <c r="F271" t="s">
        <v>25</v>
      </c>
      <c r="G271" t="s">
        <v>56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ユニフォーム玉川弘樹ICONIC</v>
      </c>
    </row>
    <row r="272" spans="1:20" x14ac:dyDescent="0.3">
      <c r="A272">
        <f>VLOOKUP(Block[[#This Row],[No用]],SetNo[[No.用]:[vlookup 用]],2,FALSE)</f>
        <v>71</v>
      </c>
      <c r="B272">
        <f>IF(A271&lt;&gt;Block[[#This Row],[No]],1,B271+1)</f>
        <v>2</v>
      </c>
      <c r="C272" t="s">
        <v>206</v>
      </c>
      <c r="D272" t="s">
        <v>58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ユニフォーム玉川弘樹ICONIC</v>
      </c>
    </row>
    <row r="273" spans="1:20" x14ac:dyDescent="0.3">
      <c r="A273">
        <f>VLOOKUP(Block[[#This Row],[No用]],SetNo[[No.用]:[vlookup 用]],2,FALSE)</f>
        <v>71</v>
      </c>
      <c r="B273">
        <f>IF(A272&lt;&gt;Block[[#This Row],[No]],1,B272+1)</f>
        <v>3</v>
      </c>
      <c r="C273" t="s">
        <v>206</v>
      </c>
      <c r="D273" t="s">
        <v>58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248</v>
      </c>
      <c r="K273" s="1" t="s">
        <v>177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ユニフォーム玉川弘樹ICONIC</v>
      </c>
    </row>
    <row r="274" spans="1:20" x14ac:dyDescent="0.3">
      <c r="A274">
        <f>VLOOKUP(Block[[#This Row],[No用]],SetNo[[No.用]:[vlookup 用]],2,FALSE)</f>
        <v>71</v>
      </c>
      <c r="B274">
        <f>IF(A273&lt;&gt;Block[[#This Row],[No]],1,B273+1)</f>
        <v>4</v>
      </c>
      <c r="C274" t="s">
        <v>206</v>
      </c>
      <c r="D274" t="s">
        <v>58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ユニフォーム玉川弘樹ICONIC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1</v>
      </c>
      <c r="C275" t="s">
        <v>206</v>
      </c>
      <c r="D275" t="s">
        <v>59</v>
      </c>
      <c r="E275" t="s">
        <v>24</v>
      </c>
      <c r="F275" t="s">
        <v>21</v>
      </c>
      <c r="G275" t="s">
        <v>56</v>
      </c>
      <c r="H275" t="s">
        <v>71</v>
      </c>
      <c r="I275">
        <v>1</v>
      </c>
      <c r="J275" t="s">
        <v>248</v>
      </c>
      <c r="M275">
        <v>0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ユニフォーム桜井大河ICONIC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206</v>
      </c>
      <c r="D276" t="s">
        <v>60</v>
      </c>
      <c r="E276" t="s">
        <v>24</v>
      </c>
      <c r="F276" t="s">
        <v>31</v>
      </c>
      <c r="G276" t="s">
        <v>56</v>
      </c>
      <c r="H276" t="s">
        <v>71</v>
      </c>
      <c r="I276">
        <v>1</v>
      </c>
      <c r="J276" t="s">
        <v>248</v>
      </c>
      <c r="K276" s="1" t="s">
        <v>174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ユニフォーム芳賀良治ICONIC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206</v>
      </c>
      <c r="D277" t="s">
        <v>60</v>
      </c>
      <c r="E277" t="s">
        <v>24</v>
      </c>
      <c r="F277" t="s">
        <v>31</v>
      </c>
      <c r="G277" t="s">
        <v>56</v>
      </c>
      <c r="H277" t="s">
        <v>71</v>
      </c>
      <c r="I277">
        <v>1</v>
      </c>
      <c r="J277" t="s">
        <v>248</v>
      </c>
      <c r="K277" s="1" t="s">
        <v>175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ユニフォーム芳賀良治ICONIC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206</v>
      </c>
      <c r="D278" t="s">
        <v>60</v>
      </c>
      <c r="E278" t="s">
        <v>24</v>
      </c>
      <c r="F278" t="s">
        <v>31</v>
      </c>
      <c r="G278" t="s">
        <v>56</v>
      </c>
      <c r="H278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ユニフォーム芳賀良治ICONIC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1</v>
      </c>
      <c r="C279" t="s">
        <v>206</v>
      </c>
      <c r="D279" t="s">
        <v>61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248</v>
      </c>
      <c r="K279" s="1" t="s">
        <v>174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ユニフォーム渋谷陸斗ICONIC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2</v>
      </c>
      <c r="C280" t="s">
        <v>206</v>
      </c>
      <c r="D280" t="s">
        <v>61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248</v>
      </c>
      <c r="K280" s="1" t="s">
        <v>175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ユニフォーム渋谷陸斗ICONIC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3</v>
      </c>
      <c r="C281" t="s">
        <v>206</v>
      </c>
      <c r="D281" t="s">
        <v>61</v>
      </c>
      <c r="E281" t="s">
        <v>24</v>
      </c>
      <c r="F281" t="s">
        <v>26</v>
      </c>
      <c r="G281" t="s">
        <v>56</v>
      </c>
      <c r="H281" t="s">
        <v>71</v>
      </c>
      <c r="I281">
        <v>1</v>
      </c>
      <c r="J281" t="s">
        <v>248</v>
      </c>
      <c r="K281" s="1" t="s">
        <v>179</v>
      </c>
      <c r="L281" s="1" t="s">
        <v>173</v>
      </c>
      <c r="M281">
        <v>42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ユニフォーム渋谷陸斗ICONIC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4</v>
      </c>
      <c r="C282" t="s">
        <v>206</v>
      </c>
      <c r="D282" t="s">
        <v>61</v>
      </c>
      <c r="E282" t="s">
        <v>24</v>
      </c>
      <c r="F282" t="s">
        <v>26</v>
      </c>
      <c r="G282" t="s">
        <v>56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ユニフォーム渋谷陸斗ICONIC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5</v>
      </c>
      <c r="C283" t="s">
        <v>206</v>
      </c>
      <c r="D283" t="s">
        <v>61</v>
      </c>
      <c r="E283" t="s">
        <v>24</v>
      </c>
      <c r="F283" t="s">
        <v>26</v>
      </c>
      <c r="G283" t="s">
        <v>56</v>
      </c>
      <c r="H283" t="s">
        <v>71</v>
      </c>
      <c r="I283">
        <v>1</v>
      </c>
      <c r="J283" t="s">
        <v>248</v>
      </c>
      <c r="K283" s="1" t="s">
        <v>249</v>
      </c>
      <c r="L283" s="1" t="s">
        <v>162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ユニフォーム渋谷陸斗ICONIC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6</v>
      </c>
      <c r="C284" t="s">
        <v>206</v>
      </c>
      <c r="D284" t="s">
        <v>61</v>
      </c>
      <c r="E284" t="s">
        <v>24</v>
      </c>
      <c r="F284" t="s">
        <v>26</v>
      </c>
      <c r="G284" t="s">
        <v>56</v>
      </c>
      <c r="H284" t="s">
        <v>71</v>
      </c>
      <c r="I284">
        <v>1</v>
      </c>
      <c r="J284" t="s">
        <v>248</v>
      </c>
      <c r="K284" s="1" t="s">
        <v>183</v>
      </c>
      <c r="L284" s="1" t="s">
        <v>225</v>
      </c>
      <c r="M284">
        <v>45</v>
      </c>
      <c r="N284">
        <v>0</v>
      </c>
      <c r="O284">
        <v>55</v>
      </c>
      <c r="P284">
        <v>0</v>
      </c>
      <c r="T284" t="str">
        <f>Block[[#This Row],[服装]]&amp;Block[[#This Row],[名前]]&amp;Block[[#This Row],[レアリティ]]</f>
        <v>ユニフォーム渋谷陸斗ICONIC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1</v>
      </c>
      <c r="C285" t="s">
        <v>206</v>
      </c>
      <c r="D285" t="s">
        <v>62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ユニフォーム池尻隼人ICONIC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2</v>
      </c>
      <c r="C286" t="s">
        <v>206</v>
      </c>
      <c r="D286" t="s">
        <v>62</v>
      </c>
      <c r="E286" t="s">
        <v>24</v>
      </c>
      <c r="F286" t="s">
        <v>25</v>
      </c>
      <c r="G286" t="s">
        <v>56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ユニフォーム池尻隼人ICONIC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3</v>
      </c>
      <c r="C287" t="s">
        <v>206</v>
      </c>
      <c r="D287" t="s">
        <v>62</v>
      </c>
      <c r="E287" t="s">
        <v>24</v>
      </c>
      <c r="F287" t="s">
        <v>25</v>
      </c>
      <c r="G287" t="s">
        <v>56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ユニフォーム池尻隼人ICONIC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4</v>
      </c>
      <c r="C288" t="s">
        <v>206</v>
      </c>
      <c r="D288" t="s">
        <v>62</v>
      </c>
      <c r="E288" t="s">
        <v>24</v>
      </c>
      <c r="F288" t="s">
        <v>25</v>
      </c>
      <c r="G288" t="s">
        <v>56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ユニフォーム池尻隼人ICONIC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1</v>
      </c>
      <c r="C289" t="s">
        <v>206</v>
      </c>
      <c r="D289" t="s">
        <v>63</v>
      </c>
      <c r="E289" t="s">
        <v>28</v>
      </c>
      <c r="F289" t="s">
        <v>25</v>
      </c>
      <c r="G289" t="s">
        <v>64</v>
      </c>
      <c r="H289" t="s">
        <v>71</v>
      </c>
      <c r="I289">
        <v>1</v>
      </c>
      <c r="J289" t="s">
        <v>248</v>
      </c>
      <c r="K289" s="1" t="s">
        <v>174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ユニフォーム十和田良樹ICONIC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2</v>
      </c>
      <c r="C290" t="s">
        <v>206</v>
      </c>
      <c r="D290" t="s">
        <v>63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248</v>
      </c>
      <c r="K290" s="1" t="s">
        <v>175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ユニフォーム十和田良樹ICONIC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3</v>
      </c>
      <c r="C291" t="s">
        <v>206</v>
      </c>
      <c r="D291" t="s">
        <v>63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248</v>
      </c>
      <c r="K291" s="1" t="s">
        <v>177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ユニフォーム十和田良樹ICONIC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4</v>
      </c>
      <c r="C292" t="s">
        <v>206</v>
      </c>
      <c r="D292" t="s">
        <v>63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248</v>
      </c>
      <c r="K292" s="1" t="s">
        <v>249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ユニフォーム十和田良樹ICONIC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1</v>
      </c>
      <c r="C293" t="s">
        <v>206</v>
      </c>
      <c r="D293" t="s">
        <v>65</v>
      </c>
      <c r="E293" t="s">
        <v>28</v>
      </c>
      <c r="F293" t="s">
        <v>26</v>
      </c>
      <c r="G293" t="s">
        <v>64</v>
      </c>
      <c r="H293" t="s">
        <v>71</v>
      </c>
      <c r="I293">
        <v>1</v>
      </c>
      <c r="J293" t="s">
        <v>248</v>
      </c>
      <c r="K293" s="1" t="s">
        <v>174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ユニフォーム森岳歩ICONIC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2</v>
      </c>
      <c r="C294" t="s">
        <v>206</v>
      </c>
      <c r="D294" t="s">
        <v>65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248</v>
      </c>
      <c r="K294" s="1" t="s">
        <v>175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ユニフォーム森岳歩ICONIC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3</v>
      </c>
      <c r="C295" t="s">
        <v>206</v>
      </c>
      <c r="D295" t="s">
        <v>65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248</v>
      </c>
      <c r="K295" s="1" t="s">
        <v>192</v>
      </c>
      <c r="L295" s="1" t="s">
        <v>173</v>
      </c>
      <c r="M295">
        <v>42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ユニフォーム森岳歩ICONIC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4</v>
      </c>
      <c r="C296" t="s">
        <v>206</v>
      </c>
      <c r="D296" t="s">
        <v>65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32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ユニフォーム森岳歩ICONIC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5</v>
      </c>
      <c r="C297" t="s">
        <v>206</v>
      </c>
      <c r="D297" t="s">
        <v>65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32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ユニフォーム森岳歩ICONIC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6</v>
      </c>
      <c r="C298" t="s">
        <v>206</v>
      </c>
      <c r="D298" t="s">
        <v>65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248</v>
      </c>
      <c r="K298" s="1" t="s">
        <v>183</v>
      </c>
      <c r="L298" s="1" t="s">
        <v>225</v>
      </c>
      <c r="M298">
        <v>44</v>
      </c>
      <c r="N298">
        <v>0</v>
      </c>
      <c r="O298">
        <v>54</v>
      </c>
      <c r="P298">
        <v>0</v>
      </c>
      <c r="T298" t="str">
        <f>Block[[#This Row],[服装]]&amp;Block[[#This Row],[名前]]&amp;Block[[#This Row],[レアリティ]]</f>
        <v>ユニフォーム森岳歩ICONIC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1</v>
      </c>
      <c r="C299" t="s">
        <v>206</v>
      </c>
      <c r="D299" t="s">
        <v>66</v>
      </c>
      <c r="E299" t="s">
        <v>24</v>
      </c>
      <c r="F299" t="s">
        <v>25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ユニフォーム唐松拓巳ICONIC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2</v>
      </c>
      <c r="C300" t="s">
        <v>206</v>
      </c>
      <c r="D300" t="s">
        <v>66</v>
      </c>
      <c r="E300" t="s">
        <v>24</v>
      </c>
      <c r="F300" t="s">
        <v>25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ユニフォーム唐松拓巳ICONIC</v>
      </c>
    </row>
    <row r="301" spans="1:20" x14ac:dyDescent="0.3">
      <c r="A301">
        <f>VLOOKUP(Block[[#This Row],[No用]],SetNo[[No.用]:[vlookup 用]],2,FALSE)</f>
        <v>78</v>
      </c>
      <c r="B301">
        <f>IF(A300&lt;&gt;Block[[#This Row],[No]],1,B300+1)</f>
        <v>3</v>
      </c>
      <c r="C301" t="s">
        <v>206</v>
      </c>
      <c r="D301" t="s">
        <v>66</v>
      </c>
      <c r="E301" t="s">
        <v>24</v>
      </c>
      <c r="F301" t="s">
        <v>25</v>
      </c>
      <c r="G301" t="s">
        <v>64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ユニフォーム唐松拓巳ICONIC</v>
      </c>
    </row>
    <row r="302" spans="1:20" x14ac:dyDescent="0.3">
      <c r="A302">
        <f>VLOOKUP(Block[[#This Row],[No用]],SetNo[[No.用]:[vlookup 用]],2,FALSE)</f>
        <v>78</v>
      </c>
      <c r="B302">
        <f>IF(A301&lt;&gt;Block[[#This Row],[No]],1,B301+1)</f>
        <v>4</v>
      </c>
      <c r="C302" t="s">
        <v>206</v>
      </c>
      <c r="D302" t="s">
        <v>66</v>
      </c>
      <c r="E302" t="s">
        <v>24</v>
      </c>
      <c r="F302" t="s">
        <v>25</v>
      </c>
      <c r="G302" t="s">
        <v>64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ユニフォーム唐松拓巳ICONIC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1</v>
      </c>
      <c r="C303" t="s">
        <v>206</v>
      </c>
      <c r="D303" t="s">
        <v>67</v>
      </c>
      <c r="E303" t="s">
        <v>28</v>
      </c>
      <c r="F303" t="s">
        <v>25</v>
      </c>
      <c r="G303" t="s">
        <v>64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ユニフォーム田沢裕樹ICONIC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2</v>
      </c>
      <c r="C304" t="s">
        <v>206</v>
      </c>
      <c r="D304" t="s">
        <v>67</v>
      </c>
      <c r="E304" t="s">
        <v>28</v>
      </c>
      <c r="F304" t="s">
        <v>25</v>
      </c>
      <c r="G304" t="s">
        <v>64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ユニフォーム田沢裕樹ICONIC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3</v>
      </c>
      <c r="C305" t="s">
        <v>206</v>
      </c>
      <c r="D305" t="s">
        <v>67</v>
      </c>
      <c r="E305" t="s">
        <v>28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ユニフォーム田沢裕樹ICONIC</v>
      </c>
    </row>
    <row r="306" spans="1:20" x14ac:dyDescent="0.3">
      <c r="A306">
        <f>VLOOKUP(Block[[#This Row],[No用]],SetNo[[No.用]:[vlookup 用]],2,FALSE)</f>
        <v>79</v>
      </c>
      <c r="B306">
        <f>IF(A305&lt;&gt;Block[[#This Row],[No]],1,B305+1)</f>
        <v>4</v>
      </c>
      <c r="C306" t="s">
        <v>206</v>
      </c>
      <c r="D306" t="s">
        <v>67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ユニフォーム田沢裕樹ICONIC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1</v>
      </c>
      <c r="C307" t="s">
        <v>206</v>
      </c>
      <c r="D307" t="s">
        <v>68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40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ユニフォーム子安颯真ICONIC</v>
      </c>
    </row>
    <row r="308" spans="1:20" x14ac:dyDescent="0.3">
      <c r="A308">
        <f>VLOOKUP(Block[[#This Row],[No用]],SetNo[[No.用]:[vlookup 用]],2,FALSE)</f>
        <v>80</v>
      </c>
      <c r="B308">
        <f>IF(A307&lt;&gt;Block[[#This Row],[No]],1,B307+1)</f>
        <v>2</v>
      </c>
      <c r="C308" t="s">
        <v>206</v>
      </c>
      <c r="D308" t="s">
        <v>68</v>
      </c>
      <c r="E308" t="s">
        <v>28</v>
      </c>
      <c r="F308" t="s">
        <v>26</v>
      </c>
      <c r="G308" t="s">
        <v>64</v>
      </c>
      <c r="H308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40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ユニフォーム子安颯真ICONIC</v>
      </c>
    </row>
    <row r="309" spans="1:20" x14ac:dyDescent="0.3">
      <c r="A309">
        <f>VLOOKUP(Block[[#This Row],[No用]],SetNo[[No.用]:[vlookup 用]],2,FALSE)</f>
        <v>80</v>
      </c>
      <c r="B309">
        <f>IF(A308&lt;&gt;Block[[#This Row],[No]],1,B308+1)</f>
        <v>3</v>
      </c>
      <c r="C309" t="s">
        <v>206</v>
      </c>
      <c r="D309" t="s">
        <v>68</v>
      </c>
      <c r="E309" t="s">
        <v>28</v>
      </c>
      <c r="F309" t="s">
        <v>26</v>
      </c>
      <c r="G309" t="s">
        <v>64</v>
      </c>
      <c r="H309" t="s">
        <v>71</v>
      </c>
      <c r="I309">
        <v>1</v>
      </c>
      <c r="J309" t="s">
        <v>248</v>
      </c>
      <c r="K309" s="1" t="s">
        <v>176</v>
      </c>
      <c r="L309" s="1" t="s">
        <v>173</v>
      </c>
      <c r="M309">
        <v>43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ユニフォーム子安颯真ICONIC</v>
      </c>
    </row>
    <row r="310" spans="1:20" x14ac:dyDescent="0.3">
      <c r="A310">
        <f>VLOOKUP(Block[[#This Row],[No用]],SetNo[[No.用]:[vlookup 用]],2,FALSE)</f>
        <v>80</v>
      </c>
      <c r="B310">
        <f>IF(A309&lt;&gt;Block[[#This Row],[No]],1,B309+1)</f>
        <v>4</v>
      </c>
      <c r="C310" t="s">
        <v>206</v>
      </c>
      <c r="D310" t="s">
        <v>68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248</v>
      </c>
      <c r="K310" s="1" t="s">
        <v>177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ユニフォーム子安颯真ICONIC</v>
      </c>
    </row>
    <row r="311" spans="1:20" x14ac:dyDescent="0.3">
      <c r="A311">
        <f>VLOOKUP(Block[[#This Row],[No用]],SetNo[[No.用]:[vlookup 用]],2,FALSE)</f>
        <v>80</v>
      </c>
      <c r="B311">
        <f>IF(A310&lt;&gt;Block[[#This Row],[No]],1,B310+1)</f>
        <v>5</v>
      </c>
      <c r="C311" t="s">
        <v>206</v>
      </c>
      <c r="D311" t="s">
        <v>68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248</v>
      </c>
      <c r="K311" s="1" t="s">
        <v>249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ユニフォーム子安颯真ICONIC</v>
      </c>
    </row>
    <row r="312" spans="1:20" x14ac:dyDescent="0.3">
      <c r="A312">
        <f>VLOOKUP(Block[[#This Row],[No用]],SetNo[[No.用]:[vlookup 用]],2,FALSE)</f>
        <v>80</v>
      </c>
      <c r="B312">
        <f>IF(A311&lt;&gt;Block[[#This Row],[No]],1,B311+1)</f>
        <v>6</v>
      </c>
      <c r="C312" t="s">
        <v>206</v>
      </c>
      <c r="D312" t="s">
        <v>68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248</v>
      </c>
      <c r="K312" s="1" t="s">
        <v>183</v>
      </c>
      <c r="L312" s="1" t="s">
        <v>225</v>
      </c>
      <c r="M312">
        <v>45</v>
      </c>
      <c r="N312">
        <v>0</v>
      </c>
      <c r="O312">
        <v>55</v>
      </c>
      <c r="P312">
        <v>0</v>
      </c>
      <c r="T312" t="str">
        <f>Block[[#This Row],[服装]]&amp;Block[[#This Row],[名前]]&amp;Block[[#This Row],[レアリティ]]</f>
        <v>ユニフォーム子安颯真ICONIC</v>
      </c>
    </row>
    <row r="313" spans="1:20" x14ac:dyDescent="0.3">
      <c r="A313">
        <f>VLOOKUP(Block[[#This Row],[No用]],SetNo[[No.用]:[vlookup 用]],2,FALSE)</f>
        <v>81</v>
      </c>
      <c r="B313">
        <f>IF(A312&lt;&gt;Block[[#This Row],[No]],1,B312+1)</f>
        <v>1</v>
      </c>
      <c r="C313" t="s">
        <v>206</v>
      </c>
      <c r="D313" t="s">
        <v>69</v>
      </c>
      <c r="E313" t="s">
        <v>28</v>
      </c>
      <c r="F313" t="s">
        <v>21</v>
      </c>
      <c r="G313" t="s">
        <v>64</v>
      </c>
      <c r="H313" t="s">
        <v>71</v>
      </c>
      <c r="I313">
        <v>1</v>
      </c>
      <c r="J313" t="s">
        <v>248</v>
      </c>
      <c r="K313" s="1"/>
      <c r="L313" s="1"/>
      <c r="M313">
        <v>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ユニフォーム横手駿ICONIC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1</v>
      </c>
      <c r="C314" t="s">
        <v>206</v>
      </c>
      <c r="D314" t="s">
        <v>70</v>
      </c>
      <c r="E314" t="s">
        <v>28</v>
      </c>
      <c r="F314" t="s">
        <v>31</v>
      </c>
      <c r="G314" t="s">
        <v>64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28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ユニフォーム夏瀬伊吹ICONIC</v>
      </c>
    </row>
    <row r="315" spans="1:20" x14ac:dyDescent="0.3">
      <c r="A315">
        <f>VLOOKUP(Block[[#This Row],[No用]],SetNo[[No.用]:[vlookup 用]],2,FALSE)</f>
        <v>82</v>
      </c>
      <c r="B315">
        <f>IF(A314&lt;&gt;Block[[#This Row],[No]],1,B314+1)</f>
        <v>2</v>
      </c>
      <c r="C315" t="s">
        <v>206</v>
      </c>
      <c r="D315" t="s">
        <v>70</v>
      </c>
      <c r="E315" t="s">
        <v>28</v>
      </c>
      <c r="F315" t="s">
        <v>31</v>
      </c>
      <c r="G315" t="s">
        <v>64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ユニフォーム夏瀬伊吹ICONIC</v>
      </c>
    </row>
    <row r="316" spans="1:20" x14ac:dyDescent="0.3">
      <c r="A316">
        <f>VLOOKUP(Block[[#This Row],[No用]],SetNo[[No.用]:[vlookup 用]],2,FALSE)</f>
        <v>82</v>
      </c>
      <c r="B316">
        <f>IF(A315&lt;&gt;Block[[#This Row],[No]],1,B315+1)</f>
        <v>3</v>
      </c>
      <c r="C316" t="s">
        <v>206</v>
      </c>
      <c r="D316" t="s">
        <v>70</v>
      </c>
      <c r="E316" t="s">
        <v>28</v>
      </c>
      <c r="F316" t="s">
        <v>31</v>
      </c>
      <c r="G316" t="s">
        <v>64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ユニフォーム夏瀬伊吹ICONIC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1</v>
      </c>
      <c r="C317" t="s">
        <v>206</v>
      </c>
      <c r="D317" t="s">
        <v>72</v>
      </c>
      <c r="E317" t="s">
        <v>23</v>
      </c>
      <c r="F317" t="s">
        <v>31</v>
      </c>
      <c r="G317" t="s">
        <v>75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ユニフォーム古牧譲ICONIC</v>
      </c>
    </row>
    <row r="318" spans="1:20" x14ac:dyDescent="0.3">
      <c r="A318">
        <f>VLOOKUP(Block[[#This Row],[No用]],SetNo[[No.用]:[vlookup 用]],2,FALSE)</f>
        <v>83</v>
      </c>
      <c r="B318">
        <f>IF(A317&lt;&gt;Block[[#This Row],[No]],1,B317+1)</f>
        <v>2</v>
      </c>
      <c r="C318" t="s">
        <v>206</v>
      </c>
      <c r="D318" t="s">
        <v>72</v>
      </c>
      <c r="E318" t="s">
        <v>23</v>
      </c>
      <c r="F318" t="s">
        <v>31</v>
      </c>
      <c r="G318" t="s">
        <v>75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28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ユニフォーム古牧譲ICONIC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3</v>
      </c>
      <c r="C319" t="s">
        <v>206</v>
      </c>
      <c r="D319" t="s">
        <v>72</v>
      </c>
      <c r="E319" t="s">
        <v>23</v>
      </c>
      <c r="F319" t="s">
        <v>31</v>
      </c>
      <c r="G319" t="s">
        <v>75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ユニフォーム古牧譲ICONIC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1</v>
      </c>
      <c r="C320" t="s">
        <v>206</v>
      </c>
      <c r="D320" t="s">
        <v>76</v>
      </c>
      <c r="E320" t="s">
        <v>28</v>
      </c>
      <c r="F320" t="s">
        <v>25</v>
      </c>
      <c r="G320" t="s">
        <v>75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ユニフォーム浅虫快人ICONIC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2</v>
      </c>
      <c r="C321" t="s">
        <v>206</v>
      </c>
      <c r="D321" t="s">
        <v>76</v>
      </c>
      <c r="E321" t="s">
        <v>28</v>
      </c>
      <c r="F321" t="s">
        <v>25</v>
      </c>
      <c r="G321" t="s">
        <v>75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ユニフォーム浅虫快人ICONIC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3</v>
      </c>
      <c r="C322" t="s">
        <v>206</v>
      </c>
      <c r="D322" t="s">
        <v>76</v>
      </c>
      <c r="E322" t="s">
        <v>28</v>
      </c>
      <c r="F322" t="s">
        <v>25</v>
      </c>
      <c r="G322" t="s">
        <v>75</v>
      </c>
      <c r="H322" t="s">
        <v>71</v>
      </c>
      <c r="I322">
        <v>1</v>
      </c>
      <c r="J322" t="s">
        <v>248</v>
      </c>
      <c r="K322" s="1" t="s">
        <v>177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ユニフォーム浅虫快人ICONIC</v>
      </c>
    </row>
    <row r="323" spans="1:20" x14ac:dyDescent="0.3">
      <c r="A323">
        <f>VLOOKUP(Block[[#This Row],[No用]],SetNo[[No.用]:[vlookup 用]],2,FALSE)</f>
        <v>84</v>
      </c>
      <c r="B323">
        <f>IF(A322&lt;&gt;Block[[#This Row],[No]],1,B322+1)</f>
        <v>4</v>
      </c>
      <c r="C323" t="s">
        <v>206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248</v>
      </c>
      <c r="K323" s="1" t="s">
        <v>249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ユニフォーム浅虫快人ICONIC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1</v>
      </c>
      <c r="C324" t="s">
        <v>206</v>
      </c>
      <c r="D324" t="s">
        <v>79</v>
      </c>
      <c r="E324" t="s">
        <v>23</v>
      </c>
      <c r="F324" t="s">
        <v>21</v>
      </c>
      <c r="G324" t="s">
        <v>75</v>
      </c>
      <c r="H324" t="s">
        <v>71</v>
      </c>
      <c r="I324">
        <v>1</v>
      </c>
      <c r="J324" t="s">
        <v>248</v>
      </c>
      <c r="K324" s="1"/>
      <c r="L324" s="1"/>
      <c r="M324">
        <v>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ユニフォーム南田大志ICONIC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1</v>
      </c>
      <c r="C325" t="s">
        <v>206</v>
      </c>
      <c r="D325" t="s">
        <v>81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248</v>
      </c>
      <c r="K325" s="1" t="s">
        <v>174</v>
      </c>
      <c r="L325" s="1" t="s">
        <v>173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ユニフォーム湯川良明ICONIC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2</v>
      </c>
      <c r="C326" t="s">
        <v>206</v>
      </c>
      <c r="D326" t="s">
        <v>81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248</v>
      </c>
      <c r="K326" s="1" t="s">
        <v>175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ユニフォーム湯川良明ICONIC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3</v>
      </c>
      <c r="C327" t="s">
        <v>206</v>
      </c>
      <c r="D327" t="s">
        <v>81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248</v>
      </c>
      <c r="K327" s="1" t="s">
        <v>176</v>
      </c>
      <c r="L327" s="1" t="s">
        <v>173</v>
      </c>
      <c r="M327">
        <v>39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ユニフォーム湯川良明ICONIC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4</v>
      </c>
      <c r="C328" t="s">
        <v>206</v>
      </c>
      <c r="D328" t="s">
        <v>81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ユニフォーム湯川良明ICONIC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5</v>
      </c>
      <c r="C329" t="s">
        <v>206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ユニフォーム湯川良明ICONIC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6</v>
      </c>
      <c r="C330" t="s">
        <v>206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248</v>
      </c>
      <c r="K330" s="1" t="s">
        <v>176</v>
      </c>
      <c r="L330" s="1" t="s">
        <v>225</v>
      </c>
      <c r="M330">
        <v>44</v>
      </c>
      <c r="N330">
        <v>0</v>
      </c>
      <c r="O330">
        <v>54</v>
      </c>
      <c r="P330">
        <v>0</v>
      </c>
      <c r="T330" t="str">
        <f>Block[[#This Row],[服装]]&amp;Block[[#This Row],[名前]]&amp;Block[[#This Row],[レアリティ]]</f>
        <v>ユニフォーム湯川良明ICONIC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t="s">
        <v>206</v>
      </c>
      <c r="D331" t="s">
        <v>83</v>
      </c>
      <c r="E331" t="s">
        <v>23</v>
      </c>
      <c r="F331" t="s">
        <v>25</v>
      </c>
      <c r="G331" t="s">
        <v>75</v>
      </c>
      <c r="H331" t="s">
        <v>71</v>
      </c>
      <c r="I331">
        <v>1</v>
      </c>
      <c r="J331" t="s">
        <v>248</v>
      </c>
      <c r="K331" s="1" t="s">
        <v>174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ユニフォーム稲垣功ICONIC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t="s">
        <v>206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248</v>
      </c>
      <c r="K332" s="1" t="s">
        <v>175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ユニフォーム稲垣功ICONIC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t="s">
        <v>206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248</v>
      </c>
      <c r="K333" s="1" t="s">
        <v>177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ユニフォーム稲垣功ICONIC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t="s">
        <v>206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ユニフォーム稲垣功ICONIC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1</v>
      </c>
      <c r="C335" t="s">
        <v>206</v>
      </c>
      <c r="D335" t="s">
        <v>86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174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ユニフォーム馬門英治ICONIC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2</v>
      </c>
      <c r="C336" t="s">
        <v>206</v>
      </c>
      <c r="D336" t="s">
        <v>86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175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ユニフォーム馬門英治ICONIC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3</v>
      </c>
      <c r="C337" t="s">
        <v>206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248</v>
      </c>
      <c r="K337" s="1" t="s">
        <v>192</v>
      </c>
      <c r="L337" s="1" t="s">
        <v>173</v>
      </c>
      <c r="M337">
        <v>43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ユニフォーム馬門英治ICONIC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4</v>
      </c>
      <c r="C338" t="s">
        <v>206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248</v>
      </c>
      <c r="K338" s="1" t="s">
        <v>177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ユニフォーム馬門英治ICONIC</v>
      </c>
    </row>
    <row r="339" spans="1:20" x14ac:dyDescent="0.3">
      <c r="A339">
        <f>VLOOKUP(Block[[#This Row],[No用]],SetNo[[No.用]:[vlookup 用]],2,FALSE)</f>
        <v>88</v>
      </c>
      <c r="B339">
        <f>IF(A338&lt;&gt;Block[[#This Row],[No]],1,B338+1)</f>
        <v>5</v>
      </c>
      <c r="C339" t="s">
        <v>206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ユニフォーム馬門英治ICONIC</v>
      </c>
    </row>
    <row r="340" spans="1:20" x14ac:dyDescent="0.3">
      <c r="A340">
        <f>VLOOKUP(Block[[#This Row],[No用]],SetNo[[No.用]:[vlookup 用]],2,FALSE)</f>
        <v>88</v>
      </c>
      <c r="B340">
        <f>IF(A339&lt;&gt;Block[[#This Row],[No]],1,B339+1)</f>
        <v>6</v>
      </c>
      <c r="C340" t="s">
        <v>206</v>
      </c>
      <c r="D340" t="s">
        <v>86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248</v>
      </c>
      <c r="K340" s="1" t="s">
        <v>176</v>
      </c>
      <c r="L340" s="1" t="s">
        <v>225</v>
      </c>
      <c r="M340">
        <v>45</v>
      </c>
      <c r="N340">
        <v>0</v>
      </c>
      <c r="O340">
        <v>56</v>
      </c>
      <c r="P340">
        <v>0</v>
      </c>
      <c r="T340" t="str">
        <f>Block[[#This Row],[服装]]&amp;Block[[#This Row],[名前]]&amp;Block[[#This Row],[レアリティ]]</f>
        <v>ユニフォーム馬門英治ICONIC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1</v>
      </c>
      <c r="C341" t="s">
        <v>206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ユニフォーム百沢雄大ICONIC</v>
      </c>
    </row>
    <row r="342" spans="1:20" x14ac:dyDescent="0.3">
      <c r="A342">
        <f>VLOOKUP(Block[[#This Row],[No用]],SetNo[[No.用]:[vlookup 用]],2,FALSE)</f>
        <v>89</v>
      </c>
      <c r="B342">
        <f>IF(A341&lt;&gt;Block[[#This Row],[No]],1,B341+1)</f>
        <v>2</v>
      </c>
      <c r="C342" t="s">
        <v>206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ユニフォーム百沢雄大ICONIC</v>
      </c>
    </row>
    <row r="343" spans="1:20" x14ac:dyDescent="0.3">
      <c r="A343">
        <f>VLOOKUP(Block[[#This Row],[No用]],SetNo[[No.用]:[vlookup 用]],2,FALSE)</f>
        <v>89</v>
      </c>
      <c r="B343">
        <f>IF(A342&lt;&gt;Block[[#This Row],[No]],1,B342+1)</f>
        <v>3</v>
      </c>
      <c r="C343" t="s">
        <v>206</v>
      </c>
      <c r="D343" t="s">
        <v>88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ユニフォーム百沢雄大ICONIC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1</v>
      </c>
      <c r="C344" s="1" t="s">
        <v>705</v>
      </c>
      <c r="D344" t="s">
        <v>88</v>
      </c>
      <c r="E344" s="1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248</v>
      </c>
      <c r="K344" s="1" t="s">
        <v>174</v>
      </c>
      <c r="L344" s="1" t="s">
        <v>178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職業体験百沢雄大ICONIC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2</v>
      </c>
      <c r="C345" s="1" t="s">
        <v>705</v>
      </c>
      <c r="D345" t="s">
        <v>88</v>
      </c>
      <c r="E345" s="1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248</v>
      </c>
      <c r="K345" s="1" t="s">
        <v>175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職業体験百沢雄大ICONIC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3</v>
      </c>
      <c r="C346" s="1" t="s">
        <v>705</v>
      </c>
      <c r="D346" t="s">
        <v>88</v>
      </c>
      <c r="E346" s="1" t="s">
        <v>90</v>
      </c>
      <c r="F346" t="s">
        <v>78</v>
      </c>
      <c r="G346" t="s">
        <v>75</v>
      </c>
      <c r="H346" t="s">
        <v>71</v>
      </c>
      <c r="I346">
        <v>1</v>
      </c>
      <c r="J346" t="s">
        <v>248</v>
      </c>
      <c r="K346" s="1" t="s">
        <v>179</v>
      </c>
      <c r="L346" s="1" t="s">
        <v>178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職業体験百沢雄大ICONIC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4</v>
      </c>
      <c r="C347" s="1" t="s">
        <v>705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職業体験百沢雄大ICONIC</v>
      </c>
    </row>
    <row r="348" spans="1:20" x14ac:dyDescent="0.3">
      <c r="A348">
        <f>VLOOKUP(Block[[#This Row],[No用]],SetNo[[No.用]:[vlookup 用]],2,FALSE)</f>
        <v>90</v>
      </c>
      <c r="B348">
        <f>IF(A347&lt;&gt;Block[[#This Row],[No]],1,B347+1)</f>
        <v>5</v>
      </c>
      <c r="C348" s="1" t="s">
        <v>705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248</v>
      </c>
      <c r="K348" s="1" t="s">
        <v>183</v>
      </c>
      <c r="L348" s="1" t="s">
        <v>225</v>
      </c>
      <c r="M348">
        <v>50</v>
      </c>
      <c r="N348">
        <v>5</v>
      </c>
      <c r="O348">
        <v>60</v>
      </c>
      <c r="P348">
        <v>8</v>
      </c>
      <c r="T348" t="str">
        <f>Block[[#This Row],[服装]]&amp;Block[[#This Row],[名前]]&amp;Block[[#This Row],[レアリティ]]</f>
        <v>職業体験百沢雄大ICONIC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ユニフォーム照島游児ICONIC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ユニフォーム照島游児ICONIC</v>
      </c>
    </row>
    <row r="351" spans="1:20" x14ac:dyDescent="0.3">
      <c r="A351">
        <f>VLOOKUP(Block[[#This Row],[No用]],SetNo[[No.用]:[vlookup 用]],2,FALSE)</f>
        <v>91</v>
      </c>
      <c r="B351">
        <f>IF(A350&lt;&gt;Block[[#This Row],[No]],1,B350+1)</f>
        <v>3</v>
      </c>
      <c r="C351" t="s">
        <v>108</v>
      </c>
      <c r="D351" t="s">
        <v>89</v>
      </c>
      <c r="E351" t="s">
        <v>90</v>
      </c>
      <c r="F351" t="s">
        <v>78</v>
      </c>
      <c r="G351" t="s">
        <v>91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29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ユニフォーム照島游児ICONIC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1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制服照島游児ICONIC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2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制服照島游児ICONIC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3</v>
      </c>
      <c r="C354" t="s">
        <v>149</v>
      </c>
      <c r="D354" t="s">
        <v>89</v>
      </c>
      <c r="E354" t="s">
        <v>77</v>
      </c>
      <c r="F354" t="s">
        <v>78</v>
      </c>
      <c r="G354" t="s">
        <v>91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制服照島游児ICONIC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ユニフォーム母畑和馬ICONIC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ユニフォーム母畑和馬ICONIC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108</v>
      </c>
      <c r="D357" t="s">
        <v>92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248</v>
      </c>
      <c r="K357" s="1" t="s">
        <v>179</v>
      </c>
      <c r="L357" s="1" t="s">
        <v>173</v>
      </c>
      <c r="M357">
        <v>39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ユニフォーム母畑和馬ICONIC</v>
      </c>
    </row>
    <row r="358" spans="1:20" x14ac:dyDescent="0.3">
      <c r="A358">
        <f>VLOOKUP(Block[[#This Row],[No用]],SetNo[[No.用]:[vlookup 用]],2,FALSE)</f>
        <v>93</v>
      </c>
      <c r="B358">
        <f>IF(A357&lt;&gt;Block[[#This Row],[No]],1,B357+1)</f>
        <v>4</v>
      </c>
      <c r="C358" t="s">
        <v>108</v>
      </c>
      <c r="D358" t="s">
        <v>92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ユニフォーム母畑和馬ICONIC</v>
      </c>
    </row>
    <row r="359" spans="1:20" x14ac:dyDescent="0.3">
      <c r="A359">
        <f>VLOOKUP(Block[[#This Row],[No用]],SetNo[[No.用]:[vlookup 用]],2,FALSE)</f>
        <v>93</v>
      </c>
      <c r="B359">
        <f>IF(A358&lt;&gt;Block[[#This Row],[No]],1,B358+1)</f>
        <v>5</v>
      </c>
      <c r="C359" t="s">
        <v>108</v>
      </c>
      <c r="D359" t="s">
        <v>92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ユニフォーム母畑和馬ICONIC</v>
      </c>
    </row>
    <row r="360" spans="1:20" x14ac:dyDescent="0.3">
      <c r="A360">
        <f>VLOOKUP(Block[[#This Row],[No用]],SetNo[[No.用]:[vlookup 用]],2,FALSE)</f>
        <v>93</v>
      </c>
      <c r="B360">
        <f>IF(A359&lt;&gt;Block[[#This Row],[No]],1,B359+1)</f>
        <v>6</v>
      </c>
      <c r="C360" t="s">
        <v>108</v>
      </c>
      <c r="D360" t="s">
        <v>92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46</v>
      </c>
      <c r="N360">
        <v>0</v>
      </c>
      <c r="O360">
        <v>56</v>
      </c>
      <c r="P360">
        <v>0</v>
      </c>
      <c r="T360" t="str">
        <f>Block[[#This Row],[服装]]&amp;Block[[#This Row],[名前]]&amp;Block[[#This Row],[レアリティ]]</f>
        <v>ユニフォーム母畑和馬ICONIC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1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14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ユニフォーム二岐丈晴ICONIC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2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ユニフォーム二岐丈晴ICONIC</v>
      </c>
    </row>
    <row r="363" spans="1:20" x14ac:dyDescent="0.3">
      <c r="A363">
        <f>VLOOKUP(Block[[#This Row],[No用]],SetNo[[No.用]:[vlookup 用]],2,FALSE)</f>
        <v>94</v>
      </c>
      <c r="B363">
        <f>IF(A362&lt;&gt;Block[[#This Row],[No]],1,B362+1)</f>
        <v>3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ユニフォーム二岐丈晴ICONIC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14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制服二岐丈晴ICONIC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制服二岐丈晴ICONIC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14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制服二岐丈晴ICONIC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99</v>
      </c>
      <c r="E367" t="s">
        <v>73</v>
      </c>
      <c r="F367" t="s">
        <v>78</v>
      </c>
      <c r="G367" t="s">
        <v>91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ユニフォーム沼尻凛太郎ICONIC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99</v>
      </c>
      <c r="E368" t="s">
        <v>73</v>
      </c>
      <c r="F368" t="s">
        <v>78</v>
      </c>
      <c r="G368" t="s">
        <v>91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ユニフォーム沼尻凛太郎ICONIC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99</v>
      </c>
      <c r="E369" t="s">
        <v>73</v>
      </c>
      <c r="F369" t="s">
        <v>78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ユニフォーム沼尻凛太郎ICONIC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108</v>
      </c>
      <c r="D370" t="s">
        <v>94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ユニフォーム飯坂信義ICONIC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108</v>
      </c>
      <c r="D371" t="s">
        <v>94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ユニフォーム飯坂信義ICONIC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108</v>
      </c>
      <c r="D372" t="s">
        <v>94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248</v>
      </c>
      <c r="K372" s="1" t="s">
        <v>176</v>
      </c>
      <c r="L372" s="1" t="s">
        <v>173</v>
      </c>
      <c r="M372">
        <v>43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ユニフォーム飯坂信義ICONIC</v>
      </c>
    </row>
    <row r="373" spans="1:20" x14ac:dyDescent="0.3">
      <c r="A373">
        <f>VLOOKUP(Block[[#This Row],[No用]],SetNo[[No.用]:[vlookup 用]],2,FALSE)</f>
        <v>97</v>
      </c>
      <c r="B373">
        <f>IF(A372&lt;&gt;Block[[#This Row],[No]],1,B372+1)</f>
        <v>4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ユニフォーム飯坂信義ICONIC</v>
      </c>
    </row>
    <row r="374" spans="1:20" x14ac:dyDescent="0.3">
      <c r="A374">
        <f>VLOOKUP(Block[[#This Row],[No用]],SetNo[[No.用]:[vlookup 用]],2,FALSE)</f>
        <v>97</v>
      </c>
      <c r="B374">
        <f>IF(A373&lt;&gt;Block[[#This Row],[No]],1,B373+1)</f>
        <v>5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ユニフォーム飯坂信義ICONIC</v>
      </c>
    </row>
    <row r="375" spans="1:20" x14ac:dyDescent="0.3">
      <c r="A375">
        <f>VLOOKUP(Block[[#This Row],[No用]],SetNo[[No.用]:[vlookup 用]],2,FALSE)</f>
        <v>97</v>
      </c>
      <c r="B375">
        <f>IF(A374&lt;&gt;Block[[#This Row],[No]],1,B374+1)</f>
        <v>6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248</v>
      </c>
      <c r="K375" s="1" t="s">
        <v>183</v>
      </c>
      <c r="L375" s="1" t="s">
        <v>225</v>
      </c>
      <c r="M375">
        <v>47</v>
      </c>
      <c r="N375">
        <v>0</v>
      </c>
      <c r="O375">
        <v>57</v>
      </c>
      <c r="P375">
        <v>0</v>
      </c>
      <c r="T375" t="str">
        <f>Block[[#This Row],[服装]]&amp;Block[[#This Row],[名前]]&amp;Block[[#This Row],[レアリティ]]</f>
        <v>ユニフォーム飯坂信義ICONIC</v>
      </c>
    </row>
    <row r="376" spans="1:20" x14ac:dyDescent="0.3">
      <c r="A376">
        <f>VLOOKUP(Block[[#This Row],[No用]],SetNo[[No.用]:[vlookup 用]],2,FALSE)</f>
        <v>98</v>
      </c>
      <c r="B376">
        <f>IF(A375&lt;&gt;Block[[#This Row],[No]],1,B375+1)</f>
        <v>1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ユニフォーム東山勝道ICONIC</v>
      </c>
    </row>
    <row r="377" spans="1:20" x14ac:dyDescent="0.3">
      <c r="A377">
        <f>VLOOKUP(Block[[#This Row],[No用]],SetNo[[No.用]:[vlookup 用]],2,FALSE)</f>
        <v>98</v>
      </c>
      <c r="B377">
        <f>IF(A376&lt;&gt;Block[[#This Row],[No]],1,B376+1)</f>
        <v>2</v>
      </c>
      <c r="C377" t="s">
        <v>108</v>
      </c>
      <c r="D377" t="s">
        <v>95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ユニフォーム東山勝道ICONIC</v>
      </c>
    </row>
    <row r="378" spans="1:20" x14ac:dyDescent="0.3">
      <c r="A378">
        <f>VLOOKUP(Block[[#This Row],[No用]],SetNo[[No.用]:[vlookup 用]],2,FALSE)</f>
        <v>98</v>
      </c>
      <c r="B378">
        <f>IF(A377&lt;&gt;Block[[#This Row],[No]],1,B377+1)</f>
        <v>3</v>
      </c>
      <c r="C378" t="s">
        <v>108</v>
      </c>
      <c r="D378" t="s">
        <v>95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ユニフォーム東山勝道ICONIC</v>
      </c>
    </row>
    <row r="379" spans="1:20" x14ac:dyDescent="0.3">
      <c r="A379">
        <f>VLOOKUP(Block[[#This Row],[No用]],SetNo[[No.用]:[vlookup 用]],2,FALSE)</f>
        <v>99</v>
      </c>
      <c r="B379">
        <f>IF(A378&lt;&gt;Block[[#This Row],[No]],1,B378+1)</f>
        <v>1</v>
      </c>
      <c r="C379" t="s">
        <v>108</v>
      </c>
      <c r="D379" t="s">
        <v>96</v>
      </c>
      <c r="E379" t="s">
        <v>90</v>
      </c>
      <c r="F379" t="s">
        <v>80</v>
      </c>
      <c r="G379" t="s">
        <v>91</v>
      </c>
      <c r="H379" t="s">
        <v>71</v>
      </c>
      <c r="I379">
        <v>1</v>
      </c>
      <c r="J379" t="s">
        <v>248</v>
      </c>
      <c r="M379">
        <v>0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ユニフォーム土湯新ICONIC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1</v>
      </c>
      <c r="C380" t="s">
        <v>206</v>
      </c>
      <c r="D380" t="s">
        <v>571</v>
      </c>
      <c r="E380" t="s">
        <v>28</v>
      </c>
      <c r="F380" t="s">
        <v>25</v>
      </c>
      <c r="G380" t="s">
        <v>156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ユニフォーム中島猛ICONIC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2</v>
      </c>
      <c r="C381" t="s">
        <v>206</v>
      </c>
      <c r="D381" t="s">
        <v>571</v>
      </c>
      <c r="E381" t="s">
        <v>28</v>
      </c>
      <c r="F381" t="s">
        <v>25</v>
      </c>
      <c r="G381" t="s">
        <v>156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ユニフォーム中島猛ICONIC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3</v>
      </c>
      <c r="C382" t="s">
        <v>206</v>
      </c>
      <c r="D382" t="s">
        <v>571</v>
      </c>
      <c r="E382" t="s">
        <v>28</v>
      </c>
      <c r="F382" t="s">
        <v>25</v>
      </c>
      <c r="G382" t="s">
        <v>156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ユニフォーム中島猛ICONIC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1</v>
      </c>
      <c r="C383" t="s">
        <v>206</v>
      </c>
      <c r="D383" t="s">
        <v>574</v>
      </c>
      <c r="E383" t="s">
        <v>24</v>
      </c>
      <c r="F383" t="s">
        <v>25</v>
      </c>
      <c r="G383" t="s">
        <v>156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ユニフォーム白石優希ICONIC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2</v>
      </c>
      <c r="C384" t="s">
        <v>206</v>
      </c>
      <c r="D384" t="s">
        <v>574</v>
      </c>
      <c r="E384" t="s">
        <v>24</v>
      </c>
      <c r="F384" t="s">
        <v>25</v>
      </c>
      <c r="G384" t="s">
        <v>156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ユニフォーム白石優希ICONIC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3</v>
      </c>
      <c r="C385" t="s">
        <v>206</v>
      </c>
      <c r="D385" t="s">
        <v>574</v>
      </c>
      <c r="E385" t="s">
        <v>24</v>
      </c>
      <c r="F385" t="s">
        <v>25</v>
      </c>
      <c r="G385" t="s">
        <v>156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ユニフォーム白石優希ICONIC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206</v>
      </c>
      <c r="D386" t="s">
        <v>577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ユニフォーム花山一雅ICONIC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206</v>
      </c>
      <c r="D387" t="s">
        <v>577</v>
      </c>
      <c r="E387" t="s">
        <v>28</v>
      </c>
      <c r="F387" t="s">
        <v>31</v>
      </c>
      <c r="G387" t="s">
        <v>156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ユニフォーム花山一雅ICONIC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206</v>
      </c>
      <c r="D388" t="s">
        <v>577</v>
      </c>
      <c r="E388" t="s">
        <v>28</v>
      </c>
      <c r="F388" t="s">
        <v>31</v>
      </c>
      <c r="G388" t="s">
        <v>156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ユニフォーム花山一雅ICONIC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580</v>
      </c>
      <c r="E389" t="s">
        <v>28</v>
      </c>
      <c r="F389" t="s">
        <v>26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173</v>
      </c>
      <c r="M389">
        <v>36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ユニフォーム鳴子哲平ICONIC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580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ユニフォーム鳴子哲平ICONIC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580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248</v>
      </c>
      <c r="K391" s="1" t="s">
        <v>176</v>
      </c>
      <c r="L391" s="1" t="s">
        <v>173</v>
      </c>
      <c r="M391">
        <v>42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ユニフォーム鳴子哲平ICONIC</v>
      </c>
    </row>
    <row r="392" spans="1:20" x14ac:dyDescent="0.3">
      <c r="A392">
        <f>VLOOKUP(Block[[#This Row],[No用]],SetNo[[No.用]:[vlookup 用]],2,FALSE)</f>
        <v>103</v>
      </c>
      <c r="B392">
        <f>IF(A391&lt;&gt;Block[[#This Row],[No]],1,B391+1)</f>
        <v>4</v>
      </c>
      <c r="C392" t="s">
        <v>206</v>
      </c>
      <c r="D392" t="s">
        <v>580</v>
      </c>
      <c r="E392" t="s">
        <v>28</v>
      </c>
      <c r="F392" t="s">
        <v>26</v>
      </c>
      <c r="G392" t="s">
        <v>156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ユニフォーム鳴子哲平ICONIC</v>
      </c>
    </row>
    <row r="393" spans="1:20" x14ac:dyDescent="0.3">
      <c r="A393">
        <f>VLOOKUP(Block[[#This Row],[No用]],SetNo[[No.用]:[vlookup 用]],2,FALSE)</f>
        <v>103</v>
      </c>
      <c r="B393">
        <f>IF(A392&lt;&gt;Block[[#This Row],[No]],1,B392+1)</f>
        <v>5</v>
      </c>
      <c r="C393" t="s">
        <v>206</v>
      </c>
      <c r="D393" t="s">
        <v>580</v>
      </c>
      <c r="E393" t="s">
        <v>28</v>
      </c>
      <c r="F393" t="s">
        <v>26</v>
      </c>
      <c r="G393" t="s">
        <v>156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32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ユニフォーム鳴子哲平ICONIC</v>
      </c>
    </row>
    <row r="394" spans="1:20" x14ac:dyDescent="0.3">
      <c r="A394">
        <f>VLOOKUP(Block[[#This Row],[No用]],SetNo[[No.用]:[vlookup 用]],2,FALSE)</f>
        <v>103</v>
      </c>
      <c r="B394">
        <f>IF(A393&lt;&gt;Block[[#This Row],[No]],1,B393+1)</f>
        <v>6</v>
      </c>
      <c r="C394" t="s">
        <v>206</v>
      </c>
      <c r="D394" t="s">
        <v>580</v>
      </c>
      <c r="E394" t="s">
        <v>28</v>
      </c>
      <c r="F394" t="s">
        <v>26</v>
      </c>
      <c r="G394" t="s">
        <v>156</v>
      </c>
      <c r="H394" t="s">
        <v>71</v>
      </c>
      <c r="I394">
        <v>1</v>
      </c>
      <c r="J394" t="s">
        <v>248</v>
      </c>
      <c r="K394" s="1" t="s">
        <v>183</v>
      </c>
      <c r="L394" s="1" t="s">
        <v>225</v>
      </c>
      <c r="M394">
        <v>46</v>
      </c>
      <c r="N394">
        <v>0</v>
      </c>
      <c r="O394">
        <v>56</v>
      </c>
      <c r="P394">
        <v>0</v>
      </c>
      <c r="T394" t="str">
        <f>Block[[#This Row],[服装]]&amp;Block[[#This Row],[名前]]&amp;Block[[#This Row],[レアリティ]]</f>
        <v>ユニフォーム鳴子哲平ICONIC</v>
      </c>
    </row>
    <row r="395" spans="1:20" x14ac:dyDescent="0.3">
      <c r="A395">
        <f>VLOOKUP(Block[[#This Row],[No用]],SetNo[[No.用]:[vlookup 用]],2,FALSE)</f>
        <v>104</v>
      </c>
      <c r="B395">
        <f>IF(A394&lt;&gt;Block[[#This Row],[No]],1,B394+1)</f>
        <v>1</v>
      </c>
      <c r="C395" t="s">
        <v>206</v>
      </c>
      <c r="D395" t="s">
        <v>583</v>
      </c>
      <c r="E395" t="s">
        <v>28</v>
      </c>
      <c r="F395" t="s">
        <v>21</v>
      </c>
      <c r="G395" t="s">
        <v>156</v>
      </c>
      <c r="H395" t="s">
        <v>71</v>
      </c>
      <c r="I395">
        <v>1</v>
      </c>
      <c r="J395" t="s">
        <v>248</v>
      </c>
      <c r="M395">
        <v>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ユニフォーム秋保和光ICONIC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1</v>
      </c>
      <c r="C396" t="s">
        <v>206</v>
      </c>
      <c r="D396" t="s">
        <v>586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248</v>
      </c>
      <c r="K396" s="1" t="s">
        <v>174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ユニフォーム松島剛ICONIC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2</v>
      </c>
      <c r="C397" t="s">
        <v>206</v>
      </c>
      <c r="D397" t="s">
        <v>586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248</v>
      </c>
      <c r="K397" s="1" t="s">
        <v>175</v>
      </c>
      <c r="L397" s="1" t="s">
        <v>173</v>
      </c>
      <c r="M397">
        <v>35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ユニフォーム松島剛ICONIC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3</v>
      </c>
      <c r="C398" t="s">
        <v>206</v>
      </c>
      <c r="D398" t="s">
        <v>586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248</v>
      </c>
      <c r="K398" s="1" t="s">
        <v>192</v>
      </c>
      <c r="L398" s="1" t="s">
        <v>173</v>
      </c>
      <c r="M398">
        <v>41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ユニフォーム松島剛ICONIC</v>
      </c>
    </row>
    <row r="399" spans="1:20" x14ac:dyDescent="0.3">
      <c r="A399">
        <f>VLOOKUP(Block[[#This Row],[No用]],SetNo[[No.用]:[vlookup 用]],2,FALSE)</f>
        <v>105</v>
      </c>
      <c r="B399">
        <f>IF(A398&lt;&gt;Block[[#This Row],[No]],1,B398+1)</f>
        <v>4</v>
      </c>
      <c r="C399" t="s">
        <v>206</v>
      </c>
      <c r="D399" t="s">
        <v>586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ユニフォーム松島剛ICONIC</v>
      </c>
    </row>
    <row r="400" spans="1:20" x14ac:dyDescent="0.3">
      <c r="A400">
        <f>VLOOKUP(Block[[#This Row],[No用]],SetNo[[No.用]:[vlookup 用]],2,FALSE)</f>
        <v>105</v>
      </c>
      <c r="B400">
        <f>IF(A399&lt;&gt;Block[[#This Row],[No]],1,B399+1)</f>
        <v>5</v>
      </c>
      <c r="C400" t="s">
        <v>206</v>
      </c>
      <c r="D400" t="s">
        <v>586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ユニフォーム松島剛ICONIC</v>
      </c>
    </row>
    <row r="401" spans="1:20" x14ac:dyDescent="0.3">
      <c r="A401">
        <f>VLOOKUP(Block[[#This Row],[No用]],SetNo[[No.用]:[vlookup 用]],2,FALSE)</f>
        <v>105</v>
      </c>
      <c r="B401">
        <f>IF(A400&lt;&gt;Block[[#This Row],[No]],1,B400+1)</f>
        <v>6</v>
      </c>
      <c r="C401" t="s">
        <v>206</v>
      </c>
      <c r="D401" t="s">
        <v>586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248</v>
      </c>
      <c r="K401" s="1" t="s">
        <v>183</v>
      </c>
      <c r="L401" s="1" t="s">
        <v>225</v>
      </c>
      <c r="M401">
        <v>43</v>
      </c>
      <c r="N401">
        <v>0</v>
      </c>
      <c r="O401">
        <v>54</v>
      </c>
      <c r="P401">
        <v>0</v>
      </c>
      <c r="T401" t="str">
        <f>Block[[#This Row],[服装]]&amp;Block[[#This Row],[名前]]&amp;Block[[#This Row],[レアリティ]]</f>
        <v>ユニフォーム松島剛ICONIC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1</v>
      </c>
      <c r="C402" t="s">
        <v>206</v>
      </c>
      <c r="D402" t="s">
        <v>589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ユニフォーム川渡瞬己ICONIC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2</v>
      </c>
      <c r="C403" t="s">
        <v>206</v>
      </c>
      <c r="D403" t="s">
        <v>589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ユニフォーム川渡瞬己ICONIC</v>
      </c>
    </row>
    <row r="404" spans="1:20" x14ac:dyDescent="0.3">
      <c r="A404">
        <f>VLOOKUP(Block[[#This Row],[No用]],SetNo[[No.用]:[vlookup 用]],2,FALSE)</f>
        <v>106</v>
      </c>
      <c r="B404">
        <f>IF(A403&lt;&gt;Block[[#This Row],[No]],1,B403+1)</f>
        <v>3</v>
      </c>
      <c r="C404" t="s">
        <v>206</v>
      </c>
      <c r="D404" t="s">
        <v>589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ユニフォーム川渡瞬己ICONIC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1</v>
      </c>
      <c r="C405" t="s">
        <v>108</v>
      </c>
      <c r="D405" t="s">
        <v>109</v>
      </c>
      <c r="E405" t="s">
        <v>73</v>
      </c>
      <c r="F405" t="s">
        <v>78</v>
      </c>
      <c r="G405" t="s">
        <v>118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ユニフォーム牛島若利ICONIC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2</v>
      </c>
      <c r="C406" t="s">
        <v>108</v>
      </c>
      <c r="D406" t="s">
        <v>109</v>
      </c>
      <c r="E406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ユニフォーム牛島若利ICONIC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3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ユニフォーム牛島若利ICONIC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116</v>
      </c>
      <c r="D408" t="s">
        <v>109</v>
      </c>
      <c r="E408" t="s">
        <v>90</v>
      </c>
      <c r="F408" t="s">
        <v>78</v>
      </c>
      <c r="G408" t="s">
        <v>118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水着牛島若利ICONIC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116</v>
      </c>
      <c r="D409" t="s">
        <v>109</v>
      </c>
      <c r="E409" t="s">
        <v>90</v>
      </c>
      <c r="F409" t="s">
        <v>78</v>
      </c>
      <c r="G409" t="s">
        <v>118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水着牛島若利ICONIC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116</v>
      </c>
      <c r="D410" t="s">
        <v>109</v>
      </c>
      <c r="E410" t="s">
        <v>90</v>
      </c>
      <c r="F410" t="s">
        <v>78</v>
      </c>
      <c r="G410" t="s">
        <v>118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水着牛島若利ICONIC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108</v>
      </c>
      <c r="D411" t="s">
        <v>110</v>
      </c>
      <c r="E411" t="s">
        <v>73</v>
      </c>
      <c r="F411" t="s">
        <v>82</v>
      </c>
      <c r="G411" t="s">
        <v>118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ユニフォーム天童覚ICONIC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108</v>
      </c>
      <c r="D412" t="s">
        <v>110</v>
      </c>
      <c r="E412" t="s">
        <v>73</v>
      </c>
      <c r="F412" t="s">
        <v>82</v>
      </c>
      <c r="G412" t="s">
        <v>118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ユニフォーム天童覚ICONIC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108</v>
      </c>
      <c r="D413" t="s">
        <v>110</v>
      </c>
      <c r="E413" t="s">
        <v>73</v>
      </c>
      <c r="F413" t="s">
        <v>82</v>
      </c>
      <c r="G413" t="s">
        <v>118</v>
      </c>
      <c r="H413" t="s">
        <v>71</v>
      </c>
      <c r="I413">
        <v>1</v>
      </c>
      <c r="J413" t="s">
        <v>248</v>
      </c>
      <c r="K413" s="1" t="s">
        <v>176</v>
      </c>
      <c r="L413" s="1" t="s">
        <v>173</v>
      </c>
      <c r="M413">
        <v>44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4</v>
      </c>
      <c r="C414" t="s">
        <v>108</v>
      </c>
      <c r="D414" t="s">
        <v>110</v>
      </c>
      <c r="E414" t="s">
        <v>73</v>
      </c>
      <c r="F414" t="s">
        <v>82</v>
      </c>
      <c r="G414" t="s">
        <v>118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36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ユニフォーム天童覚ICONIC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5</v>
      </c>
      <c r="C415" t="s">
        <v>108</v>
      </c>
      <c r="D415" t="s">
        <v>110</v>
      </c>
      <c r="E415" t="s">
        <v>73</v>
      </c>
      <c r="F415" t="s">
        <v>82</v>
      </c>
      <c r="G415" t="s">
        <v>118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ユニフォーム天童覚ICONIC</v>
      </c>
    </row>
    <row r="416" spans="1:20" x14ac:dyDescent="0.3">
      <c r="A416">
        <f>VLOOKUP(Block[[#This Row],[No用]],SetNo[[No.用]:[vlookup 用]],2,FALSE)</f>
        <v>109</v>
      </c>
      <c r="B416">
        <f>IF(A415&lt;&gt;Block[[#This Row],[No]],1,B415+1)</f>
        <v>6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248</v>
      </c>
      <c r="K416" s="1" t="s">
        <v>174</v>
      </c>
      <c r="L416" s="1" t="s">
        <v>225</v>
      </c>
      <c r="M416">
        <v>48</v>
      </c>
      <c r="N416">
        <v>0</v>
      </c>
      <c r="O416">
        <v>58</v>
      </c>
      <c r="P416">
        <v>0</v>
      </c>
      <c r="T416" t="str">
        <f>Block[[#This Row],[服装]]&amp;Block[[#This Row],[名前]]&amp;Block[[#This Row],[レアリティ]]</f>
        <v>ユニフォーム天童覚ICONIC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1</v>
      </c>
      <c r="C417" t="s">
        <v>116</v>
      </c>
      <c r="D417" t="s">
        <v>110</v>
      </c>
      <c r="E417" t="s">
        <v>90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174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水着天童覚ICONIC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2</v>
      </c>
      <c r="C418" t="s">
        <v>116</v>
      </c>
      <c r="D418" t="s">
        <v>110</v>
      </c>
      <c r="E418" t="s">
        <v>90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175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水着天童覚ICONIC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3</v>
      </c>
      <c r="C419" t="s">
        <v>116</v>
      </c>
      <c r="D419" t="s">
        <v>110</v>
      </c>
      <c r="E419" t="s">
        <v>90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176</v>
      </c>
      <c r="L419" s="1" t="s">
        <v>173</v>
      </c>
      <c r="M419">
        <v>44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水着天童覚ICONIC</v>
      </c>
    </row>
    <row r="420" spans="1:20" x14ac:dyDescent="0.3">
      <c r="A420">
        <f>VLOOKUP(Block[[#This Row],[No用]],SetNo[[No.用]:[vlookup 用]],2,FALSE)</f>
        <v>110</v>
      </c>
      <c r="B420">
        <f>IF(A419&lt;&gt;Block[[#This Row],[No]],1,B419+1)</f>
        <v>4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水着天童覚ICONIC</v>
      </c>
    </row>
    <row r="421" spans="1:20" x14ac:dyDescent="0.3">
      <c r="A421">
        <f>VLOOKUP(Block[[#This Row],[No用]],SetNo[[No.用]:[vlookup 用]],2,FALSE)</f>
        <v>110</v>
      </c>
      <c r="B421">
        <f>IF(A420&lt;&gt;Block[[#This Row],[No]],1,B420+1)</f>
        <v>5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水着天童覚ICONIC</v>
      </c>
    </row>
    <row r="422" spans="1:20" x14ac:dyDescent="0.3">
      <c r="A422">
        <f>VLOOKUP(Block[[#This Row],[No用]],SetNo[[No.用]:[vlookup 用]],2,FALSE)</f>
        <v>110</v>
      </c>
      <c r="B422">
        <f>IF(A421&lt;&gt;Block[[#This Row],[No]],1,B421+1)</f>
        <v>6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174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水着天童覚ICONIC</v>
      </c>
    </row>
    <row r="423" spans="1:20" x14ac:dyDescent="0.3">
      <c r="A423">
        <f>VLOOKUP(Block[[#This Row],[No用]],SetNo[[No.用]:[vlookup 用]],2,FALSE)</f>
        <v>111</v>
      </c>
      <c r="B423">
        <f>IF(A422&lt;&gt;Block[[#This Row],[No]],1,B422+1)</f>
        <v>1</v>
      </c>
      <c r="C423" s="1" t="s">
        <v>898</v>
      </c>
      <c r="D423" t="s">
        <v>110</v>
      </c>
      <c r="E423" s="1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文化祭天童覚ICONIC</v>
      </c>
    </row>
    <row r="424" spans="1:20" x14ac:dyDescent="0.3">
      <c r="A424">
        <f>VLOOKUP(Block[[#This Row],[No用]],SetNo[[No.用]:[vlookup 用]],2,FALSE)</f>
        <v>111</v>
      </c>
      <c r="B424">
        <f>IF(A423&lt;&gt;Block[[#This Row],[No]],1,B423+1)</f>
        <v>2</v>
      </c>
      <c r="C424" s="1" t="s">
        <v>898</v>
      </c>
      <c r="D424" t="s">
        <v>110</v>
      </c>
      <c r="E424" s="1" t="s">
        <v>77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文化祭天童覚ICONIC</v>
      </c>
    </row>
    <row r="425" spans="1:20" x14ac:dyDescent="0.3">
      <c r="A425">
        <f>VLOOKUP(Block[[#This Row],[No用]],SetNo[[No.用]:[vlookup 用]],2,FALSE)</f>
        <v>111</v>
      </c>
      <c r="B425">
        <f>IF(A424&lt;&gt;Block[[#This Row],[No]],1,B424+1)</f>
        <v>3</v>
      </c>
      <c r="C425" s="1" t="s">
        <v>898</v>
      </c>
      <c r="D425" t="s">
        <v>110</v>
      </c>
      <c r="E425" s="1" t="s">
        <v>77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44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文化祭天童覚ICONIC</v>
      </c>
    </row>
    <row r="426" spans="1:20" x14ac:dyDescent="0.3">
      <c r="A426">
        <f>VLOOKUP(Block[[#This Row],[No用]],SetNo[[No.用]:[vlookup 用]],2,FALSE)</f>
        <v>111</v>
      </c>
      <c r="B426">
        <f>IF(A425&lt;&gt;Block[[#This Row],[No]],1,B425+1)</f>
        <v>4</v>
      </c>
      <c r="C426" s="1" t="s">
        <v>898</v>
      </c>
      <c r="D426" t="s">
        <v>110</v>
      </c>
      <c r="E426" s="1" t="s">
        <v>77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179</v>
      </c>
      <c r="L426" s="1" t="s">
        <v>178</v>
      </c>
      <c r="M426">
        <v>37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文化祭天童覚ICONIC</v>
      </c>
    </row>
    <row r="427" spans="1:20" x14ac:dyDescent="0.3">
      <c r="A427">
        <f>VLOOKUP(Block[[#This Row],[No用]],SetNo[[No.用]:[vlookup 用]],2,FALSE)</f>
        <v>111</v>
      </c>
      <c r="B427">
        <f>IF(A426&lt;&gt;Block[[#This Row],[No]],1,B426+1)</f>
        <v>5</v>
      </c>
      <c r="C427" s="1" t="s">
        <v>898</v>
      </c>
      <c r="D427" t="s">
        <v>110</v>
      </c>
      <c r="E427" s="1" t="s">
        <v>77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文化祭天童覚ICONIC</v>
      </c>
    </row>
    <row r="428" spans="1:20" x14ac:dyDescent="0.3">
      <c r="A428">
        <f>VLOOKUP(Block[[#This Row],[No用]],SetNo[[No.用]:[vlookup 用]],2,FALSE)</f>
        <v>111</v>
      </c>
      <c r="B428">
        <f>IF(A427&lt;&gt;Block[[#This Row],[No]],1,B427+1)</f>
        <v>6</v>
      </c>
      <c r="C428" s="1" t="s">
        <v>898</v>
      </c>
      <c r="D428" t="s">
        <v>110</v>
      </c>
      <c r="E428" s="1" t="s">
        <v>77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249</v>
      </c>
      <c r="L428" s="1" t="s">
        <v>178</v>
      </c>
      <c r="M428">
        <v>34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文化祭天童覚ICONIC</v>
      </c>
    </row>
    <row r="429" spans="1:20" x14ac:dyDescent="0.3">
      <c r="A429">
        <f>VLOOKUP(Block[[#This Row],[No用]],SetNo[[No.用]:[vlookup 用]],2,FALSE)</f>
        <v>111</v>
      </c>
      <c r="B429">
        <f>IF(A428&lt;&gt;Block[[#This Row],[No]],1,B428+1)</f>
        <v>7</v>
      </c>
      <c r="C429" s="1" t="s">
        <v>898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174</v>
      </c>
      <c r="L429" s="1" t="s">
        <v>225</v>
      </c>
      <c r="M429">
        <v>48</v>
      </c>
      <c r="N429">
        <v>0</v>
      </c>
      <c r="O429">
        <v>58</v>
      </c>
      <c r="P429">
        <v>0</v>
      </c>
      <c r="T429" t="str">
        <f>Block[[#This Row],[服装]]&amp;Block[[#This Row],[名前]]&amp;Block[[#This Row],[レアリティ]]</f>
        <v>文化祭天童覚ICONIC</v>
      </c>
    </row>
    <row r="430" spans="1:20" x14ac:dyDescent="0.3">
      <c r="A430">
        <f>VLOOKUP(Block[[#This Row],[No用]],SetNo[[No.用]:[vlookup 用]],2,FALSE)</f>
        <v>111</v>
      </c>
      <c r="B430">
        <f>IF(A429&lt;&gt;Block[[#This Row],[No]],1,B429+1)</f>
        <v>8</v>
      </c>
      <c r="C430" s="1" t="s">
        <v>898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174</v>
      </c>
      <c r="L430" s="1" t="s">
        <v>225</v>
      </c>
      <c r="M430">
        <v>48</v>
      </c>
      <c r="N430">
        <v>0</v>
      </c>
      <c r="O430">
        <v>58</v>
      </c>
      <c r="P430">
        <v>0</v>
      </c>
      <c r="T430" t="str">
        <f>Block[[#This Row],[服装]]&amp;Block[[#This Row],[名前]]&amp;Block[[#This Row],[レアリティ]]</f>
        <v>文化祭天童覚ICONIC</v>
      </c>
    </row>
    <row r="431" spans="1:20" x14ac:dyDescent="0.3">
      <c r="A431">
        <f>VLOOKUP(Block[[#This Row],[No用]],SetNo[[No.用]:[vlookup 用]],2,FALSE)</f>
        <v>112</v>
      </c>
      <c r="B431">
        <f>IF(A422&lt;&gt;Block[[#This Row],[No]],1,B422+1)</f>
        <v>1</v>
      </c>
      <c r="C431" t="s">
        <v>108</v>
      </c>
      <c r="D431" t="s">
        <v>111</v>
      </c>
      <c r="E431" t="s">
        <v>77</v>
      </c>
      <c r="F431" t="s">
        <v>78</v>
      </c>
      <c r="G431" t="s">
        <v>118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ユニフォーム五色工ICONIC</v>
      </c>
    </row>
    <row r="432" spans="1:20" x14ac:dyDescent="0.3">
      <c r="A432">
        <f>VLOOKUP(Block[[#This Row],[No用]],SetNo[[No.用]:[vlookup 用]],2,FALSE)</f>
        <v>112</v>
      </c>
      <c r="B432">
        <f>IF(A431&lt;&gt;Block[[#This Row],[No]],1,B431+1)</f>
        <v>2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ユニフォーム五色工ICONIC</v>
      </c>
    </row>
    <row r="433" spans="1:20" x14ac:dyDescent="0.3">
      <c r="A433">
        <f>VLOOKUP(Block[[#This Row],[No用]],SetNo[[No.用]:[vlookup 用]],2,FALSE)</f>
        <v>112</v>
      </c>
      <c r="B433">
        <f>IF(A432&lt;&gt;Block[[#This Row],[No]],1,B432+1)</f>
        <v>3</v>
      </c>
      <c r="C433" t="s">
        <v>108</v>
      </c>
      <c r="D433" t="s">
        <v>111</v>
      </c>
      <c r="E433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ユニフォーム五色工ICONIC</v>
      </c>
    </row>
    <row r="434" spans="1:20" x14ac:dyDescent="0.3">
      <c r="A434">
        <f>VLOOKUP(Block[[#This Row],[No用]],SetNo[[No.用]:[vlookup 用]],2,FALSE)</f>
        <v>113</v>
      </c>
      <c r="B434">
        <f>IF(A433&lt;&gt;Block[[#This Row],[No]],1,B433+1)</f>
        <v>1</v>
      </c>
      <c r="C434" s="1" t="s">
        <v>705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職業体験五色工ICONIC</v>
      </c>
    </row>
    <row r="435" spans="1:20" x14ac:dyDescent="0.3">
      <c r="A435">
        <f>VLOOKUP(Block[[#This Row],[No用]],SetNo[[No.用]:[vlookup 用]],2,FALSE)</f>
        <v>113</v>
      </c>
      <c r="B435">
        <f>IF(A434&lt;&gt;Block[[#This Row],[No]],1,B434+1)</f>
        <v>2</v>
      </c>
      <c r="C435" s="1" t="s">
        <v>705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職業体験五色工ICONIC</v>
      </c>
    </row>
    <row r="436" spans="1:20" x14ac:dyDescent="0.3">
      <c r="A436">
        <f>VLOOKUP(Block[[#This Row],[No用]],SetNo[[No.用]:[vlookup 用]],2,FALSE)</f>
        <v>113</v>
      </c>
      <c r="B436">
        <f>IF(A435&lt;&gt;Block[[#This Row],[No]],1,B435+1)</f>
        <v>3</v>
      </c>
      <c r="C436" s="1" t="s">
        <v>705</v>
      </c>
      <c r="D436" t="s">
        <v>111</v>
      </c>
      <c r="E436" s="1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職業体験五色工ICONIC</v>
      </c>
    </row>
    <row r="437" spans="1:20" x14ac:dyDescent="0.3">
      <c r="A437">
        <f>VLOOKUP(Block[[#This Row],[No用]],SetNo[[No.用]:[vlookup 用]],2,FALSE)</f>
        <v>114</v>
      </c>
      <c r="B437">
        <f>IF(A436&lt;&gt;Block[[#This Row],[No]],1,B436+1)</f>
        <v>1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248</v>
      </c>
      <c r="K437" t="s">
        <v>406</v>
      </c>
      <c r="L437" t="s">
        <v>264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ユニフォーム白布賢二郎ICONIC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2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248</v>
      </c>
      <c r="K438" t="s">
        <v>407</v>
      </c>
      <c r="L438" t="s">
        <v>264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ユニフォーム白布賢二郎ICONIC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3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t="s">
        <v>400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ユニフォーム白布賢二郎ICONIC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1</v>
      </c>
      <c r="C440" t="s">
        <v>393</v>
      </c>
      <c r="D440" t="s">
        <v>394</v>
      </c>
      <c r="E440" t="s">
        <v>24</v>
      </c>
      <c r="F440" t="s">
        <v>31</v>
      </c>
      <c r="G440" t="s">
        <v>157</v>
      </c>
      <c r="H440" t="s">
        <v>71</v>
      </c>
      <c r="I440">
        <v>1</v>
      </c>
      <c r="J440" t="s">
        <v>248</v>
      </c>
      <c r="K440" t="s">
        <v>406</v>
      </c>
      <c r="L440" t="s">
        <v>264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探偵白布賢二郎ICONIC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t="s">
        <v>393</v>
      </c>
      <c r="D441" t="s">
        <v>394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248</v>
      </c>
      <c r="K441" t="s">
        <v>407</v>
      </c>
      <c r="L441" t="s">
        <v>264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探偵白布賢二郎ICONIC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t="s">
        <v>393</v>
      </c>
      <c r="D442" t="s">
        <v>394</v>
      </c>
      <c r="E442" t="s">
        <v>24</v>
      </c>
      <c r="F442" t="s">
        <v>31</v>
      </c>
      <c r="G442" t="s">
        <v>157</v>
      </c>
      <c r="H442" t="s">
        <v>71</v>
      </c>
      <c r="I442">
        <v>1</v>
      </c>
      <c r="J442" t="s">
        <v>248</v>
      </c>
      <c r="K442" s="1" t="s">
        <v>249</v>
      </c>
      <c r="L442" t="s">
        <v>400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探偵白布賢二郎ICONIC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t="s">
        <v>400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ユニフォーム大平獅音ICONIC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t="s">
        <v>108</v>
      </c>
      <c r="D444" t="s">
        <v>113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t="s">
        <v>400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ユニフォーム大平獅音ICONIC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t="s">
        <v>108</v>
      </c>
      <c r="D445" t="s">
        <v>113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t="s">
        <v>400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ユニフォーム大平獅音ICONIC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ユニフォーム川西太一ICONIC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108</v>
      </c>
      <c r="D447" t="s">
        <v>114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ユニフォーム川西太一ICONIC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108</v>
      </c>
      <c r="D448" t="s">
        <v>114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176</v>
      </c>
      <c r="L448" s="1" t="s">
        <v>162</v>
      </c>
      <c r="M448">
        <v>36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ユニフォーム川西太一ICONIC</v>
      </c>
    </row>
    <row r="449" spans="1:20" x14ac:dyDescent="0.3">
      <c r="A449">
        <f>VLOOKUP(Block[[#This Row],[No用]],SetNo[[No.用]:[vlookup 用]],2,FALSE)</f>
        <v>117</v>
      </c>
      <c r="B449">
        <f>IF(A448&lt;&gt;Block[[#This Row],[No]],1,B448+1)</f>
        <v>4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234</v>
      </c>
      <c r="L449" s="1" t="s">
        <v>162</v>
      </c>
      <c r="M449">
        <v>36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ユニフォーム川西太一ICONIC</v>
      </c>
    </row>
    <row r="450" spans="1:20" x14ac:dyDescent="0.3">
      <c r="A450">
        <f>VLOOKUP(Block[[#This Row],[No用]],SetNo[[No.用]:[vlookup 用]],2,FALSE)</f>
        <v>117</v>
      </c>
      <c r="B450">
        <f>IF(A449&lt;&gt;Block[[#This Row],[No]],1,B449+1)</f>
        <v>5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179</v>
      </c>
      <c r="L450" s="1" t="s">
        <v>173</v>
      </c>
      <c r="M450">
        <v>47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ユニフォーム川西太一ICONIC</v>
      </c>
    </row>
    <row r="451" spans="1:20" x14ac:dyDescent="0.3">
      <c r="A451">
        <f>VLOOKUP(Block[[#This Row],[No用]],SetNo[[No.用]:[vlookup 用]],2,FALSE)</f>
        <v>117</v>
      </c>
      <c r="B451">
        <f>IF(A450&lt;&gt;Block[[#This Row],[No]],1,B450+1)</f>
        <v>6</v>
      </c>
      <c r="C451" t="s">
        <v>108</v>
      </c>
      <c r="D451" t="s">
        <v>114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36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ユニフォーム川西太一ICONIC</v>
      </c>
    </row>
    <row r="452" spans="1:20" x14ac:dyDescent="0.3">
      <c r="A452">
        <f>VLOOKUP(Block[[#This Row],[No用]],SetNo[[No.用]:[vlookup 用]],2,FALSE)</f>
        <v>117</v>
      </c>
      <c r="B452">
        <f>IF(A451&lt;&gt;Block[[#This Row],[No]],1,B451+1)</f>
        <v>7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34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ユニフォーム川西太一ICONIC</v>
      </c>
    </row>
    <row r="453" spans="1:20" x14ac:dyDescent="0.3">
      <c r="A453">
        <f>VLOOKUP(Block[[#This Row],[No用]],SetNo[[No.用]:[vlookup 用]],2,FALSE)</f>
        <v>117</v>
      </c>
      <c r="B453">
        <f>IF(A452&lt;&gt;Block[[#This Row],[No]],1,B452+1)</f>
        <v>8</v>
      </c>
      <c r="C453" t="s">
        <v>108</v>
      </c>
      <c r="D453" t="s">
        <v>114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183</v>
      </c>
      <c r="L453" s="1" t="s">
        <v>225</v>
      </c>
      <c r="M453">
        <v>49</v>
      </c>
      <c r="N453">
        <v>0</v>
      </c>
      <c r="O453">
        <v>59</v>
      </c>
      <c r="P453">
        <v>0</v>
      </c>
      <c r="T453" t="str">
        <f>Block[[#This Row],[服装]]&amp;Block[[#This Row],[名前]]&amp;Block[[#This Row],[レアリティ]]</f>
        <v>ユニフォーム川西太一ICONIC</v>
      </c>
    </row>
    <row r="454" spans="1:20" x14ac:dyDescent="0.3">
      <c r="A454">
        <f>VLOOKUP(Block[[#This Row],[No用]],SetNo[[No.用]:[vlookup 用]],2,FALSE)</f>
        <v>118</v>
      </c>
      <c r="B454">
        <f>IF(A453&lt;&gt;Block[[#This Row],[No]],1,B453+1)</f>
        <v>1</v>
      </c>
      <c r="C454" t="s">
        <v>108</v>
      </c>
      <c r="D454" s="1" t="s">
        <v>664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ユニフォーム瀬見英太ICONIC</v>
      </c>
    </row>
    <row r="455" spans="1:20" x14ac:dyDescent="0.3">
      <c r="A455">
        <f>VLOOKUP(Block[[#This Row],[No用]],SetNo[[No.用]:[vlookup 用]],2,FALSE)</f>
        <v>118</v>
      </c>
      <c r="B455">
        <f>IF(A454&lt;&gt;Block[[#This Row],[No]],1,B454+1)</f>
        <v>2</v>
      </c>
      <c r="C455" t="s">
        <v>108</v>
      </c>
      <c r="D455" s="1" t="s">
        <v>664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ユニフォーム瀬見英太ICONIC</v>
      </c>
    </row>
    <row r="456" spans="1:20" x14ac:dyDescent="0.3">
      <c r="A456">
        <f>VLOOKUP(Block[[#This Row],[No用]],SetNo[[No.用]:[vlookup 用]],2,FALSE)</f>
        <v>118</v>
      </c>
      <c r="B456">
        <f>IF(A455&lt;&gt;Block[[#This Row],[No]],1,B455+1)</f>
        <v>3</v>
      </c>
      <c r="C456" t="s">
        <v>108</v>
      </c>
      <c r="D456" s="1" t="s">
        <v>664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ユニフォーム瀬見英太ICONIC</v>
      </c>
    </row>
    <row r="457" spans="1:20" x14ac:dyDescent="0.3">
      <c r="A457">
        <f>VLOOKUP(Block[[#This Row],[No用]],SetNo[[No.用]:[vlookup 用]],2,FALSE)</f>
        <v>119</v>
      </c>
      <c r="B457">
        <f>IF(A456&lt;&gt;Block[[#This Row],[No]],1,B456+1)</f>
        <v>1</v>
      </c>
      <c r="C457" t="s">
        <v>108</v>
      </c>
      <c r="D457" t="s">
        <v>115</v>
      </c>
      <c r="E457" t="s">
        <v>73</v>
      </c>
      <c r="F457" t="s">
        <v>80</v>
      </c>
      <c r="G457" t="s">
        <v>118</v>
      </c>
      <c r="H457" t="s">
        <v>71</v>
      </c>
      <c r="I457">
        <v>1</v>
      </c>
      <c r="J457" t="s">
        <v>248</v>
      </c>
      <c r="M457">
        <v>0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ユニフォーム山形隼人ICONIC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1</v>
      </c>
      <c r="C458" t="s">
        <v>108</v>
      </c>
      <c r="D458" t="s">
        <v>186</v>
      </c>
      <c r="E458" t="s">
        <v>77</v>
      </c>
      <c r="F458" t="s">
        <v>74</v>
      </c>
      <c r="G458" t="s">
        <v>185</v>
      </c>
      <c r="H458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ユニフォーム宮侑ICONIC</v>
      </c>
    </row>
    <row r="459" spans="1:20" x14ac:dyDescent="0.3">
      <c r="A459">
        <f>VLOOKUP(Block[[#This Row],[No用]],SetNo[[No.用]:[vlookup 用]],2,FALSE)</f>
        <v>120</v>
      </c>
      <c r="B459">
        <f>IF(A458&lt;&gt;Block[[#This Row],[No]],1,B458+1)</f>
        <v>2</v>
      </c>
      <c r="C459" t="s">
        <v>108</v>
      </c>
      <c r="D459" t="s">
        <v>186</v>
      </c>
      <c r="E459" t="s">
        <v>77</v>
      </c>
      <c r="F459" t="s">
        <v>74</v>
      </c>
      <c r="G459" t="s">
        <v>185</v>
      </c>
      <c r="H459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ユニフォーム宮侑ICONIC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3</v>
      </c>
      <c r="C460" t="s">
        <v>108</v>
      </c>
      <c r="D460" t="s">
        <v>186</v>
      </c>
      <c r="E460" t="s">
        <v>77</v>
      </c>
      <c r="F460" t="s">
        <v>74</v>
      </c>
      <c r="G460" t="s">
        <v>185</v>
      </c>
      <c r="H460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ユニフォーム宮侑ICONIC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1</v>
      </c>
      <c r="C461" s="1" t="s">
        <v>898</v>
      </c>
      <c r="D461" t="s">
        <v>186</v>
      </c>
      <c r="E461" s="1" t="s">
        <v>73</v>
      </c>
      <c r="F461" t="s">
        <v>74</v>
      </c>
      <c r="G461" t="s">
        <v>185</v>
      </c>
      <c r="H46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文化祭宮侑ICONIC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2</v>
      </c>
      <c r="C462" s="1" t="s">
        <v>898</v>
      </c>
      <c r="D462" t="s">
        <v>186</v>
      </c>
      <c r="E462" s="1" t="s">
        <v>73</v>
      </c>
      <c r="F462" t="s">
        <v>74</v>
      </c>
      <c r="G462" t="s">
        <v>185</v>
      </c>
      <c r="H462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文化祭宮侑ICONIC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3</v>
      </c>
      <c r="C463" s="1" t="s">
        <v>898</v>
      </c>
      <c r="D463" t="s">
        <v>186</v>
      </c>
      <c r="E463" s="1" t="s">
        <v>73</v>
      </c>
      <c r="F463" t="s">
        <v>74</v>
      </c>
      <c r="G463" t="s">
        <v>185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文化祭宮侑ICONIC</v>
      </c>
    </row>
    <row r="464" spans="1:20" x14ac:dyDescent="0.3">
      <c r="A464">
        <f>VLOOKUP(Block[[#This Row],[No用]],SetNo[[No.用]:[vlookup 用]],2,FALSE)</f>
        <v>122</v>
      </c>
      <c r="B464">
        <f>IF(A460&lt;&gt;Block[[#This Row],[No]],1,B460+1)</f>
        <v>1</v>
      </c>
      <c r="C464" t="s">
        <v>108</v>
      </c>
      <c r="D464" t="s">
        <v>187</v>
      </c>
      <c r="E464" t="s">
        <v>90</v>
      </c>
      <c r="F464" t="s">
        <v>78</v>
      </c>
      <c r="G464" t="s">
        <v>185</v>
      </c>
      <c r="H464" t="s">
        <v>71</v>
      </c>
      <c r="I464">
        <v>1</v>
      </c>
      <c r="J464" t="s">
        <v>248</v>
      </c>
      <c r="K464" s="1" t="s">
        <v>174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ユニフォーム宮治ICONIC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t="s">
        <v>187</v>
      </c>
      <c r="E465" t="s">
        <v>90</v>
      </c>
      <c r="F465" t="s">
        <v>78</v>
      </c>
      <c r="G465" t="s">
        <v>185</v>
      </c>
      <c r="H465" t="s">
        <v>71</v>
      </c>
      <c r="I465">
        <v>1</v>
      </c>
      <c r="J465" t="s">
        <v>248</v>
      </c>
      <c r="K465" s="1" t="s">
        <v>175</v>
      </c>
      <c r="L465" s="1" t="s">
        <v>178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ユニフォーム宮治ICONIC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t="s">
        <v>187</v>
      </c>
      <c r="E466" t="s">
        <v>90</v>
      </c>
      <c r="F466" t="s">
        <v>78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ユニフォーム宮治ICONIC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t="s">
        <v>188</v>
      </c>
      <c r="E467" t="s">
        <v>77</v>
      </c>
      <c r="F467" t="s">
        <v>82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173</v>
      </c>
      <c r="M467">
        <v>37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ユニフォーム角名倫太郎ICONIC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t="s">
        <v>188</v>
      </c>
      <c r="E468" t="s">
        <v>77</v>
      </c>
      <c r="F468" t="s">
        <v>82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173</v>
      </c>
      <c r="M468">
        <v>37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ユニフォーム角名倫太郎ICONIC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t="s">
        <v>188</v>
      </c>
      <c r="E469" t="s">
        <v>77</v>
      </c>
      <c r="F469" t="s">
        <v>82</v>
      </c>
      <c r="G469" t="s">
        <v>185</v>
      </c>
      <c r="H469" t="s">
        <v>71</v>
      </c>
      <c r="I469">
        <v>1</v>
      </c>
      <c r="J469" t="s">
        <v>248</v>
      </c>
      <c r="K469" s="1" t="s">
        <v>176</v>
      </c>
      <c r="L469" s="1" t="s">
        <v>162</v>
      </c>
      <c r="M469">
        <v>34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ユニフォーム角名倫太郎ICONIC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t="s">
        <v>188</v>
      </c>
      <c r="E470" t="s">
        <v>77</v>
      </c>
      <c r="F470" t="s">
        <v>82</v>
      </c>
      <c r="G470" t="s">
        <v>185</v>
      </c>
      <c r="H470" t="s">
        <v>71</v>
      </c>
      <c r="I470">
        <v>1</v>
      </c>
      <c r="J470" t="s">
        <v>248</v>
      </c>
      <c r="K470" s="1" t="s">
        <v>179</v>
      </c>
      <c r="L470" s="1" t="s">
        <v>173</v>
      </c>
      <c r="M470">
        <v>40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ユニフォーム角名倫太郎ICONIC</v>
      </c>
    </row>
    <row r="471" spans="1:20" x14ac:dyDescent="0.3">
      <c r="A471">
        <f>VLOOKUP(Block[[#This Row],[No用]],SetNo[[No.用]:[vlookup 用]],2,FALSE)</f>
        <v>123</v>
      </c>
      <c r="B471">
        <f>IF(A470&lt;&gt;Block[[#This Row],[No]],1,B470+1)</f>
        <v>5</v>
      </c>
      <c r="C471" t="s">
        <v>108</v>
      </c>
      <c r="D471" t="s">
        <v>188</v>
      </c>
      <c r="E471" t="s">
        <v>77</v>
      </c>
      <c r="F471" t="s">
        <v>82</v>
      </c>
      <c r="G471" t="s">
        <v>185</v>
      </c>
      <c r="H471" t="s">
        <v>71</v>
      </c>
      <c r="I471">
        <v>1</v>
      </c>
      <c r="J471" t="s">
        <v>248</v>
      </c>
      <c r="K471" s="1" t="s">
        <v>192</v>
      </c>
      <c r="L471" s="1" t="s">
        <v>162</v>
      </c>
      <c r="M471">
        <v>34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ユニフォーム角名倫太郎ICONIC</v>
      </c>
    </row>
    <row r="472" spans="1:20" x14ac:dyDescent="0.3">
      <c r="A472">
        <f>VLOOKUP(Block[[#This Row],[No用]],SetNo[[No.用]:[vlookup 用]],2,FALSE)</f>
        <v>123</v>
      </c>
      <c r="B472">
        <f>IF(A471&lt;&gt;Block[[#This Row],[No]],1,B471+1)</f>
        <v>6</v>
      </c>
      <c r="C472" t="s">
        <v>108</v>
      </c>
      <c r="D472" t="s">
        <v>188</v>
      </c>
      <c r="E472" t="s">
        <v>77</v>
      </c>
      <c r="F472" t="s">
        <v>82</v>
      </c>
      <c r="G472" t="s">
        <v>185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ユニフォーム角名倫太郎ICONIC</v>
      </c>
    </row>
    <row r="473" spans="1:20" x14ac:dyDescent="0.3">
      <c r="A473">
        <f>VLOOKUP(Block[[#This Row],[No用]],SetNo[[No.用]:[vlookup 用]],2,FALSE)</f>
        <v>123</v>
      </c>
      <c r="B473">
        <f>IF(A472&lt;&gt;Block[[#This Row],[No]],1,B472+1)</f>
        <v>7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ユニフォーム角名倫太郎ICONIC</v>
      </c>
    </row>
    <row r="474" spans="1:20" x14ac:dyDescent="0.3">
      <c r="A474">
        <f>VLOOKUP(Block[[#This Row],[No用]],SetNo[[No.用]:[vlookup 用]],2,FALSE)</f>
        <v>123</v>
      </c>
      <c r="B474">
        <f>IF(A473&lt;&gt;Block[[#This Row],[No]],1,B473+1)</f>
        <v>8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ユニフォーム角名倫太郎ICONIC</v>
      </c>
    </row>
    <row r="475" spans="1:20" x14ac:dyDescent="0.3">
      <c r="A475">
        <f>VLOOKUP(Block[[#This Row],[No用]],SetNo[[No.用]:[vlookup 用]],2,FALSE)</f>
        <v>124</v>
      </c>
      <c r="B475">
        <f>IF(A474&lt;&gt;Block[[#This Row],[No]],1,B474+1)</f>
        <v>1</v>
      </c>
      <c r="C475" t="s">
        <v>108</v>
      </c>
      <c r="D475" t="s">
        <v>189</v>
      </c>
      <c r="E475" t="s">
        <v>77</v>
      </c>
      <c r="F475" t="s">
        <v>78</v>
      </c>
      <c r="G475" t="s">
        <v>185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ユニフォーム北信介ICONIC</v>
      </c>
    </row>
    <row r="476" spans="1:20" x14ac:dyDescent="0.3">
      <c r="A476">
        <f>VLOOKUP(Block[[#This Row],[No用]],SetNo[[No.用]:[vlookup 用]],2,FALSE)</f>
        <v>124</v>
      </c>
      <c r="B476">
        <f>IF(A475&lt;&gt;Block[[#This Row],[No]],1,B475+1)</f>
        <v>2</v>
      </c>
      <c r="C476" t="s">
        <v>108</v>
      </c>
      <c r="D476" t="s">
        <v>189</v>
      </c>
      <c r="E476" t="s">
        <v>77</v>
      </c>
      <c r="F476" t="s">
        <v>78</v>
      </c>
      <c r="G476" t="s">
        <v>185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ユニフォーム北信介ICONIC</v>
      </c>
    </row>
    <row r="477" spans="1:20" x14ac:dyDescent="0.3">
      <c r="A477">
        <f>VLOOKUP(Block[[#This Row],[No用]],SetNo[[No.用]:[vlookup 用]],2,FALSE)</f>
        <v>124</v>
      </c>
      <c r="B477">
        <f>IF(A476&lt;&gt;Block[[#This Row],[No]],1,B476+1)</f>
        <v>3</v>
      </c>
      <c r="C477" t="s">
        <v>108</v>
      </c>
      <c r="D477" t="s">
        <v>189</v>
      </c>
      <c r="E477" t="s">
        <v>77</v>
      </c>
      <c r="F477" t="s">
        <v>78</v>
      </c>
      <c r="G477" t="s">
        <v>185</v>
      </c>
      <c r="H477" t="s">
        <v>71</v>
      </c>
      <c r="I477">
        <v>1</v>
      </c>
      <c r="J477" t="s">
        <v>248</v>
      </c>
      <c r="K477" s="1" t="s">
        <v>177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ユニフォーム北信介ICONIC</v>
      </c>
    </row>
    <row r="478" spans="1:20" x14ac:dyDescent="0.3">
      <c r="A478">
        <f>VLOOKUP(Block[[#This Row],[No用]],SetNo[[No.用]:[vlookup 用]],2,FALSE)</f>
        <v>124</v>
      </c>
      <c r="B478">
        <f>IF(A477&lt;&gt;Block[[#This Row],[No]],1,B477+1)</f>
        <v>4</v>
      </c>
      <c r="C478" t="s">
        <v>108</v>
      </c>
      <c r="D478" t="s">
        <v>189</v>
      </c>
      <c r="E478" t="s">
        <v>77</v>
      </c>
      <c r="F478" t="s">
        <v>78</v>
      </c>
      <c r="G478" t="s">
        <v>185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ユニフォーム北信介ICONIC</v>
      </c>
    </row>
    <row r="479" spans="1:20" x14ac:dyDescent="0.3">
      <c r="A479">
        <f>VLOOKUP(Block[[#This Row],[No用]],SetNo[[No.用]:[vlookup 用]],2,FALSE)</f>
        <v>125</v>
      </c>
      <c r="B479">
        <f>IF(A478&lt;&gt;Block[[#This Row],[No]],1,B478+1)</f>
        <v>1</v>
      </c>
      <c r="C479" t="s">
        <v>108</v>
      </c>
      <c r="D479" s="1" t="s">
        <v>667</v>
      </c>
      <c r="E479" t="s">
        <v>77</v>
      </c>
      <c r="F479" s="1" t="s">
        <v>78</v>
      </c>
      <c r="G479" t="s">
        <v>185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ユニフォーム尾白アランICONIC</v>
      </c>
    </row>
    <row r="480" spans="1:20" x14ac:dyDescent="0.3">
      <c r="A480">
        <f>VLOOKUP(Block[[#This Row],[No用]],SetNo[[No.用]:[vlookup 用]],2,FALSE)</f>
        <v>125</v>
      </c>
      <c r="B480">
        <f>IF(A479&lt;&gt;Block[[#This Row],[No]],1,B479+1)</f>
        <v>2</v>
      </c>
      <c r="C480" t="s">
        <v>108</v>
      </c>
      <c r="D480" s="1" t="s">
        <v>667</v>
      </c>
      <c r="E480" t="s">
        <v>77</v>
      </c>
      <c r="F480" s="1" t="s">
        <v>78</v>
      </c>
      <c r="G480" t="s">
        <v>185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ユニフォーム尾白アランICONIC</v>
      </c>
    </row>
    <row r="481" spans="1:20" x14ac:dyDescent="0.3">
      <c r="A481">
        <f>VLOOKUP(Block[[#This Row],[No用]],SetNo[[No.用]:[vlookup 用]],2,FALSE)</f>
        <v>125</v>
      </c>
      <c r="B481">
        <f>IF(A480&lt;&gt;Block[[#This Row],[No]],1,B480+1)</f>
        <v>3</v>
      </c>
      <c r="C481" t="s">
        <v>108</v>
      </c>
      <c r="D481" s="1" t="s">
        <v>667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ユニフォーム尾白アランICONIC</v>
      </c>
    </row>
    <row r="482" spans="1:20" x14ac:dyDescent="0.3">
      <c r="A482">
        <f>VLOOKUP(Block[[#This Row],[No用]],SetNo[[No.用]:[vlookup 用]],2,FALSE)</f>
        <v>125</v>
      </c>
      <c r="B482">
        <f>IF(A481&lt;&gt;Block[[#This Row],[No]],1,B481+1)</f>
        <v>4</v>
      </c>
      <c r="C482" t="s">
        <v>108</v>
      </c>
      <c r="D482" s="1" t="s">
        <v>667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ユニフォーム尾白アランICONIC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1</v>
      </c>
      <c r="C483" t="s">
        <v>108</v>
      </c>
      <c r="D483" s="1" t="s">
        <v>669</v>
      </c>
      <c r="E483" t="s">
        <v>77</v>
      </c>
      <c r="F483" s="1" t="s">
        <v>80</v>
      </c>
      <c r="G483" t="s">
        <v>185</v>
      </c>
      <c r="H483" t="s">
        <v>71</v>
      </c>
      <c r="I483">
        <v>1</v>
      </c>
      <c r="J483" t="s">
        <v>248</v>
      </c>
      <c r="M483">
        <v>0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ユニフォーム赤木路成ICONIC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1</v>
      </c>
      <c r="C484" t="s">
        <v>108</v>
      </c>
      <c r="D484" s="1" t="s">
        <v>671</v>
      </c>
      <c r="E484" t="s">
        <v>77</v>
      </c>
      <c r="F484" s="1" t="s">
        <v>82</v>
      </c>
      <c r="G484" t="s">
        <v>185</v>
      </c>
      <c r="H484" t="s">
        <v>71</v>
      </c>
      <c r="I484">
        <v>1</v>
      </c>
      <c r="J484" t="s">
        <v>248</v>
      </c>
      <c r="K484" s="1" t="s">
        <v>174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ユニフォーム大耳練ICONIC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2</v>
      </c>
      <c r="C485" t="s">
        <v>108</v>
      </c>
      <c r="D485" s="1" t="s">
        <v>671</v>
      </c>
      <c r="E485" t="s">
        <v>77</v>
      </c>
      <c r="F485" s="1" t="s">
        <v>82</v>
      </c>
      <c r="G485" t="s">
        <v>185</v>
      </c>
      <c r="H485" t="s">
        <v>71</v>
      </c>
      <c r="I485">
        <v>1</v>
      </c>
      <c r="J485" t="s">
        <v>248</v>
      </c>
      <c r="K485" s="1" t="s">
        <v>175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ユニフォーム大耳練ICONIC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3</v>
      </c>
      <c r="C486" t="s">
        <v>108</v>
      </c>
      <c r="D486" s="1" t="s">
        <v>671</v>
      </c>
      <c r="E486" t="s">
        <v>77</v>
      </c>
      <c r="F486" s="1" t="s">
        <v>82</v>
      </c>
      <c r="G486" t="s">
        <v>185</v>
      </c>
      <c r="H486" t="s">
        <v>71</v>
      </c>
      <c r="I486">
        <v>1</v>
      </c>
      <c r="J486" t="s">
        <v>248</v>
      </c>
      <c r="K486" s="1" t="s">
        <v>176</v>
      </c>
      <c r="L486" s="1" t="s">
        <v>173</v>
      </c>
      <c r="M486">
        <v>41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ユニフォーム大耳練ICONIC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4</v>
      </c>
      <c r="C487" t="s">
        <v>108</v>
      </c>
      <c r="D487" s="1" t="s">
        <v>671</v>
      </c>
      <c r="E487" t="s">
        <v>77</v>
      </c>
      <c r="F487" s="1" t="s">
        <v>82</v>
      </c>
      <c r="G487" t="s">
        <v>185</v>
      </c>
      <c r="H487" t="s">
        <v>71</v>
      </c>
      <c r="I487">
        <v>1</v>
      </c>
      <c r="J487" t="s">
        <v>248</v>
      </c>
      <c r="K487" s="1" t="s">
        <v>179</v>
      </c>
      <c r="L487" s="1" t="s">
        <v>162</v>
      </c>
      <c r="M487">
        <v>35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ユニフォーム大耳練ICONIC</v>
      </c>
    </row>
    <row r="488" spans="1:20" x14ac:dyDescent="0.3">
      <c r="A488">
        <f>VLOOKUP(Block[[#This Row],[No用]],SetNo[[No.用]:[vlookup 用]],2,FALSE)</f>
        <v>127</v>
      </c>
      <c r="B488">
        <f>IF(A487&lt;&gt;Block[[#This Row],[No]],1,B487+1)</f>
        <v>5</v>
      </c>
      <c r="C488" t="s">
        <v>108</v>
      </c>
      <c r="D488" s="1" t="s">
        <v>671</v>
      </c>
      <c r="E488" t="s">
        <v>77</v>
      </c>
      <c r="F488" s="1" t="s">
        <v>82</v>
      </c>
      <c r="G488" t="s">
        <v>185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35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ユニフォーム大耳練ICONIC</v>
      </c>
    </row>
    <row r="489" spans="1:20" x14ac:dyDescent="0.3">
      <c r="A489">
        <f>VLOOKUP(Block[[#This Row],[No用]],SetNo[[No.用]:[vlookup 用]],2,FALSE)</f>
        <v>127</v>
      </c>
      <c r="B489">
        <f>IF(A488&lt;&gt;Block[[#This Row],[No]],1,B488+1)</f>
        <v>6</v>
      </c>
      <c r="C489" t="s">
        <v>108</v>
      </c>
      <c r="D489" s="1" t="s">
        <v>671</v>
      </c>
      <c r="E489" t="s">
        <v>77</v>
      </c>
      <c r="F489" s="1" t="s">
        <v>82</v>
      </c>
      <c r="G489" t="s">
        <v>185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ユニフォーム大耳練ICONIC</v>
      </c>
    </row>
    <row r="490" spans="1:20" x14ac:dyDescent="0.3">
      <c r="A490">
        <f>VLOOKUP(Block[[#This Row],[No用]],SetNo[[No.用]:[vlookup 用]],2,FALSE)</f>
        <v>127</v>
      </c>
      <c r="B490">
        <f>IF(A489&lt;&gt;Block[[#This Row],[No]],1,B489+1)</f>
        <v>7</v>
      </c>
      <c r="C490" t="s">
        <v>108</v>
      </c>
      <c r="D490" s="1" t="s">
        <v>671</v>
      </c>
      <c r="E490" t="s">
        <v>77</v>
      </c>
      <c r="F490" s="1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47</v>
      </c>
      <c r="N490">
        <v>0</v>
      </c>
      <c r="O490">
        <v>57</v>
      </c>
      <c r="P490">
        <v>0</v>
      </c>
      <c r="T490" t="str">
        <f>Block[[#This Row],[服装]]&amp;Block[[#This Row],[名前]]&amp;Block[[#This Row],[レアリティ]]</f>
        <v>ユニフォーム大耳練ICONIC</v>
      </c>
    </row>
    <row r="491" spans="1:20" x14ac:dyDescent="0.3">
      <c r="A491">
        <f>VLOOKUP(Block[[#This Row],[No用]],SetNo[[No.用]:[vlookup 用]],2,FALSE)</f>
        <v>128</v>
      </c>
      <c r="B491">
        <f>IF(A490&lt;&gt;Block[[#This Row],[No]],1,B490+1)</f>
        <v>1</v>
      </c>
      <c r="C491" t="s">
        <v>108</v>
      </c>
      <c r="D491" s="1" t="s">
        <v>673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ユニフォーム理石平介ICONIC</v>
      </c>
    </row>
    <row r="492" spans="1:20" x14ac:dyDescent="0.3">
      <c r="A492">
        <f>VLOOKUP(Block[[#This Row],[No用]],SetNo[[No.用]:[vlookup 用]],2,FALSE)</f>
        <v>128</v>
      </c>
      <c r="B492">
        <f>IF(A491&lt;&gt;Block[[#This Row],[No]],1,B491+1)</f>
        <v>2</v>
      </c>
      <c r="C492" t="s">
        <v>108</v>
      </c>
      <c r="D492" s="1" t="s">
        <v>673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ユニフォーム理石平介ICONIC</v>
      </c>
    </row>
    <row r="493" spans="1:20" x14ac:dyDescent="0.3">
      <c r="A493">
        <f>VLOOKUP(Block[[#This Row],[No用]],SetNo[[No.用]:[vlookup 用]],2,FALSE)</f>
        <v>128</v>
      </c>
      <c r="B493">
        <f>IF(A492&lt;&gt;Block[[#This Row],[No]],1,B492+1)</f>
        <v>3</v>
      </c>
      <c r="C493" t="s">
        <v>108</v>
      </c>
      <c r="D493" s="1" t="s">
        <v>673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ユニフォーム理石平介ICONIC</v>
      </c>
    </row>
    <row r="494" spans="1:20" x14ac:dyDescent="0.3">
      <c r="A494">
        <f>VLOOKUP(Block[[#This Row],[No用]],SetNo[[No.用]:[vlookup 用]],2,FALSE)</f>
        <v>128</v>
      </c>
      <c r="B494">
        <f>IF(A493&lt;&gt;Block[[#This Row],[No]],1,B493+1)</f>
        <v>4</v>
      </c>
      <c r="C494" t="s">
        <v>108</v>
      </c>
      <c r="D494" s="1" t="s">
        <v>673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ユニフォーム理石平介ICONIC</v>
      </c>
    </row>
    <row r="495" spans="1:20" x14ac:dyDescent="0.3">
      <c r="A495">
        <f>VLOOKUP(Block[[#This Row],[No用]],SetNo[[No.用]:[vlookup 用]],2,FALSE)</f>
        <v>129</v>
      </c>
      <c r="B495">
        <f>IF(A494&lt;&gt;Block[[#This Row],[No]],1,B494+1)</f>
        <v>1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ユニフォーム木兎光太郎ICONIC</v>
      </c>
    </row>
    <row r="496" spans="1:20" x14ac:dyDescent="0.3">
      <c r="A496">
        <f>VLOOKUP(Block[[#This Row],[No用]],SetNo[[No.用]:[vlookup 用]],2,FALSE)</f>
        <v>129</v>
      </c>
      <c r="B496">
        <f>IF(A495&lt;&gt;Block[[#This Row],[No]],1,B495+1)</f>
        <v>2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ユニフォーム木兎光太郎ICONIC</v>
      </c>
    </row>
    <row r="497" spans="1:20" x14ac:dyDescent="0.3">
      <c r="A497">
        <f>VLOOKUP(Block[[#This Row],[No用]],SetNo[[No.用]:[vlookup 用]],2,FALSE)</f>
        <v>129</v>
      </c>
      <c r="B497">
        <f>IF(A496&lt;&gt;Block[[#This Row],[No]],1,B496+1)</f>
        <v>3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ユニフォーム木兎光太郎ICONIC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1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夏祭り木兎光太郎ICONIC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2</v>
      </c>
      <c r="C499" t="s">
        <v>150</v>
      </c>
      <c r="D499" t="s">
        <v>122</v>
      </c>
      <c r="E499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夏祭り木兎光太郎ICONIC</v>
      </c>
    </row>
    <row r="500" spans="1:20" x14ac:dyDescent="0.3">
      <c r="A500">
        <f>VLOOKUP(Block[[#This Row],[No用]],SetNo[[No.用]:[vlookup 用]],2,FALSE)</f>
        <v>130</v>
      </c>
      <c r="B500">
        <f>IF(A499&lt;&gt;Block[[#This Row],[No]],1,B499+1)</f>
        <v>3</v>
      </c>
      <c r="C500" t="s">
        <v>150</v>
      </c>
      <c r="D500" t="s">
        <v>122</v>
      </c>
      <c r="E500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夏祭り木兎光太郎ICONIC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1</v>
      </c>
      <c r="C501" t="s">
        <v>108</v>
      </c>
      <c r="D501" t="s">
        <v>123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ユニフォーム木葉秋紀ICONIC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2</v>
      </c>
      <c r="C502" t="s">
        <v>108</v>
      </c>
      <c r="D502" t="s">
        <v>123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ユニフォーム木葉秋紀ICONIC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3</v>
      </c>
      <c r="C503" t="s">
        <v>108</v>
      </c>
      <c r="D503" t="s">
        <v>123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177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ユニフォーム木葉秋紀ICONIC</v>
      </c>
    </row>
    <row r="504" spans="1:20" x14ac:dyDescent="0.3">
      <c r="A504">
        <f>VLOOKUP(Block[[#This Row],[No用]],SetNo[[No.用]:[vlookup 用]],2,FALSE)</f>
        <v>131</v>
      </c>
      <c r="B504">
        <f>IF(A503&lt;&gt;Block[[#This Row],[No]],1,B503+1)</f>
        <v>4</v>
      </c>
      <c r="C504" t="s">
        <v>108</v>
      </c>
      <c r="D504" t="s">
        <v>123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ユニフォーム木葉秋紀ICONIC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1</v>
      </c>
      <c r="C505" s="1" t="s">
        <v>387</v>
      </c>
      <c r="D505" t="s">
        <v>123</v>
      </c>
      <c r="E505" s="1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15</v>
      </c>
      <c r="K505" s="1" t="s">
        <v>174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探偵木葉秋紀ICONIC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2</v>
      </c>
      <c r="C506" s="1" t="s">
        <v>387</v>
      </c>
      <c r="D506" t="s">
        <v>123</v>
      </c>
      <c r="E506" s="1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15</v>
      </c>
      <c r="K506" s="1" t="s">
        <v>175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探偵木葉秋紀ICONIC</v>
      </c>
    </row>
    <row r="507" spans="1:20" x14ac:dyDescent="0.3">
      <c r="A507">
        <f>VLOOKUP(Block[[#This Row],[No用]],SetNo[[No.用]:[vlookup 用]],2,FALSE)</f>
        <v>132</v>
      </c>
      <c r="B507">
        <f>IF(A506&lt;&gt;Block[[#This Row],[No]],1,B506+1)</f>
        <v>3</v>
      </c>
      <c r="C507" s="1" t="s">
        <v>387</v>
      </c>
      <c r="D507" t="s">
        <v>123</v>
      </c>
      <c r="E507" s="1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15</v>
      </c>
      <c r="K507" s="1" t="s">
        <v>177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探偵木葉秋紀ICONIC</v>
      </c>
    </row>
    <row r="508" spans="1:20" x14ac:dyDescent="0.3">
      <c r="A508">
        <f>VLOOKUP(Block[[#This Row],[No用]],SetNo[[No.用]:[vlookup 用]],2,FALSE)</f>
        <v>132</v>
      </c>
      <c r="B508">
        <f>IF(A507&lt;&gt;Block[[#This Row],[No]],1,B507+1)</f>
        <v>4</v>
      </c>
      <c r="C508" s="1" t="s">
        <v>387</v>
      </c>
      <c r="D508" t="s">
        <v>123</v>
      </c>
      <c r="E508" s="1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15</v>
      </c>
      <c r="K508" s="1" t="s">
        <v>249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探偵木葉秋紀ICONIC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1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174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ユニフォーム猿杙大和ICONIC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2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175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ユニフォーム猿杙大和ICONIC</v>
      </c>
    </row>
    <row r="511" spans="1:20" x14ac:dyDescent="0.3">
      <c r="A511">
        <f>VLOOKUP(Block[[#This Row],[No用]],SetNo[[No.用]:[vlookup 用]],2,FALSE)</f>
        <v>133</v>
      </c>
      <c r="B511">
        <f>IF(A510&lt;&gt;Block[[#This Row],[No]],1,B510+1)</f>
        <v>3</v>
      </c>
      <c r="C511" t="s">
        <v>108</v>
      </c>
      <c r="D511" t="s">
        <v>124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ユニフォーム猿杙大和ICONIC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1</v>
      </c>
      <c r="C512" t="s">
        <v>108</v>
      </c>
      <c r="D512" t="s">
        <v>125</v>
      </c>
      <c r="E512" t="s">
        <v>90</v>
      </c>
      <c r="F512" t="s">
        <v>80</v>
      </c>
      <c r="G512" t="s">
        <v>128</v>
      </c>
      <c r="H512" t="s">
        <v>71</v>
      </c>
      <c r="I512">
        <v>1</v>
      </c>
      <c r="J512" t="s">
        <v>248</v>
      </c>
      <c r="K512" s="1"/>
      <c r="L512" s="1"/>
      <c r="M512">
        <v>0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ユニフォーム小見春樹ICONIC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108</v>
      </c>
      <c r="D513" t="s">
        <v>126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ユニフォーム尾長渉ICONIC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126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ユニフォーム尾長渉ICONIC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126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ユニフォーム尾長渉ICONIC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108</v>
      </c>
      <c r="D516" t="s">
        <v>126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248</v>
      </c>
      <c r="K516" s="1" t="s">
        <v>234</v>
      </c>
      <c r="L516" s="1" t="s">
        <v>162</v>
      </c>
      <c r="M516">
        <v>32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ユニフォーム尾長渉ICONIC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108</v>
      </c>
      <c r="D517" t="s">
        <v>126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ユニフォーム尾長渉ICONIC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108</v>
      </c>
      <c r="D518" t="s">
        <v>126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30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ユニフォーム尾長渉ICONIC</v>
      </c>
    </row>
    <row r="519" spans="1:20" x14ac:dyDescent="0.3">
      <c r="A519">
        <f>VLOOKUP(Block[[#This Row],[No用]],SetNo[[No.用]:[vlookup 用]],2,FALSE)</f>
        <v>135</v>
      </c>
      <c r="B519">
        <f>IF(A518&lt;&gt;Block[[#This Row],[No]],1,B518+1)</f>
        <v>7</v>
      </c>
      <c r="C519" t="s">
        <v>108</v>
      </c>
      <c r="D519" t="s">
        <v>126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43</v>
      </c>
      <c r="N519">
        <v>0</v>
      </c>
      <c r="O519">
        <v>53</v>
      </c>
      <c r="P519">
        <v>0</v>
      </c>
      <c r="T519" t="str">
        <f>Block[[#This Row],[服装]]&amp;Block[[#This Row],[名前]]&amp;Block[[#This Row],[レアリティ]]</f>
        <v>ユニフォーム尾長渉ICONIC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1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248</v>
      </c>
      <c r="K520" s="1" t="s">
        <v>174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ユニフォーム鷲尾辰生ICONIC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2</v>
      </c>
      <c r="C521" t="s">
        <v>108</v>
      </c>
      <c r="D521" t="s">
        <v>127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248</v>
      </c>
      <c r="K521" s="1" t="s">
        <v>175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ユニフォーム鷲尾辰生ICONIC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3</v>
      </c>
      <c r="C522" t="s">
        <v>108</v>
      </c>
      <c r="D522" t="s">
        <v>127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248</v>
      </c>
      <c r="K522" s="1" t="s">
        <v>176</v>
      </c>
      <c r="L522" s="1" t="s">
        <v>173</v>
      </c>
      <c r="M522">
        <v>40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ユニフォーム鷲尾辰生ICONIC</v>
      </c>
    </row>
    <row r="523" spans="1:20" x14ac:dyDescent="0.3">
      <c r="A523">
        <f>VLOOKUP(Block[[#This Row],[No用]],SetNo[[No.用]:[vlookup 用]],2,FALSE)</f>
        <v>136</v>
      </c>
      <c r="B523">
        <f>IF(A522&lt;&gt;Block[[#This Row],[No]],1,B522+1)</f>
        <v>4</v>
      </c>
      <c r="C523" t="s">
        <v>108</v>
      </c>
      <c r="D523" t="s">
        <v>127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248</v>
      </c>
      <c r="K523" s="1" t="s">
        <v>179</v>
      </c>
      <c r="L523" s="1" t="s">
        <v>162</v>
      </c>
      <c r="M523">
        <v>35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ユニフォーム鷲尾辰生ICONIC</v>
      </c>
    </row>
    <row r="524" spans="1:20" x14ac:dyDescent="0.3">
      <c r="A524">
        <f>VLOOKUP(Block[[#This Row],[No用]],SetNo[[No.用]:[vlookup 用]],2,FALSE)</f>
        <v>136</v>
      </c>
      <c r="B524">
        <f>IF(A523&lt;&gt;Block[[#This Row],[No]],1,B523+1)</f>
        <v>5</v>
      </c>
      <c r="C524" t="s">
        <v>108</v>
      </c>
      <c r="D524" t="s">
        <v>127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248</v>
      </c>
      <c r="K524" s="1" t="s">
        <v>192</v>
      </c>
      <c r="L524" s="1" t="s">
        <v>162</v>
      </c>
      <c r="M524">
        <v>35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ユニフォーム鷲尾辰生ICONIC</v>
      </c>
    </row>
    <row r="525" spans="1:20" x14ac:dyDescent="0.3">
      <c r="A525">
        <f>VLOOKUP(Block[[#This Row],[No用]],SetNo[[No.用]:[vlookup 用]],2,FALSE)</f>
        <v>136</v>
      </c>
      <c r="B525">
        <f>IF(A524&lt;&gt;Block[[#This Row],[No]],1,B524+1)</f>
        <v>6</v>
      </c>
      <c r="C525" t="s">
        <v>108</v>
      </c>
      <c r="D525" t="s">
        <v>127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35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ユニフォーム鷲尾辰生ICONIC</v>
      </c>
    </row>
    <row r="526" spans="1:20" x14ac:dyDescent="0.3">
      <c r="A526">
        <f>VLOOKUP(Block[[#This Row],[No用]],SetNo[[No.用]:[vlookup 用]],2,FALSE)</f>
        <v>136</v>
      </c>
      <c r="B526">
        <f>IF(A525&lt;&gt;Block[[#This Row],[No]],1,B525+1)</f>
        <v>7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ユニフォーム鷲尾辰生ICONIC</v>
      </c>
    </row>
    <row r="527" spans="1:20" x14ac:dyDescent="0.3">
      <c r="A527">
        <f>VLOOKUP(Block[[#This Row],[No用]],SetNo[[No.用]:[vlookup 用]],2,FALSE)</f>
        <v>136</v>
      </c>
      <c r="B527">
        <f>IF(A526&lt;&gt;Block[[#This Row],[No]],1,B526+1)</f>
        <v>8</v>
      </c>
      <c r="C527" t="s">
        <v>108</v>
      </c>
      <c r="D527" t="s">
        <v>127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183</v>
      </c>
      <c r="L527" s="1" t="s">
        <v>225</v>
      </c>
      <c r="M527">
        <v>47</v>
      </c>
      <c r="N527">
        <v>0</v>
      </c>
      <c r="O527">
        <v>57</v>
      </c>
      <c r="P527">
        <v>0</v>
      </c>
      <c r="T527" t="str">
        <f>Block[[#This Row],[服装]]&amp;Block[[#This Row],[名前]]&amp;Block[[#This Row],[レアリティ]]</f>
        <v>ユニフォーム鷲尾辰生ICONIC</v>
      </c>
    </row>
    <row r="528" spans="1:20" x14ac:dyDescent="0.3">
      <c r="A528">
        <f>VLOOKUP(Block[[#This Row],[No用]],SetNo[[No.用]:[vlookup 用]],2,FALSE)</f>
        <v>137</v>
      </c>
      <c r="B528">
        <f>IF(A527&lt;&gt;Block[[#This Row],[No]],1,B527+1)</f>
        <v>1</v>
      </c>
      <c r="C528" t="s">
        <v>108</v>
      </c>
      <c r="D528" t="s">
        <v>129</v>
      </c>
      <c r="E528" t="s">
        <v>73</v>
      </c>
      <c r="F528" t="s">
        <v>74</v>
      </c>
      <c r="G528" t="s">
        <v>128</v>
      </c>
      <c r="H528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ユニフォーム赤葦京治ICONIC</v>
      </c>
    </row>
    <row r="529" spans="1:20" x14ac:dyDescent="0.3">
      <c r="A529">
        <f>VLOOKUP(Block[[#This Row],[No用]],SetNo[[No.用]:[vlookup 用]],2,FALSE)</f>
        <v>137</v>
      </c>
      <c r="B529">
        <f>IF(A528&lt;&gt;Block[[#This Row],[No]],1,B528+1)</f>
        <v>2</v>
      </c>
      <c r="C529" t="s">
        <v>108</v>
      </c>
      <c r="D529" t="s">
        <v>129</v>
      </c>
      <c r="E529" t="s">
        <v>73</v>
      </c>
      <c r="F529" t="s">
        <v>74</v>
      </c>
      <c r="G529" t="s">
        <v>128</v>
      </c>
      <c r="H529" t="s">
        <v>71</v>
      </c>
      <c r="I529">
        <v>1</v>
      </c>
      <c r="J529" t="s">
        <v>15</v>
      </c>
      <c r="K529" s="1" t="s">
        <v>175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ユニフォーム赤葦京治ICONIC</v>
      </c>
    </row>
    <row r="530" spans="1:20" x14ac:dyDescent="0.3">
      <c r="A530">
        <f>VLOOKUP(Block[[#This Row],[No用]],SetNo[[No.用]:[vlookup 用]],2,FALSE)</f>
        <v>137</v>
      </c>
      <c r="B530">
        <f>IF(A529&lt;&gt;Block[[#This Row],[No]],1,B529+1)</f>
        <v>3</v>
      </c>
      <c r="C530" t="s">
        <v>108</v>
      </c>
      <c r="D530" t="s">
        <v>129</v>
      </c>
      <c r="E530" t="s">
        <v>73</v>
      </c>
      <c r="F530" t="s">
        <v>74</v>
      </c>
      <c r="G530" t="s">
        <v>128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ユニフォーム赤葦京治ICONIC</v>
      </c>
    </row>
    <row r="531" spans="1:20" x14ac:dyDescent="0.3">
      <c r="A531">
        <f>VLOOKUP(Block[[#This Row],[No用]],SetNo[[No.用]:[vlookup 用]],2,FALSE)</f>
        <v>138</v>
      </c>
      <c r="B531">
        <f>IF(A530&lt;&gt;Block[[#This Row],[No]],1,B530+1)</f>
        <v>1</v>
      </c>
      <c r="C531" t="s">
        <v>150</v>
      </c>
      <c r="D531" t="s">
        <v>129</v>
      </c>
      <c r="E531" t="s">
        <v>90</v>
      </c>
      <c r="F531" t="s">
        <v>74</v>
      </c>
      <c r="G531" t="s">
        <v>128</v>
      </c>
      <c r="H531" t="s">
        <v>71</v>
      </c>
      <c r="I531">
        <v>1</v>
      </c>
      <c r="J531" t="s">
        <v>15</v>
      </c>
      <c r="K531" s="1" t="s">
        <v>174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夏祭り赤葦京治ICONIC</v>
      </c>
    </row>
    <row r="532" spans="1:20" x14ac:dyDescent="0.3">
      <c r="A532">
        <f>VLOOKUP(Block[[#This Row],[No用]],SetNo[[No.用]:[vlookup 用]],2,FALSE)</f>
        <v>138</v>
      </c>
      <c r="B532">
        <f>IF(A531&lt;&gt;Block[[#This Row],[No]],1,B531+1)</f>
        <v>2</v>
      </c>
      <c r="C532" t="s">
        <v>150</v>
      </c>
      <c r="D532" t="s">
        <v>129</v>
      </c>
      <c r="E532" t="s">
        <v>90</v>
      </c>
      <c r="F532" t="s">
        <v>74</v>
      </c>
      <c r="G532" t="s">
        <v>128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夏祭り赤葦京治ICONIC</v>
      </c>
    </row>
    <row r="533" spans="1:20" x14ac:dyDescent="0.3">
      <c r="A533">
        <f>VLOOKUP(Block[[#This Row],[No用]],SetNo[[No.用]:[vlookup 用]],2,FALSE)</f>
        <v>138</v>
      </c>
      <c r="B533">
        <f>IF(A532&lt;&gt;Block[[#This Row],[No]],1,B532+1)</f>
        <v>3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15</v>
      </c>
      <c r="K533" s="1" t="s">
        <v>249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夏祭り赤葦京治ICONIC</v>
      </c>
    </row>
    <row r="534" spans="1:20" x14ac:dyDescent="0.3">
      <c r="A534">
        <f>VLOOKUP(Block[[#This Row],[No用]],SetNo[[No.用]:[vlookup 用]],2,FALSE)</f>
        <v>139</v>
      </c>
      <c r="B534">
        <f>IF(A533&lt;&gt;Block[[#This Row],[No]],1,B533+1)</f>
        <v>1</v>
      </c>
      <c r="C534" t="s">
        <v>206</v>
      </c>
      <c r="D534" t="s">
        <v>651</v>
      </c>
      <c r="E534" t="s">
        <v>28</v>
      </c>
      <c r="F534" t="s">
        <v>25</v>
      </c>
      <c r="G534" t="s">
        <v>155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ユニフォーム星海光来ICONIC</v>
      </c>
    </row>
    <row r="535" spans="1:20" x14ac:dyDescent="0.3">
      <c r="A535">
        <f>VLOOKUP(Block[[#This Row],[No用]],SetNo[[No.用]:[vlookup 用]],2,FALSE)</f>
        <v>139</v>
      </c>
      <c r="B535">
        <f>IF(A534&lt;&gt;Block[[#This Row],[No]],1,B534+1)</f>
        <v>2</v>
      </c>
      <c r="C535" t="s">
        <v>206</v>
      </c>
      <c r="D535" t="s">
        <v>651</v>
      </c>
      <c r="E535" t="s">
        <v>28</v>
      </c>
      <c r="F535" t="s">
        <v>25</v>
      </c>
      <c r="G535" t="s">
        <v>155</v>
      </c>
      <c r="H535" t="s">
        <v>71</v>
      </c>
      <c r="I535">
        <v>1</v>
      </c>
      <c r="J535" t="s">
        <v>15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ユニフォーム星海光来ICONIC</v>
      </c>
    </row>
    <row r="536" spans="1:20" x14ac:dyDescent="0.3">
      <c r="A536">
        <f>VLOOKUP(Block[[#This Row],[No用]],SetNo[[No.用]:[vlookup 用]],2,FALSE)</f>
        <v>139</v>
      </c>
      <c r="B536">
        <f>IF(A535&lt;&gt;Block[[#This Row],[No]],1,B535+1)</f>
        <v>3</v>
      </c>
      <c r="C536" t="s">
        <v>206</v>
      </c>
      <c r="D536" t="s">
        <v>651</v>
      </c>
      <c r="E536" t="s">
        <v>28</v>
      </c>
      <c r="F536" t="s">
        <v>25</v>
      </c>
      <c r="G536" t="s">
        <v>155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ユニフォーム星海光来ICONIC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1</v>
      </c>
      <c r="C537" s="1" t="s">
        <v>898</v>
      </c>
      <c r="D537" t="s">
        <v>284</v>
      </c>
      <c r="E537" s="1" t="s">
        <v>73</v>
      </c>
      <c r="F537" t="s">
        <v>78</v>
      </c>
      <c r="G537" t="s">
        <v>134</v>
      </c>
      <c r="H537" t="s">
        <v>71</v>
      </c>
      <c r="I537">
        <v>1</v>
      </c>
      <c r="J537" t="s">
        <v>15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文化祭星海光来ICONIC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2</v>
      </c>
      <c r="C538" s="1" t="s">
        <v>898</v>
      </c>
      <c r="D538" t="s">
        <v>284</v>
      </c>
      <c r="E538" s="1" t="s">
        <v>73</v>
      </c>
      <c r="F538" t="s">
        <v>78</v>
      </c>
      <c r="G538" t="s">
        <v>134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文化祭星海光来ICONIC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3</v>
      </c>
      <c r="C539" s="1" t="s">
        <v>898</v>
      </c>
      <c r="D539" t="s">
        <v>284</v>
      </c>
      <c r="E539" s="1" t="s">
        <v>73</v>
      </c>
      <c r="F539" t="s">
        <v>78</v>
      </c>
      <c r="G539" t="s">
        <v>134</v>
      </c>
      <c r="H539" t="s">
        <v>71</v>
      </c>
      <c r="I539">
        <v>1</v>
      </c>
      <c r="J539" t="s">
        <v>15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文化祭星海光来ICONIC</v>
      </c>
    </row>
    <row r="540" spans="1:20" x14ac:dyDescent="0.3">
      <c r="A540">
        <f>VLOOKUP(Block[[#This Row],[No用]],SetNo[[No.用]:[vlookup 用]],2,FALSE)</f>
        <v>141</v>
      </c>
      <c r="B540">
        <f>IF(A536&lt;&gt;Block[[#This Row],[No]],1,B536+1)</f>
        <v>1</v>
      </c>
      <c r="C540" t="s">
        <v>206</v>
      </c>
      <c r="D540" t="s">
        <v>660</v>
      </c>
      <c r="E540" t="s">
        <v>28</v>
      </c>
      <c r="F540" t="s">
        <v>26</v>
      </c>
      <c r="G540" t="s">
        <v>155</v>
      </c>
      <c r="H540" t="s">
        <v>71</v>
      </c>
      <c r="I540">
        <v>1</v>
      </c>
      <c r="J540" t="s">
        <v>15</v>
      </c>
      <c r="K540" s="1" t="s">
        <v>174</v>
      </c>
      <c r="L540" s="1" t="s">
        <v>173</v>
      </c>
      <c r="M540">
        <v>40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ユニフォーム昼神幸郎ICONIC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t="s">
        <v>206</v>
      </c>
      <c r="D541" t="s">
        <v>660</v>
      </c>
      <c r="E541" t="s">
        <v>28</v>
      </c>
      <c r="F541" t="s">
        <v>26</v>
      </c>
      <c r="G541" t="s">
        <v>155</v>
      </c>
      <c r="H541" t="s">
        <v>71</v>
      </c>
      <c r="I541">
        <v>1</v>
      </c>
      <c r="J541" t="s">
        <v>248</v>
      </c>
      <c r="K541" s="1" t="s">
        <v>175</v>
      </c>
      <c r="L541" s="1" t="s">
        <v>173</v>
      </c>
      <c r="M541">
        <v>44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ユニフォーム昼神幸郎ICONIC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t="s">
        <v>206</v>
      </c>
      <c r="D542" t="s">
        <v>660</v>
      </c>
      <c r="E542" t="s">
        <v>28</v>
      </c>
      <c r="F542" t="s">
        <v>26</v>
      </c>
      <c r="G542" t="s">
        <v>155</v>
      </c>
      <c r="H542" t="s">
        <v>71</v>
      </c>
      <c r="I542">
        <v>1</v>
      </c>
      <c r="J542" t="s">
        <v>15</v>
      </c>
      <c r="K542" s="1" t="s">
        <v>179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ユニフォーム昼神幸郎ICONIC</v>
      </c>
    </row>
    <row r="543" spans="1:20" x14ac:dyDescent="0.3">
      <c r="A543">
        <f>VLOOKUP(Block[[#This Row],[No用]],SetNo[[No.用]:[vlookup 用]],2,FALSE)</f>
        <v>141</v>
      </c>
      <c r="B543">
        <f>IF(A542&lt;&gt;Block[[#This Row],[No]],1,B542+1)</f>
        <v>4</v>
      </c>
      <c r="C543" t="s">
        <v>206</v>
      </c>
      <c r="D543" t="s">
        <v>660</v>
      </c>
      <c r="E543" t="s">
        <v>28</v>
      </c>
      <c r="F543" t="s">
        <v>26</v>
      </c>
      <c r="G543" t="s">
        <v>155</v>
      </c>
      <c r="H543" t="s">
        <v>71</v>
      </c>
      <c r="I543">
        <v>1</v>
      </c>
      <c r="J543" t="s">
        <v>248</v>
      </c>
      <c r="K543" s="1" t="s">
        <v>177</v>
      </c>
      <c r="L543" s="1" t="s">
        <v>162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ユニフォーム昼神幸郎ICONIC</v>
      </c>
    </row>
    <row r="544" spans="1:20" x14ac:dyDescent="0.3">
      <c r="A544">
        <f>VLOOKUP(Block[[#This Row],[No用]],SetNo[[No.用]:[vlookup 用]],2,FALSE)</f>
        <v>141</v>
      </c>
      <c r="B544">
        <f>IF(A543&lt;&gt;Block[[#This Row],[No]],1,B543+1)</f>
        <v>5</v>
      </c>
      <c r="C544" t="s">
        <v>206</v>
      </c>
      <c r="D544" t="s">
        <v>660</v>
      </c>
      <c r="E544" t="s">
        <v>28</v>
      </c>
      <c r="F544" t="s">
        <v>26</v>
      </c>
      <c r="G544" t="s">
        <v>155</v>
      </c>
      <c r="H544" t="s">
        <v>71</v>
      </c>
      <c r="I544">
        <v>1</v>
      </c>
      <c r="J544" t="s">
        <v>15</v>
      </c>
      <c r="K544" s="1" t="s">
        <v>249</v>
      </c>
      <c r="L544" s="1" t="s">
        <v>178</v>
      </c>
      <c r="M544">
        <v>36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ユニフォーム昼神幸郎ICONIC</v>
      </c>
    </row>
    <row r="545" spans="1:20" x14ac:dyDescent="0.3">
      <c r="A545">
        <f>VLOOKUP(Block[[#This Row],[No用]],SetNo[[No.用]:[vlookup 用]],2,FALSE)</f>
        <v>141</v>
      </c>
      <c r="B545">
        <f>IF(A544&lt;&gt;Block[[#This Row],[No]],1,B544+1)</f>
        <v>6</v>
      </c>
      <c r="C545" t="s">
        <v>206</v>
      </c>
      <c r="D545" t="s">
        <v>660</v>
      </c>
      <c r="E545" t="s">
        <v>28</v>
      </c>
      <c r="F545" t="s">
        <v>26</v>
      </c>
      <c r="G545" t="s">
        <v>155</v>
      </c>
      <c r="H545" t="s">
        <v>71</v>
      </c>
      <c r="I545">
        <v>1</v>
      </c>
      <c r="J545" t="s">
        <v>248</v>
      </c>
      <c r="K545" s="1" t="s">
        <v>183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Block[[#This Row],[服装]]&amp;Block[[#This Row],[名前]]&amp;Block[[#This Row],[レアリティ]]</f>
        <v>ユニフォーム昼神幸郎ICONIC</v>
      </c>
    </row>
    <row r="546" spans="1:20" x14ac:dyDescent="0.3">
      <c r="A546">
        <f>VLOOKUP(Block[[#This Row],[No用]],SetNo[[No.用]:[vlookup 用]],2,FALSE)</f>
        <v>142</v>
      </c>
      <c r="B546">
        <f>IF(A545&lt;&gt;Block[[#This Row],[No]],1,B545+1)</f>
        <v>1</v>
      </c>
      <c r="C546" t="s">
        <v>206</v>
      </c>
      <c r="D546" t="s">
        <v>654</v>
      </c>
      <c r="E546" t="s">
        <v>28</v>
      </c>
      <c r="F546" t="s">
        <v>25</v>
      </c>
      <c r="G546" t="s">
        <v>158</v>
      </c>
      <c r="H546" t="s">
        <v>71</v>
      </c>
      <c r="I546">
        <v>1</v>
      </c>
      <c r="J546" t="s">
        <v>15</v>
      </c>
      <c r="K546" s="1" t="s">
        <v>174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ユニフォーム佐久早聖臣ICONIC</v>
      </c>
    </row>
    <row r="547" spans="1:20" x14ac:dyDescent="0.3">
      <c r="A547">
        <f>VLOOKUP(Block[[#This Row],[No用]],SetNo[[No.用]:[vlookup 用]],2,FALSE)</f>
        <v>142</v>
      </c>
      <c r="B547">
        <f>IF(A546&lt;&gt;Block[[#This Row],[No]],1,B546+1)</f>
        <v>2</v>
      </c>
      <c r="C547" t="s">
        <v>206</v>
      </c>
      <c r="D547" t="s">
        <v>654</v>
      </c>
      <c r="E547" t="s">
        <v>28</v>
      </c>
      <c r="F547" t="s">
        <v>25</v>
      </c>
      <c r="G547" t="s">
        <v>158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ユニフォーム佐久早聖臣ICONIC</v>
      </c>
    </row>
    <row r="548" spans="1:20" x14ac:dyDescent="0.3">
      <c r="A548">
        <f>VLOOKUP(Block[[#This Row],[No用]],SetNo[[No.用]:[vlookup 用]],2,FALSE)</f>
        <v>142</v>
      </c>
      <c r="B548">
        <f>IF(A547&lt;&gt;Block[[#This Row],[No]],1,B547+1)</f>
        <v>3</v>
      </c>
      <c r="C548" t="s">
        <v>206</v>
      </c>
      <c r="D548" t="s">
        <v>654</v>
      </c>
      <c r="E548" t="s">
        <v>28</v>
      </c>
      <c r="F548" t="s">
        <v>25</v>
      </c>
      <c r="G548" t="s">
        <v>158</v>
      </c>
      <c r="H548" t="s">
        <v>71</v>
      </c>
      <c r="I548">
        <v>1</v>
      </c>
      <c r="J548" t="s">
        <v>15</v>
      </c>
      <c r="K548" s="1" t="s">
        <v>249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ユニフォーム佐久早聖臣ICONIC</v>
      </c>
    </row>
    <row r="549" spans="1:20" x14ac:dyDescent="0.3">
      <c r="A549">
        <f>VLOOKUP(Block[[#This Row],[No用]],SetNo[[No.用]:[vlookup 用]],2,FALSE)</f>
        <v>143</v>
      </c>
      <c r="B549">
        <f>IF(A548&lt;&gt;Block[[#This Row],[No]],1,B548+1)</f>
        <v>1</v>
      </c>
      <c r="C549" t="s">
        <v>206</v>
      </c>
      <c r="D549" t="s">
        <v>657</v>
      </c>
      <c r="E549" t="s">
        <v>28</v>
      </c>
      <c r="F549" t="s">
        <v>21</v>
      </c>
      <c r="G549" t="s">
        <v>158</v>
      </c>
      <c r="H549" t="s">
        <v>71</v>
      </c>
      <c r="I549">
        <v>1</v>
      </c>
      <c r="J549" t="s">
        <v>15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ユニフォーム小森元也ICONIC</v>
      </c>
    </row>
    <row r="550" spans="1:20" x14ac:dyDescent="0.3">
      <c r="A550">
        <f>VLOOKUP(Block[[#This Row],[No用]],SetNo[[No.用]:[vlookup 用]],2,FALSE)</f>
        <v>144</v>
      </c>
      <c r="B550">
        <f>IF(A549&lt;&gt;Block[[#This Row],[No]],1,B549+1)</f>
        <v>1</v>
      </c>
      <c r="C550" t="s">
        <v>108</v>
      </c>
      <c r="D550" s="1" t="s">
        <v>689</v>
      </c>
      <c r="E550" s="1" t="s">
        <v>90</v>
      </c>
      <c r="F550" s="1" t="s">
        <v>78</v>
      </c>
      <c r="G550" s="1" t="s">
        <v>691</v>
      </c>
      <c r="H550" t="s">
        <v>71</v>
      </c>
      <c r="I550">
        <v>1</v>
      </c>
      <c r="J550" t="s">
        <v>15</v>
      </c>
      <c r="K550" s="1" t="s">
        <v>174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ユニフォーム大将優ICONIC</v>
      </c>
    </row>
    <row r="551" spans="1:20" x14ac:dyDescent="0.3">
      <c r="A551">
        <f>VLOOKUP(Block[[#This Row],[No用]],SetNo[[No.用]:[vlookup 用]],2,FALSE)</f>
        <v>144</v>
      </c>
      <c r="B551">
        <f>IF(A550&lt;&gt;Block[[#This Row],[No]],1,B550+1)</f>
        <v>2</v>
      </c>
      <c r="C551" t="s">
        <v>108</v>
      </c>
      <c r="D551" s="1" t="s">
        <v>689</v>
      </c>
      <c r="E551" s="1" t="s">
        <v>90</v>
      </c>
      <c r="F551" s="1" t="s">
        <v>78</v>
      </c>
      <c r="G551" s="1" t="s">
        <v>691</v>
      </c>
      <c r="H551" t="s">
        <v>71</v>
      </c>
      <c r="I551">
        <v>1</v>
      </c>
      <c r="J551" t="s">
        <v>15</v>
      </c>
      <c r="K551" s="1" t="s">
        <v>175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ユニフォーム大将優ICONIC</v>
      </c>
    </row>
    <row r="552" spans="1:20" x14ac:dyDescent="0.3">
      <c r="A552">
        <f>VLOOKUP(Block[[#This Row],[No用]],SetNo[[No.用]:[vlookup 用]],2,FALSE)</f>
        <v>144</v>
      </c>
      <c r="B552">
        <f>IF(A551&lt;&gt;Block[[#This Row],[No]],1,B551+1)</f>
        <v>3</v>
      </c>
      <c r="C552" t="s">
        <v>108</v>
      </c>
      <c r="D552" s="1" t="s">
        <v>689</v>
      </c>
      <c r="E552" s="1" t="s">
        <v>90</v>
      </c>
      <c r="F552" s="1" t="s">
        <v>78</v>
      </c>
      <c r="G552" s="1" t="s">
        <v>691</v>
      </c>
      <c r="H552" t="s">
        <v>71</v>
      </c>
      <c r="I552">
        <v>1</v>
      </c>
      <c r="J552" t="s">
        <v>15</v>
      </c>
      <c r="K552" s="1" t="s">
        <v>249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ユニフォーム大将優ICONIC</v>
      </c>
    </row>
    <row r="553" spans="1:20" x14ac:dyDescent="0.3">
      <c r="A553">
        <f>VLOOKUP(Block[[#This Row],[No用]],SetNo[[No.用]:[vlookup 用]],2,FALSE)</f>
        <v>145</v>
      </c>
      <c r="B553">
        <f>IF(A552&lt;&gt;Block[[#This Row],[No]],1,B552+1)</f>
        <v>1</v>
      </c>
      <c r="C553" t="s">
        <v>108</v>
      </c>
      <c r="D553" s="1" t="s">
        <v>694</v>
      </c>
      <c r="E553" s="1" t="s">
        <v>90</v>
      </c>
      <c r="F553" s="1" t="s">
        <v>78</v>
      </c>
      <c r="G553" s="1" t="s">
        <v>691</v>
      </c>
      <c r="H553" t="s">
        <v>71</v>
      </c>
      <c r="I553">
        <v>1</v>
      </c>
      <c r="J553" t="s">
        <v>15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ユニフォーム沼井和馬ICONIC</v>
      </c>
    </row>
    <row r="554" spans="1:20" x14ac:dyDescent="0.3">
      <c r="A554">
        <f>VLOOKUP(Block[[#This Row],[No用]],SetNo[[No.用]:[vlookup 用]],2,FALSE)</f>
        <v>145</v>
      </c>
      <c r="B554">
        <f>IF(A553&lt;&gt;Block[[#This Row],[No]],1,B553+1)</f>
        <v>2</v>
      </c>
      <c r="C554" t="s">
        <v>108</v>
      </c>
      <c r="D554" s="1" t="s">
        <v>694</v>
      </c>
      <c r="E554" s="1" t="s">
        <v>90</v>
      </c>
      <c r="F554" s="1" t="s">
        <v>78</v>
      </c>
      <c r="G554" s="1" t="s">
        <v>691</v>
      </c>
      <c r="H554" t="s">
        <v>71</v>
      </c>
      <c r="I554">
        <v>1</v>
      </c>
      <c r="J554" t="s">
        <v>15</v>
      </c>
      <c r="K554" s="1" t="s">
        <v>175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ユニフォーム沼井和馬ICONIC</v>
      </c>
    </row>
    <row r="555" spans="1:20" x14ac:dyDescent="0.3">
      <c r="A555">
        <f>VLOOKUP(Block[[#This Row],[No用]],SetNo[[No.用]:[vlookup 用]],2,FALSE)</f>
        <v>145</v>
      </c>
      <c r="B555">
        <f>IF(A554&lt;&gt;Block[[#This Row],[No]],1,B554+1)</f>
        <v>3</v>
      </c>
      <c r="C555" t="s">
        <v>108</v>
      </c>
      <c r="D555" s="1" t="s">
        <v>694</v>
      </c>
      <c r="E555" s="1" t="s">
        <v>90</v>
      </c>
      <c r="F555" s="1" t="s">
        <v>78</v>
      </c>
      <c r="G555" s="1" t="s">
        <v>691</v>
      </c>
      <c r="H555" t="s">
        <v>71</v>
      </c>
      <c r="I555">
        <v>1</v>
      </c>
      <c r="J555" t="s">
        <v>15</v>
      </c>
      <c r="K555" s="1" t="s">
        <v>177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ユニフォーム沼井和馬ICONIC</v>
      </c>
    </row>
    <row r="556" spans="1:20" x14ac:dyDescent="0.3">
      <c r="A556">
        <f>VLOOKUP(Block[[#This Row],[No用]],SetNo[[No.用]:[vlookup 用]],2,FALSE)</f>
        <v>145</v>
      </c>
      <c r="B556">
        <f>IF(A555&lt;&gt;Block[[#This Row],[No]],1,B555+1)</f>
        <v>4</v>
      </c>
      <c r="C556" t="s">
        <v>108</v>
      </c>
      <c r="D556" s="1" t="s">
        <v>694</v>
      </c>
      <c r="E556" s="1" t="s">
        <v>90</v>
      </c>
      <c r="F556" s="1" t="s">
        <v>78</v>
      </c>
      <c r="G556" s="1" t="s">
        <v>691</v>
      </c>
      <c r="H556" t="s">
        <v>71</v>
      </c>
      <c r="I556">
        <v>1</v>
      </c>
      <c r="J556" t="s">
        <v>15</v>
      </c>
      <c r="K556" s="1" t="s">
        <v>249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ユニフォーム沼井和馬ICONIC</v>
      </c>
    </row>
    <row r="557" spans="1:20" x14ac:dyDescent="0.3">
      <c r="A557">
        <f>VLOOKUP(Block[[#This Row],[No用]],SetNo[[No.用]:[vlookup 用]],2,FALSE)</f>
        <v>146</v>
      </c>
      <c r="B557">
        <f>IF(A556&lt;&gt;Block[[#This Row],[No]],1,B556+1)</f>
        <v>1</v>
      </c>
      <c r="C557" t="s">
        <v>108</v>
      </c>
      <c r="D557" s="1" t="s">
        <v>861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15</v>
      </c>
      <c r="K557" s="1" t="s">
        <v>174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ユニフォーム潜尚保ICONIC</v>
      </c>
    </row>
    <row r="558" spans="1:20" x14ac:dyDescent="0.3">
      <c r="A558">
        <f>VLOOKUP(Block[[#This Row],[No用]],SetNo[[No.用]:[vlookup 用]],2,FALSE)</f>
        <v>146</v>
      </c>
      <c r="B558">
        <f>IF(A557&lt;&gt;Block[[#This Row],[No]],1,B557+1)</f>
        <v>2</v>
      </c>
      <c r="C558" t="s">
        <v>108</v>
      </c>
      <c r="D558" s="1" t="s">
        <v>861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15</v>
      </c>
      <c r="K558" s="1" t="s">
        <v>175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ユニフォーム潜尚保ICONIC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1</v>
      </c>
      <c r="C559" t="s">
        <v>108</v>
      </c>
      <c r="D559" s="1" t="s">
        <v>863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15</v>
      </c>
      <c r="K559" s="1" t="s">
        <v>174</v>
      </c>
      <c r="L559" s="1" t="s">
        <v>173</v>
      </c>
      <c r="M559">
        <v>33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ユニフォーム高千穂恵也ICONIC</v>
      </c>
    </row>
    <row r="560" spans="1:20" x14ac:dyDescent="0.3">
      <c r="A560">
        <f>VLOOKUP(Block[[#This Row],[No用]],SetNo[[No.用]:[vlookup 用]],2,FALSE)</f>
        <v>147</v>
      </c>
      <c r="B560">
        <f>IF(A559&lt;&gt;Block[[#This Row],[No]],1,B559+1)</f>
        <v>2</v>
      </c>
      <c r="C560" t="s">
        <v>108</v>
      </c>
      <c r="D560" s="1" t="s">
        <v>863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15</v>
      </c>
      <c r="K560" s="1" t="s">
        <v>175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ユニフォーム高千穂恵也ICONIC</v>
      </c>
    </row>
    <row r="561" spans="1:20" x14ac:dyDescent="0.3">
      <c r="A561">
        <f>VLOOKUP(Block[[#This Row],[No用]],SetNo[[No.用]:[vlookup 用]],2,FALSE)</f>
        <v>147</v>
      </c>
      <c r="B561">
        <f>IF(A560&lt;&gt;Block[[#This Row],[No]],1,B560+1)</f>
        <v>3</v>
      </c>
      <c r="C561" t="s">
        <v>108</v>
      </c>
      <c r="D561" s="1" t="s">
        <v>863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15</v>
      </c>
      <c r="K561" s="1" t="s">
        <v>177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ユニフォーム高千穂恵也ICONIC</v>
      </c>
    </row>
    <row r="562" spans="1:20" x14ac:dyDescent="0.3">
      <c r="A562">
        <f>VLOOKUP(Block[[#This Row],[No用]],SetNo[[No.用]:[vlookup 用]],2,FALSE)</f>
        <v>147</v>
      </c>
      <c r="B562">
        <f>IF(A561&lt;&gt;Block[[#This Row],[No]],1,B561+1)</f>
        <v>4</v>
      </c>
      <c r="C562" t="s">
        <v>108</v>
      </c>
      <c r="D562" s="1" t="s">
        <v>863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15</v>
      </c>
      <c r="K562" s="1" t="s">
        <v>249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ユニフォーム高千穂恵也ICONIC</v>
      </c>
    </row>
    <row r="563" spans="1:20" x14ac:dyDescent="0.3">
      <c r="A563">
        <f>VLOOKUP(Block[[#This Row],[No用]],SetNo[[No.用]:[vlookup 用]],2,FALSE)</f>
        <v>148</v>
      </c>
      <c r="B563">
        <f>IF(A562&lt;&gt;Block[[#This Row],[No]],1,B562+1)</f>
        <v>1</v>
      </c>
      <c r="C563" t="s">
        <v>108</v>
      </c>
      <c r="D563" s="1" t="s">
        <v>865</v>
      </c>
      <c r="E563" s="1" t="s">
        <v>90</v>
      </c>
      <c r="F563" s="1" t="s">
        <v>82</v>
      </c>
      <c r="G563" s="1" t="s">
        <v>691</v>
      </c>
      <c r="H563" t="s">
        <v>71</v>
      </c>
      <c r="I563">
        <v>1</v>
      </c>
      <c r="J563" t="s">
        <v>15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ユニフォーム広尾倖児ICONIC</v>
      </c>
    </row>
    <row r="564" spans="1:20" x14ac:dyDescent="0.3">
      <c r="A564">
        <f>VLOOKUP(Block[[#This Row],[No用]],SetNo[[No.用]:[vlookup 用]],2,FALSE)</f>
        <v>148</v>
      </c>
      <c r="B564">
        <f>IF(A563&lt;&gt;Block[[#This Row],[No]],1,B563+1)</f>
        <v>2</v>
      </c>
      <c r="C564" t="s">
        <v>108</v>
      </c>
      <c r="D564" s="1" t="s">
        <v>865</v>
      </c>
      <c r="E564" s="1" t="s">
        <v>90</v>
      </c>
      <c r="F564" s="1" t="s">
        <v>82</v>
      </c>
      <c r="G564" s="1" t="s">
        <v>691</v>
      </c>
      <c r="H564" t="s">
        <v>71</v>
      </c>
      <c r="I564">
        <v>1</v>
      </c>
      <c r="J564" t="s">
        <v>15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ユニフォーム広尾倖児ICONIC</v>
      </c>
    </row>
    <row r="565" spans="1:20" x14ac:dyDescent="0.3">
      <c r="A565">
        <f>VLOOKUP(Block[[#This Row],[No用]],SetNo[[No.用]:[vlookup 用]],2,FALSE)</f>
        <v>148</v>
      </c>
      <c r="B565">
        <f>IF(A564&lt;&gt;Block[[#This Row],[No]],1,B564+1)</f>
        <v>3</v>
      </c>
      <c r="C565" t="s">
        <v>108</v>
      </c>
      <c r="D565" s="1" t="s">
        <v>865</v>
      </c>
      <c r="E565" s="1" t="s">
        <v>90</v>
      </c>
      <c r="F565" s="1" t="s">
        <v>82</v>
      </c>
      <c r="G565" s="1" t="s">
        <v>691</v>
      </c>
      <c r="H565" t="s">
        <v>71</v>
      </c>
      <c r="I565">
        <v>1</v>
      </c>
      <c r="J565" t="s">
        <v>15</v>
      </c>
      <c r="K565" s="1" t="s">
        <v>177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ユニフォーム広尾倖児ICONIC</v>
      </c>
    </row>
    <row r="566" spans="1:20" x14ac:dyDescent="0.3">
      <c r="A566">
        <f>VLOOKUP(Block[[#This Row],[No用]],SetNo[[No.用]:[vlookup 用]],2,FALSE)</f>
        <v>148</v>
      </c>
      <c r="B566">
        <f>IF(A565&lt;&gt;Block[[#This Row],[No]],1,B565+1)</f>
        <v>4</v>
      </c>
      <c r="C566" t="s">
        <v>108</v>
      </c>
      <c r="D566" s="1" t="s">
        <v>865</v>
      </c>
      <c r="E566" s="1" t="s">
        <v>90</v>
      </c>
      <c r="F566" s="1" t="s">
        <v>82</v>
      </c>
      <c r="G566" s="1" t="s">
        <v>691</v>
      </c>
      <c r="H566" t="s">
        <v>71</v>
      </c>
      <c r="I566">
        <v>1</v>
      </c>
      <c r="J566" t="s">
        <v>15</v>
      </c>
      <c r="K566" s="1" t="s">
        <v>249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ユニフォーム広尾倖児ICONIC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1</v>
      </c>
      <c r="C567" t="s">
        <v>108</v>
      </c>
      <c r="D567" s="1" t="s">
        <v>867</v>
      </c>
      <c r="E567" s="1" t="s">
        <v>90</v>
      </c>
      <c r="F567" s="1" t="s">
        <v>74</v>
      </c>
      <c r="G567" s="1" t="s">
        <v>691</v>
      </c>
      <c r="H567" t="s">
        <v>71</v>
      </c>
      <c r="I567">
        <v>1</v>
      </c>
      <c r="J567" t="s">
        <v>15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ユニフォーム先島伊澄ICONIC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2</v>
      </c>
      <c r="C568" t="s">
        <v>108</v>
      </c>
      <c r="D568" s="1" t="s">
        <v>867</v>
      </c>
      <c r="E568" s="1" t="s">
        <v>90</v>
      </c>
      <c r="F568" s="1" t="s">
        <v>74</v>
      </c>
      <c r="G568" s="1" t="s">
        <v>691</v>
      </c>
      <c r="H568" t="s">
        <v>71</v>
      </c>
      <c r="I568">
        <v>1</v>
      </c>
      <c r="J568" t="s">
        <v>15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ユニフォーム先島伊澄ICONIC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3</v>
      </c>
      <c r="C569" t="s">
        <v>108</v>
      </c>
      <c r="D569" s="1" t="s">
        <v>867</v>
      </c>
      <c r="E569" s="1" t="s">
        <v>90</v>
      </c>
      <c r="F569" s="1" t="s">
        <v>74</v>
      </c>
      <c r="G569" s="1" t="s">
        <v>691</v>
      </c>
      <c r="H569" t="s">
        <v>71</v>
      </c>
      <c r="I569">
        <v>1</v>
      </c>
      <c r="J569" t="s">
        <v>15</v>
      </c>
      <c r="K569" s="1" t="s">
        <v>249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ユニフォーム先島伊澄ICONIC</v>
      </c>
    </row>
    <row r="570" spans="1:20" x14ac:dyDescent="0.3">
      <c r="A570">
        <f>VLOOKUP(Block[[#This Row],[No用]],SetNo[[No.用]:[vlookup 用]],2,FALSE)</f>
        <v>150</v>
      </c>
      <c r="B570">
        <f>IF(A569&lt;&gt;Block[[#This Row],[No]],1,B569+1)</f>
        <v>1</v>
      </c>
      <c r="C570" t="s">
        <v>108</v>
      </c>
      <c r="D570" s="1" t="s">
        <v>869</v>
      </c>
      <c r="E570" s="1" t="s">
        <v>90</v>
      </c>
      <c r="F570" s="1" t="s">
        <v>82</v>
      </c>
      <c r="G570" s="1" t="s">
        <v>691</v>
      </c>
      <c r="H570" t="s">
        <v>71</v>
      </c>
      <c r="I570">
        <v>1</v>
      </c>
      <c r="J570" t="s">
        <v>15</v>
      </c>
      <c r="K570" s="1" t="s">
        <v>174</v>
      </c>
      <c r="L570" s="1" t="s">
        <v>178</v>
      </c>
      <c r="M570">
        <v>34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ユニフォーム背黒晃彦ICONIC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2</v>
      </c>
      <c r="C571" t="s">
        <v>108</v>
      </c>
      <c r="D571" s="1" t="s">
        <v>869</v>
      </c>
      <c r="E571" s="1" t="s">
        <v>90</v>
      </c>
      <c r="F571" s="1" t="s">
        <v>82</v>
      </c>
      <c r="G571" s="1" t="s">
        <v>691</v>
      </c>
      <c r="H571" t="s">
        <v>71</v>
      </c>
      <c r="I571">
        <v>1</v>
      </c>
      <c r="J571" t="s">
        <v>15</v>
      </c>
      <c r="K571" s="1" t="s">
        <v>175</v>
      </c>
      <c r="L571" s="1" t="s">
        <v>173</v>
      </c>
      <c r="M571">
        <v>34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ユニフォーム背黒晃彦ICONIC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3</v>
      </c>
      <c r="C572" t="s">
        <v>108</v>
      </c>
      <c r="D572" s="1" t="s">
        <v>869</v>
      </c>
      <c r="E572" s="1" t="s">
        <v>90</v>
      </c>
      <c r="F572" s="1" t="s">
        <v>82</v>
      </c>
      <c r="G572" s="1" t="s">
        <v>691</v>
      </c>
      <c r="H572" t="s">
        <v>71</v>
      </c>
      <c r="I572">
        <v>1</v>
      </c>
      <c r="J572" t="s">
        <v>15</v>
      </c>
      <c r="K572" s="1" t="s">
        <v>179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ユニフォーム背黒晃彦ICONIC</v>
      </c>
    </row>
    <row r="573" spans="1:20" x14ac:dyDescent="0.3">
      <c r="A573">
        <f>VLOOKUP(Block[[#This Row],[No用]],SetNo[[No.用]:[vlookup 用]],2,FALSE)</f>
        <v>150</v>
      </c>
      <c r="B573">
        <f>IF(A572&lt;&gt;Block[[#This Row],[No]],1,B572+1)</f>
        <v>4</v>
      </c>
      <c r="C573" t="s">
        <v>108</v>
      </c>
      <c r="D573" s="1" t="s">
        <v>869</v>
      </c>
      <c r="E573" s="1" t="s">
        <v>90</v>
      </c>
      <c r="F573" s="1" t="s">
        <v>82</v>
      </c>
      <c r="G573" s="1" t="s">
        <v>691</v>
      </c>
      <c r="H573" t="s">
        <v>71</v>
      </c>
      <c r="I573">
        <v>1</v>
      </c>
      <c r="J573" t="s">
        <v>15</v>
      </c>
      <c r="K573" s="1" t="s">
        <v>177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ユニフォーム背黒晃彦ICONIC</v>
      </c>
    </row>
    <row r="574" spans="1:20" x14ac:dyDescent="0.3">
      <c r="A574">
        <f>VLOOKUP(Block[[#This Row],[No用]],SetNo[[No.用]:[vlookup 用]],2,FALSE)</f>
        <v>150</v>
      </c>
      <c r="B574">
        <f>IF(A573&lt;&gt;Block[[#This Row],[No]],1,B573+1)</f>
        <v>5</v>
      </c>
      <c r="C574" t="s">
        <v>108</v>
      </c>
      <c r="D574" s="1" t="s">
        <v>869</v>
      </c>
      <c r="E574" s="1" t="s">
        <v>90</v>
      </c>
      <c r="F574" s="1" t="s">
        <v>82</v>
      </c>
      <c r="G574" s="1" t="s">
        <v>691</v>
      </c>
      <c r="H574" t="s">
        <v>71</v>
      </c>
      <c r="I574">
        <v>1</v>
      </c>
      <c r="J574" t="s">
        <v>15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ユニフォーム背黒晃彦ICONIC</v>
      </c>
    </row>
    <row r="575" spans="1:20" x14ac:dyDescent="0.3">
      <c r="A575">
        <f>VLOOKUP(Block[[#This Row],[No用]],SetNo[[No.用]:[vlookup 用]],2,FALSE)</f>
        <v>150</v>
      </c>
      <c r="B575">
        <f>IF(A574&lt;&gt;Block[[#This Row],[No]],1,B574+1)</f>
        <v>6</v>
      </c>
      <c r="C575" t="s">
        <v>108</v>
      </c>
      <c r="D575" s="1" t="s">
        <v>869</v>
      </c>
      <c r="E575" s="1" t="s">
        <v>90</v>
      </c>
      <c r="F575" s="1" t="s">
        <v>82</v>
      </c>
      <c r="G575" s="1" t="s">
        <v>691</v>
      </c>
      <c r="H575" t="s">
        <v>71</v>
      </c>
      <c r="I575">
        <v>1</v>
      </c>
      <c r="J575" t="s">
        <v>15</v>
      </c>
      <c r="K575" s="1" t="s">
        <v>183</v>
      </c>
      <c r="L575" s="1" t="s">
        <v>225</v>
      </c>
      <c r="M575">
        <v>44</v>
      </c>
      <c r="N575">
        <v>0</v>
      </c>
      <c r="O575">
        <v>54</v>
      </c>
      <c r="P575">
        <v>0</v>
      </c>
      <c r="T575" t="str">
        <f>Block[[#This Row],[服装]]&amp;Block[[#This Row],[名前]]&amp;Block[[#This Row],[レアリティ]]</f>
        <v>ユニフォーム背黒晃彦ICONIC</v>
      </c>
    </row>
    <row r="576" spans="1:20" x14ac:dyDescent="0.3">
      <c r="A576">
        <f>VLOOKUP(Block[[#This Row],[No用]],SetNo[[No.用]:[vlookup 用]],2,FALSE)</f>
        <v>151</v>
      </c>
      <c r="B576">
        <f>IF(A575&lt;&gt;Block[[#This Row],[No]],1,B575+1)</f>
        <v>1</v>
      </c>
      <c r="C576" t="s">
        <v>108</v>
      </c>
      <c r="D576" s="1" t="s">
        <v>871</v>
      </c>
      <c r="E576" s="1" t="s">
        <v>90</v>
      </c>
      <c r="F576" s="1" t="s">
        <v>80</v>
      </c>
      <c r="G576" s="1" t="s">
        <v>691</v>
      </c>
      <c r="H576" t="s">
        <v>71</v>
      </c>
      <c r="I576">
        <v>1</v>
      </c>
      <c r="J576" t="s">
        <v>15</v>
      </c>
      <c r="M576">
        <v>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5"/>
  <sheetViews>
    <sheetView topLeftCell="A87" workbookViewId="0">
      <selection activeCell="A117" sqref="A117:XFD11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206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206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262</v>
      </c>
      <c r="K102" s="1" t="s">
        <v>273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193</v>
      </c>
      <c r="L104" s="1" t="s">
        <v>225</v>
      </c>
      <c r="M104">
        <v>47</v>
      </c>
      <c r="N104">
        <v>0</v>
      </c>
      <c r="O104">
        <v>57</v>
      </c>
      <c r="P104">
        <v>0</v>
      </c>
      <c r="R104" s="1" t="s">
        <v>288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206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206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262</v>
      </c>
      <c r="K106" s="1" t="s">
        <v>392</v>
      </c>
      <c r="L106" s="1" t="s">
        <v>225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206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1" t="s">
        <v>705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206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262</v>
      </c>
      <c r="K111" s="1" t="s">
        <v>196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206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262</v>
      </c>
      <c r="K113" s="1" t="s">
        <v>180</v>
      </c>
      <c r="L113" s="1" t="s">
        <v>162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262</v>
      </c>
      <c r="K114" s="1" t="s">
        <v>193</v>
      </c>
      <c r="L114" s="1" t="s">
        <v>225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s="1" t="s">
        <v>912</v>
      </c>
      <c r="D115" t="s">
        <v>37</v>
      </c>
      <c r="E115" s="1" t="s">
        <v>90</v>
      </c>
      <c r="F115" t="s">
        <v>82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14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アート松川一静ICONIC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2</v>
      </c>
      <c r="C116" s="1" t="s">
        <v>912</v>
      </c>
      <c r="D116" t="s">
        <v>37</v>
      </c>
      <c r="E116" s="1" t="s">
        <v>90</v>
      </c>
      <c r="F116" t="s">
        <v>82</v>
      </c>
      <c r="G116" t="s">
        <v>20</v>
      </c>
      <c r="H116" t="s">
        <v>71</v>
      </c>
      <c r="I116">
        <v>1</v>
      </c>
      <c r="J116" t="s">
        <v>262</v>
      </c>
      <c r="K116" s="1" t="s">
        <v>180</v>
      </c>
      <c r="L116" s="1" t="s">
        <v>162</v>
      </c>
      <c r="M116">
        <v>14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アート松川一静ICONIC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3</v>
      </c>
      <c r="C117" s="1" t="s">
        <v>912</v>
      </c>
      <c r="D117" t="s">
        <v>37</v>
      </c>
      <c r="E117" s="1" t="s">
        <v>90</v>
      </c>
      <c r="F117" t="s">
        <v>82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Special[[#This Row],[服装]]&amp;Special[[#This Row],[名前]]&amp;Special[[#This Row],[レアリティ]]</f>
        <v>アート松川一静ICONIC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t="s">
        <v>206</v>
      </c>
      <c r="D118" t="s">
        <v>38</v>
      </c>
      <c r="E118" t="s">
        <v>23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ユニフォーム花巻貴大ICONIC</v>
      </c>
    </row>
    <row r="119" spans="1:20" x14ac:dyDescent="0.3">
      <c r="A119">
        <f>VLOOKUP(Special[[#This Row],[No用]],SetNo[[No.用]:[vlookup 用]],2,FALSE)</f>
        <v>69</v>
      </c>
      <c r="B119">
        <f>IF(A118&lt;&gt;Special[[#This Row],[No]],1,B118+1)</f>
        <v>1</v>
      </c>
      <c r="C119" t="s">
        <v>206</v>
      </c>
      <c r="D119" t="s">
        <v>55</v>
      </c>
      <c r="E119" t="s">
        <v>23</v>
      </c>
      <c r="F119" t="s">
        <v>25</v>
      </c>
      <c r="G119" t="s">
        <v>56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ユニフォーム駒木輝ICONIC</v>
      </c>
    </row>
    <row r="120" spans="1:20" x14ac:dyDescent="0.3">
      <c r="A120">
        <f>VLOOKUP(Special[[#This Row],[No用]],SetNo[[No.用]:[vlookup 用]],2,FALSE)</f>
        <v>70</v>
      </c>
      <c r="B120">
        <f>IF(A119&lt;&gt;Special[[#This Row],[No]],1,B119+1)</f>
        <v>1</v>
      </c>
      <c r="C120" t="s">
        <v>206</v>
      </c>
      <c r="D120" t="s">
        <v>57</v>
      </c>
      <c r="E120" t="s">
        <v>24</v>
      </c>
      <c r="F120" t="s">
        <v>26</v>
      </c>
      <c r="G120" t="s">
        <v>56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ユニフォーム茶屋和馬ICONIC</v>
      </c>
    </row>
    <row r="121" spans="1:20" x14ac:dyDescent="0.3">
      <c r="A121">
        <f>VLOOKUP(Special[[#This Row],[No用]],SetNo[[No.用]:[vlookup 用]],2,FALSE)</f>
        <v>71</v>
      </c>
      <c r="B121">
        <f>IF(A120&lt;&gt;Special[[#This Row],[No]],1,B120+1)</f>
        <v>1</v>
      </c>
      <c r="C121" t="s">
        <v>206</v>
      </c>
      <c r="D121" t="s">
        <v>58</v>
      </c>
      <c r="E121" t="s">
        <v>24</v>
      </c>
      <c r="F121" t="s">
        <v>25</v>
      </c>
      <c r="G121" t="s">
        <v>56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ユニフォーム玉川弘樹ICONIC</v>
      </c>
    </row>
    <row r="122" spans="1:20" x14ac:dyDescent="0.3">
      <c r="A122">
        <f>VLOOKUP(Special[[#This Row],[No用]],SetNo[[No.用]:[vlookup 用]],2,FALSE)</f>
        <v>72</v>
      </c>
      <c r="B122">
        <f>IF(A121&lt;&gt;Special[[#This Row],[No]],1,B121+1)</f>
        <v>1</v>
      </c>
      <c r="C122" t="s">
        <v>206</v>
      </c>
      <c r="D122" t="s">
        <v>59</v>
      </c>
      <c r="E122" t="s">
        <v>24</v>
      </c>
      <c r="F122" t="s">
        <v>21</v>
      </c>
      <c r="G122" t="s">
        <v>56</v>
      </c>
      <c r="H122" t="s">
        <v>71</v>
      </c>
      <c r="I122">
        <v>1</v>
      </c>
      <c r="J122" t="s">
        <v>262</v>
      </c>
      <c r="K122" s="1" t="s">
        <v>196</v>
      </c>
      <c r="L122" s="1" t="s">
        <v>173</v>
      </c>
      <c r="M122">
        <v>38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ユニフォーム桜井大河ICONIC</v>
      </c>
    </row>
    <row r="123" spans="1:20" x14ac:dyDescent="0.3">
      <c r="A123">
        <f>VLOOKUP(Special[[#This Row],[No用]],SetNo[[No.用]:[vlookup 用]],2,FALSE)</f>
        <v>73</v>
      </c>
      <c r="B123">
        <f>IF(A122&lt;&gt;Special[[#This Row],[No]],1,B122+1)</f>
        <v>1</v>
      </c>
      <c r="C123" t="s">
        <v>206</v>
      </c>
      <c r="D123" t="s">
        <v>60</v>
      </c>
      <c r="E123" t="s">
        <v>24</v>
      </c>
      <c r="F123" t="s">
        <v>31</v>
      </c>
      <c r="G123" t="s">
        <v>56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ユニフォーム芳賀良治ICONIC</v>
      </c>
    </row>
    <row r="124" spans="1:20" x14ac:dyDescent="0.3">
      <c r="A124">
        <f>VLOOKUP(Special[[#This Row],[No用]],SetNo[[No.用]:[vlookup 用]],2,FALSE)</f>
        <v>73</v>
      </c>
      <c r="B124">
        <f>IF(A123&lt;&gt;Special[[#This Row],[No]],1,B123+1)</f>
        <v>2</v>
      </c>
      <c r="C124" t="s">
        <v>206</v>
      </c>
      <c r="D124" t="s">
        <v>60</v>
      </c>
      <c r="E124" t="s">
        <v>24</v>
      </c>
      <c r="F124" t="s">
        <v>31</v>
      </c>
      <c r="G124" t="s">
        <v>56</v>
      </c>
      <c r="H124" t="s">
        <v>71</v>
      </c>
      <c r="I124">
        <v>1</v>
      </c>
      <c r="J124" t="s">
        <v>262</v>
      </c>
      <c r="K124" s="1" t="s">
        <v>282</v>
      </c>
      <c r="L124" s="1" t="s">
        <v>173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ユニフォーム芳賀良治ICONIC</v>
      </c>
    </row>
    <row r="125" spans="1:20" x14ac:dyDescent="0.3">
      <c r="A125">
        <f>VLOOKUP(Special[[#This Row],[No用]],SetNo[[No.用]:[vlookup 用]],2,FALSE)</f>
        <v>74</v>
      </c>
      <c r="B125">
        <f>IF(A124&lt;&gt;Special[[#This Row],[No]],1,B124+1)</f>
        <v>1</v>
      </c>
      <c r="C125" t="s">
        <v>206</v>
      </c>
      <c r="D125" t="s">
        <v>61</v>
      </c>
      <c r="E125" t="s">
        <v>24</v>
      </c>
      <c r="F125" t="s">
        <v>26</v>
      </c>
      <c r="G125" t="s">
        <v>56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ユニフォーム渋谷陸斗ICONIC</v>
      </c>
    </row>
    <row r="126" spans="1:20" x14ac:dyDescent="0.3">
      <c r="A126">
        <f>VLOOKUP(Special[[#This Row],[No用]],SetNo[[No.用]:[vlookup 用]],2,FALSE)</f>
        <v>75</v>
      </c>
      <c r="B126">
        <f>IF(A125&lt;&gt;Special[[#This Row],[No]],1,B125+1)</f>
        <v>1</v>
      </c>
      <c r="C126" t="s">
        <v>206</v>
      </c>
      <c r="D126" t="s">
        <v>62</v>
      </c>
      <c r="E126" t="s">
        <v>24</v>
      </c>
      <c r="F126" t="s">
        <v>25</v>
      </c>
      <c r="G126" t="s">
        <v>56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ユニフォーム池尻隼人ICONIC</v>
      </c>
    </row>
    <row r="127" spans="1:20" x14ac:dyDescent="0.3">
      <c r="A127">
        <f>VLOOKUP(Special[[#This Row],[No用]],SetNo[[No.用]:[vlookup 用]],2,FALSE)</f>
        <v>76</v>
      </c>
      <c r="B127">
        <f>IF(A126&lt;&gt;Special[[#This Row],[No]],1,B126+1)</f>
        <v>1</v>
      </c>
      <c r="C127" t="s">
        <v>206</v>
      </c>
      <c r="D127" t="s">
        <v>63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ユニフォーム十和田良樹ICONIC</v>
      </c>
    </row>
    <row r="128" spans="1:20" x14ac:dyDescent="0.3">
      <c r="A128">
        <f>VLOOKUP(Special[[#This Row],[No用]],SetNo[[No.用]:[vlookup 用]],2,FALSE)</f>
        <v>77</v>
      </c>
      <c r="B128">
        <f>IF(A127&lt;&gt;Special[[#This Row],[No]],1,B127+1)</f>
        <v>1</v>
      </c>
      <c r="C128" t="s">
        <v>206</v>
      </c>
      <c r="D128" t="s">
        <v>65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ユニフォーム森岳歩ICONIC</v>
      </c>
    </row>
    <row r="129" spans="1:20" x14ac:dyDescent="0.3">
      <c r="A129">
        <f>VLOOKUP(Special[[#This Row],[No用]],SetNo[[No.用]:[vlookup 用]],2,FALSE)</f>
        <v>78</v>
      </c>
      <c r="B129">
        <f>IF(A128&lt;&gt;Special[[#This Row],[No]],1,B128+1)</f>
        <v>1</v>
      </c>
      <c r="C129" t="s">
        <v>206</v>
      </c>
      <c r="D129" t="s">
        <v>66</v>
      </c>
      <c r="E129" t="s">
        <v>24</v>
      </c>
      <c r="F129" t="s">
        <v>25</v>
      </c>
      <c r="G129" t="s">
        <v>64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ユニフォーム唐松拓巳ICONIC</v>
      </c>
    </row>
    <row r="130" spans="1:20" x14ac:dyDescent="0.3">
      <c r="A130">
        <f>VLOOKUP(Special[[#This Row],[No用]],SetNo[[No.用]:[vlookup 用]],2,FALSE)</f>
        <v>79</v>
      </c>
      <c r="B130">
        <f>IF(A129&lt;&gt;Special[[#This Row],[No]],1,B129+1)</f>
        <v>1</v>
      </c>
      <c r="C130" t="s">
        <v>206</v>
      </c>
      <c r="D130" t="s">
        <v>67</v>
      </c>
      <c r="E130" t="s">
        <v>28</v>
      </c>
      <c r="F130" t="s">
        <v>25</v>
      </c>
      <c r="G130" t="s">
        <v>64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ユニフォーム田沢裕樹ICONIC</v>
      </c>
    </row>
    <row r="131" spans="1:20" x14ac:dyDescent="0.3">
      <c r="A131">
        <f>VLOOKUP(Special[[#This Row],[No用]],SetNo[[No.用]:[vlookup 用]],2,FALSE)</f>
        <v>80</v>
      </c>
      <c r="B131">
        <f>IF(A130&lt;&gt;Special[[#This Row],[No]],1,B130+1)</f>
        <v>1</v>
      </c>
      <c r="C131" t="s">
        <v>206</v>
      </c>
      <c r="D131" t="s">
        <v>68</v>
      </c>
      <c r="E131" t="s">
        <v>28</v>
      </c>
      <c r="F131" t="s">
        <v>26</v>
      </c>
      <c r="G131" t="s">
        <v>64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ユニフォーム子安颯真ICONIC</v>
      </c>
    </row>
    <row r="132" spans="1:20" x14ac:dyDescent="0.3">
      <c r="A132">
        <f>VLOOKUP(Special[[#This Row],[No用]],SetNo[[No.用]:[vlookup 用]],2,FALSE)</f>
        <v>81</v>
      </c>
      <c r="B132">
        <f>IF(A131&lt;&gt;Special[[#This Row],[No]],1,B131+1)</f>
        <v>1</v>
      </c>
      <c r="C132" t="s">
        <v>206</v>
      </c>
      <c r="D132" t="s">
        <v>69</v>
      </c>
      <c r="E132" t="s">
        <v>28</v>
      </c>
      <c r="F132" t="s">
        <v>21</v>
      </c>
      <c r="G132" t="s">
        <v>64</v>
      </c>
      <c r="H132" t="s">
        <v>71</v>
      </c>
      <c r="I132">
        <v>1</v>
      </c>
      <c r="J132" t="s">
        <v>262</v>
      </c>
      <c r="K132" s="1" t="s">
        <v>196</v>
      </c>
      <c r="L132" s="1" t="s">
        <v>173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ユニフォーム横手駿ICONIC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1</v>
      </c>
      <c r="C133" t="s">
        <v>206</v>
      </c>
      <c r="D133" t="s">
        <v>70</v>
      </c>
      <c r="E133" t="s">
        <v>28</v>
      </c>
      <c r="F133" t="s">
        <v>31</v>
      </c>
      <c r="G133" t="s">
        <v>64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ユニフォーム夏瀬伊吹ICONIC</v>
      </c>
    </row>
    <row r="134" spans="1:20" x14ac:dyDescent="0.3">
      <c r="A134">
        <f>VLOOKUP(Special[[#This Row],[No用]],SetNo[[No.用]:[vlookup 用]],2,FALSE)</f>
        <v>82</v>
      </c>
      <c r="B134">
        <f>IF(A133&lt;&gt;Special[[#This Row],[No]],1,B133+1)</f>
        <v>2</v>
      </c>
      <c r="C134" t="s">
        <v>206</v>
      </c>
      <c r="D134" t="s">
        <v>70</v>
      </c>
      <c r="E134" t="s">
        <v>28</v>
      </c>
      <c r="F134" t="s">
        <v>31</v>
      </c>
      <c r="G134" t="s">
        <v>64</v>
      </c>
      <c r="H134" t="s">
        <v>71</v>
      </c>
      <c r="I134">
        <v>1</v>
      </c>
      <c r="J134" t="s">
        <v>262</v>
      </c>
      <c r="K134" s="1" t="s">
        <v>277</v>
      </c>
      <c r="L134" s="1" t="s">
        <v>225</v>
      </c>
      <c r="M134">
        <v>44</v>
      </c>
      <c r="N134">
        <v>0</v>
      </c>
      <c r="O134">
        <v>54</v>
      </c>
      <c r="P134">
        <v>0</v>
      </c>
      <c r="T134" t="str">
        <f>Special[[#This Row],[服装]]&amp;Special[[#This Row],[名前]]&amp;Special[[#This Row],[レアリティ]]</f>
        <v>ユニフォーム夏瀬伊吹ICONIC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1</v>
      </c>
      <c r="C135" t="s">
        <v>206</v>
      </c>
      <c r="D135" t="s">
        <v>72</v>
      </c>
      <c r="E135" t="s">
        <v>23</v>
      </c>
      <c r="F135" t="s">
        <v>31</v>
      </c>
      <c r="G135" t="s">
        <v>75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ユニフォーム古牧譲ICONIC</v>
      </c>
    </row>
    <row r="136" spans="1:20" x14ac:dyDescent="0.3">
      <c r="A136">
        <f>VLOOKUP(Special[[#This Row],[No用]],SetNo[[No.用]:[vlookup 用]],2,FALSE)</f>
        <v>83</v>
      </c>
      <c r="B136">
        <f>IF(A135&lt;&gt;Special[[#This Row],[No]],1,B135+1)</f>
        <v>2</v>
      </c>
      <c r="C136" t="s">
        <v>206</v>
      </c>
      <c r="D136" t="s">
        <v>72</v>
      </c>
      <c r="E136" t="s">
        <v>23</v>
      </c>
      <c r="F136" t="s">
        <v>31</v>
      </c>
      <c r="G136" t="s">
        <v>75</v>
      </c>
      <c r="H136" t="s">
        <v>71</v>
      </c>
      <c r="I136">
        <v>1</v>
      </c>
      <c r="J136" t="s">
        <v>262</v>
      </c>
      <c r="K136" s="1" t="s">
        <v>277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ユニフォーム古牧譲ICONIC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1</v>
      </c>
      <c r="C137" t="s">
        <v>206</v>
      </c>
      <c r="D137" t="s">
        <v>76</v>
      </c>
      <c r="E137" t="s">
        <v>28</v>
      </c>
      <c r="F137" t="s">
        <v>25</v>
      </c>
      <c r="G137" t="s">
        <v>75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ユニフォーム浅虫快人ICONIC</v>
      </c>
    </row>
    <row r="138" spans="1:20" x14ac:dyDescent="0.3">
      <c r="A138">
        <f>VLOOKUP(Special[[#This Row],[No用]],SetNo[[No.用]:[vlookup 用]],2,FALSE)</f>
        <v>84</v>
      </c>
      <c r="B138">
        <f>IF(A137&lt;&gt;Special[[#This Row],[No]],1,B137+1)</f>
        <v>2</v>
      </c>
      <c r="C138" t="s">
        <v>206</v>
      </c>
      <c r="D138" t="s">
        <v>76</v>
      </c>
      <c r="E138" t="s">
        <v>28</v>
      </c>
      <c r="F138" t="s">
        <v>25</v>
      </c>
      <c r="G138" t="s">
        <v>75</v>
      </c>
      <c r="H138" t="s">
        <v>71</v>
      </c>
      <c r="I138">
        <v>1</v>
      </c>
      <c r="J138" t="s">
        <v>262</v>
      </c>
      <c r="K138" s="1" t="s">
        <v>282</v>
      </c>
      <c r="L138" s="1" t="s">
        <v>173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ユニフォーム浅虫快人ICONIC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1</v>
      </c>
      <c r="C139" t="s">
        <v>206</v>
      </c>
      <c r="D139" t="s">
        <v>79</v>
      </c>
      <c r="E139" t="s">
        <v>23</v>
      </c>
      <c r="F139" t="s">
        <v>21</v>
      </c>
      <c r="G139" t="s">
        <v>75</v>
      </c>
      <c r="H139" t="s">
        <v>71</v>
      </c>
      <c r="I139">
        <v>1</v>
      </c>
      <c r="J139" t="s">
        <v>262</v>
      </c>
      <c r="K139" s="1" t="s">
        <v>196</v>
      </c>
      <c r="L139" s="1" t="s">
        <v>173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ユニフォーム南田大志ICONIC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2</v>
      </c>
      <c r="C140" t="s">
        <v>206</v>
      </c>
      <c r="D140" t="s">
        <v>79</v>
      </c>
      <c r="E140" t="s">
        <v>23</v>
      </c>
      <c r="F140" t="s">
        <v>21</v>
      </c>
      <c r="G140" t="s">
        <v>75</v>
      </c>
      <c r="H140" t="s">
        <v>71</v>
      </c>
      <c r="I140">
        <v>1</v>
      </c>
      <c r="J140" t="s">
        <v>262</v>
      </c>
      <c r="K140" s="1" t="s">
        <v>193</v>
      </c>
      <c r="L140" s="1" t="s">
        <v>225</v>
      </c>
      <c r="M140">
        <v>44</v>
      </c>
      <c r="N140">
        <v>0</v>
      </c>
      <c r="O140">
        <v>54</v>
      </c>
      <c r="P140">
        <v>0</v>
      </c>
      <c r="T140" t="str">
        <f>Special[[#This Row],[服装]]&amp;Special[[#This Row],[名前]]&amp;Special[[#This Row],[レアリティ]]</f>
        <v>ユニフォーム南田大志ICONIC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81</v>
      </c>
      <c r="E141" t="s">
        <v>23</v>
      </c>
      <c r="F141" t="s">
        <v>26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ユニフォーム湯川良明ICONIC</v>
      </c>
    </row>
    <row r="142" spans="1:20" x14ac:dyDescent="0.3">
      <c r="A142">
        <f>VLOOKUP(Special[[#This Row],[No用]],SetNo[[No.用]:[vlookup 用]],2,FALSE)</f>
        <v>87</v>
      </c>
      <c r="B142">
        <f>IF(A141&lt;&gt;Special[[#This Row],[No]],1,B141+1)</f>
        <v>1</v>
      </c>
      <c r="C142" t="s">
        <v>206</v>
      </c>
      <c r="D142" t="s">
        <v>83</v>
      </c>
      <c r="E142" t="s">
        <v>23</v>
      </c>
      <c r="F142" t="s">
        <v>25</v>
      </c>
      <c r="G142" t="s">
        <v>75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ユニフォーム稲垣功ICONIC</v>
      </c>
    </row>
    <row r="143" spans="1:20" x14ac:dyDescent="0.3">
      <c r="A143">
        <f>VLOOKUP(Special[[#This Row],[No用]],SetNo[[No.用]:[vlookup 用]],2,FALSE)</f>
        <v>88</v>
      </c>
      <c r="B143">
        <f>IF(A142&lt;&gt;Special[[#This Row],[No]],1,B142+1)</f>
        <v>1</v>
      </c>
      <c r="C143" t="s">
        <v>206</v>
      </c>
      <c r="D143" t="s">
        <v>86</v>
      </c>
      <c r="E143" t="s">
        <v>23</v>
      </c>
      <c r="F143" t="s">
        <v>26</v>
      </c>
      <c r="G143" t="s">
        <v>75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ユニフォーム馬門英治ICONIC</v>
      </c>
    </row>
    <row r="144" spans="1:20" x14ac:dyDescent="0.3">
      <c r="A144">
        <f>VLOOKUP(Special[[#This Row],[No用]],SetNo[[No.用]:[vlookup 用]],2,FALSE)</f>
        <v>89</v>
      </c>
      <c r="B144">
        <f>IF(A143&lt;&gt;Special[[#This Row],[No]],1,B143+1)</f>
        <v>1</v>
      </c>
      <c r="C144" t="s">
        <v>206</v>
      </c>
      <c r="D144" t="s">
        <v>88</v>
      </c>
      <c r="E144" t="s">
        <v>23</v>
      </c>
      <c r="F144" t="s">
        <v>25</v>
      </c>
      <c r="G144" t="s">
        <v>75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ユニフォーム百沢雄大ICONIC</v>
      </c>
    </row>
    <row r="145" spans="1:20" x14ac:dyDescent="0.3">
      <c r="A145">
        <f>VLOOKUP(Special[[#This Row],[No用]],SetNo[[No.用]:[vlookup 用]],2,FALSE)</f>
        <v>90</v>
      </c>
      <c r="B145">
        <f>IF(A144&lt;&gt;Special[[#This Row],[No]],1,B144+1)</f>
        <v>1</v>
      </c>
      <c r="C145" s="1" t="s">
        <v>705</v>
      </c>
      <c r="D145" t="s">
        <v>88</v>
      </c>
      <c r="E145" s="1" t="s">
        <v>90</v>
      </c>
      <c r="F145" t="s">
        <v>78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職業体験百沢雄大ICONIC</v>
      </c>
    </row>
    <row r="146" spans="1:20" x14ac:dyDescent="0.3">
      <c r="A146">
        <f>VLOOKUP(Special[[#This Row],[No用]],SetNo[[No.用]:[vlookup 用]],2,FALSE)</f>
        <v>91</v>
      </c>
      <c r="B146">
        <f>IF(A145&lt;&gt;Special[[#This Row],[No]],1,B145+1)</f>
        <v>1</v>
      </c>
      <c r="C146" t="s">
        <v>108</v>
      </c>
      <c r="D146" t="s">
        <v>89</v>
      </c>
      <c r="E146" t="s">
        <v>90</v>
      </c>
      <c r="F146" t="s">
        <v>78</v>
      </c>
      <c r="G146" t="s">
        <v>91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ユニフォーム照島游児ICONIC</v>
      </c>
    </row>
    <row r="147" spans="1:20" x14ac:dyDescent="0.3">
      <c r="A147">
        <f>VLOOKUP(Special[[#This Row],[No用]],SetNo[[No.用]:[vlookup 用]],2,FALSE)</f>
        <v>91</v>
      </c>
      <c r="B147">
        <f>IF(A146&lt;&gt;Special[[#This Row],[No]],1,B146+1)</f>
        <v>2</v>
      </c>
      <c r="C147" t="s">
        <v>108</v>
      </c>
      <c r="D147" t="s">
        <v>89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262</v>
      </c>
      <c r="K147" s="1" t="s">
        <v>392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Special[[#This Row],[服装]]&amp;Special[[#This Row],[名前]]&amp;Special[[#This Row],[レアリティ]]</f>
        <v>ユニフォーム照島游児ICONIC</v>
      </c>
    </row>
    <row r="148" spans="1:20" x14ac:dyDescent="0.3">
      <c r="A148">
        <f>VLOOKUP(Special[[#This Row],[No用]],SetNo[[No.用]:[vlookup 用]],2,FALSE)</f>
        <v>92</v>
      </c>
      <c r="B148">
        <f>IF(A147&lt;&gt;Special[[#This Row],[No]],1,B147+1)</f>
        <v>1</v>
      </c>
      <c r="C148" t="s">
        <v>149</v>
      </c>
      <c r="D148" t="s">
        <v>89</v>
      </c>
      <c r="E148" t="s">
        <v>77</v>
      </c>
      <c r="F148" t="s">
        <v>78</v>
      </c>
      <c r="G148" t="s">
        <v>91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制服照島游児ICONIC</v>
      </c>
    </row>
    <row r="149" spans="1:20" x14ac:dyDescent="0.3">
      <c r="A149">
        <f>VLOOKUP(Special[[#This Row],[No用]],SetNo[[No.用]:[vlookup 用]],2,FALSE)</f>
        <v>93</v>
      </c>
      <c r="B149">
        <f>IF(A148&lt;&gt;Special[[#This Row],[No]],1,B148+1)</f>
        <v>1</v>
      </c>
      <c r="C149" t="s">
        <v>108</v>
      </c>
      <c r="D149" t="s">
        <v>92</v>
      </c>
      <c r="E149" t="s">
        <v>90</v>
      </c>
      <c r="F149" t="s">
        <v>82</v>
      </c>
      <c r="G149" t="s">
        <v>91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ユニフォーム母畑和馬ICONIC</v>
      </c>
    </row>
    <row r="150" spans="1:20" x14ac:dyDescent="0.3">
      <c r="A150">
        <f>VLOOKUP(Special[[#This Row],[No用]],SetNo[[No.用]:[vlookup 用]],2,FALSE)</f>
        <v>94</v>
      </c>
      <c r="B150">
        <f>IF(A149&lt;&gt;Special[[#This Row],[No]],1,B149+1)</f>
        <v>1</v>
      </c>
      <c r="C150" t="s">
        <v>108</v>
      </c>
      <c r="D150" t="s">
        <v>93</v>
      </c>
      <c r="E150" t="s">
        <v>73</v>
      </c>
      <c r="F150" t="s">
        <v>74</v>
      </c>
      <c r="G150" t="s">
        <v>91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ユニフォーム二岐丈晴ICONIC</v>
      </c>
    </row>
    <row r="151" spans="1:20" x14ac:dyDescent="0.3">
      <c r="A151">
        <f>VLOOKUP(Special[[#This Row],[No用]],SetNo[[No.用]:[vlookup 用]],2,FALSE)</f>
        <v>95</v>
      </c>
      <c r="B151">
        <f>IF(A150&lt;&gt;Special[[#This Row],[No]],1,B150+1)</f>
        <v>1</v>
      </c>
      <c r="C151" t="s">
        <v>149</v>
      </c>
      <c r="D151" t="s">
        <v>93</v>
      </c>
      <c r="E151" t="s">
        <v>90</v>
      </c>
      <c r="F151" t="s">
        <v>74</v>
      </c>
      <c r="G151" t="s">
        <v>91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制服二岐丈晴ICONIC</v>
      </c>
    </row>
    <row r="152" spans="1:20" x14ac:dyDescent="0.3">
      <c r="A152">
        <f>VLOOKUP(Special[[#This Row],[No用]],SetNo[[No.用]:[vlookup 用]],2,FALSE)</f>
        <v>96</v>
      </c>
      <c r="B152">
        <f>IF(A151&lt;&gt;Special[[#This Row],[No]],1,B151+1)</f>
        <v>1</v>
      </c>
      <c r="C152" t="s">
        <v>108</v>
      </c>
      <c r="D152" t="s">
        <v>99</v>
      </c>
      <c r="E152" t="s">
        <v>73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ユニフォーム沼尻凛太郎ICONIC</v>
      </c>
    </row>
    <row r="153" spans="1:20" x14ac:dyDescent="0.3">
      <c r="A153">
        <f>VLOOKUP(Special[[#This Row],[No用]],SetNo[[No.用]:[vlookup 用]],2,FALSE)</f>
        <v>96</v>
      </c>
      <c r="B153">
        <f>IF(A152&lt;&gt;Special[[#This Row],[No]],1,B152+1)</f>
        <v>2</v>
      </c>
      <c r="C153" t="s">
        <v>108</v>
      </c>
      <c r="D153" t="s">
        <v>99</v>
      </c>
      <c r="E153" t="s">
        <v>73</v>
      </c>
      <c r="F153" t="s">
        <v>78</v>
      </c>
      <c r="G153" t="s">
        <v>91</v>
      </c>
      <c r="H153" t="s">
        <v>71</v>
      </c>
      <c r="I153">
        <v>1</v>
      </c>
      <c r="J153" t="s">
        <v>262</v>
      </c>
      <c r="K153" s="1" t="s">
        <v>277</v>
      </c>
      <c r="L153" s="1" t="s">
        <v>225</v>
      </c>
      <c r="M153">
        <v>45</v>
      </c>
      <c r="N153">
        <v>0</v>
      </c>
      <c r="O153">
        <v>55</v>
      </c>
      <c r="P153">
        <v>0</v>
      </c>
      <c r="T153" t="str">
        <f>Special[[#This Row],[服装]]&amp;Special[[#This Row],[名前]]&amp;Special[[#This Row],[レアリティ]]</f>
        <v>ユニフォーム沼尻凛太郎ICONIC</v>
      </c>
    </row>
    <row r="154" spans="1:20" x14ac:dyDescent="0.3">
      <c r="A154">
        <f>VLOOKUP(Special[[#This Row],[No用]],SetNo[[No.用]:[vlookup 用]],2,FALSE)</f>
        <v>97</v>
      </c>
      <c r="B154">
        <f>IF(A153&lt;&gt;Special[[#This Row],[No]],1,B153+1)</f>
        <v>1</v>
      </c>
      <c r="C154" t="s">
        <v>108</v>
      </c>
      <c r="D154" t="s">
        <v>94</v>
      </c>
      <c r="E154" t="s">
        <v>90</v>
      </c>
      <c r="F154" t="s">
        <v>82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ユニフォーム飯坂信義ICONIC</v>
      </c>
    </row>
    <row r="155" spans="1:20" x14ac:dyDescent="0.3">
      <c r="A155">
        <f>VLOOKUP(Special[[#This Row],[No用]],SetNo[[No.用]:[vlookup 用]],2,FALSE)</f>
        <v>98</v>
      </c>
      <c r="B155">
        <f>IF(A154&lt;&gt;Special[[#This Row],[No]],1,B154+1)</f>
        <v>1</v>
      </c>
      <c r="C155" t="s">
        <v>108</v>
      </c>
      <c r="D155" t="s">
        <v>95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ユニフォーム東山勝道ICONIC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1</v>
      </c>
      <c r="C156" t="s">
        <v>108</v>
      </c>
      <c r="D156" t="s">
        <v>96</v>
      </c>
      <c r="E156" t="s">
        <v>90</v>
      </c>
      <c r="F156" t="s">
        <v>80</v>
      </c>
      <c r="G156" t="s">
        <v>91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43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ユニフォーム土湯新ICONIC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206</v>
      </c>
      <c r="D157" t="s">
        <v>571</v>
      </c>
      <c r="E157" t="s">
        <v>28</v>
      </c>
      <c r="F157" t="s">
        <v>25</v>
      </c>
      <c r="G157" t="s">
        <v>156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ユニフォーム中島猛ICONIC</v>
      </c>
    </row>
    <row r="158" spans="1:20" x14ac:dyDescent="0.3">
      <c r="A158">
        <f>VLOOKUP(Special[[#This Row],[No用]],SetNo[[No.用]:[vlookup 用]],2,FALSE)</f>
        <v>100</v>
      </c>
      <c r="B158">
        <f>IF(A157&lt;&gt;Special[[#This Row],[No]],1,B157+1)</f>
        <v>2</v>
      </c>
      <c r="C158" t="s">
        <v>206</v>
      </c>
      <c r="D158" t="s">
        <v>571</v>
      </c>
      <c r="E158" t="s">
        <v>28</v>
      </c>
      <c r="F158" t="s">
        <v>25</v>
      </c>
      <c r="G158" t="s">
        <v>156</v>
      </c>
      <c r="H158" t="s">
        <v>71</v>
      </c>
      <c r="I158">
        <v>1</v>
      </c>
      <c r="J158" t="s">
        <v>262</v>
      </c>
      <c r="K158" s="1" t="s">
        <v>180</v>
      </c>
      <c r="L158" s="1" t="s">
        <v>225</v>
      </c>
      <c r="M158">
        <v>48</v>
      </c>
      <c r="N158">
        <v>0</v>
      </c>
      <c r="O158">
        <v>58</v>
      </c>
      <c r="P158">
        <v>0</v>
      </c>
      <c r="T158" t="str">
        <f>Special[[#This Row],[服装]]&amp;Special[[#This Row],[名前]]&amp;Special[[#This Row],[レアリティ]]</f>
        <v>ユニフォーム中島猛ICONIC</v>
      </c>
    </row>
    <row r="159" spans="1:20" x14ac:dyDescent="0.3">
      <c r="A159">
        <f>VLOOKUP(Special[[#This Row],[No用]],SetNo[[No.用]:[vlookup 用]],2,FALSE)</f>
        <v>100</v>
      </c>
      <c r="B159">
        <f>IF(A158&lt;&gt;Special[[#This Row],[No]],1,B158+1)</f>
        <v>3</v>
      </c>
      <c r="C159" t="s">
        <v>206</v>
      </c>
      <c r="D159" t="s">
        <v>571</v>
      </c>
      <c r="E159" t="s">
        <v>28</v>
      </c>
      <c r="F159" t="s">
        <v>25</v>
      </c>
      <c r="G159" t="s">
        <v>156</v>
      </c>
      <c r="H159" t="s">
        <v>71</v>
      </c>
      <c r="I159">
        <v>1</v>
      </c>
      <c r="J159" t="s">
        <v>262</v>
      </c>
      <c r="K159" s="1" t="s">
        <v>277</v>
      </c>
      <c r="L159" s="1" t="s">
        <v>225</v>
      </c>
      <c r="M159">
        <v>48</v>
      </c>
      <c r="N159">
        <v>0</v>
      </c>
      <c r="O159">
        <v>58</v>
      </c>
      <c r="P159">
        <v>0</v>
      </c>
      <c r="T159" t="str">
        <f>Special[[#This Row],[服装]]&amp;Special[[#This Row],[名前]]&amp;Special[[#This Row],[レアリティ]]</f>
        <v>ユニフォーム中島猛ICONIC</v>
      </c>
    </row>
    <row r="160" spans="1:20" x14ac:dyDescent="0.3">
      <c r="A160">
        <f>VLOOKUP(Special[[#This Row],[No用]],SetNo[[No.用]:[vlookup 用]],2,FALSE)</f>
        <v>101</v>
      </c>
      <c r="B160">
        <f>IF(A159&lt;&gt;Special[[#This Row],[No]],1,B159+1)</f>
        <v>1</v>
      </c>
      <c r="C160" t="s">
        <v>206</v>
      </c>
      <c r="D160" t="s">
        <v>574</v>
      </c>
      <c r="E160" t="s">
        <v>24</v>
      </c>
      <c r="F160" t="s">
        <v>25</v>
      </c>
      <c r="G160" t="s">
        <v>156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ユニフォーム白石優希ICONIC</v>
      </c>
    </row>
    <row r="161" spans="1:20" x14ac:dyDescent="0.3">
      <c r="A161">
        <f>VLOOKUP(Special[[#This Row],[No用]],SetNo[[No.用]:[vlookup 用]],2,FALSE)</f>
        <v>102</v>
      </c>
      <c r="B161">
        <f>IF(A160&lt;&gt;Special[[#This Row],[No]],1,B160+1)</f>
        <v>1</v>
      </c>
      <c r="C161" t="s">
        <v>206</v>
      </c>
      <c r="D161" t="s">
        <v>577</v>
      </c>
      <c r="E161" t="s">
        <v>28</v>
      </c>
      <c r="F161" t="s">
        <v>31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ユニフォーム花山一雅ICONIC</v>
      </c>
    </row>
    <row r="162" spans="1:20" x14ac:dyDescent="0.3">
      <c r="A162">
        <f>VLOOKUP(Special[[#This Row],[No用]],SetNo[[No.用]:[vlookup 用]],2,FALSE)</f>
        <v>103</v>
      </c>
      <c r="B162">
        <f>IF(A161&lt;&gt;Special[[#This Row],[No]],1,B161+1)</f>
        <v>1</v>
      </c>
      <c r="C162" t="s">
        <v>206</v>
      </c>
      <c r="D162" t="s">
        <v>580</v>
      </c>
      <c r="E162" t="s">
        <v>28</v>
      </c>
      <c r="F162" t="s">
        <v>26</v>
      </c>
      <c r="G162" t="s">
        <v>156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ユニフォーム鳴子哲平ICONIC</v>
      </c>
    </row>
    <row r="163" spans="1:20" x14ac:dyDescent="0.3">
      <c r="A163">
        <f>VLOOKUP(Special[[#This Row],[No用]],SetNo[[No.用]:[vlookup 用]],2,FALSE)</f>
        <v>104</v>
      </c>
      <c r="B163">
        <f>IF(A162&lt;&gt;Special[[#This Row],[No]],1,B162+1)</f>
        <v>1</v>
      </c>
      <c r="C163" t="s">
        <v>206</v>
      </c>
      <c r="D163" t="s">
        <v>583</v>
      </c>
      <c r="E163" t="s">
        <v>28</v>
      </c>
      <c r="F163" t="s">
        <v>21</v>
      </c>
      <c r="G163" t="s">
        <v>156</v>
      </c>
      <c r="H163" t="s">
        <v>71</v>
      </c>
      <c r="I163">
        <v>1</v>
      </c>
      <c r="J163" t="s">
        <v>262</v>
      </c>
      <c r="K163" s="1" t="s">
        <v>196</v>
      </c>
      <c r="L163" s="1" t="s">
        <v>173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ユニフォーム秋保和光ICONIC</v>
      </c>
    </row>
    <row r="164" spans="1:20" x14ac:dyDescent="0.3">
      <c r="A164">
        <f>VLOOKUP(Special[[#This Row],[No用]],SetNo[[No.用]:[vlookup 用]],2,FALSE)</f>
        <v>105</v>
      </c>
      <c r="B164">
        <f>IF(A163&lt;&gt;Special[[#This Row],[No]],1,B163+1)</f>
        <v>1</v>
      </c>
      <c r="C164" t="s">
        <v>206</v>
      </c>
      <c r="D164" t="s">
        <v>586</v>
      </c>
      <c r="E164" t="s">
        <v>28</v>
      </c>
      <c r="F164" t="s">
        <v>26</v>
      </c>
      <c r="G164" t="s">
        <v>156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ユニフォーム松島剛ICONIC</v>
      </c>
    </row>
    <row r="165" spans="1:20" x14ac:dyDescent="0.3">
      <c r="A165">
        <f>VLOOKUP(Special[[#This Row],[No用]],SetNo[[No.用]:[vlookup 用]],2,FALSE)</f>
        <v>106</v>
      </c>
      <c r="B165">
        <f>IF(A164&lt;&gt;Special[[#This Row],[No]],1,B164+1)</f>
        <v>1</v>
      </c>
      <c r="C165" t="s">
        <v>206</v>
      </c>
      <c r="D165" t="s">
        <v>589</v>
      </c>
      <c r="E165" t="s">
        <v>28</v>
      </c>
      <c r="F165" t="s">
        <v>25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ユニフォーム川渡瞬己ICONIC</v>
      </c>
    </row>
    <row r="166" spans="1:20" x14ac:dyDescent="0.3">
      <c r="A166">
        <f>VLOOKUP(Special[[#This Row],[No用]],SetNo[[No.用]:[vlookup 用]],2,FALSE)</f>
        <v>106</v>
      </c>
      <c r="B166">
        <f>IF(A165&lt;&gt;Special[[#This Row],[No]],1,B165+1)</f>
        <v>2</v>
      </c>
      <c r="C166" t="s">
        <v>206</v>
      </c>
      <c r="D166" t="s">
        <v>589</v>
      </c>
      <c r="E166" t="s">
        <v>28</v>
      </c>
      <c r="F166" t="s">
        <v>25</v>
      </c>
      <c r="G166" t="s">
        <v>156</v>
      </c>
      <c r="H166" t="s">
        <v>71</v>
      </c>
      <c r="I166">
        <v>1</v>
      </c>
      <c r="J166" t="s">
        <v>262</v>
      </c>
      <c r="K166" s="1" t="s">
        <v>392</v>
      </c>
      <c r="L166" s="1" t="s">
        <v>225</v>
      </c>
      <c r="M166">
        <v>47</v>
      </c>
      <c r="N166">
        <v>0</v>
      </c>
      <c r="O166">
        <v>57</v>
      </c>
      <c r="P166">
        <v>0</v>
      </c>
      <c r="T166" t="str">
        <f>Special[[#This Row],[服装]]&amp;Special[[#This Row],[名前]]&amp;Special[[#This Row],[レアリティ]]</f>
        <v>ユニフォーム川渡瞬己ICONIC</v>
      </c>
    </row>
    <row r="167" spans="1:20" x14ac:dyDescent="0.3">
      <c r="A167">
        <f>VLOOKUP(Special[[#This Row],[No用]],SetNo[[No.用]:[vlookup 用]],2,FALSE)</f>
        <v>107</v>
      </c>
      <c r="B167">
        <f>IF(A166&lt;&gt;Special[[#This Row],[No]],1,B166+1)</f>
        <v>1</v>
      </c>
      <c r="C167" t="s">
        <v>108</v>
      </c>
      <c r="D167" t="s">
        <v>109</v>
      </c>
      <c r="E167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ユニフォーム牛島若利ICONIC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1</v>
      </c>
      <c r="C168" t="s">
        <v>116</v>
      </c>
      <c r="D168" t="s">
        <v>109</v>
      </c>
      <c r="E168" t="s">
        <v>90</v>
      </c>
      <c r="F168" t="s">
        <v>78</v>
      </c>
      <c r="G168" t="s">
        <v>118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水着牛島若利ICONIC</v>
      </c>
    </row>
    <row r="169" spans="1:20" x14ac:dyDescent="0.3">
      <c r="A169">
        <f>VLOOKUP(Special[[#This Row],[No用]],SetNo[[No.用]:[vlookup 用]],2,FALSE)</f>
        <v>108</v>
      </c>
      <c r="B169">
        <f>IF(A168&lt;&gt;Special[[#This Row],[No]],1,B168+1)</f>
        <v>2</v>
      </c>
      <c r="C169" t="s">
        <v>116</v>
      </c>
      <c r="D169" t="s">
        <v>109</v>
      </c>
      <c r="E169" t="s">
        <v>90</v>
      </c>
      <c r="F169" t="s">
        <v>78</v>
      </c>
      <c r="G169" t="s">
        <v>118</v>
      </c>
      <c r="H169" t="s">
        <v>71</v>
      </c>
      <c r="I169">
        <v>1</v>
      </c>
      <c r="J169" t="s">
        <v>262</v>
      </c>
      <c r="K169" s="1" t="s">
        <v>274</v>
      </c>
      <c r="L169" s="1" t="s">
        <v>225</v>
      </c>
      <c r="M169">
        <v>51</v>
      </c>
      <c r="N169">
        <v>0</v>
      </c>
      <c r="O169">
        <v>61</v>
      </c>
      <c r="P169">
        <v>0</v>
      </c>
      <c r="T169" t="str">
        <f>Special[[#This Row],[服装]]&amp;Special[[#This Row],[名前]]&amp;Special[[#This Row],[レアリティ]]</f>
        <v>水着牛島若利ICONIC</v>
      </c>
    </row>
    <row r="170" spans="1:20" x14ac:dyDescent="0.3">
      <c r="A170">
        <f>VLOOKUP(Special[[#This Row],[No用]],SetNo[[No.用]:[vlookup 用]],2,FALSE)</f>
        <v>109</v>
      </c>
      <c r="B170">
        <f>IF(A169&lt;&gt;Special[[#This Row],[No]],1,B169+1)</f>
        <v>1</v>
      </c>
      <c r="C170" t="s">
        <v>108</v>
      </c>
      <c r="D170" t="s">
        <v>110</v>
      </c>
      <c r="E170" t="s">
        <v>73</v>
      </c>
      <c r="F170" t="s">
        <v>82</v>
      </c>
      <c r="G170" t="s">
        <v>118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ユニフォーム天童覚ICONIC</v>
      </c>
    </row>
    <row r="171" spans="1:20" x14ac:dyDescent="0.3">
      <c r="A171">
        <f>VLOOKUP(Special[[#This Row],[No用]],SetNo[[No.用]:[vlookup 用]],2,FALSE)</f>
        <v>109</v>
      </c>
      <c r="B171">
        <f>IF(A170&lt;&gt;Special[[#This Row],[No]],1,B170+1)</f>
        <v>2</v>
      </c>
      <c r="C171" t="s">
        <v>108</v>
      </c>
      <c r="D171" t="s">
        <v>110</v>
      </c>
      <c r="E171" t="s">
        <v>73</v>
      </c>
      <c r="F171" t="s">
        <v>82</v>
      </c>
      <c r="G171" t="s">
        <v>118</v>
      </c>
      <c r="H171" t="s">
        <v>71</v>
      </c>
      <c r="I171">
        <v>1</v>
      </c>
      <c r="J171" t="s">
        <v>262</v>
      </c>
      <c r="K171" s="1" t="s">
        <v>392</v>
      </c>
      <c r="L171" s="1" t="s">
        <v>225</v>
      </c>
      <c r="M171">
        <v>48</v>
      </c>
      <c r="N171">
        <v>0</v>
      </c>
      <c r="O171">
        <v>58</v>
      </c>
      <c r="P171">
        <v>0</v>
      </c>
      <c r="T171" t="str">
        <f>Special[[#This Row],[服装]]&amp;Special[[#This Row],[名前]]&amp;Special[[#This Row],[レアリティ]]</f>
        <v>ユニフォーム天童覚ICONIC</v>
      </c>
    </row>
    <row r="172" spans="1:20" x14ac:dyDescent="0.3">
      <c r="A172">
        <f>VLOOKUP(Special[[#This Row],[No用]],SetNo[[No.用]:[vlookup 用]],2,FALSE)</f>
        <v>110</v>
      </c>
      <c r="B172">
        <f>IF(A171&lt;&gt;Special[[#This Row],[No]],1,B171+1)</f>
        <v>1</v>
      </c>
      <c r="C172" t="s">
        <v>116</v>
      </c>
      <c r="D172" t="s">
        <v>110</v>
      </c>
      <c r="E172" t="s">
        <v>90</v>
      </c>
      <c r="F172" t="s">
        <v>82</v>
      </c>
      <c r="G172" t="s">
        <v>118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水着天童覚ICONIC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1</v>
      </c>
      <c r="C173" s="1" t="s">
        <v>898</v>
      </c>
      <c r="D173" t="s">
        <v>110</v>
      </c>
      <c r="E173" s="1" t="s">
        <v>77</v>
      </c>
      <c r="F173" t="s">
        <v>82</v>
      </c>
      <c r="G173" t="s">
        <v>118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文化祭天童覚ICONIC</v>
      </c>
    </row>
    <row r="174" spans="1:20" x14ac:dyDescent="0.3">
      <c r="A174">
        <f>VLOOKUP(Special[[#This Row],[No用]],SetNo[[No.用]:[vlookup 用]],2,FALSE)</f>
        <v>111</v>
      </c>
      <c r="B174">
        <f>IF(A173&lt;&gt;Special[[#This Row],[No]],1,B173+1)</f>
        <v>2</v>
      </c>
      <c r="C174" s="1" t="s">
        <v>898</v>
      </c>
      <c r="D174" t="s">
        <v>110</v>
      </c>
      <c r="E174" s="1" t="s">
        <v>77</v>
      </c>
      <c r="F174" t="s">
        <v>82</v>
      </c>
      <c r="G174" t="s">
        <v>118</v>
      </c>
      <c r="H174" t="s">
        <v>71</v>
      </c>
      <c r="I174">
        <v>1</v>
      </c>
      <c r="J174" t="s">
        <v>262</v>
      </c>
      <c r="K174" s="1" t="s">
        <v>854</v>
      </c>
      <c r="L174" s="1" t="s">
        <v>225</v>
      </c>
      <c r="M174">
        <v>48</v>
      </c>
      <c r="N174">
        <v>0</v>
      </c>
      <c r="O174">
        <v>58</v>
      </c>
      <c r="P174">
        <v>0</v>
      </c>
      <c r="R174" s="1" t="s">
        <v>905</v>
      </c>
      <c r="T174" t="str">
        <f>Special[[#This Row],[服装]]&amp;Special[[#This Row],[名前]]&amp;Special[[#This Row],[レアリティ]]</f>
        <v>文化祭天童覚ICONIC</v>
      </c>
    </row>
    <row r="175" spans="1:20" x14ac:dyDescent="0.3">
      <c r="A175">
        <f>VLOOKUP(Special[[#This Row],[No用]],SetNo[[No.用]:[vlookup 用]],2,FALSE)</f>
        <v>112</v>
      </c>
      <c r="B175">
        <f>IF(A174&lt;&gt;Special[[#This Row],[No]],1,B174+1)</f>
        <v>1</v>
      </c>
      <c r="C175" t="s">
        <v>108</v>
      </c>
      <c r="D175" t="s">
        <v>111</v>
      </c>
      <c r="E175" t="s">
        <v>77</v>
      </c>
      <c r="F175" t="s">
        <v>78</v>
      </c>
      <c r="G175" t="s">
        <v>118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ユニフォーム五色工ICONIC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2</v>
      </c>
      <c r="C176" t="s">
        <v>108</v>
      </c>
      <c r="D176" t="s">
        <v>111</v>
      </c>
      <c r="E176" t="s">
        <v>77</v>
      </c>
      <c r="F176" t="s">
        <v>78</v>
      </c>
      <c r="G176" t="s">
        <v>118</v>
      </c>
      <c r="H176" t="s">
        <v>71</v>
      </c>
      <c r="I176">
        <v>1</v>
      </c>
      <c r="J176" t="s">
        <v>262</v>
      </c>
      <c r="K176" s="1" t="s">
        <v>272</v>
      </c>
      <c r="L176" s="1" t="s">
        <v>173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ユニフォーム五色工ICONIC</v>
      </c>
    </row>
    <row r="177" spans="1:20" x14ac:dyDescent="0.3">
      <c r="A177">
        <f>VLOOKUP(Special[[#This Row],[No用]],SetNo[[No.用]:[vlookup 用]],2,FALSE)</f>
        <v>113</v>
      </c>
      <c r="B177">
        <f>IF(A176&lt;&gt;Special[[#This Row],[No]],1,B176+1)</f>
        <v>1</v>
      </c>
      <c r="C177" s="1" t="s">
        <v>705</v>
      </c>
      <c r="D177" t="s">
        <v>111</v>
      </c>
      <c r="E177" s="1" t="s">
        <v>73</v>
      </c>
      <c r="F177" t="s">
        <v>78</v>
      </c>
      <c r="G177" t="s">
        <v>118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職業体験五色工ICONIC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2</v>
      </c>
      <c r="C178" s="1" t="s">
        <v>705</v>
      </c>
      <c r="D178" t="s">
        <v>111</v>
      </c>
      <c r="E178" s="1" t="s">
        <v>73</v>
      </c>
      <c r="F178" t="s">
        <v>78</v>
      </c>
      <c r="G178" t="s">
        <v>118</v>
      </c>
      <c r="H178" t="s">
        <v>71</v>
      </c>
      <c r="I178">
        <v>1</v>
      </c>
      <c r="J178" t="s">
        <v>262</v>
      </c>
      <c r="K178" s="1" t="s">
        <v>272</v>
      </c>
      <c r="L178" s="1" t="s">
        <v>173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職業体験五色工ICONIC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1</v>
      </c>
      <c r="C179" t="s">
        <v>108</v>
      </c>
      <c r="D179" t="s">
        <v>112</v>
      </c>
      <c r="E179" t="s">
        <v>73</v>
      </c>
      <c r="F179" t="s">
        <v>74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ユニフォーム白布賢二郎ICONIC</v>
      </c>
    </row>
    <row r="180" spans="1:20" x14ac:dyDescent="0.3">
      <c r="A180">
        <f>VLOOKUP(Special[[#This Row],[No用]],SetNo[[No.用]:[vlookup 用]],2,FALSE)</f>
        <v>115</v>
      </c>
      <c r="B180">
        <f>IF(A179&lt;&gt;Special[[#This Row],[No]],1,B179+1)</f>
        <v>1</v>
      </c>
      <c r="C180" t="s">
        <v>393</v>
      </c>
      <c r="D180" t="s">
        <v>394</v>
      </c>
      <c r="E180" t="s">
        <v>24</v>
      </c>
      <c r="F180" t="s">
        <v>31</v>
      </c>
      <c r="G180" t="s">
        <v>157</v>
      </c>
      <c r="H180" t="s">
        <v>71</v>
      </c>
      <c r="I180">
        <v>1</v>
      </c>
      <c r="J180" t="s">
        <v>262</v>
      </c>
      <c r="K180" t="s">
        <v>409</v>
      </c>
      <c r="L180" t="s">
        <v>276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探偵白布賢二郎ICONIC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2</v>
      </c>
      <c r="C181" t="s">
        <v>393</v>
      </c>
      <c r="D181" t="s">
        <v>394</v>
      </c>
      <c r="E181" t="s">
        <v>24</v>
      </c>
      <c r="F181" t="s">
        <v>31</v>
      </c>
      <c r="G181" t="s">
        <v>157</v>
      </c>
      <c r="H181" t="s">
        <v>71</v>
      </c>
      <c r="I181">
        <v>1</v>
      </c>
      <c r="J181" t="s">
        <v>262</v>
      </c>
      <c r="K181" t="s">
        <v>410</v>
      </c>
      <c r="L181" t="s">
        <v>404</v>
      </c>
      <c r="M181">
        <v>49</v>
      </c>
      <c r="N181">
        <v>0</v>
      </c>
      <c r="O181">
        <v>59</v>
      </c>
      <c r="P181">
        <v>0</v>
      </c>
      <c r="T181" t="str">
        <f>Special[[#This Row],[服装]]&amp;Special[[#This Row],[名前]]&amp;Special[[#This Row],[レアリティ]]</f>
        <v>探偵白布賢二郎ICONIC</v>
      </c>
    </row>
    <row r="182" spans="1:20" x14ac:dyDescent="0.3">
      <c r="A182">
        <f>VLOOKUP(Special[[#This Row],[No用]],SetNo[[No.用]:[vlookup 用]],2,FALSE)</f>
        <v>116</v>
      </c>
      <c r="B182">
        <f>IF(A181&lt;&gt;Special[[#This Row],[No]],1,B181+1)</f>
        <v>1</v>
      </c>
      <c r="C182" t="s">
        <v>108</v>
      </c>
      <c r="D182" t="s">
        <v>113</v>
      </c>
      <c r="E182" t="s">
        <v>73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ユニフォーム大平獅音ICONIC</v>
      </c>
    </row>
    <row r="183" spans="1:20" x14ac:dyDescent="0.3">
      <c r="A183">
        <f>VLOOKUP(Special[[#This Row],[No用]],SetNo[[No.用]:[vlookup 用]],2,FALSE)</f>
        <v>117</v>
      </c>
      <c r="B183">
        <f>IF(A182&lt;&gt;Special[[#This Row],[No]],1,B182+1)</f>
        <v>1</v>
      </c>
      <c r="C183" t="s">
        <v>108</v>
      </c>
      <c r="D183" t="s">
        <v>114</v>
      </c>
      <c r="E183" t="s">
        <v>73</v>
      </c>
      <c r="F183" t="s">
        <v>82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ユニフォーム川西太一ICONIC</v>
      </c>
    </row>
    <row r="184" spans="1:20" x14ac:dyDescent="0.3">
      <c r="A184">
        <f>VLOOKUP(Special[[#This Row],[No用]],SetNo[[No.用]:[vlookup 用]],2,FALSE)</f>
        <v>118</v>
      </c>
      <c r="B184">
        <f>IF(A183&lt;&gt;Special[[#This Row],[No]],1,B183+1)</f>
        <v>1</v>
      </c>
      <c r="C184" t="s">
        <v>108</v>
      </c>
      <c r="D184" s="1" t="s">
        <v>664</v>
      </c>
      <c r="E184" t="s">
        <v>73</v>
      </c>
      <c r="F184" t="s">
        <v>74</v>
      </c>
      <c r="G184" t="s">
        <v>118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ユニフォーム瀬見英太ICONIC</v>
      </c>
    </row>
    <row r="185" spans="1:20" x14ac:dyDescent="0.3">
      <c r="A185">
        <f>VLOOKUP(Special[[#This Row],[No用]],SetNo[[No.用]:[vlookup 用]],2,FALSE)</f>
        <v>119</v>
      </c>
      <c r="B185">
        <f>IF(A184&lt;&gt;Special[[#This Row],[No]],1,B184+1)</f>
        <v>1</v>
      </c>
      <c r="C185" t="s">
        <v>108</v>
      </c>
      <c r="D185" t="s">
        <v>115</v>
      </c>
      <c r="E185" t="s">
        <v>73</v>
      </c>
      <c r="F185" t="s">
        <v>80</v>
      </c>
      <c r="G185" t="s">
        <v>118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ユニフォーム山形隼人ICONIC</v>
      </c>
    </row>
    <row r="186" spans="1:20" x14ac:dyDescent="0.3">
      <c r="A186">
        <f>VLOOKUP(Special[[#This Row],[No用]],SetNo[[No.用]:[vlookup 用]],2,FALSE)</f>
        <v>120</v>
      </c>
      <c r="B186">
        <f>IF(A185&lt;&gt;Special[[#This Row],[No]],1,B185+1)</f>
        <v>1</v>
      </c>
      <c r="C186" t="s">
        <v>108</v>
      </c>
      <c r="D186" t="s">
        <v>186</v>
      </c>
      <c r="E186" t="s">
        <v>77</v>
      </c>
      <c r="F186" t="s">
        <v>74</v>
      </c>
      <c r="G186" t="s">
        <v>185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ユニフォーム宮侑ICONIC</v>
      </c>
    </row>
    <row r="187" spans="1:20" x14ac:dyDescent="0.3">
      <c r="A187">
        <f>VLOOKUP(Special[[#This Row],[No用]],SetNo[[No.用]:[vlookup 用]],2,FALSE)</f>
        <v>121</v>
      </c>
      <c r="B187">
        <f>IF(A186&lt;&gt;Special[[#This Row],[No]],1,B186+1)</f>
        <v>1</v>
      </c>
      <c r="C187" s="1" t="s">
        <v>898</v>
      </c>
      <c r="D187" t="s">
        <v>186</v>
      </c>
      <c r="E187" s="1" t="s">
        <v>73</v>
      </c>
      <c r="F187" t="s">
        <v>74</v>
      </c>
      <c r="G187" t="s">
        <v>185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文化祭宮侑ICONIC</v>
      </c>
    </row>
    <row r="188" spans="1:20" x14ac:dyDescent="0.3">
      <c r="A188">
        <f>VLOOKUP(Special[[#This Row],[No用]],SetNo[[No.用]:[vlookup 用]],2,FALSE)</f>
        <v>121</v>
      </c>
      <c r="B188">
        <f>IF(A187&lt;&gt;Special[[#This Row],[No]],1,B187+1)</f>
        <v>2</v>
      </c>
      <c r="C188" s="1" t="s">
        <v>898</v>
      </c>
      <c r="D188" t="s">
        <v>186</v>
      </c>
      <c r="E188" s="1" t="s">
        <v>73</v>
      </c>
      <c r="F188" t="s">
        <v>74</v>
      </c>
      <c r="G188" t="s">
        <v>185</v>
      </c>
      <c r="H188" t="s">
        <v>71</v>
      </c>
      <c r="I188">
        <v>1</v>
      </c>
      <c r="J188" t="s">
        <v>262</v>
      </c>
      <c r="K188" s="1" t="s">
        <v>275</v>
      </c>
      <c r="L188" s="1" t="s">
        <v>225</v>
      </c>
      <c r="M188">
        <v>50</v>
      </c>
      <c r="N188">
        <v>0</v>
      </c>
      <c r="O188">
        <v>60</v>
      </c>
      <c r="P188">
        <v>0</v>
      </c>
      <c r="T188" t="str">
        <f>Special[[#This Row],[服装]]&amp;Special[[#This Row],[名前]]&amp;Special[[#This Row],[レアリティ]]</f>
        <v>文化祭宮侑ICONIC</v>
      </c>
    </row>
    <row r="189" spans="1:20" x14ac:dyDescent="0.3">
      <c r="A189">
        <f>VLOOKUP(Special[[#This Row],[No用]],SetNo[[No.用]:[vlookup 用]],2,FALSE)</f>
        <v>122</v>
      </c>
      <c r="B189">
        <f>IF(A188&lt;&gt;Special[[#This Row],[No]],1,B188+1)</f>
        <v>1</v>
      </c>
      <c r="C189" t="s">
        <v>108</v>
      </c>
      <c r="D189" t="s">
        <v>187</v>
      </c>
      <c r="E189" t="s">
        <v>90</v>
      </c>
      <c r="F189" t="s">
        <v>78</v>
      </c>
      <c r="G189" t="s">
        <v>185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ユニフォーム宮治ICONIC</v>
      </c>
    </row>
    <row r="190" spans="1:20" x14ac:dyDescent="0.3">
      <c r="A190">
        <f>VLOOKUP(Special[[#This Row],[No用]],SetNo[[No.用]:[vlookup 用]],2,FALSE)</f>
        <v>123</v>
      </c>
      <c r="B190">
        <f>IF(A189&lt;&gt;Special[[#This Row],[No]],1,B189+1)</f>
        <v>1</v>
      </c>
      <c r="C190" t="s">
        <v>108</v>
      </c>
      <c r="D190" t="s">
        <v>188</v>
      </c>
      <c r="E190" t="s">
        <v>77</v>
      </c>
      <c r="F190" t="s">
        <v>82</v>
      </c>
      <c r="G190" t="s">
        <v>185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ユニフォーム角名倫太郎ICONIC</v>
      </c>
    </row>
    <row r="191" spans="1:20" x14ac:dyDescent="0.3">
      <c r="A191">
        <f>VLOOKUP(Special[[#This Row],[No用]],SetNo[[No.用]:[vlookup 用]],2,FALSE)</f>
        <v>123</v>
      </c>
      <c r="B191">
        <f>IF(A190&lt;&gt;Special[[#This Row],[No]],1,B190+1)</f>
        <v>2</v>
      </c>
      <c r="C191" t="s">
        <v>108</v>
      </c>
      <c r="D191" t="s">
        <v>188</v>
      </c>
      <c r="E191" t="s">
        <v>77</v>
      </c>
      <c r="F191" t="s">
        <v>82</v>
      </c>
      <c r="G191" t="s">
        <v>185</v>
      </c>
      <c r="H191" t="s">
        <v>71</v>
      </c>
      <c r="I191">
        <v>1</v>
      </c>
      <c r="J191" t="s">
        <v>262</v>
      </c>
      <c r="K191" s="1" t="s">
        <v>282</v>
      </c>
      <c r="L191" s="1" t="s">
        <v>162</v>
      </c>
      <c r="M191">
        <v>26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ユニフォーム角名倫太郎ICONIC</v>
      </c>
    </row>
    <row r="192" spans="1:20" x14ac:dyDescent="0.3">
      <c r="A192">
        <f>VLOOKUP(Special[[#This Row],[No用]],SetNo[[No.用]:[vlookup 用]],2,FALSE)</f>
        <v>124</v>
      </c>
      <c r="B192">
        <f>IF(A191&lt;&gt;Special[[#This Row],[No]],1,B191+1)</f>
        <v>1</v>
      </c>
      <c r="C192" t="s">
        <v>108</v>
      </c>
      <c r="D192" t="s">
        <v>189</v>
      </c>
      <c r="E192" t="s">
        <v>77</v>
      </c>
      <c r="F192" t="s">
        <v>78</v>
      </c>
      <c r="G192" t="s">
        <v>185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ユニフォーム北信介ICONIC</v>
      </c>
    </row>
    <row r="193" spans="1:20" x14ac:dyDescent="0.3">
      <c r="A193">
        <f>VLOOKUP(Special[[#This Row],[No用]],SetNo[[No.用]:[vlookup 用]],2,FALSE)</f>
        <v>124</v>
      </c>
      <c r="B193">
        <f>IF(A192&lt;&gt;Special[[#This Row],[No]],1,B192+1)</f>
        <v>2</v>
      </c>
      <c r="C193" t="s">
        <v>108</v>
      </c>
      <c r="D193" t="s">
        <v>189</v>
      </c>
      <c r="E193" t="s">
        <v>77</v>
      </c>
      <c r="F193" t="s">
        <v>78</v>
      </c>
      <c r="G193" t="s">
        <v>185</v>
      </c>
      <c r="H193" t="s">
        <v>71</v>
      </c>
      <c r="I193">
        <v>1</v>
      </c>
      <c r="J193" t="s">
        <v>262</v>
      </c>
      <c r="K193" s="1" t="s">
        <v>277</v>
      </c>
      <c r="L193" s="1" t="s">
        <v>225</v>
      </c>
      <c r="M193">
        <v>47</v>
      </c>
      <c r="N193">
        <v>0</v>
      </c>
      <c r="O193">
        <v>57</v>
      </c>
      <c r="P193">
        <v>0</v>
      </c>
      <c r="T193" t="str">
        <f>Special[[#This Row],[服装]]&amp;Special[[#This Row],[名前]]&amp;Special[[#This Row],[レアリティ]]</f>
        <v>ユニフォーム北信介ICONIC</v>
      </c>
    </row>
    <row r="194" spans="1:20" x14ac:dyDescent="0.3">
      <c r="A194">
        <f>VLOOKUP(Special[[#This Row],[No用]],SetNo[[No.用]:[vlookup 用]],2,FALSE)</f>
        <v>125</v>
      </c>
      <c r="B194">
        <f>IF(A193&lt;&gt;Special[[#This Row],[No]],1,B193+1)</f>
        <v>1</v>
      </c>
      <c r="C194" t="s">
        <v>108</v>
      </c>
      <c r="D194" s="1" t="s">
        <v>667</v>
      </c>
      <c r="E194" t="s">
        <v>77</v>
      </c>
      <c r="F194" s="1" t="s">
        <v>78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ユニフォーム尾白アランICONIC</v>
      </c>
    </row>
    <row r="195" spans="1:20" x14ac:dyDescent="0.3">
      <c r="A195">
        <f>VLOOKUP(Special[[#This Row],[No用]],SetNo[[No.用]:[vlookup 用]],2,FALSE)</f>
        <v>126</v>
      </c>
      <c r="B195">
        <f>IF(A194&lt;&gt;Special[[#This Row],[No]],1,B194+1)</f>
        <v>1</v>
      </c>
      <c r="C195" t="s">
        <v>108</v>
      </c>
      <c r="D195" s="1" t="s">
        <v>669</v>
      </c>
      <c r="E195" t="s">
        <v>77</v>
      </c>
      <c r="F195" s="1" t="s">
        <v>80</v>
      </c>
      <c r="G195" t="s">
        <v>185</v>
      </c>
      <c r="H195" t="s">
        <v>71</v>
      </c>
      <c r="I195">
        <v>1</v>
      </c>
      <c r="J195" t="s">
        <v>262</v>
      </c>
      <c r="K195" s="1" t="s">
        <v>196</v>
      </c>
      <c r="L195" s="1" t="s">
        <v>173</v>
      </c>
      <c r="M195">
        <v>36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ユニフォーム赤木路成ICONIC</v>
      </c>
    </row>
    <row r="196" spans="1:20" x14ac:dyDescent="0.3">
      <c r="A196">
        <f>VLOOKUP(Special[[#This Row],[No用]],SetNo[[No.用]:[vlookup 用]],2,FALSE)</f>
        <v>127</v>
      </c>
      <c r="B196">
        <f>IF(A195&lt;&gt;Special[[#This Row],[No]],1,B195+1)</f>
        <v>1</v>
      </c>
      <c r="C196" t="s">
        <v>108</v>
      </c>
      <c r="D196" s="1" t="s">
        <v>671</v>
      </c>
      <c r="E196" t="s">
        <v>77</v>
      </c>
      <c r="F196" s="1" t="s">
        <v>82</v>
      </c>
      <c r="G196" t="s">
        <v>185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ユニフォーム大耳練ICONIC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1</v>
      </c>
      <c r="C197" t="s">
        <v>108</v>
      </c>
      <c r="D197" s="1" t="s">
        <v>673</v>
      </c>
      <c r="E197" t="s">
        <v>77</v>
      </c>
      <c r="F197" s="1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ユニフォーム理石平介ICONIC</v>
      </c>
    </row>
    <row r="198" spans="1:20" x14ac:dyDescent="0.3">
      <c r="A198">
        <f>VLOOKUP(Special[[#This Row],[No用]],SetNo[[No.用]:[vlookup 用]],2,FALSE)</f>
        <v>128</v>
      </c>
      <c r="B198">
        <f>IF(A197&lt;&gt;Special[[#This Row],[No]],1,B197+1)</f>
        <v>2</v>
      </c>
      <c r="C198" t="s">
        <v>108</v>
      </c>
      <c r="D198" s="1" t="s">
        <v>673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180</v>
      </c>
      <c r="L198" s="1" t="s">
        <v>173</v>
      </c>
      <c r="M198">
        <v>29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ユニフォーム理石平介ICONIC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1</v>
      </c>
      <c r="C199" t="s">
        <v>108</v>
      </c>
      <c r="D199" t="s">
        <v>122</v>
      </c>
      <c r="E199" t="s">
        <v>90</v>
      </c>
      <c r="F199" t="s">
        <v>78</v>
      </c>
      <c r="G199" t="s">
        <v>128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ユニフォーム木兎光太郎ICONIC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2</v>
      </c>
      <c r="C200" t="s">
        <v>108</v>
      </c>
      <c r="D200" t="s">
        <v>122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262</v>
      </c>
      <c r="K200" s="1" t="s">
        <v>274</v>
      </c>
      <c r="L200" s="1" t="s">
        <v>225</v>
      </c>
      <c r="M200">
        <v>51</v>
      </c>
      <c r="N200">
        <v>0</v>
      </c>
      <c r="O200">
        <v>61</v>
      </c>
      <c r="P200">
        <v>0</v>
      </c>
      <c r="T200" t="str">
        <f>Special[[#This Row],[服装]]&amp;Special[[#This Row],[名前]]&amp;Special[[#This Row],[レアリティ]]</f>
        <v>ユニフォーム木兎光太郎ICONIC</v>
      </c>
    </row>
    <row r="201" spans="1:20" x14ac:dyDescent="0.3">
      <c r="A201">
        <f>VLOOKUP(Special[[#This Row],[No用]],SetNo[[No.用]:[vlookup 用]],2,FALSE)</f>
        <v>129</v>
      </c>
      <c r="B201">
        <f>IF(A200&lt;&gt;Special[[#This Row],[No]],1,B200+1)</f>
        <v>3</v>
      </c>
      <c r="C201" t="s">
        <v>108</v>
      </c>
      <c r="D201" t="s">
        <v>122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262</v>
      </c>
      <c r="K201" s="1" t="s">
        <v>854</v>
      </c>
      <c r="L201" s="1" t="s">
        <v>225</v>
      </c>
      <c r="M201">
        <v>51</v>
      </c>
      <c r="N201">
        <v>0</v>
      </c>
      <c r="O201">
        <v>61</v>
      </c>
      <c r="P201">
        <v>0</v>
      </c>
      <c r="Q201" s="1" t="s">
        <v>855</v>
      </c>
      <c r="T201" t="str">
        <f>Special[[#This Row],[服装]]&amp;Special[[#This Row],[名前]]&amp;Special[[#This Row],[レアリティ]]</f>
        <v>ユニフォーム木兎光太郎ICONIC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1</v>
      </c>
      <c r="C202" t="s">
        <v>150</v>
      </c>
      <c r="D202" t="s">
        <v>122</v>
      </c>
      <c r="E202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夏祭り木兎光太郎ICONIC</v>
      </c>
    </row>
    <row r="203" spans="1:20" x14ac:dyDescent="0.3">
      <c r="A203">
        <f>VLOOKUP(Special[[#This Row],[No用]],SetNo[[No.用]:[vlookup 用]],2,FALSE)</f>
        <v>130</v>
      </c>
      <c r="B203">
        <f>IF(A202&lt;&gt;Special[[#This Row],[No]],1,B202+1)</f>
        <v>2</v>
      </c>
      <c r="C203" t="s">
        <v>150</v>
      </c>
      <c r="D203" t="s">
        <v>122</v>
      </c>
      <c r="E203" t="s">
        <v>77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180</v>
      </c>
      <c r="L203" s="1" t="s">
        <v>173</v>
      </c>
      <c r="M203">
        <v>15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夏祭り木兎光太郎ICONIC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1</v>
      </c>
      <c r="C204" t="s">
        <v>108</v>
      </c>
      <c r="D204" t="s">
        <v>123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ユニフォーム木葉秋紀ICONIC</v>
      </c>
    </row>
    <row r="205" spans="1:20" x14ac:dyDescent="0.3">
      <c r="A205">
        <f>VLOOKUP(Special[[#This Row],[No用]],SetNo[[No.用]:[vlookup 用]],2,FALSE)</f>
        <v>132</v>
      </c>
      <c r="B205">
        <f>IF(A204&lt;&gt;Special[[#This Row],[No]],1,B204+1)</f>
        <v>1</v>
      </c>
      <c r="C205" s="1" t="s">
        <v>387</v>
      </c>
      <c r="D205" t="s">
        <v>123</v>
      </c>
      <c r="E205" s="1" t="s">
        <v>77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探偵木葉秋紀ICONIC</v>
      </c>
    </row>
    <row r="206" spans="1:20" x14ac:dyDescent="0.3">
      <c r="A206">
        <f>VLOOKUP(Special[[#This Row],[No用]],SetNo[[No.用]:[vlookup 用]],2,FALSE)</f>
        <v>133</v>
      </c>
      <c r="B206">
        <f>IF(A205&lt;&gt;Special[[#This Row],[No]],1,B205+1)</f>
        <v>1</v>
      </c>
      <c r="C206" t="s">
        <v>108</v>
      </c>
      <c r="D206" t="s">
        <v>124</v>
      </c>
      <c r="E206" t="s">
        <v>90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ユニフォーム猿杙大和ICONIC</v>
      </c>
    </row>
    <row r="207" spans="1:20" x14ac:dyDescent="0.3">
      <c r="A207">
        <f>VLOOKUP(Special[[#This Row],[No用]],SetNo[[No.用]:[vlookup 用]],2,FALSE)</f>
        <v>134</v>
      </c>
      <c r="B207">
        <f>IF(A206&lt;&gt;Special[[#This Row],[No]],1,B206+1)</f>
        <v>1</v>
      </c>
      <c r="C207" t="s">
        <v>108</v>
      </c>
      <c r="D207" t="s">
        <v>125</v>
      </c>
      <c r="E207" t="s">
        <v>90</v>
      </c>
      <c r="F207" t="s">
        <v>80</v>
      </c>
      <c r="G207" t="s">
        <v>128</v>
      </c>
      <c r="H207" t="s">
        <v>71</v>
      </c>
      <c r="I207">
        <v>1</v>
      </c>
      <c r="J207" t="s">
        <v>262</v>
      </c>
      <c r="K207" s="1" t="s">
        <v>196</v>
      </c>
      <c r="L207" s="1" t="s">
        <v>173</v>
      </c>
      <c r="M207">
        <v>12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ユニフォーム小見春樹ICONIC</v>
      </c>
    </row>
    <row r="208" spans="1:20" x14ac:dyDescent="0.3">
      <c r="A208">
        <f>VLOOKUP(Special[[#This Row],[No用]],SetNo[[No.用]:[vlookup 用]],2,FALSE)</f>
        <v>135</v>
      </c>
      <c r="B208">
        <f>IF(A207&lt;&gt;Special[[#This Row],[No]],1,B207+1)</f>
        <v>1</v>
      </c>
      <c r="C208" t="s">
        <v>108</v>
      </c>
      <c r="D208" t="s">
        <v>126</v>
      </c>
      <c r="E208" t="s">
        <v>90</v>
      </c>
      <c r="F208" t="s">
        <v>82</v>
      </c>
      <c r="G208" t="s">
        <v>128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ユニフォーム尾長渉ICONIC</v>
      </c>
    </row>
    <row r="209" spans="1:20" x14ac:dyDescent="0.3">
      <c r="A209">
        <f>VLOOKUP(Special[[#This Row],[No用]],SetNo[[No.用]:[vlookup 用]],2,FALSE)</f>
        <v>136</v>
      </c>
      <c r="B209">
        <f>IF(A208&lt;&gt;Special[[#This Row],[No]],1,B208+1)</f>
        <v>1</v>
      </c>
      <c r="C209" t="s">
        <v>108</v>
      </c>
      <c r="D209" t="s">
        <v>127</v>
      </c>
      <c r="E209" t="s">
        <v>90</v>
      </c>
      <c r="F209" t="s">
        <v>82</v>
      </c>
      <c r="G209" t="s">
        <v>128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ユニフォーム鷲尾辰生ICONIC</v>
      </c>
    </row>
    <row r="210" spans="1:20" x14ac:dyDescent="0.3">
      <c r="A210">
        <f>VLOOKUP(Special[[#This Row],[No用]],SetNo[[No.用]:[vlookup 用]],2,FALSE)</f>
        <v>137</v>
      </c>
      <c r="B210">
        <f>IF(A209&lt;&gt;Special[[#This Row],[No]],1,B209+1)</f>
        <v>1</v>
      </c>
      <c r="C210" t="s">
        <v>108</v>
      </c>
      <c r="D210" t="s">
        <v>129</v>
      </c>
      <c r="E210" t="s">
        <v>73</v>
      </c>
      <c r="F210" t="s">
        <v>74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ユニフォーム赤葦京治ICONIC</v>
      </c>
    </row>
    <row r="211" spans="1:20" x14ac:dyDescent="0.3">
      <c r="A211">
        <f>VLOOKUP(Special[[#This Row],[No用]],SetNo[[No.用]:[vlookup 用]],2,FALSE)</f>
        <v>137</v>
      </c>
      <c r="B211">
        <f>IF(A210&lt;&gt;Special[[#This Row],[No]],1,B210+1)</f>
        <v>2</v>
      </c>
      <c r="C211" t="s">
        <v>108</v>
      </c>
      <c r="D211" t="s">
        <v>129</v>
      </c>
      <c r="E211" t="s">
        <v>73</v>
      </c>
      <c r="F211" t="s">
        <v>74</v>
      </c>
      <c r="G211" t="s">
        <v>128</v>
      </c>
      <c r="H211" t="s">
        <v>71</v>
      </c>
      <c r="I211">
        <v>1</v>
      </c>
      <c r="J211" t="s">
        <v>262</v>
      </c>
      <c r="K211" s="1" t="s">
        <v>703</v>
      </c>
      <c r="L211" s="1" t="s">
        <v>225</v>
      </c>
      <c r="M211">
        <v>50</v>
      </c>
      <c r="N211">
        <v>0</v>
      </c>
      <c r="O211">
        <v>60</v>
      </c>
      <c r="P211">
        <v>0</v>
      </c>
      <c r="T211" t="str">
        <f>Special[[#This Row],[服装]]&amp;Special[[#This Row],[名前]]&amp;Special[[#This Row],[レアリティ]]</f>
        <v>ユニフォーム赤葦京治ICONIC</v>
      </c>
    </row>
    <row r="212" spans="1:20" x14ac:dyDescent="0.3">
      <c r="A212">
        <f>VLOOKUP(Special[[#This Row],[No用]],SetNo[[No.用]:[vlookup 用]],2,FALSE)</f>
        <v>138</v>
      </c>
      <c r="B212">
        <f>IF(A211&lt;&gt;Special[[#This Row],[No]],1,B211+1)</f>
        <v>1</v>
      </c>
      <c r="C212" t="s">
        <v>150</v>
      </c>
      <c r="D212" t="s">
        <v>129</v>
      </c>
      <c r="E212" t="s">
        <v>90</v>
      </c>
      <c r="F212" t="s">
        <v>74</v>
      </c>
      <c r="G212" t="s">
        <v>128</v>
      </c>
      <c r="H212" t="s">
        <v>71</v>
      </c>
      <c r="I212">
        <v>1</v>
      </c>
      <c r="J212" t="s">
        <v>262</v>
      </c>
      <c r="K212" s="1" t="s">
        <v>281</v>
      </c>
      <c r="L212" s="1" t="s">
        <v>173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夏祭り赤葦京治ICONIC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1</v>
      </c>
      <c r="C213" t="s">
        <v>108</v>
      </c>
      <c r="D213" t="s">
        <v>284</v>
      </c>
      <c r="E213" t="s">
        <v>77</v>
      </c>
      <c r="F213" t="s">
        <v>78</v>
      </c>
      <c r="G213" t="s">
        <v>134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ユニフォーム星海光来ICONIC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2</v>
      </c>
      <c r="C214" t="s">
        <v>108</v>
      </c>
      <c r="D214" t="s">
        <v>284</v>
      </c>
      <c r="E214" t="s">
        <v>77</v>
      </c>
      <c r="F214" t="s">
        <v>78</v>
      </c>
      <c r="G214" t="s">
        <v>134</v>
      </c>
      <c r="H214" t="s">
        <v>71</v>
      </c>
      <c r="I214">
        <v>1</v>
      </c>
      <c r="J214" t="s">
        <v>262</v>
      </c>
      <c r="K214" s="1" t="s">
        <v>180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ユニフォーム星海光来ICONIC</v>
      </c>
    </row>
    <row r="215" spans="1:20" x14ac:dyDescent="0.3">
      <c r="A215">
        <f>VLOOKUP(Special[[#This Row],[No用]],SetNo[[No.用]:[vlookup 用]],2,FALSE)</f>
        <v>139</v>
      </c>
      <c r="B215">
        <f>IF(A214&lt;&gt;Special[[#This Row],[No]],1,B214+1)</f>
        <v>3</v>
      </c>
      <c r="C215" t="s">
        <v>108</v>
      </c>
      <c r="D215" t="s">
        <v>284</v>
      </c>
      <c r="E215" t="s">
        <v>77</v>
      </c>
      <c r="F215" t="s">
        <v>78</v>
      </c>
      <c r="G215" t="s">
        <v>134</v>
      </c>
      <c r="H215" t="s">
        <v>71</v>
      </c>
      <c r="I215">
        <v>1</v>
      </c>
      <c r="J215" t="s">
        <v>262</v>
      </c>
      <c r="K215" s="1" t="s">
        <v>193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Special[[#This Row],[服装]]&amp;Special[[#This Row],[名前]]&amp;Special[[#This Row],[レアリティ]]</f>
        <v>ユニフォーム星海光来ICONIC</v>
      </c>
    </row>
    <row r="216" spans="1:20" x14ac:dyDescent="0.3">
      <c r="A216">
        <f>VLOOKUP(Special[[#This Row],[No用]],SetNo[[No.用]:[vlookup 用]],2,FALSE)</f>
        <v>140</v>
      </c>
      <c r="B216">
        <f>IF(A215&lt;&gt;Special[[#This Row],[No]],1,B215+1)</f>
        <v>1</v>
      </c>
      <c r="C216" s="1" t="s">
        <v>898</v>
      </c>
      <c r="D216" t="s">
        <v>284</v>
      </c>
      <c r="E216" s="1" t="s">
        <v>73</v>
      </c>
      <c r="F216" t="s">
        <v>78</v>
      </c>
      <c r="G216" t="s">
        <v>134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文化祭星海光来ICONIC</v>
      </c>
    </row>
    <row r="217" spans="1:20" x14ac:dyDescent="0.3">
      <c r="A217">
        <f>VLOOKUP(Special[[#This Row],[No用]],SetNo[[No.用]:[vlookup 用]],2,FALSE)</f>
        <v>140</v>
      </c>
      <c r="B217">
        <f>IF(A216&lt;&gt;Special[[#This Row],[No]],1,B216+1)</f>
        <v>2</v>
      </c>
      <c r="C217" s="1" t="s">
        <v>898</v>
      </c>
      <c r="D217" t="s">
        <v>284</v>
      </c>
      <c r="E217" s="1" t="s">
        <v>73</v>
      </c>
      <c r="F217" t="s">
        <v>78</v>
      </c>
      <c r="G217" t="s">
        <v>134</v>
      </c>
      <c r="H217" t="s">
        <v>71</v>
      </c>
      <c r="I217">
        <v>1</v>
      </c>
      <c r="J217" t="s">
        <v>262</v>
      </c>
      <c r="K217" s="1" t="s">
        <v>180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文化祭星海光来ICONIC</v>
      </c>
    </row>
    <row r="218" spans="1:20" x14ac:dyDescent="0.3">
      <c r="A218">
        <f>VLOOKUP(Special[[#This Row],[No用]],SetNo[[No.用]:[vlookup 用]],2,FALSE)</f>
        <v>141</v>
      </c>
      <c r="B218">
        <f>IF(A215&lt;&gt;Special[[#This Row],[No]],1,B215+1)</f>
        <v>1</v>
      </c>
      <c r="C218" t="s">
        <v>108</v>
      </c>
      <c r="D218" t="s">
        <v>133</v>
      </c>
      <c r="E218" t="s">
        <v>77</v>
      </c>
      <c r="F218" t="s">
        <v>82</v>
      </c>
      <c r="G218" t="s">
        <v>134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ユニフォーム昼神幸郎ICONIC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1</v>
      </c>
      <c r="C219" t="s">
        <v>108</v>
      </c>
      <c r="D219" t="s">
        <v>131</v>
      </c>
      <c r="E219" t="s">
        <v>77</v>
      </c>
      <c r="F219" t="s">
        <v>78</v>
      </c>
      <c r="G219" t="s">
        <v>135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ユニフォーム佐久早聖臣ICONIC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2</v>
      </c>
      <c r="C220" t="s">
        <v>108</v>
      </c>
      <c r="D220" t="s">
        <v>131</v>
      </c>
      <c r="E220" t="s">
        <v>77</v>
      </c>
      <c r="F220" t="s">
        <v>78</v>
      </c>
      <c r="G220" t="s">
        <v>135</v>
      </c>
      <c r="H220" t="s">
        <v>71</v>
      </c>
      <c r="I220">
        <v>1</v>
      </c>
      <c r="J220" t="s">
        <v>262</v>
      </c>
      <c r="K220" s="1" t="s">
        <v>193</v>
      </c>
      <c r="L220" s="1" t="s">
        <v>225</v>
      </c>
      <c r="M220">
        <v>51</v>
      </c>
      <c r="N220">
        <v>0</v>
      </c>
      <c r="O220">
        <v>61</v>
      </c>
      <c r="P220">
        <v>0</v>
      </c>
      <c r="T220" t="str">
        <f>Special[[#This Row],[服装]]&amp;Special[[#This Row],[名前]]&amp;Special[[#This Row],[レアリティ]]</f>
        <v>ユニフォーム佐久早聖臣ICONIC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1</v>
      </c>
      <c r="C221" t="s">
        <v>108</v>
      </c>
      <c r="D221" t="s">
        <v>132</v>
      </c>
      <c r="E221" t="s">
        <v>77</v>
      </c>
      <c r="F221" t="s">
        <v>80</v>
      </c>
      <c r="G221" t="s">
        <v>135</v>
      </c>
      <c r="H221" t="s">
        <v>71</v>
      </c>
      <c r="I221">
        <v>1</v>
      </c>
      <c r="J221" t="s">
        <v>408</v>
      </c>
      <c r="K221" s="1" t="s">
        <v>272</v>
      </c>
      <c r="L221" s="1" t="s">
        <v>173</v>
      </c>
      <c r="M221">
        <v>32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ユニフォーム小森元也ICONIC</v>
      </c>
    </row>
    <row r="222" spans="1:20" x14ac:dyDescent="0.3">
      <c r="A222">
        <f>VLOOKUP(Special[[#This Row],[No用]],SetNo[[No.用]:[vlookup 用]],2,FALSE)</f>
        <v>143</v>
      </c>
      <c r="B222">
        <f>IF(A221&lt;&gt;Special[[#This Row],[No]],1,B221+1)</f>
        <v>2</v>
      </c>
      <c r="C222" t="s">
        <v>108</v>
      </c>
      <c r="D222" t="s">
        <v>132</v>
      </c>
      <c r="E222" t="s">
        <v>77</v>
      </c>
      <c r="F222" t="s">
        <v>80</v>
      </c>
      <c r="G222" t="s">
        <v>135</v>
      </c>
      <c r="H222" t="s">
        <v>71</v>
      </c>
      <c r="I222">
        <v>1</v>
      </c>
      <c r="J222" t="s">
        <v>408</v>
      </c>
      <c r="K222" s="1" t="s">
        <v>196</v>
      </c>
      <c r="L222" s="1" t="s">
        <v>225</v>
      </c>
      <c r="M222">
        <v>47</v>
      </c>
      <c r="N222">
        <v>0</v>
      </c>
      <c r="O222">
        <v>57</v>
      </c>
      <c r="P222">
        <v>0</v>
      </c>
      <c r="T222" t="str">
        <f>Special[[#This Row],[服装]]&amp;Special[[#This Row],[名前]]&amp;Special[[#This Row],[レアリティ]]</f>
        <v>ユニフォーム小森元也ICONIC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1</v>
      </c>
      <c r="C223" t="s">
        <v>108</v>
      </c>
      <c r="D223" s="1" t="s">
        <v>689</v>
      </c>
      <c r="E223" s="1" t="s">
        <v>90</v>
      </c>
      <c r="F223" s="1" t="s">
        <v>78</v>
      </c>
      <c r="G223" s="1" t="s">
        <v>691</v>
      </c>
      <c r="H223" t="s">
        <v>71</v>
      </c>
      <c r="I223">
        <v>1</v>
      </c>
      <c r="J223" t="s">
        <v>408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ユニフォーム大将優ICONIC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2</v>
      </c>
      <c r="C224" t="s">
        <v>108</v>
      </c>
      <c r="D224" s="1" t="s">
        <v>689</v>
      </c>
      <c r="E224" s="1" t="s">
        <v>90</v>
      </c>
      <c r="F224" s="1" t="s">
        <v>78</v>
      </c>
      <c r="G224" s="1" t="s">
        <v>691</v>
      </c>
      <c r="H224" t="s">
        <v>71</v>
      </c>
      <c r="I224">
        <v>1</v>
      </c>
      <c r="J224" t="s">
        <v>408</v>
      </c>
      <c r="K224" s="1" t="s">
        <v>193</v>
      </c>
      <c r="L224" s="1" t="s">
        <v>225</v>
      </c>
      <c r="M224">
        <v>44</v>
      </c>
      <c r="N224">
        <v>0</v>
      </c>
      <c r="O224">
        <v>54</v>
      </c>
      <c r="P224">
        <v>0</v>
      </c>
      <c r="T224" t="str">
        <f>Special[[#This Row],[服装]]&amp;Special[[#This Row],[名前]]&amp;Special[[#This Row],[レアリティ]]</f>
        <v>ユニフォーム大将優ICONIC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1</v>
      </c>
      <c r="C225" t="s">
        <v>108</v>
      </c>
      <c r="D225" s="1" t="s">
        <v>694</v>
      </c>
      <c r="E225" s="1" t="s">
        <v>90</v>
      </c>
      <c r="F225" s="1" t="s">
        <v>78</v>
      </c>
      <c r="G225" s="1" t="s">
        <v>691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ユニフォーム沼井和馬ICONIC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2</v>
      </c>
      <c r="C226" t="s">
        <v>108</v>
      </c>
      <c r="D226" s="1" t="s">
        <v>694</v>
      </c>
      <c r="E226" s="1" t="s">
        <v>90</v>
      </c>
      <c r="F226" s="1" t="s">
        <v>78</v>
      </c>
      <c r="G226" s="1" t="s">
        <v>691</v>
      </c>
      <c r="H226" t="s">
        <v>71</v>
      </c>
      <c r="I226">
        <v>1</v>
      </c>
      <c r="J226" t="s">
        <v>408</v>
      </c>
      <c r="K226" s="1" t="s">
        <v>278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ユニフォーム沼井和馬ICONIC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1</v>
      </c>
      <c r="C227" t="s">
        <v>108</v>
      </c>
      <c r="D227" s="1" t="s">
        <v>861</v>
      </c>
      <c r="E227" s="1" t="s">
        <v>90</v>
      </c>
      <c r="F227" s="1" t="s">
        <v>78</v>
      </c>
      <c r="G227" s="1" t="s">
        <v>691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ユニフォーム潜尚保ICONIC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2</v>
      </c>
      <c r="C228" t="s">
        <v>108</v>
      </c>
      <c r="D228" s="1" t="s">
        <v>861</v>
      </c>
      <c r="E228" s="1" t="s">
        <v>90</v>
      </c>
      <c r="F228" s="1" t="s">
        <v>78</v>
      </c>
      <c r="G228" s="1" t="s">
        <v>691</v>
      </c>
      <c r="H228" t="s">
        <v>71</v>
      </c>
      <c r="I228">
        <v>1</v>
      </c>
      <c r="J228" t="s">
        <v>408</v>
      </c>
      <c r="K228" s="1" t="s">
        <v>272</v>
      </c>
      <c r="L228" s="1" t="s">
        <v>162</v>
      </c>
      <c r="M228">
        <v>29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ユニフォーム潜尚保ICONIC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t="s">
        <v>108</v>
      </c>
      <c r="D229" s="1" t="s">
        <v>863</v>
      </c>
      <c r="E229" s="1" t="s">
        <v>90</v>
      </c>
      <c r="F229" s="1" t="s">
        <v>78</v>
      </c>
      <c r="G229" s="1" t="s">
        <v>691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ユニフォーム高千穂恵也ICONIC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t="s">
        <v>108</v>
      </c>
      <c r="D230" s="1" t="s">
        <v>863</v>
      </c>
      <c r="E230" s="1" t="s">
        <v>90</v>
      </c>
      <c r="F230" s="1" t="s">
        <v>78</v>
      </c>
      <c r="G230" s="1" t="s">
        <v>691</v>
      </c>
      <c r="H230" t="s">
        <v>71</v>
      </c>
      <c r="I230">
        <v>1</v>
      </c>
      <c r="J230" t="s">
        <v>408</v>
      </c>
      <c r="K230" s="1" t="s">
        <v>180</v>
      </c>
      <c r="L230" s="1" t="s">
        <v>173</v>
      </c>
      <c r="M230">
        <v>29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ユニフォーム高千穂恵也ICONIC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s="1" t="s">
        <v>865</v>
      </c>
      <c r="E231" s="1" t="s">
        <v>90</v>
      </c>
      <c r="F231" s="1" t="s">
        <v>82</v>
      </c>
      <c r="G231" s="1" t="s">
        <v>691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ユニフォーム広尾倖児ICONIC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s="1" t="s">
        <v>865</v>
      </c>
      <c r="E232" s="1" t="s">
        <v>90</v>
      </c>
      <c r="F232" s="1" t="s">
        <v>82</v>
      </c>
      <c r="G232" s="1" t="s">
        <v>691</v>
      </c>
      <c r="H232" t="s">
        <v>71</v>
      </c>
      <c r="I232">
        <v>1</v>
      </c>
      <c r="J232" t="s">
        <v>262</v>
      </c>
      <c r="K232" s="1" t="s">
        <v>282</v>
      </c>
      <c r="L232" s="1" t="s">
        <v>173</v>
      </c>
      <c r="M232">
        <v>24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ユニフォーム広尾倖児ICONIC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s="1" t="s">
        <v>867</v>
      </c>
      <c r="E233" s="1" t="s">
        <v>90</v>
      </c>
      <c r="F233" s="1" t="s">
        <v>74</v>
      </c>
      <c r="G233" s="1" t="s">
        <v>691</v>
      </c>
      <c r="H233" t="s">
        <v>71</v>
      </c>
      <c r="I233">
        <v>1</v>
      </c>
      <c r="J233" t="s">
        <v>408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ユニフォーム先島伊澄ICONIC</v>
      </c>
    </row>
    <row r="234" spans="1:20" x14ac:dyDescent="0.3">
      <c r="A234">
        <f>VLOOKUP(Special[[#This Row],[No用]],SetNo[[No.用]:[vlookup 用]],2,FALSE)</f>
        <v>150</v>
      </c>
      <c r="B234">
        <f>IF(A233&lt;&gt;Special[[#This Row],[No]],1,B233+1)</f>
        <v>1</v>
      </c>
      <c r="C234" t="s">
        <v>108</v>
      </c>
      <c r="D234" s="1" t="s">
        <v>869</v>
      </c>
      <c r="E234" s="1" t="s">
        <v>90</v>
      </c>
      <c r="F234" s="1" t="s">
        <v>82</v>
      </c>
      <c r="G234" s="1" t="s">
        <v>691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ユニフォーム背黒晃彦ICONIC</v>
      </c>
    </row>
    <row r="235" spans="1:20" x14ac:dyDescent="0.3">
      <c r="A235">
        <f>VLOOKUP(Special[[#This Row],[No用]],SetNo[[No.用]:[vlookup 用]],2,FALSE)</f>
        <v>151</v>
      </c>
      <c r="B235">
        <f>IF(A234&lt;&gt;Special[[#This Row],[No]],1,B234+1)</f>
        <v>1</v>
      </c>
      <c r="C235" t="s">
        <v>108</v>
      </c>
      <c r="D235" s="1" t="s">
        <v>871</v>
      </c>
      <c r="E235" s="1" t="s">
        <v>90</v>
      </c>
      <c r="F235" s="1" t="s">
        <v>80</v>
      </c>
      <c r="G235" s="1" t="s">
        <v>691</v>
      </c>
      <c r="H235" t="s">
        <v>71</v>
      </c>
      <c r="I235">
        <v>1</v>
      </c>
      <c r="J235" t="s">
        <v>408</v>
      </c>
      <c r="K235" s="1" t="s">
        <v>196</v>
      </c>
      <c r="L235" s="1" t="s">
        <v>173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2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790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792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793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794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796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799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800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791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788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801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745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731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726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717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786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738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769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758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803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804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805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772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747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832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806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807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808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810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811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813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728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814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715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815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721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816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847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817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848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819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849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850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733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734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722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748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720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719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739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723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718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759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727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742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743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763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735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823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822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824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825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714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725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857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886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888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890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892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894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899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901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902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907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914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845</v>
      </c>
      <c r="B137" t="s">
        <v>216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769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486</v>
      </c>
      <c r="Y137" t="s">
        <v>485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795</v>
      </c>
      <c r="B138" t="s">
        <v>704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801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708</v>
      </c>
      <c r="Y138" t="s">
        <v>492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798</v>
      </c>
      <c r="B139" t="s">
        <v>911</v>
      </c>
      <c r="C139" t="s">
        <v>37</v>
      </c>
      <c r="D139" t="s">
        <v>24</v>
      </c>
      <c r="E139" t="s">
        <v>26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119</v>
      </c>
      <c r="M139">
        <v>114</v>
      </c>
      <c r="N139">
        <v>113</v>
      </c>
      <c r="O139">
        <v>118</v>
      </c>
      <c r="P139">
        <v>97</v>
      </c>
      <c r="Q139">
        <v>123</v>
      </c>
      <c r="R139">
        <v>116</v>
      </c>
      <c r="S139">
        <v>118</v>
      </c>
      <c r="T139">
        <v>116</v>
      </c>
      <c r="U139">
        <v>31</v>
      </c>
      <c r="V139">
        <v>464</v>
      </c>
      <c r="W139">
        <v>473</v>
      </c>
      <c r="X139" t="s">
        <v>915</v>
      </c>
      <c r="Y139" t="s">
        <v>496</v>
      </c>
      <c r="Z139">
        <v>1065</v>
      </c>
      <c r="AA139">
        <v>216</v>
      </c>
      <c r="AB139">
        <v>232</v>
      </c>
      <c r="AC139">
        <v>231</v>
      </c>
      <c r="AD139">
        <v>232</v>
      </c>
      <c r="AE139">
        <v>241</v>
      </c>
    </row>
    <row r="140" spans="1:31" x14ac:dyDescent="0.3">
      <c r="A140" t="s">
        <v>846</v>
      </c>
      <c r="B140" t="s">
        <v>704</v>
      </c>
      <c r="C140" t="s">
        <v>545</v>
      </c>
      <c r="D140" t="s">
        <v>24</v>
      </c>
      <c r="E140" t="s">
        <v>25</v>
      </c>
      <c r="F140" t="s">
        <v>152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707</v>
      </c>
      <c r="Y140" t="s">
        <v>547</v>
      </c>
      <c r="Z140">
        <v>1074</v>
      </c>
      <c r="AA140">
        <v>219</v>
      </c>
      <c r="AB140">
        <v>239</v>
      </c>
      <c r="AC140">
        <v>234</v>
      </c>
      <c r="AD140">
        <v>233</v>
      </c>
      <c r="AE140">
        <v>236</v>
      </c>
    </row>
    <row r="141" spans="1:31" x14ac:dyDescent="0.3">
      <c r="A141" t="s">
        <v>809</v>
      </c>
      <c r="B141" t="s">
        <v>208</v>
      </c>
      <c r="C141" t="s">
        <v>548</v>
      </c>
      <c r="D141" t="s">
        <v>28</v>
      </c>
      <c r="E141" t="s">
        <v>25</v>
      </c>
      <c r="F141" t="s">
        <v>159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125</v>
      </c>
      <c r="M141">
        <v>124</v>
      </c>
      <c r="N141">
        <v>115</v>
      </c>
      <c r="O141">
        <v>123</v>
      </c>
      <c r="P141">
        <v>101</v>
      </c>
      <c r="Q141">
        <v>115</v>
      </c>
      <c r="R141">
        <v>116</v>
      </c>
      <c r="S141">
        <v>121</v>
      </c>
      <c r="T141">
        <v>121</v>
      </c>
      <c r="U141">
        <v>41</v>
      </c>
      <c r="V141">
        <v>487</v>
      </c>
      <c r="W141">
        <v>473</v>
      </c>
      <c r="X141" t="s">
        <v>551</v>
      </c>
      <c r="Y141" t="s">
        <v>550</v>
      </c>
      <c r="Z141">
        <v>1102</v>
      </c>
      <c r="AA141">
        <v>226</v>
      </c>
      <c r="AB141">
        <v>247</v>
      </c>
      <c r="AC141">
        <v>238</v>
      </c>
      <c r="AD141">
        <v>237</v>
      </c>
      <c r="AE141">
        <v>236</v>
      </c>
    </row>
    <row r="142" spans="1:31" x14ac:dyDescent="0.3">
      <c r="A142" t="s">
        <v>812</v>
      </c>
      <c r="B142" t="s">
        <v>208</v>
      </c>
      <c r="C142" t="s">
        <v>555</v>
      </c>
      <c r="D142" t="s">
        <v>24</v>
      </c>
      <c r="E142" t="s">
        <v>31</v>
      </c>
      <c r="F142" t="s">
        <v>159</v>
      </c>
      <c r="G142" t="s">
        <v>71</v>
      </c>
      <c r="H142" t="s">
        <v>715</v>
      </c>
      <c r="I142" t="s">
        <v>22</v>
      </c>
      <c r="J142" t="s">
        <v>716</v>
      </c>
      <c r="K142" t="s">
        <v>726</v>
      </c>
      <c r="L142">
        <v>116</v>
      </c>
      <c r="M142">
        <v>117</v>
      </c>
      <c r="N142">
        <v>123</v>
      </c>
      <c r="O142">
        <v>123</v>
      </c>
      <c r="P142">
        <v>97</v>
      </c>
      <c r="Q142">
        <v>118</v>
      </c>
      <c r="R142">
        <v>115</v>
      </c>
      <c r="S142">
        <v>117</v>
      </c>
      <c r="T142">
        <v>118</v>
      </c>
      <c r="U142">
        <v>41</v>
      </c>
      <c r="V142">
        <v>479</v>
      </c>
      <c r="W142">
        <v>468</v>
      </c>
      <c r="X142" t="s">
        <v>558</v>
      </c>
      <c r="Y142" t="s">
        <v>557</v>
      </c>
      <c r="Z142">
        <v>1085</v>
      </c>
      <c r="AA142">
        <v>213</v>
      </c>
      <c r="AB142">
        <v>240</v>
      </c>
      <c r="AC142">
        <v>246</v>
      </c>
      <c r="AD142">
        <v>233</v>
      </c>
      <c r="AE142">
        <v>235</v>
      </c>
    </row>
    <row r="143" spans="1:31" x14ac:dyDescent="0.3">
      <c r="A143" t="s">
        <v>820</v>
      </c>
      <c r="B143" t="s">
        <v>211</v>
      </c>
      <c r="C143" t="s">
        <v>592</v>
      </c>
      <c r="D143" t="s">
        <v>24</v>
      </c>
      <c r="E143" t="s">
        <v>25</v>
      </c>
      <c r="F143" t="s">
        <v>157</v>
      </c>
      <c r="G143" t="s">
        <v>71</v>
      </c>
      <c r="H143" t="s">
        <v>715</v>
      </c>
      <c r="I143" t="s">
        <v>22</v>
      </c>
      <c r="J143" t="s">
        <v>716</v>
      </c>
      <c r="K143" t="s">
        <v>805</v>
      </c>
      <c r="L143">
        <v>133</v>
      </c>
      <c r="M143">
        <v>133</v>
      </c>
      <c r="N143">
        <v>115</v>
      </c>
      <c r="O143">
        <v>124</v>
      </c>
      <c r="P143">
        <v>101</v>
      </c>
      <c r="Q143">
        <v>117</v>
      </c>
      <c r="R143">
        <v>117</v>
      </c>
      <c r="S143">
        <v>123</v>
      </c>
      <c r="T143">
        <v>121</v>
      </c>
      <c r="U143">
        <v>41</v>
      </c>
      <c r="V143">
        <v>505</v>
      </c>
      <c r="W143">
        <v>478</v>
      </c>
      <c r="X143" t="s">
        <v>595</v>
      </c>
      <c r="Y143" t="s">
        <v>594</v>
      </c>
      <c r="Z143">
        <v>1125</v>
      </c>
      <c r="AA143">
        <v>234</v>
      </c>
      <c r="AB143">
        <v>257</v>
      </c>
      <c r="AC143">
        <v>239</v>
      </c>
      <c r="AD143">
        <v>238</v>
      </c>
      <c r="AE143">
        <v>240</v>
      </c>
    </row>
    <row r="144" spans="1:31" x14ac:dyDescent="0.3">
      <c r="A144" t="s">
        <v>749</v>
      </c>
      <c r="B144" t="s">
        <v>211</v>
      </c>
      <c r="C144" t="s">
        <v>596</v>
      </c>
      <c r="D144" t="s">
        <v>24</v>
      </c>
      <c r="E144" t="s">
        <v>26</v>
      </c>
      <c r="F144" t="s">
        <v>157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126</v>
      </c>
      <c r="M144">
        <v>121</v>
      </c>
      <c r="N144">
        <v>114</v>
      </c>
      <c r="O144">
        <v>122</v>
      </c>
      <c r="P144">
        <v>97</v>
      </c>
      <c r="Q144">
        <v>128</v>
      </c>
      <c r="R144">
        <v>116</v>
      </c>
      <c r="S144">
        <v>120</v>
      </c>
      <c r="T144">
        <v>118</v>
      </c>
      <c r="U144">
        <v>28</v>
      </c>
      <c r="V144">
        <v>483</v>
      </c>
      <c r="W144">
        <v>482</v>
      </c>
      <c r="X144" t="s">
        <v>599</v>
      </c>
      <c r="Y144" t="s">
        <v>598</v>
      </c>
      <c r="Z144">
        <v>1090</v>
      </c>
      <c r="AA144">
        <v>223</v>
      </c>
      <c r="AB144">
        <v>243</v>
      </c>
      <c r="AC144">
        <v>236</v>
      </c>
      <c r="AD144">
        <v>234</v>
      </c>
      <c r="AE144">
        <v>248</v>
      </c>
    </row>
    <row r="145" spans="1:31" x14ac:dyDescent="0.3">
      <c r="A145" t="s">
        <v>765</v>
      </c>
      <c r="B145" t="s">
        <v>897</v>
      </c>
      <c r="C145" t="s">
        <v>596</v>
      </c>
      <c r="D145" t="s">
        <v>28</v>
      </c>
      <c r="E145" t="s">
        <v>26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804</v>
      </c>
      <c r="L145">
        <v>127</v>
      </c>
      <c r="M145">
        <v>119</v>
      </c>
      <c r="N145">
        <v>114</v>
      </c>
      <c r="O145">
        <v>120</v>
      </c>
      <c r="P145">
        <v>97</v>
      </c>
      <c r="Q145">
        <v>130</v>
      </c>
      <c r="R145">
        <v>115</v>
      </c>
      <c r="S145">
        <v>122</v>
      </c>
      <c r="T145">
        <v>118</v>
      </c>
      <c r="U145">
        <v>28</v>
      </c>
      <c r="V145">
        <v>480</v>
      </c>
      <c r="W145">
        <v>485</v>
      </c>
      <c r="X145" t="s">
        <v>908</v>
      </c>
      <c r="Y145" t="s">
        <v>598</v>
      </c>
      <c r="Z145">
        <v>1090</v>
      </c>
      <c r="AA145">
        <v>224</v>
      </c>
      <c r="AB145">
        <v>239</v>
      </c>
      <c r="AC145">
        <v>234</v>
      </c>
      <c r="AD145">
        <v>233</v>
      </c>
      <c r="AE145">
        <v>252</v>
      </c>
    </row>
    <row r="146" spans="1:31" x14ac:dyDescent="0.3">
      <c r="A146" t="s">
        <v>753</v>
      </c>
      <c r="B146" t="s">
        <v>704</v>
      </c>
      <c r="C146" t="s">
        <v>600</v>
      </c>
      <c r="D146" t="s">
        <v>23</v>
      </c>
      <c r="E146" t="s">
        <v>25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786</v>
      </c>
      <c r="L146">
        <v>126</v>
      </c>
      <c r="M146">
        <v>123</v>
      </c>
      <c r="N146">
        <v>119</v>
      </c>
      <c r="O146">
        <v>124</v>
      </c>
      <c r="P146">
        <v>101</v>
      </c>
      <c r="Q146">
        <v>119</v>
      </c>
      <c r="R146">
        <v>119</v>
      </c>
      <c r="S146">
        <v>124</v>
      </c>
      <c r="T146">
        <v>122</v>
      </c>
      <c r="U146">
        <v>41</v>
      </c>
      <c r="V146">
        <v>492</v>
      </c>
      <c r="W146">
        <v>484</v>
      </c>
      <c r="X146" t="s">
        <v>706</v>
      </c>
      <c r="Y146" t="s">
        <v>602</v>
      </c>
      <c r="Z146">
        <v>1118</v>
      </c>
      <c r="AA146">
        <v>227</v>
      </c>
      <c r="AB146">
        <v>247</v>
      </c>
      <c r="AC146">
        <v>243</v>
      </c>
      <c r="AD146">
        <v>241</v>
      </c>
      <c r="AE146">
        <v>243</v>
      </c>
    </row>
    <row r="147" spans="1:31" x14ac:dyDescent="0.3">
      <c r="A147" t="s">
        <v>732</v>
      </c>
      <c r="B147" t="s">
        <v>393</v>
      </c>
      <c r="C147" t="s">
        <v>394</v>
      </c>
      <c r="D147" t="s">
        <v>24</v>
      </c>
      <c r="E147" t="s">
        <v>31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717</v>
      </c>
      <c r="L147">
        <v>120</v>
      </c>
      <c r="M147">
        <v>123</v>
      </c>
      <c r="N147">
        <v>130</v>
      </c>
      <c r="O147">
        <v>126</v>
      </c>
      <c r="P147">
        <v>101</v>
      </c>
      <c r="Q147">
        <v>118</v>
      </c>
      <c r="R147">
        <v>118</v>
      </c>
      <c r="S147">
        <v>117</v>
      </c>
      <c r="T147">
        <v>119</v>
      </c>
      <c r="U147">
        <v>36</v>
      </c>
      <c r="V147">
        <v>499</v>
      </c>
      <c r="W147">
        <v>472</v>
      </c>
      <c r="X147" t="s">
        <v>605</v>
      </c>
      <c r="Y147" t="s">
        <v>604</v>
      </c>
      <c r="Z147">
        <v>1108</v>
      </c>
      <c r="AA147">
        <v>221</v>
      </c>
      <c r="AB147">
        <v>249</v>
      </c>
      <c r="AC147">
        <v>256</v>
      </c>
      <c r="AD147">
        <v>237</v>
      </c>
      <c r="AE147">
        <v>235</v>
      </c>
    </row>
    <row r="148" spans="1:31" x14ac:dyDescent="0.3">
      <c r="A148" t="s">
        <v>729</v>
      </c>
      <c r="B148" t="s">
        <v>897</v>
      </c>
      <c r="C148" t="s">
        <v>616</v>
      </c>
      <c r="D148" t="s">
        <v>23</v>
      </c>
      <c r="E148" t="s">
        <v>31</v>
      </c>
      <c r="F148" t="s">
        <v>190</v>
      </c>
      <c r="G148" t="s">
        <v>71</v>
      </c>
      <c r="H148" t="s">
        <v>715</v>
      </c>
      <c r="I148" t="s">
        <v>22</v>
      </c>
      <c r="J148" t="s">
        <v>716</v>
      </c>
      <c r="K148" t="s">
        <v>805</v>
      </c>
      <c r="L148">
        <v>121</v>
      </c>
      <c r="M148">
        <v>132</v>
      </c>
      <c r="N148">
        <v>133</v>
      </c>
      <c r="O148">
        <v>130</v>
      </c>
      <c r="P148">
        <v>101</v>
      </c>
      <c r="Q148">
        <v>115</v>
      </c>
      <c r="R148">
        <v>120</v>
      </c>
      <c r="S148">
        <v>115</v>
      </c>
      <c r="T148">
        <v>119</v>
      </c>
      <c r="U148">
        <v>36</v>
      </c>
      <c r="V148">
        <v>516</v>
      </c>
      <c r="W148">
        <v>469</v>
      </c>
      <c r="X148" t="s">
        <v>904</v>
      </c>
      <c r="Y148" t="s">
        <v>618</v>
      </c>
      <c r="Z148">
        <v>1122</v>
      </c>
      <c r="AA148">
        <v>222</v>
      </c>
      <c r="AB148">
        <v>262</v>
      </c>
      <c r="AC148">
        <v>263</v>
      </c>
      <c r="AD148">
        <v>239</v>
      </c>
      <c r="AE148">
        <v>230</v>
      </c>
    </row>
    <row r="149" spans="1:31" x14ac:dyDescent="0.3">
      <c r="A149" t="s">
        <v>750</v>
      </c>
      <c r="B149" t="s">
        <v>209</v>
      </c>
      <c r="C149" t="s">
        <v>628</v>
      </c>
      <c r="D149" t="s">
        <v>28</v>
      </c>
      <c r="E149" t="s">
        <v>25</v>
      </c>
      <c r="F149" t="s">
        <v>154</v>
      </c>
      <c r="G149" t="s">
        <v>71</v>
      </c>
      <c r="H149" t="s">
        <v>715</v>
      </c>
      <c r="I149" t="s">
        <v>22</v>
      </c>
      <c r="J149" t="s">
        <v>716</v>
      </c>
      <c r="K149" t="s">
        <v>805</v>
      </c>
      <c r="L149">
        <v>131</v>
      </c>
      <c r="M149">
        <v>130</v>
      </c>
      <c r="N149">
        <v>115</v>
      </c>
      <c r="O149">
        <v>120</v>
      </c>
      <c r="P149">
        <v>101</v>
      </c>
      <c r="Q149">
        <v>119</v>
      </c>
      <c r="R149">
        <v>122</v>
      </c>
      <c r="S149">
        <v>124</v>
      </c>
      <c r="T149">
        <v>122</v>
      </c>
      <c r="U149">
        <v>26</v>
      </c>
      <c r="V149">
        <v>496</v>
      </c>
      <c r="W149">
        <v>487</v>
      </c>
      <c r="X149" t="s">
        <v>631</v>
      </c>
      <c r="Y149" t="s">
        <v>630</v>
      </c>
      <c r="Z149">
        <v>1110</v>
      </c>
      <c r="AA149">
        <v>232</v>
      </c>
      <c r="AB149">
        <v>250</v>
      </c>
      <c r="AC149">
        <v>235</v>
      </c>
      <c r="AD149">
        <v>244</v>
      </c>
      <c r="AE149">
        <v>243</v>
      </c>
    </row>
    <row r="150" spans="1:31" x14ac:dyDescent="0.3">
      <c r="A150" t="s">
        <v>821</v>
      </c>
      <c r="B150" t="s">
        <v>393</v>
      </c>
      <c r="C150" t="s">
        <v>632</v>
      </c>
      <c r="D150" t="s">
        <v>28</v>
      </c>
      <c r="E150" t="s">
        <v>25</v>
      </c>
      <c r="F150" t="s">
        <v>154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126</v>
      </c>
      <c r="M150">
        <v>120</v>
      </c>
      <c r="N150">
        <v>121</v>
      </c>
      <c r="O150">
        <v>124</v>
      </c>
      <c r="P150">
        <v>101</v>
      </c>
      <c r="Q150">
        <v>117</v>
      </c>
      <c r="R150">
        <v>122</v>
      </c>
      <c r="S150">
        <v>124</v>
      </c>
      <c r="T150">
        <v>122</v>
      </c>
      <c r="U150">
        <v>36</v>
      </c>
      <c r="V150">
        <v>491</v>
      </c>
      <c r="W150">
        <v>485</v>
      </c>
      <c r="X150" t="s">
        <v>666</v>
      </c>
      <c r="Y150" t="s">
        <v>634</v>
      </c>
      <c r="Z150">
        <v>1113</v>
      </c>
      <c r="AA150">
        <v>227</v>
      </c>
      <c r="AB150">
        <v>244</v>
      </c>
      <c r="AC150">
        <v>245</v>
      </c>
      <c r="AD150">
        <v>244</v>
      </c>
      <c r="AE150">
        <v>241</v>
      </c>
    </row>
    <row r="151" spans="1:31" x14ac:dyDescent="0.3">
      <c r="A151" t="s">
        <v>852</v>
      </c>
      <c r="B151" t="s">
        <v>209</v>
      </c>
      <c r="C151" t="s">
        <v>647</v>
      </c>
      <c r="D151" t="s">
        <v>24</v>
      </c>
      <c r="E151" t="s">
        <v>31</v>
      </c>
      <c r="F151" t="s">
        <v>154</v>
      </c>
      <c r="G151" t="s">
        <v>71</v>
      </c>
      <c r="H151" t="s">
        <v>715</v>
      </c>
      <c r="I151" t="s">
        <v>22</v>
      </c>
      <c r="J151" t="s">
        <v>716</v>
      </c>
      <c r="K151" t="s">
        <v>769</v>
      </c>
      <c r="L151">
        <v>120</v>
      </c>
      <c r="M151">
        <v>124</v>
      </c>
      <c r="N151">
        <v>129</v>
      </c>
      <c r="O151">
        <v>129</v>
      </c>
      <c r="P151">
        <v>101</v>
      </c>
      <c r="Q151">
        <v>115</v>
      </c>
      <c r="R151">
        <v>122</v>
      </c>
      <c r="S151">
        <v>119</v>
      </c>
      <c r="T151">
        <v>120</v>
      </c>
      <c r="U151">
        <v>41</v>
      </c>
      <c r="V151">
        <v>502</v>
      </c>
      <c r="W151">
        <v>476</v>
      </c>
      <c r="X151" t="s">
        <v>650</v>
      </c>
      <c r="Y151" t="s">
        <v>649</v>
      </c>
      <c r="Z151">
        <v>1120</v>
      </c>
      <c r="AA151">
        <v>221</v>
      </c>
      <c r="AB151">
        <v>253</v>
      </c>
      <c r="AC151">
        <v>258</v>
      </c>
      <c r="AD151">
        <v>242</v>
      </c>
      <c r="AE151">
        <v>234</v>
      </c>
    </row>
    <row r="152" spans="1:31" x14ac:dyDescent="0.3">
      <c r="A152" t="s">
        <v>884</v>
      </c>
      <c r="B152" t="s">
        <v>897</v>
      </c>
      <c r="C152" t="s">
        <v>651</v>
      </c>
      <c r="D152" t="s">
        <v>23</v>
      </c>
      <c r="E152" t="s">
        <v>25</v>
      </c>
      <c r="F152" t="s">
        <v>155</v>
      </c>
      <c r="G152" t="s">
        <v>71</v>
      </c>
      <c r="H152" t="s">
        <v>715</v>
      </c>
      <c r="I152" t="s">
        <v>22</v>
      </c>
      <c r="J152" t="s">
        <v>716</v>
      </c>
      <c r="K152" t="s">
        <v>772</v>
      </c>
      <c r="L152">
        <v>133</v>
      </c>
      <c r="M152">
        <v>128</v>
      </c>
      <c r="N152">
        <v>116</v>
      </c>
      <c r="O152">
        <v>122</v>
      </c>
      <c r="P152">
        <v>101</v>
      </c>
      <c r="Q152">
        <v>119</v>
      </c>
      <c r="R152">
        <v>119</v>
      </c>
      <c r="S152">
        <v>129</v>
      </c>
      <c r="T152">
        <v>122</v>
      </c>
      <c r="U152">
        <v>36</v>
      </c>
      <c r="V152">
        <v>499</v>
      </c>
      <c r="W152">
        <v>489</v>
      </c>
      <c r="X152" t="s">
        <v>909</v>
      </c>
      <c r="Y152" t="s">
        <v>653</v>
      </c>
      <c r="Z152">
        <v>1125</v>
      </c>
      <c r="AA152">
        <v>234</v>
      </c>
      <c r="AB152">
        <v>250</v>
      </c>
      <c r="AC152">
        <v>238</v>
      </c>
      <c r="AD152">
        <v>241</v>
      </c>
      <c r="AE152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892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894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899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901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902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906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907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914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9 m 6 H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P Z u h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b o d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9 m 6 H V w b 3 a q a l A A A A 9 g A A A B I A A A A A A A A A A A A A A A A A A A A A A E N v b m Z p Z y 9 Q Y W N r Y W d l L n h t b F B L A Q I t A B Q A A g A I A P Z u h 1 c P y u m r p A A A A O k A A A A T A A A A A A A A A A A A A A A A A P E A A A B b Q 2 9 u d G V u d F 9 U e X B l c 1 0 u e G 1 s U E s B A i 0 A F A A C A A g A 9 m 6 H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D d U M D Q 6 N T U 6 N D Q u N T Q 3 O T k y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A 3 V D A 0 O j U 1 O j Q z L j I 4 N j E x M D N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A 3 V D A 0 O j U 1 O j Q z L j I 1 N T g x M T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w N 1 Q w N D o 1 N T o 0 M i 4 w O T Y 3 N D U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D d U M D Q 6 N T U 6 N D I u M D U 1 O D Q w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A 3 V D A 0 O j U 1 O j Q w L j g 5 N z I w M D F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w N 1 Q w N D o 1 N T o 0 M C 4 4 N z Y 5 N D I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A 3 V D A 0 O j U 1 O j M 5 L j Y 3 M j Q 2 M D d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D d U M D Q 6 N T U 6 M z g u N T I 1 N T c 2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D d U M D Q 6 N T U 6 M z g u N D k 1 M D g 0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z L T E y L T A 3 V D A 0 O j U 1 O j M 3 L j M 1 O T U 5 N z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M y 0 x M i 0 w N 1 Q w N D o 1 N T o z N y 4 z M T k y O D c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z L T E y L T A 3 V D A 0 O j U 1 O j M 2 L j A 3 M T U y M T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M t M T I t M D d U M D Q 6 N T U 6 M z Y u M D Q x M T k y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R m l s b E x h c 3 R V c G R h d G V k I i B W Y W x 1 Z T 0 i Z D I w M j M t M T I t M D d U M D Q 6 N T U 6 M z M u M D E 2 M D Y x N 1 o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y L T A 3 V D A 0 O j U 1 O j M z L j A x N j A 2 M T d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A N h C H a F M + L G X 2 s R N 9 e V J + w G Z c J 9 t D 0 2 I N c x l E X p A P W M g A A A A A O g A A A A A I A A C A A A A A M F z 2 Z m Y R Q b L N f 6 m 7 w G I p b t y m L g v N 8 d U + a S 8 v B i 9 q d O V A A A A A d b Y d w v S N q z g d p m + R L I W x M E g t 5 9 F f f u o U X x p G y 5 y 5 w o 8 Q x d c M 8 z N I o 8 j O 1 O M j u j v s s w 7 R C j L + z H f 9 z u E c l 0 Y s K t K a C y j s 9 q S f 2 k 7 / G q t O 6 j k A A A A D B y a R F G 5 z 2 p 5 w A h 4 O R T F E i D 0 B x q V S 4 u Z L K Y D x C t C W 1 7 7 n y d o B N X e j D h 9 C 1 g a 1 v w 8 H h W r S k n F L 7 I e M t 3 p o z 5 5 H X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2023-12-07T05:11:44Z</dcterms:modified>
</cp:coreProperties>
</file>