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lll/Excel/sem_7/"/>
    </mc:Choice>
  </mc:AlternateContent>
  <xr:revisionPtr revIDLastSave="0" documentId="13_ncr:1_{44CC3157-4243-7F42-BE7A-BBA7FBB9660B}" xr6:coauthVersionLast="47" xr6:coauthVersionMax="47" xr10:uidLastSave="{00000000-0000-0000-0000-000000000000}"/>
  <bookViews>
    <workbookView xWindow="2020" yWindow="1820" windowWidth="28040" windowHeight="17360" activeTab="2" xr2:uid="{8608DF78-3D68-8646-91F0-84C98A54F4C9}"/>
  </bookViews>
  <sheets>
    <sheet name="Данные(+выбросы)" sheetId="1" r:id="rId1"/>
    <sheet name="Данные(чистые)" sheetId="2" r:id="rId2"/>
    <sheet name="СТ" sheetId="3" r:id="rId3"/>
  </sheets>
  <definedNames>
    <definedName name="_xlchart.v1.0" hidden="1">'Данные(+выбросы)'!$Q$1</definedName>
    <definedName name="_xlchart.v1.1" hidden="1">'Данные(+выбросы)'!$Q$2:$Q$1383</definedName>
    <definedName name="_xlchart.v1.2" hidden="1">'Данные(+выбросы)'!$P$1</definedName>
    <definedName name="_xlchart.v1.3" hidden="1">'Данные(+выбросы)'!$P$2:$P$1383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'Данные(+выбросы)'!$T$8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74" i="2" l="1"/>
  <c r="Y9" i="2" s="1"/>
  <c r="G1373" i="2"/>
  <c r="S2" i="2"/>
  <c r="AA9" i="2"/>
  <c r="AA2" i="2"/>
  <c r="AA3" i="2"/>
  <c r="AA4" i="2"/>
  <c r="AA5" i="2"/>
  <c r="AA6" i="2"/>
  <c r="AA7" i="2"/>
  <c r="AA8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Y65" i="2"/>
  <c r="Y129" i="2"/>
  <c r="Y193" i="2"/>
  <c r="Y257" i="2"/>
  <c r="Y321" i="2"/>
  <c r="Y382" i="2"/>
  <c r="Y392" i="2"/>
  <c r="Y400" i="2"/>
  <c r="Y408" i="2"/>
  <c r="Y416" i="2"/>
  <c r="Y424" i="2"/>
  <c r="Y432" i="2"/>
  <c r="Y440" i="2"/>
  <c r="Y448" i="2"/>
  <c r="Y456" i="2"/>
  <c r="Y464" i="2"/>
  <c r="Y472" i="2"/>
  <c r="Y480" i="2"/>
  <c r="Y488" i="2"/>
  <c r="Y496" i="2"/>
  <c r="Y504" i="2"/>
  <c r="Y512" i="2"/>
  <c r="Y520" i="2"/>
  <c r="Y528" i="2"/>
  <c r="Y536" i="2"/>
  <c r="Y544" i="2"/>
  <c r="Y552" i="2"/>
  <c r="Y560" i="2"/>
  <c r="Y568" i="2"/>
  <c r="Y576" i="2"/>
  <c r="Y584" i="2"/>
  <c r="Y592" i="2"/>
  <c r="Y600" i="2"/>
  <c r="Y608" i="2"/>
  <c r="Y616" i="2"/>
  <c r="Y624" i="2"/>
  <c r="Y632" i="2"/>
  <c r="Y640" i="2"/>
  <c r="Y648" i="2"/>
  <c r="Y656" i="2"/>
  <c r="Y664" i="2"/>
  <c r="Y672" i="2"/>
  <c r="Y680" i="2"/>
  <c r="Y688" i="2"/>
  <c r="Y696" i="2"/>
  <c r="Y704" i="2"/>
  <c r="Y712" i="2"/>
  <c r="Y720" i="2"/>
  <c r="Y728" i="2"/>
  <c r="Y736" i="2"/>
  <c r="Y744" i="2"/>
  <c r="Y751" i="2"/>
  <c r="Y752" i="2"/>
  <c r="Y759" i="2"/>
  <c r="Y760" i="2"/>
  <c r="Y767" i="2"/>
  <c r="Y768" i="2"/>
  <c r="Y769" i="2"/>
  <c r="Y775" i="2"/>
  <c r="Y776" i="2"/>
  <c r="Y777" i="2"/>
  <c r="Y778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Y743" i="2" l="1"/>
  <c r="Y735" i="2"/>
  <c r="Y727" i="2"/>
  <c r="Y719" i="2"/>
  <c r="Y711" i="2"/>
  <c r="Y703" i="2"/>
  <c r="Y695" i="2"/>
  <c r="Y687" i="2"/>
  <c r="Y679" i="2"/>
  <c r="Y671" i="2"/>
  <c r="Y663" i="2"/>
  <c r="Y655" i="2"/>
  <c r="Y647" i="2"/>
  <c r="Y639" i="2"/>
  <c r="Y631" i="2"/>
  <c r="Y623" i="2"/>
  <c r="Y615" i="2"/>
  <c r="Y607" i="2"/>
  <c r="Y599" i="2"/>
  <c r="Y591" i="2"/>
  <c r="Y583" i="2"/>
  <c r="Y575" i="2"/>
  <c r="Y567" i="2"/>
  <c r="Y559" i="2"/>
  <c r="Y551" i="2"/>
  <c r="Y543" i="2"/>
  <c r="Y535" i="2"/>
  <c r="Y527" i="2"/>
  <c r="Y519" i="2"/>
  <c r="Y511" i="2"/>
  <c r="Y503" i="2"/>
  <c r="Y495" i="2"/>
  <c r="Y487" i="2"/>
  <c r="Y479" i="2"/>
  <c r="Y471" i="2"/>
  <c r="Y463" i="2"/>
  <c r="Y455" i="2"/>
  <c r="Y447" i="2"/>
  <c r="Y439" i="2"/>
  <c r="Y431" i="2"/>
  <c r="Y423" i="2"/>
  <c r="Y415" i="2"/>
  <c r="Y407" i="2"/>
  <c r="Y399" i="2"/>
  <c r="Y391" i="2"/>
  <c r="Y377" i="2"/>
  <c r="Y313" i="2"/>
  <c r="Y249" i="2"/>
  <c r="Y185" i="2"/>
  <c r="Y121" i="2"/>
  <c r="Y57" i="2"/>
  <c r="Y782" i="2"/>
  <c r="Y774" i="2"/>
  <c r="Y766" i="2"/>
  <c r="Y758" i="2"/>
  <c r="Y750" i="2"/>
  <c r="Y742" i="2"/>
  <c r="Y734" i="2"/>
  <c r="Y726" i="2"/>
  <c r="Y718" i="2"/>
  <c r="Y710" i="2"/>
  <c r="Y702" i="2"/>
  <c r="Y694" i="2"/>
  <c r="Y686" i="2"/>
  <c r="Y678" i="2"/>
  <c r="Y670" i="2"/>
  <c r="Y662" i="2"/>
  <c r="Y654" i="2"/>
  <c r="Y646" i="2"/>
  <c r="Y638" i="2"/>
  <c r="Y630" i="2"/>
  <c r="Y622" i="2"/>
  <c r="Y614" i="2"/>
  <c r="Y606" i="2"/>
  <c r="Y598" i="2"/>
  <c r="Y590" i="2"/>
  <c r="Y582" i="2"/>
  <c r="Y574" i="2"/>
  <c r="Y566" i="2"/>
  <c r="Y558" i="2"/>
  <c r="Y550" i="2"/>
  <c r="Y542" i="2"/>
  <c r="Y534" i="2"/>
  <c r="Y526" i="2"/>
  <c r="Y518" i="2"/>
  <c r="Y510" i="2"/>
  <c r="Y502" i="2"/>
  <c r="Y494" i="2"/>
  <c r="Y486" i="2"/>
  <c r="Y478" i="2"/>
  <c r="Y470" i="2"/>
  <c r="Y462" i="2"/>
  <c r="Y454" i="2"/>
  <c r="Y446" i="2"/>
  <c r="Y438" i="2"/>
  <c r="Y430" i="2"/>
  <c r="Y422" i="2"/>
  <c r="Y414" i="2"/>
  <c r="Y406" i="2"/>
  <c r="Y398" i="2"/>
  <c r="Y390" i="2"/>
  <c r="Y369" i="2"/>
  <c r="Y305" i="2"/>
  <c r="Y241" i="2"/>
  <c r="Y177" i="2"/>
  <c r="Y113" i="2"/>
  <c r="Y49" i="2"/>
  <c r="Y781" i="2"/>
  <c r="Y773" i="2"/>
  <c r="Y765" i="2"/>
  <c r="Y757" i="2"/>
  <c r="Y749" i="2"/>
  <c r="Y741" i="2"/>
  <c r="Y733" i="2"/>
  <c r="Y725" i="2"/>
  <c r="Y717" i="2"/>
  <c r="Y709" i="2"/>
  <c r="Y701" i="2"/>
  <c r="Y693" i="2"/>
  <c r="Y685" i="2"/>
  <c r="Y677" i="2"/>
  <c r="Y669" i="2"/>
  <c r="Y661" i="2"/>
  <c r="Y653" i="2"/>
  <c r="Y645" i="2"/>
  <c r="Y637" i="2"/>
  <c r="Y629" i="2"/>
  <c r="Y621" i="2"/>
  <c r="Y613" i="2"/>
  <c r="Y605" i="2"/>
  <c r="Y597" i="2"/>
  <c r="Y589" i="2"/>
  <c r="Y581" i="2"/>
  <c r="Y573" i="2"/>
  <c r="Y565" i="2"/>
  <c r="Y557" i="2"/>
  <c r="Y549" i="2"/>
  <c r="Y541" i="2"/>
  <c r="Y533" i="2"/>
  <c r="Y525" i="2"/>
  <c r="Y517" i="2"/>
  <c r="Y509" i="2"/>
  <c r="Y501" i="2"/>
  <c r="Y493" i="2"/>
  <c r="Y485" i="2"/>
  <c r="Y477" i="2"/>
  <c r="Y469" i="2"/>
  <c r="Y461" i="2"/>
  <c r="Y453" i="2"/>
  <c r="Y445" i="2"/>
  <c r="Y437" i="2"/>
  <c r="Y429" i="2"/>
  <c r="Y421" i="2"/>
  <c r="Y413" i="2"/>
  <c r="Y405" i="2"/>
  <c r="Y397" i="2"/>
  <c r="Y389" i="2"/>
  <c r="Y361" i="2"/>
  <c r="Y297" i="2"/>
  <c r="Y233" i="2"/>
  <c r="Y169" i="2"/>
  <c r="Y105" i="2"/>
  <c r="Y41" i="2"/>
  <c r="Y780" i="2"/>
  <c r="Y772" i="2"/>
  <c r="Y764" i="2"/>
  <c r="Y756" i="2"/>
  <c r="Y748" i="2"/>
  <c r="Y740" i="2"/>
  <c r="Y732" i="2"/>
  <c r="Y724" i="2"/>
  <c r="Y716" i="2"/>
  <c r="Y708" i="2"/>
  <c r="Y700" i="2"/>
  <c r="Y692" i="2"/>
  <c r="Y684" i="2"/>
  <c r="Y676" i="2"/>
  <c r="Y668" i="2"/>
  <c r="Y660" i="2"/>
  <c r="Y652" i="2"/>
  <c r="Y644" i="2"/>
  <c r="Y636" i="2"/>
  <c r="Y628" i="2"/>
  <c r="Y620" i="2"/>
  <c r="Y612" i="2"/>
  <c r="Y604" i="2"/>
  <c r="Y596" i="2"/>
  <c r="Y588" i="2"/>
  <c r="Y580" i="2"/>
  <c r="Y572" i="2"/>
  <c r="Y564" i="2"/>
  <c r="Y556" i="2"/>
  <c r="Y548" i="2"/>
  <c r="Y540" i="2"/>
  <c r="Y532" i="2"/>
  <c r="Y524" i="2"/>
  <c r="Y516" i="2"/>
  <c r="Y508" i="2"/>
  <c r="Y500" i="2"/>
  <c r="Y492" i="2"/>
  <c r="Y484" i="2"/>
  <c r="Y476" i="2"/>
  <c r="Y468" i="2"/>
  <c r="Y460" i="2"/>
  <c r="Y452" i="2"/>
  <c r="Y444" i="2"/>
  <c r="Y436" i="2"/>
  <c r="Y428" i="2"/>
  <c r="Y420" i="2"/>
  <c r="Y412" i="2"/>
  <c r="Y404" i="2"/>
  <c r="Y396" i="2"/>
  <c r="Y388" i="2"/>
  <c r="Y353" i="2"/>
  <c r="Y289" i="2"/>
  <c r="Y225" i="2"/>
  <c r="Y161" i="2"/>
  <c r="Y97" i="2"/>
  <c r="Y33" i="2"/>
  <c r="Y779" i="2"/>
  <c r="Y771" i="2"/>
  <c r="Y763" i="2"/>
  <c r="Y755" i="2"/>
  <c r="Y747" i="2"/>
  <c r="Y739" i="2"/>
  <c r="Y731" i="2"/>
  <c r="Y723" i="2"/>
  <c r="Y715" i="2"/>
  <c r="Y707" i="2"/>
  <c r="Y699" i="2"/>
  <c r="Y691" i="2"/>
  <c r="Y683" i="2"/>
  <c r="Y675" i="2"/>
  <c r="Y667" i="2"/>
  <c r="Y659" i="2"/>
  <c r="Y651" i="2"/>
  <c r="Y643" i="2"/>
  <c r="Y635" i="2"/>
  <c r="Y627" i="2"/>
  <c r="Y619" i="2"/>
  <c r="Y611" i="2"/>
  <c r="Y603" i="2"/>
  <c r="Y595" i="2"/>
  <c r="Y587" i="2"/>
  <c r="Y579" i="2"/>
  <c r="Y571" i="2"/>
  <c r="Y563" i="2"/>
  <c r="Y555" i="2"/>
  <c r="Y547" i="2"/>
  <c r="Y539" i="2"/>
  <c r="Y531" i="2"/>
  <c r="Y523" i="2"/>
  <c r="Y515" i="2"/>
  <c r="Y507" i="2"/>
  <c r="Y499" i="2"/>
  <c r="Y491" i="2"/>
  <c r="Y483" i="2"/>
  <c r="Y475" i="2"/>
  <c r="Y467" i="2"/>
  <c r="Y459" i="2"/>
  <c r="Y451" i="2"/>
  <c r="Y443" i="2"/>
  <c r="Y435" i="2"/>
  <c r="Y427" i="2"/>
  <c r="Y419" i="2"/>
  <c r="Y411" i="2"/>
  <c r="Y403" i="2"/>
  <c r="Y395" i="2"/>
  <c r="Y387" i="2"/>
  <c r="Y345" i="2"/>
  <c r="Y281" i="2"/>
  <c r="Y217" i="2"/>
  <c r="Y153" i="2"/>
  <c r="Y89" i="2"/>
  <c r="Y25" i="2"/>
  <c r="Y770" i="2"/>
  <c r="Y762" i="2"/>
  <c r="Y754" i="2"/>
  <c r="Y746" i="2"/>
  <c r="Y738" i="2"/>
  <c r="Y730" i="2"/>
  <c r="Y722" i="2"/>
  <c r="Y714" i="2"/>
  <c r="Y706" i="2"/>
  <c r="Y698" i="2"/>
  <c r="Y690" i="2"/>
  <c r="Y682" i="2"/>
  <c r="Y674" i="2"/>
  <c r="Y666" i="2"/>
  <c r="Y658" i="2"/>
  <c r="Y650" i="2"/>
  <c r="Y642" i="2"/>
  <c r="Y634" i="2"/>
  <c r="Y626" i="2"/>
  <c r="Y618" i="2"/>
  <c r="Y610" i="2"/>
  <c r="Y602" i="2"/>
  <c r="Y594" i="2"/>
  <c r="Y586" i="2"/>
  <c r="Y578" i="2"/>
  <c r="Y570" i="2"/>
  <c r="Y562" i="2"/>
  <c r="Y554" i="2"/>
  <c r="Y546" i="2"/>
  <c r="Y538" i="2"/>
  <c r="Y530" i="2"/>
  <c r="Y522" i="2"/>
  <c r="Y514" i="2"/>
  <c r="Y506" i="2"/>
  <c r="Y498" i="2"/>
  <c r="Y490" i="2"/>
  <c r="Y482" i="2"/>
  <c r="Y474" i="2"/>
  <c r="Y466" i="2"/>
  <c r="Y458" i="2"/>
  <c r="Y450" i="2"/>
  <c r="Y442" i="2"/>
  <c r="Y434" i="2"/>
  <c r="Y426" i="2"/>
  <c r="Y418" i="2"/>
  <c r="Y410" i="2"/>
  <c r="Y402" i="2"/>
  <c r="Y394" i="2"/>
  <c r="Y386" i="2"/>
  <c r="Y337" i="2"/>
  <c r="Y273" i="2"/>
  <c r="Y209" i="2"/>
  <c r="Y145" i="2"/>
  <c r="Y81" i="2"/>
  <c r="Y17" i="2"/>
  <c r="Y761" i="2"/>
  <c r="Y753" i="2"/>
  <c r="Y745" i="2"/>
  <c r="Y737" i="2"/>
  <c r="Y729" i="2"/>
  <c r="Y721" i="2"/>
  <c r="Y713" i="2"/>
  <c r="Y705" i="2"/>
  <c r="Y697" i="2"/>
  <c r="Y689" i="2"/>
  <c r="Y681" i="2"/>
  <c r="Y673" i="2"/>
  <c r="Y665" i="2"/>
  <c r="Y657" i="2"/>
  <c r="Y649" i="2"/>
  <c r="Y641" i="2"/>
  <c r="Y633" i="2"/>
  <c r="Y625" i="2"/>
  <c r="Y617" i="2"/>
  <c r="Y609" i="2"/>
  <c r="Y601" i="2"/>
  <c r="Y593" i="2"/>
  <c r="Y585" i="2"/>
  <c r="Y577" i="2"/>
  <c r="Y569" i="2"/>
  <c r="Y561" i="2"/>
  <c r="Y553" i="2"/>
  <c r="Y545" i="2"/>
  <c r="Y537" i="2"/>
  <c r="Y529" i="2"/>
  <c r="Y521" i="2"/>
  <c r="Y513" i="2"/>
  <c r="Y505" i="2"/>
  <c r="Y497" i="2"/>
  <c r="Y489" i="2"/>
  <c r="Y481" i="2"/>
  <c r="Y473" i="2"/>
  <c r="Y465" i="2"/>
  <c r="Y457" i="2"/>
  <c r="Y449" i="2"/>
  <c r="Y441" i="2"/>
  <c r="Y433" i="2"/>
  <c r="Y425" i="2"/>
  <c r="Y417" i="2"/>
  <c r="Y409" i="2"/>
  <c r="Y401" i="2"/>
  <c r="Y393" i="2"/>
  <c r="Y385" i="2"/>
  <c r="Y329" i="2"/>
  <c r="Y265" i="2"/>
  <c r="Y201" i="2"/>
  <c r="Y137" i="2"/>
  <c r="Y73" i="2"/>
  <c r="Y2" i="2"/>
  <c r="Y384" i="2"/>
  <c r="Y376" i="2"/>
  <c r="Y368" i="2"/>
  <c r="Y360" i="2"/>
  <c r="Y352" i="2"/>
  <c r="Y344" i="2"/>
  <c r="Y336" i="2"/>
  <c r="Y328" i="2"/>
  <c r="Y320" i="2"/>
  <c r="Y312" i="2"/>
  <c r="Y304" i="2"/>
  <c r="Y296" i="2"/>
  <c r="Y288" i="2"/>
  <c r="Y280" i="2"/>
  <c r="Y272" i="2"/>
  <c r="Y264" i="2"/>
  <c r="Y256" i="2"/>
  <c r="Y248" i="2"/>
  <c r="Y240" i="2"/>
  <c r="Y232" i="2"/>
  <c r="Y224" i="2"/>
  <c r="Y216" i="2"/>
  <c r="Y208" i="2"/>
  <c r="Y200" i="2"/>
  <c r="Y192" i="2"/>
  <c r="Y184" i="2"/>
  <c r="Y176" i="2"/>
  <c r="Y168" i="2"/>
  <c r="Y160" i="2"/>
  <c r="Y152" i="2"/>
  <c r="Y144" i="2"/>
  <c r="Y136" i="2"/>
  <c r="Y128" i="2"/>
  <c r="Y120" i="2"/>
  <c r="Y112" i="2"/>
  <c r="Y104" i="2"/>
  <c r="Y96" i="2"/>
  <c r="Y88" i="2"/>
  <c r="Y80" i="2"/>
  <c r="Y72" i="2"/>
  <c r="Y64" i="2"/>
  <c r="Y56" i="2"/>
  <c r="Y48" i="2"/>
  <c r="Y40" i="2"/>
  <c r="Y32" i="2"/>
  <c r="Y24" i="2"/>
  <c r="Y16" i="2"/>
  <c r="Y8" i="2"/>
  <c r="Y383" i="2"/>
  <c r="Y375" i="2"/>
  <c r="Y367" i="2"/>
  <c r="Y359" i="2"/>
  <c r="Y351" i="2"/>
  <c r="Y343" i="2"/>
  <c r="Y335" i="2"/>
  <c r="Y327" i="2"/>
  <c r="Y319" i="2"/>
  <c r="Y311" i="2"/>
  <c r="Y303" i="2"/>
  <c r="Y295" i="2"/>
  <c r="Y287" i="2"/>
  <c r="Y279" i="2"/>
  <c r="Y271" i="2"/>
  <c r="Y263" i="2"/>
  <c r="Y255" i="2"/>
  <c r="Y247" i="2"/>
  <c r="Y239" i="2"/>
  <c r="Y231" i="2"/>
  <c r="Y223" i="2"/>
  <c r="Y215" i="2"/>
  <c r="Y207" i="2"/>
  <c r="Y199" i="2"/>
  <c r="Y191" i="2"/>
  <c r="Y183" i="2"/>
  <c r="Y175" i="2"/>
  <c r="Y167" i="2"/>
  <c r="Y159" i="2"/>
  <c r="Y151" i="2"/>
  <c r="Y143" i="2"/>
  <c r="Y135" i="2"/>
  <c r="Y127" i="2"/>
  <c r="Y119" i="2"/>
  <c r="Y111" i="2"/>
  <c r="Y103" i="2"/>
  <c r="Y95" i="2"/>
  <c r="Y87" i="2"/>
  <c r="Y79" i="2"/>
  <c r="Y71" i="2"/>
  <c r="Y63" i="2"/>
  <c r="Y55" i="2"/>
  <c r="Y47" i="2"/>
  <c r="Y39" i="2"/>
  <c r="Y31" i="2"/>
  <c r="Y23" i="2"/>
  <c r="Y15" i="2"/>
  <c r="Y7" i="2"/>
  <c r="Y374" i="2"/>
  <c r="Y366" i="2"/>
  <c r="Y358" i="2"/>
  <c r="Y350" i="2"/>
  <c r="Y342" i="2"/>
  <c r="Y334" i="2"/>
  <c r="Y326" i="2"/>
  <c r="Y318" i="2"/>
  <c r="Y310" i="2"/>
  <c r="Y302" i="2"/>
  <c r="Y294" i="2"/>
  <c r="Y286" i="2"/>
  <c r="Y278" i="2"/>
  <c r="Y270" i="2"/>
  <c r="Y262" i="2"/>
  <c r="Y254" i="2"/>
  <c r="Y246" i="2"/>
  <c r="Y238" i="2"/>
  <c r="Y230" i="2"/>
  <c r="Y222" i="2"/>
  <c r="Y214" i="2"/>
  <c r="Y206" i="2"/>
  <c r="Y198" i="2"/>
  <c r="Y190" i="2"/>
  <c r="Y182" i="2"/>
  <c r="Y174" i="2"/>
  <c r="Y166" i="2"/>
  <c r="Y158" i="2"/>
  <c r="Y150" i="2"/>
  <c r="Y142" i="2"/>
  <c r="Y134" i="2"/>
  <c r="Y126" i="2"/>
  <c r="Y118" i="2"/>
  <c r="Y110" i="2"/>
  <c r="Y102" i="2"/>
  <c r="Y94" i="2"/>
  <c r="Y86" i="2"/>
  <c r="Y78" i="2"/>
  <c r="Y70" i="2"/>
  <c r="Y62" i="2"/>
  <c r="Y54" i="2"/>
  <c r="Y46" i="2"/>
  <c r="Y38" i="2"/>
  <c r="Y30" i="2"/>
  <c r="Y22" i="2"/>
  <c r="Y14" i="2"/>
  <c r="Y6" i="2"/>
  <c r="Y381" i="2"/>
  <c r="Y373" i="2"/>
  <c r="Y365" i="2"/>
  <c r="Y357" i="2"/>
  <c r="Y349" i="2"/>
  <c r="Y341" i="2"/>
  <c r="Y333" i="2"/>
  <c r="Y325" i="2"/>
  <c r="Y317" i="2"/>
  <c r="Y309" i="2"/>
  <c r="Y301" i="2"/>
  <c r="Y293" i="2"/>
  <c r="Y285" i="2"/>
  <c r="Y277" i="2"/>
  <c r="Y269" i="2"/>
  <c r="Y261" i="2"/>
  <c r="Y253" i="2"/>
  <c r="Y245" i="2"/>
  <c r="Y237" i="2"/>
  <c r="Y229" i="2"/>
  <c r="Y221" i="2"/>
  <c r="Y213" i="2"/>
  <c r="Y205" i="2"/>
  <c r="Y197" i="2"/>
  <c r="Y189" i="2"/>
  <c r="Y181" i="2"/>
  <c r="Y173" i="2"/>
  <c r="Y165" i="2"/>
  <c r="Y157" i="2"/>
  <c r="Y149" i="2"/>
  <c r="Y141" i="2"/>
  <c r="Y133" i="2"/>
  <c r="Y125" i="2"/>
  <c r="Y117" i="2"/>
  <c r="Y109" i="2"/>
  <c r="Y101" i="2"/>
  <c r="Y93" i="2"/>
  <c r="Y85" i="2"/>
  <c r="Y77" i="2"/>
  <c r="Y69" i="2"/>
  <c r="Y61" i="2"/>
  <c r="Y53" i="2"/>
  <c r="Y45" i="2"/>
  <c r="Y37" i="2"/>
  <c r="Y29" i="2"/>
  <c r="Y21" i="2"/>
  <c r="Y13" i="2"/>
  <c r="Y5" i="2"/>
  <c r="Y380" i="2"/>
  <c r="Y372" i="2"/>
  <c r="Y364" i="2"/>
  <c r="Y356" i="2"/>
  <c r="Y348" i="2"/>
  <c r="Y340" i="2"/>
  <c r="Y332" i="2"/>
  <c r="Y324" i="2"/>
  <c r="Y316" i="2"/>
  <c r="Y308" i="2"/>
  <c r="Y300" i="2"/>
  <c r="Y292" i="2"/>
  <c r="Y284" i="2"/>
  <c r="Y276" i="2"/>
  <c r="Y268" i="2"/>
  <c r="Y260" i="2"/>
  <c r="Y252" i="2"/>
  <c r="Y244" i="2"/>
  <c r="Y236" i="2"/>
  <c r="Y228" i="2"/>
  <c r="Y220" i="2"/>
  <c r="Y212" i="2"/>
  <c r="Y204" i="2"/>
  <c r="Y196" i="2"/>
  <c r="Y188" i="2"/>
  <c r="Y180" i="2"/>
  <c r="Y172" i="2"/>
  <c r="Y164" i="2"/>
  <c r="Y156" i="2"/>
  <c r="Y148" i="2"/>
  <c r="Y140" i="2"/>
  <c r="Y132" i="2"/>
  <c r="Y124" i="2"/>
  <c r="Y116" i="2"/>
  <c r="Y108" i="2"/>
  <c r="Y100" i="2"/>
  <c r="Y92" i="2"/>
  <c r="Y84" i="2"/>
  <c r="Y76" i="2"/>
  <c r="Y68" i="2"/>
  <c r="Y60" i="2"/>
  <c r="Y52" i="2"/>
  <c r="Y44" i="2"/>
  <c r="Y36" i="2"/>
  <c r="Y28" i="2"/>
  <c r="Y20" i="2"/>
  <c r="Y12" i="2"/>
  <c r="Y4" i="2"/>
  <c r="Y379" i="2"/>
  <c r="Y371" i="2"/>
  <c r="Y363" i="2"/>
  <c r="Y355" i="2"/>
  <c r="Y347" i="2"/>
  <c r="Y339" i="2"/>
  <c r="Y331" i="2"/>
  <c r="Y323" i="2"/>
  <c r="Y315" i="2"/>
  <c r="Y307" i="2"/>
  <c r="Y299" i="2"/>
  <c r="Y291" i="2"/>
  <c r="Y283" i="2"/>
  <c r="Y275" i="2"/>
  <c r="Y267" i="2"/>
  <c r="Y259" i="2"/>
  <c r="Y251" i="2"/>
  <c r="Y243" i="2"/>
  <c r="Y235" i="2"/>
  <c r="Y227" i="2"/>
  <c r="Y219" i="2"/>
  <c r="Y211" i="2"/>
  <c r="Y203" i="2"/>
  <c r="Y195" i="2"/>
  <c r="Y187" i="2"/>
  <c r="Y179" i="2"/>
  <c r="Y171" i="2"/>
  <c r="Y163" i="2"/>
  <c r="Y155" i="2"/>
  <c r="Y147" i="2"/>
  <c r="Y139" i="2"/>
  <c r="Y131" i="2"/>
  <c r="Y123" i="2"/>
  <c r="Y115" i="2"/>
  <c r="Y107" i="2"/>
  <c r="Y99" i="2"/>
  <c r="Y91" i="2"/>
  <c r="Y83" i="2"/>
  <c r="Y75" i="2"/>
  <c r="Y67" i="2"/>
  <c r="Y59" i="2"/>
  <c r="Y51" i="2"/>
  <c r="Y43" i="2"/>
  <c r="Y35" i="2"/>
  <c r="Y27" i="2"/>
  <c r="Y19" i="2"/>
  <c r="Y11" i="2"/>
  <c r="Y3" i="2"/>
  <c r="Y378" i="2"/>
  <c r="Y370" i="2"/>
  <c r="Y362" i="2"/>
  <c r="Y354" i="2"/>
  <c r="Y346" i="2"/>
  <c r="Y338" i="2"/>
  <c r="Y330" i="2"/>
  <c r="Y322" i="2"/>
  <c r="Y314" i="2"/>
  <c r="Y306" i="2"/>
  <c r="Y298" i="2"/>
  <c r="Y290" i="2"/>
  <c r="Y282" i="2"/>
  <c r="Y274" i="2"/>
  <c r="Y266" i="2"/>
  <c r="Y258" i="2"/>
  <c r="Y250" i="2"/>
  <c r="Y242" i="2"/>
  <c r="Y234" i="2"/>
  <c r="Y226" i="2"/>
  <c r="Y218" i="2"/>
  <c r="Y210" i="2"/>
  <c r="Y202" i="2"/>
  <c r="Y194" i="2"/>
  <c r="Y186" i="2"/>
  <c r="Y178" i="2"/>
  <c r="Y170" i="2"/>
  <c r="Y162" i="2"/>
  <c r="Y154" i="2"/>
  <c r="Y146" i="2"/>
  <c r="Y138" i="2"/>
  <c r="Y130" i="2"/>
  <c r="Y122" i="2"/>
  <c r="Y114" i="2"/>
  <c r="Y106" i="2"/>
  <c r="Y98" i="2"/>
  <c r="Y90" i="2"/>
  <c r="Y82" i="2"/>
  <c r="Y74" i="2"/>
  <c r="Y66" i="2"/>
  <c r="Y58" i="2"/>
  <c r="Y50" i="2"/>
  <c r="Y42" i="2"/>
  <c r="Y34" i="2"/>
  <c r="Y26" i="2"/>
  <c r="Y18" i="2"/>
  <c r="Y10" i="2"/>
</calcChain>
</file>

<file path=xl/sharedStrings.xml><?xml version="1.0" encoding="utf-8"?>
<sst xmlns="http://schemas.openxmlformats.org/spreadsheetml/2006/main" count="17846" uniqueCount="1740">
  <si>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</si>
  <si>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</si>
  <si>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</si>
  <si>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</si>
  <si>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</si>
  <si>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</si>
  <si>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</si>
  <si>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</si>
  <si>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</si>
  <si>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</si>
  <si>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</si>
  <si>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</si>
  <si>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</si>
  <si>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</si>
  <si>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</si>
  <si>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</si>
  <si>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</si>
  <si>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</si>
  <si>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</si>
  <si>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</si>
  <si>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</si>
  <si>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 xml:space="preserve">17,2	</t>
  </si>
  <si>
    <t>10+ лет</t>
  </si>
  <si>
    <t>консолидация кредитов</t>
  </si>
  <si>
    <t xml:space="preserve">21,1	</t>
  </si>
  <si>
    <t>в собственности</t>
  </si>
  <si>
    <t xml:space="preserve">14,9	</t>
  </si>
  <si>
    <t>e777faab-98ae-45af-9a86-7ce5b33b1011</t>
  </si>
  <si>
    <t>долгосрочный</t>
  </si>
  <si>
    <t>3 года</t>
  </si>
  <si>
    <t xml:space="preserve">12	</t>
  </si>
  <si>
    <t>5 лет</t>
  </si>
  <si>
    <t>в аренде</t>
  </si>
  <si>
    <t>4ffe99d3-7f2a-44db-afc1-40943f1f9750</t>
  </si>
  <si>
    <t>не погашен</t>
  </si>
  <si>
    <t xml:space="preserve">17,3	</t>
  </si>
  <si>
    <t>90a75dde-34d5-419c-90dc-1e58b04b3e35</t>
  </si>
  <si>
    <t>&lt; 1 года</t>
  </si>
  <si>
    <t xml:space="preserve">19,6	</t>
  </si>
  <si>
    <t>приобретение жилья</t>
  </si>
  <si>
    <t xml:space="preserve">8,2	</t>
  </si>
  <si>
    <t>af534dea-d27e-4fd6-9de8-efaa52a78ec0</t>
  </si>
  <si>
    <t>2 года</t>
  </si>
  <si>
    <t xml:space="preserve">22,6	</t>
  </si>
  <si>
    <t>235c4a43-dadf-483d-aa44-9d6d77ae4583</t>
  </si>
  <si>
    <t xml:space="preserve">13,9	</t>
  </si>
  <si>
    <t xml:space="preserve">16	</t>
  </si>
  <si>
    <t xml:space="preserve">23,2	</t>
  </si>
  <si>
    <t xml:space="preserve">8,5	</t>
  </si>
  <si>
    <t>4 года</t>
  </si>
  <si>
    <t xml:space="preserve">13,3	</t>
  </si>
  <si>
    <t>2ac05980-7848-4692-89ae-9321afe650f8</t>
  </si>
  <si>
    <t xml:space="preserve">24,7	</t>
  </si>
  <si>
    <t>9 лет</t>
  </si>
  <si>
    <t xml:space="preserve">19,4	</t>
  </si>
  <si>
    <t>7 лет</t>
  </si>
  <si>
    <t xml:space="preserve">20,5	</t>
  </si>
  <si>
    <t>967e8733-7189-49b7-a3ab-6a1d0e1abdac</t>
  </si>
  <si>
    <t xml:space="preserve">22	</t>
  </si>
  <si>
    <t xml:space="preserve">27,1	</t>
  </si>
  <si>
    <t>422f9b72-5041-407c-8ac4-982213deacd1</t>
  </si>
  <si>
    <t xml:space="preserve">22,7	</t>
  </si>
  <si>
    <t>40f729c9-54c7-4768-9fb5-2fa41d074c48</t>
  </si>
  <si>
    <t xml:space="preserve">17,4	</t>
  </si>
  <si>
    <t>016c5139-4da2-44ba-a0a6-7b23597526a8</t>
  </si>
  <si>
    <t xml:space="preserve">11,9	</t>
  </si>
  <si>
    <t>5b53e176-8fc7-48bf-9d78-ceb5aa284f36</t>
  </si>
  <si>
    <t xml:space="preserve">15,7	</t>
  </si>
  <si>
    <t>eb166545-76e5-43ae-8c64-3fe5ebb9c729</t>
  </si>
  <si>
    <t xml:space="preserve">17,5	</t>
  </si>
  <si>
    <t>54f57722-2473-4dd8-b69b-82b5b0c1c9f9</t>
  </si>
  <si>
    <t xml:space="preserve">14,4	</t>
  </si>
  <si>
    <t>cbe53e22-ba67-4eaf-a4fb-c5acdd12ec66</t>
  </si>
  <si>
    <t xml:space="preserve">22,3	</t>
  </si>
  <si>
    <t>1 год</t>
  </si>
  <si>
    <t>2bdc133d-cbbf-46c1-a902-488924082993</t>
  </si>
  <si>
    <t xml:space="preserve">14	</t>
  </si>
  <si>
    <t xml:space="preserve">20	</t>
  </si>
  <si>
    <t>иное</t>
  </si>
  <si>
    <t>6 лет</t>
  </si>
  <si>
    <t>бизнес</t>
  </si>
  <si>
    <t xml:space="preserve">18	</t>
  </si>
  <si>
    <t>247c59e9-cf6b-40a7-ae35-d102b69991cc</t>
  </si>
  <si>
    <t>1c9b6b3e-060d-4a70-8b08-522a7f589e89</t>
  </si>
  <si>
    <t xml:space="preserve">15,4	</t>
  </si>
  <si>
    <t>61a4f1ed-e2c3-401e-aec8-9b0d7178f5ff</t>
  </si>
  <si>
    <t xml:space="preserve">14,6	</t>
  </si>
  <si>
    <t>приобретение автомобиля</t>
  </si>
  <si>
    <t>b91032a8-107c-4c0f-9ef8-c517e696f497</t>
  </si>
  <si>
    <t xml:space="preserve">24,5	</t>
  </si>
  <si>
    <t xml:space="preserve">14,1	</t>
  </si>
  <si>
    <t>d1d8497b-90bf-48ea-a8b1-40c909ab1f97</t>
  </si>
  <si>
    <t xml:space="preserve">20,6	</t>
  </si>
  <si>
    <t>f7581a72-d073-48a3-934f-14bdfae93691</t>
  </si>
  <si>
    <t xml:space="preserve">28,8	</t>
  </si>
  <si>
    <t>64560eb4-f50d-4f14-8a86-b46c0381bef2</t>
  </si>
  <si>
    <t xml:space="preserve">16,6	</t>
  </si>
  <si>
    <t xml:space="preserve">16,7	</t>
  </si>
  <si>
    <t>628b0914-b1d7-4028-b590-b50f5da53d06</t>
  </si>
  <si>
    <t xml:space="preserve">14,8	</t>
  </si>
  <si>
    <t>c5a714bb-75c6-4264-a807-8a35bb12ce7d</t>
  </si>
  <si>
    <t xml:space="preserve">14,5	</t>
  </si>
  <si>
    <t>64a23638-0025-41de-b41d-85c01eee6f1a</t>
  </si>
  <si>
    <t xml:space="preserve">21,6	</t>
  </si>
  <si>
    <t>5d71bb9d-ce8b-499d-91bf-3df92426430d</t>
  </si>
  <si>
    <t>24f6b0cb-17bd-4931-8cc9-b957f20efea5</t>
  </si>
  <si>
    <t xml:space="preserve">18,6	</t>
  </si>
  <si>
    <t>6cfb0765-7cd8-4ef5-aa6e-f935caf57cf0</t>
  </si>
  <si>
    <t xml:space="preserve">17,8	</t>
  </si>
  <si>
    <t>1ee733fd-fda7-4666-bbcb-059103773627</t>
  </si>
  <si>
    <t>86d02184-ce07-4f47-9f68-45743fa29ced</t>
  </si>
  <si>
    <t xml:space="preserve">20,9	</t>
  </si>
  <si>
    <t>2884d362-391a-4941-af69-c825cae18002</t>
  </si>
  <si>
    <t xml:space="preserve">17	</t>
  </si>
  <si>
    <t xml:space="preserve">15,6	</t>
  </si>
  <si>
    <t>41988ec9-7368-42a3-bc2f-9882fb3779f6</t>
  </si>
  <si>
    <t xml:space="preserve">36,6	</t>
  </si>
  <si>
    <t>48e551b4-6a6f-4450-bf3c-f0ee9bcb266e</t>
  </si>
  <si>
    <t>9966e08c-04a6-41ab-86d0-e4062c64bd41</t>
  </si>
  <si>
    <t>крупная покупка</t>
  </si>
  <si>
    <t xml:space="preserve">11,4	</t>
  </si>
  <si>
    <t>b6f9e737-6609-45fd-8d6c-37b1b64c45df</t>
  </si>
  <si>
    <t xml:space="preserve">9,2	</t>
  </si>
  <si>
    <t>0b25e0aa-3fe1-4540-8e6d-f6e579dfc84a</t>
  </si>
  <si>
    <t xml:space="preserve">16,1	</t>
  </si>
  <si>
    <t>cdb9037a-a7e4-49e5-ace2-61cb3df0e1e0</t>
  </si>
  <si>
    <t>путешествие</t>
  </si>
  <si>
    <t xml:space="preserve">15	</t>
  </si>
  <si>
    <t>e947abb6-87fa-4e75-b381-d487bc4dd0bf</t>
  </si>
  <si>
    <t xml:space="preserve">18,3	</t>
  </si>
  <si>
    <t>2b8d9ed7-d6d4-491e-82f9-f5bee3bd9408</t>
  </si>
  <si>
    <t xml:space="preserve">12,1	</t>
  </si>
  <si>
    <t>c5e8d25e-4417-4e67-ac03-9d5cf3f903ca</t>
  </si>
  <si>
    <t>8e49b9f9-b15f-4d76-a1f8-2bc90dfdb07f</t>
  </si>
  <si>
    <t xml:space="preserve">31,5	</t>
  </si>
  <si>
    <t>88f97adf-070a-47b1-9657-38276eef7d19</t>
  </si>
  <si>
    <t xml:space="preserve">19,3	</t>
  </si>
  <si>
    <t>0c0f26c2-c4c9-4f63-ae6c-1895438c6966</t>
  </si>
  <si>
    <t>570f58b9-c502-4c7d-b1a8-9df512e9daf5</t>
  </si>
  <si>
    <t xml:space="preserve">21,8	</t>
  </si>
  <si>
    <t>c2fe5a7f-9826-48ad-ae02-b2c31cae3463</t>
  </si>
  <si>
    <t>e978f6d8-912e-418e-8649-1b970583f4c8</t>
  </si>
  <si>
    <t xml:space="preserve">15,1	</t>
  </si>
  <si>
    <t xml:space="preserve">25,6	</t>
  </si>
  <si>
    <t>a17de546-6b7f-4abf-9af4-99047eeda08a</t>
  </si>
  <si>
    <t xml:space="preserve">31,4	</t>
  </si>
  <si>
    <t>8980b1b1-7f07-49c7-a4f7-4268a61210f5</t>
  </si>
  <si>
    <t xml:space="preserve">29,5	</t>
  </si>
  <si>
    <t xml:space="preserve">13,8	</t>
  </si>
  <si>
    <t>55012e48-1a72-4609-b289-cd25b03f1aea</t>
  </si>
  <si>
    <t xml:space="preserve">21,5	</t>
  </si>
  <si>
    <t>d377d2ea-5cf8-4ee2-b7ba-f5be4dbb1b11</t>
  </si>
  <si>
    <t xml:space="preserve">6,4	</t>
  </si>
  <si>
    <t>47e5d0b1-228e-4fae-a0a5-22f4b9f8ad7d</t>
  </si>
  <si>
    <t xml:space="preserve">10,5	</t>
  </si>
  <si>
    <t xml:space="preserve">13	</t>
  </si>
  <si>
    <t>3c75455c-6827-49fc-b91d-3001a1a5c9ba</t>
  </si>
  <si>
    <t xml:space="preserve">19	</t>
  </si>
  <si>
    <t>ac460fac-928b-4149-b919-69ea4eb9750f</t>
  </si>
  <si>
    <t xml:space="preserve">11,8	</t>
  </si>
  <si>
    <t>034ce7a6-999c-4ffa-a1d2-610f88a29606</t>
  </si>
  <si>
    <t xml:space="preserve">28,2	</t>
  </si>
  <si>
    <t>0f9f9ea4-6122-4fc6-99fd-6c6c38a32138</t>
  </si>
  <si>
    <t xml:space="preserve">12,2	</t>
  </si>
  <si>
    <t>f55d6d2b-646b-4d5d-996e-85f78f6fe3f2</t>
  </si>
  <si>
    <t>377a2055-0d25-4dd0-a7c9-28cb61f68259</t>
  </si>
  <si>
    <t xml:space="preserve">27,4	</t>
  </si>
  <si>
    <t>46dce277-4cdd-4b47-83f8-97078cb41bc0</t>
  </si>
  <si>
    <t xml:space="preserve">20,4	</t>
  </si>
  <si>
    <t xml:space="preserve">22,4	</t>
  </si>
  <si>
    <t xml:space="preserve">29,1	</t>
  </si>
  <si>
    <t xml:space="preserve">31,3	</t>
  </si>
  <si>
    <t>f4a63c54-c7b6-4132-a5c1-160b09c0a1cf</t>
  </si>
  <si>
    <t xml:space="preserve">17,9	</t>
  </si>
  <si>
    <t>403bdb3c-e326-4172-9f81-4e6b992cc349</t>
  </si>
  <si>
    <t>168cc347-945f-43d4-827b-1c06c7a80722</t>
  </si>
  <si>
    <t>d110ff2c-c936-487a-8e4f-8a192bad9cd8</t>
  </si>
  <si>
    <t xml:space="preserve">14,2	</t>
  </si>
  <si>
    <t>e298cbfc-074f-4441-9faf-d452aba7487f</t>
  </si>
  <si>
    <t xml:space="preserve">25,9	</t>
  </si>
  <si>
    <t>4b8c3426-83b6-4e7a-bd22-ab5695587508</t>
  </si>
  <si>
    <t>5df79973-ce71-49e2-a6a2-a52221cd1b1a</t>
  </si>
  <si>
    <t xml:space="preserve">14,7	</t>
  </si>
  <si>
    <t>fc5cff9c-c6b5-4616-a83f-c6866e7ce032</t>
  </si>
  <si>
    <t>ba4f8d7d-4907-4870-a1b1-e79f7055e13d</t>
  </si>
  <si>
    <t xml:space="preserve">23,3	</t>
  </si>
  <si>
    <t>4bdc5535-cbfe-4f08-9852-0d2a690a4644</t>
  </si>
  <si>
    <t xml:space="preserve">19,7	</t>
  </si>
  <si>
    <t>f0d6b352-bcf0-4114-9180-3e25878ddf69</t>
  </si>
  <si>
    <t xml:space="preserve">10	</t>
  </si>
  <si>
    <t>151e8706-cbcc-4d7f-bff0-a13ef9f5807a</t>
  </si>
  <si>
    <t xml:space="preserve">19,5	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</si>
  <si>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</si>
  <si>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</si>
  <si>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</si>
  <si>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</si>
  <si>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</si>
  <si>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 xml:space="preserve">11	</t>
  </si>
  <si>
    <t>030a28e3-11ef-4d3f-9601-0479039ac27c</t>
  </si>
  <si>
    <t>90303eb6-110d-4aed-98e9-5bdb1ce8bb10</t>
  </si>
  <si>
    <t xml:space="preserve">12,3	</t>
  </si>
  <si>
    <t>dccb0b43-a54d-47ae-b01b-382d193b475b</t>
  </si>
  <si>
    <t>44c5392a-dab7-4747-a2c7-da56763c6a5e</t>
  </si>
  <si>
    <t>3ecdcd82-6b30-4518-bdf9-92de5833caee</t>
  </si>
  <si>
    <t xml:space="preserve">13,6	</t>
  </si>
  <si>
    <t>4bf2f68f-20e5-44ce-b073-a31953b2f646</t>
  </si>
  <si>
    <t>7a826762-3889-4043-9425-363df5f6101d</t>
  </si>
  <si>
    <t xml:space="preserve">26,5	</t>
  </si>
  <si>
    <t>4e5b7ae7-5341-4435-8da8-fa5ed89b6905</t>
  </si>
  <si>
    <t xml:space="preserve">10,2	</t>
  </si>
  <si>
    <t>453062fa-f96e-42e4-add5-d15c812fc141</t>
  </si>
  <si>
    <t xml:space="preserve">16,9	</t>
  </si>
  <si>
    <t xml:space="preserve">7	</t>
  </si>
  <si>
    <t>eb9b4903-d0df-4a68-bec9-00583ed78f33</t>
  </si>
  <si>
    <t xml:space="preserve">12,5	</t>
  </si>
  <si>
    <t xml:space="preserve">15,9	</t>
  </si>
  <si>
    <t xml:space="preserve">10,7	</t>
  </si>
  <si>
    <t>f99cee77-ac7d-4d8b-936e-93ada7836e1b</t>
  </si>
  <si>
    <t xml:space="preserve">13,4	</t>
  </si>
  <si>
    <t xml:space="preserve">20,7	</t>
  </si>
  <si>
    <t>c9e10069-780c-4853-aa6f-092a425f2663</t>
  </si>
  <si>
    <t>36096b3d-97e7-4b1e-89bd-660289a7a62d</t>
  </si>
  <si>
    <t xml:space="preserve">9	</t>
  </si>
  <si>
    <t>9fa0a981-d220-4f8a-99c2-5321c42f070f</t>
  </si>
  <si>
    <t xml:space="preserve">23,4	</t>
  </si>
  <si>
    <t>1d77b9af-c36c-4683-81e2-54bfb01f00d6</t>
  </si>
  <si>
    <t>735e7283-7724-484c-b113-d50e04e92c63</t>
  </si>
  <si>
    <t xml:space="preserve">9,5	</t>
  </si>
  <si>
    <t>e6b4ef94-b40d-451e-b0f7-a164ca3831fc</t>
  </si>
  <si>
    <t>cf4d223b-958a-4a31-8b82-09ae3996fd0c</t>
  </si>
  <si>
    <t xml:space="preserve">34,4	</t>
  </si>
  <si>
    <t>5e02406a-3cd6-49f7-bdc7-0f90ec0bb030</t>
  </si>
  <si>
    <t>b0d26cc8-cf23-4eb3-aa53-8074353532ce</t>
  </si>
  <si>
    <t xml:space="preserve">18,4	</t>
  </si>
  <si>
    <t>0d165460-bb88-4a53-b8aa-cdbf8c3f342c</t>
  </si>
  <si>
    <t xml:space="preserve">23,5	</t>
  </si>
  <si>
    <t>6ecfe8c1-8b24-472b-9efa-0fd181df38e9</t>
  </si>
  <si>
    <t xml:space="preserve">14,3	</t>
  </si>
  <si>
    <t>01246538-e5a4-46e1-9db5-082889444846</t>
  </si>
  <si>
    <t>6adde19f-937f-4369-a6ad-cfe94b41d6dc</t>
  </si>
  <si>
    <t>ba0dcc40-2355-4934-a4f8-1dc189964279</t>
  </si>
  <si>
    <t>37c41379-e56c-4455-a94b-2b810d80a058</t>
  </si>
  <si>
    <t xml:space="preserve">50,1	</t>
  </si>
  <si>
    <t>45f8e491-a49a-478d-8ec0-68d6fbd10c90</t>
  </si>
  <si>
    <t>12be2338-32c8-459d-8201-e85308164a9b</t>
  </si>
  <si>
    <t xml:space="preserve">13,2	</t>
  </si>
  <si>
    <t>a18c315b-1918-4c8c-bf77-15886243427f</t>
  </si>
  <si>
    <t xml:space="preserve">33,1	</t>
  </si>
  <si>
    <t>886e3ac5-357d-42ab-81cd-aaee8d28c706</t>
  </si>
  <si>
    <t xml:space="preserve">23,9	</t>
  </si>
  <si>
    <t>f922a1c3-98e7-4870-ade3-dd9a9b2fa5ee</t>
  </si>
  <si>
    <t>68b77d5b-94b9-46b3-a979-d9ae507df0e2</t>
  </si>
  <si>
    <t xml:space="preserve">13,5	</t>
  </si>
  <si>
    <t>7e1c0a75-f49e-4a18-aa19-260ff92b57df</t>
  </si>
  <si>
    <t>f20cccab-9676-4fba-a5c2-7e6d52d07bba</t>
  </si>
  <si>
    <t xml:space="preserve">43,3	</t>
  </si>
  <si>
    <t>f36792bd-e4e8-432a-95b6-49c8965cf1d9</t>
  </si>
  <si>
    <t>0af8fb87-4963-408f-824d-63c51cfb7f92</t>
  </si>
  <si>
    <t xml:space="preserve">24	</t>
  </si>
  <si>
    <t>c202ba1a-d4a2-42d7-a2f1-d0093fc4509b</t>
  </si>
  <si>
    <t xml:space="preserve">23	</t>
  </si>
  <si>
    <t xml:space="preserve">16,2	</t>
  </si>
  <si>
    <t>fc950ca6-8f85-425c-a800-85a71a4e0870</t>
  </si>
  <si>
    <t>fd4ca23b-1ad4-404e-97c4-f1834094d9d8</t>
  </si>
  <si>
    <t>ab77813a-d625-4f19-9772-f17d6654656c</t>
  </si>
  <si>
    <t xml:space="preserve">29,2	</t>
  </si>
  <si>
    <t>50b9be84-4a19-4005-b50a-016352734f4d</t>
  </si>
  <si>
    <t xml:space="preserve">18,2	</t>
  </si>
  <si>
    <t>47fdd7c4-e629-4826-a847-d2438cf2f445</t>
  </si>
  <si>
    <t xml:space="preserve">44	</t>
  </si>
  <si>
    <t>a32475a6-e244-4386-98a7-b02c1c78e2c1</t>
  </si>
  <si>
    <t>ee43e681-9eca-4f0a-9b37-0c7a242b7963</t>
  </si>
  <si>
    <t xml:space="preserve">21	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</si>
  <si>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</si>
  <si>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</si>
  <si>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</si>
  <si>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</si>
  <si>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</si>
  <si>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 xml:space="preserve">30,5	</t>
  </si>
  <si>
    <t>64dcd3aa-3c82-4c70-929a-a83d249d894a</t>
  </si>
  <si>
    <t>51fcba2d-c634-4e05-ba0f-9d1b3e2e70a5</t>
  </si>
  <si>
    <t xml:space="preserve">7,1	</t>
  </si>
  <si>
    <t>62c2c24e-d73e-424b-b344-173ff9c1ab34</t>
  </si>
  <si>
    <t xml:space="preserve">6,6	</t>
  </si>
  <si>
    <t>7d09ca08-2cdd-4da0-8419-56efa1742725</t>
  </si>
  <si>
    <t>bc0556e1-ef0d-4ad8-a579-83fffe860d50</t>
  </si>
  <si>
    <t>2cfaebac-5ad2-44c3-804f-8cee5fd8ea96</t>
  </si>
  <si>
    <t xml:space="preserve">15,8	</t>
  </si>
  <si>
    <t>e3c54e03-73c7-418d-9672-f3eda66c4f4f</t>
  </si>
  <si>
    <t>b48dacc4-9a81-4817-9efc-62f4678f632b</t>
  </si>
  <si>
    <t xml:space="preserve">16,5	</t>
  </si>
  <si>
    <t>bcb7a8a2-54b9-4d2e-907d-066d7db1332f</t>
  </si>
  <si>
    <t xml:space="preserve">17,6	</t>
  </si>
  <si>
    <t>3569687c-9c83-4902-8499-07554a9de12b</t>
  </si>
  <si>
    <t xml:space="preserve">13,7	</t>
  </si>
  <si>
    <t>67d9a806-c23d-45fc-8c49-aec86224c66f</t>
  </si>
  <si>
    <t>36a90e1f-25bb-4666-b78a-62b17ecc427d</t>
  </si>
  <si>
    <t xml:space="preserve">36,3	</t>
  </si>
  <si>
    <t>86ea6dde-87de-443a-98a8-1ddb8c454811</t>
  </si>
  <si>
    <t xml:space="preserve">22,5	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</si>
  <si>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</si>
  <si>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</si>
  <si>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</si>
  <si>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</si>
  <si>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</si>
  <si>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 xml:space="preserve">8,6	</t>
  </si>
  <si>
    <t>546408e9-0300-401e-a111-446b87b78fa2</t>
  </si>
  <si>
    <t>0e0fa488-b6cb-444e-b3cf-c2021a74cad8</t>
  </si>
  <si>
    <t>2bac8213-2ea9-4aa7-9112-8cc72cbb616e</t>
  </si>
  <si>
    <t>117496d1-3c6e-4299-a8f6-0e4668b6bef9</t>
  </si>
  <si>
    <t>289b5992-ceed-469a-9c30-9a8c5567a1ee</t>
  </si>
  <si>
    <t xml:space="preserve">15,5	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</si>
  <si>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</si>
  <si>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</si>
  <si>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</si>
  <si>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</si>
  <si>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</si>
  <si>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</si>
  <si>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</si>
  <si>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</si>
  <si>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</si>
  <si>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</si>
  <si>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 xml:space="preserve">10,8	</t>
  </si>
  <si>
    <t>e74223bc-f0d9-4ae5-8616-229c49df7902</t>
  </si>
  <si>
    <t xml:space="preserve">18,7	</t>
  </si>
  <si>
    <t>7fa3a146-1ab1-48bf-8917-41022a07383a</t>
  </si>
  <si>
    <t xml:space="preserve">30,9	</t>
  </si>
  <si>
    <t>0ce26174-19c8-48b5-8a4d-226aca78367e</t>
  </si>
  <si>
    <t>9f9bb0ba-9afd-4b10-b489-28cd65bbf75c</t>
  </si>
  <si>
    <t xml:space="preserve">17,1	</t>
  </si>
  <si>
    <t>529f45cf-801d-4844-994d-8b3b2db40bd9</t>
  </si>
  <si>
    <t>4c328ed4-c746-4ae6-92cc-8c648dd8c366</t>
  </si>
  <si>
    <t xml:space="preserve">16,3	</t>
  </si>
  <si>
    <t>248d929d-28d2-437b-a3ab-912346b03513</t>
  </si>
  <si>
    <t xml:space="preserve">4,9	</t>
  </si>
  <si>
    <t>bdc8384b-c937-4c0b-b2a5-8e3d755c8d7b</t>
  </si>
  <si>
    <t xml:space="preserve">21,4	</t>
  </si>
  <si>
    <t>c746e142-7048-4f4d-b3ff-294bc3673b3c</t>
  </si>
  <si>
    <t xml:space="preserve">11,1	</t>
  </si>
  <si>
    <t>2f026faa-1ea6-47b1-8be0-c69631b988f6</t>
  </si>
  <si>
    <t>7b2a256c-be3f-4f98-b797-f9f38f075a66</t>
  </si>
  <si>
    <t>a02537d3-16b1-4a7a-a8a0-e7cf0ff98e6c</t>
  </si>
  <si>
    <t xml:space="preserve">11,7	</t>
  </si>
  <si>
    <t>c8d35d40-d82a-4eed-9768-c09e61f8fe68</t>
  </si>
  <si>
    <t xml:space="preserve">10,3	</t>
  </si>
  <si>
    <t>7a4ecabe-6d54-4609-a0f0-17b20b1622a9</t>
  </si>
  <si>
    <t>4a38f197-1e4a-49f9-bc02-7563c7663f69</t>
  </si>
  <si>
    <t xml:space="preserve">18,5	</t>
  </si>
  <si>
    <t>ee5f9ebe-0bc7-4be2-ba09-07329fb9f0f9</t>
  </si>
  <si>
    <t>70e8b7c3-5c89-43d9-91b2-54c5f82e6aeb</t>
  </si>
  <si>
    <t>1c9b370f-8dce-4135-af08-8fdea9fcc3fa</t>
  </si>
  <si>
    <t>fe12ac96-f1c9-4ee1-8564-7b9c407be684</t>
  </si>
  <si>
    <t xml:space="preserve">8,7	</t>
  </si>
  <si>
    <t>016cec7a-d077-4efa-8ce1-01cb0c3f14ce</t>
  </si>
  <si>
    <t xml:space="preserve">9,9	</t>
  </si>
  <si>
    <t>d05982f1-bfcd-418f-add8-afcdd79c1e02</t>
  </si>
  <si>
    <t xml:space="preserve">19,2	</t>
  </si>
  <si>
    <t>597d860d-c890-4f31-b476-f8996bb8fdc4</t>
  </si>
  <si>
    <t>ce0e117f-d104-4681-82cb-4bbe32ca48dd</t>
  </si>
  <si>
    <t xml:space="preserve">21,3	</t>
  </si>
  <si>
    <t>19542fc0-6f7e-4e88-8d98-bb678d68ea30</t>
  </si>
  <si>
    <t>6841d292-bf4d-4f08-bdef-b851643cee7f</t>
  </si>
  <si>
    <t>f4a4857d-fdac-4f25-8886-607574527864</t>
  </si>
  <si>
    <t xml:space="preserve">22,2	</t>
  </si>
  <si>
    <t>07838ed8-d984-456f-bd10-308126ab9774</t>
  </si>
  <si>
    <t>ee5e2ea2-6641-428d-9770-455672dfdd17</t>
  </si>
  <si>
    <t xml:space="preserve">33,7	</t>
  </si>
  <si>
    <t>2d1f095e-2db8-4c97-a8aa-557615b67804</t>
  </si>
  <si>
    <t>70f10338-c42a-442b-8d27-fd47fe3f6d39</t>
  </si>
  <si>
    <t>e460bc99-b5fc-4b3b-979e-1e7c5be6c81d</t>
  </si>
  <si>
    <t xml:space="preserve">27	</t>
  </si>
  <si>
    <t>63796095-b7b6-4f04-b17c-e77f3c799fa5</t>
  </si>
  <si>
    <t xml:space="preserve">18,8	</t>
  </si>
  <si>
    <t>6883114b-f6c5-4eec-8048-91be2a5068a7</t>
  </si>
  <si>
    <t>f7f8e132-37ed-4cc7-a5f9-5d5dea766cdb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</si>
  <si>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</si>
  <si>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</si>
  <si>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</si>
  <si>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</si>
  <si>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</si>
  <si>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8cd8a9f1-ee07-4ba2-a0f8-87aa31435c90</t>
  </si>
  <si>
    <t>baba73db-8398-4d46-be16-3344448fc21f</t>
  </si>
  <si>
    <t>22702252-ce3f-49f3-b62b-92022bf4c7fb</t>
  </si>
  <si>
    <t xml:space="preserve">13,1	</t>
  </si>
  <si>
    <t xml:space="preserve">15,2	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</si>
  <si>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</si>
  <si>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</si>
  <si>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</si>
  <si>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</si>
  <si>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</si>
  <si>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 xml:space="preserve">15,3	</t>
  </si>
  <si>
    <t>87630839-daf3-4eab-9d2a-f53837fbb87a</t>
  </si>
  <si>
    <t>9d6258bf-f326-4fa5-8d51-c61c4e09ea84</t>
  </si>
  <si>
    <t xml:space="preserve">21,2	</t>
  </si>
  <si>
    <t>ceb55b24-7481-4290-a522-f9455d6f051c</t>
  </si>
  <si>
    <t xml:space="preserve">20,8	</t>
  </si>
  <si>
    <t xml:space="preserve">9,7	</t>
  </si>
  <si>
    <t>735ddd4f-0c4a-41b8-ba3b-f52b98fa8e2e</t>
  </si>
  <si>
    <t xml:space="preserve">11,5	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</si>
  <si>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</si>
  <si>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</si>
  <si>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</si>
  <si>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</si>
  <si>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</si>
  <si>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e50769c7-d01a-43af-b66d-9a13dc014f36</t>
  </si>
  <si>
    <t>a3e68c54-ec6c-4f27-861b-d60025f36cde</t>
  </si>
  <si>
    <t>f83594ba-4d1d-45e2-ba80-5cf51e8c35f1</t>
  </si>
  <si>
    <t xml:space="preserve">9,3	</t>
  </si>
  <si>
    <t>9281ecfc-e6e4-42cf-97d9-bd7911ed4dae</t>
  </si>
  <si>
    <t>847a26f1-a423-49df-ae24-9b604609ad92</t>
  </si>
  <si>
    <t xml:space="preserve">19,9	</t>
  </si>
  <si>
    <t xml:space="preserve">42,4	</t>
  </si>
  <si>
    <t>073e047d-fe1a-4d74-87e8-27fc569a9052</t>
  </si>
  <si>
    <t xml:space="preserve">22,8	</t>
  </si>
  <si>
    <t>c793367c-0942-4d2b-b453-df38f94d345d</t>
  </si>
  <si>
    <t xml:space="preserve">35	</t>
  </si>
  <si>
    <t>d959a0ee-3b70-4344-a4ec-faecafd20145</t>
  </si>
  <si>
    <t>a54d79f2-4314-4964-9c88-d1b2f0450a41</t>
  </si>
  <si>
    <t>a2a44277-fd9b-45ff-a28c-9a4c3678c41a</t>
  </si>
  <si>
    <t xml:space="preserve">24,1	</t>
  </si>
  <si>
    <t>597b6a21-89f4-4c78-83a4-ab24a7725c52</t>
  </si>
  <si>
    <t>1ccd46bb-adc7-4676-a406-f3eeb3dbb284</t>
  </si>
  <si>
    <t>9f4ebd2a-621d-44c3-b4cc-02952d3227e6</t>
  </si>
  <si>
    <t>a239a831-642f-4cf8-926c-beac6ee5f36d</t>
  </si>
  <si>
    <t>a5590971-4224-4f70-bfc1-a561c65e01ec</t>
  </si>
  <si>
    <t>aed4c830-c921-4cd4-8fc8-f2622828d3e9</t>
  </si>
  <si>
    <t xml:space="preserve">36,4	</t>
  </si>
  <si>
    <t>2b0b8447-335c-408d-9226-919788601a79</t>
  </si>
  <si>
    <t>78d34582-bfa9-4905-87f6-e2388392350e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</si>
  <si>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</si>
  <si>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</si>
  <si>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</si>
  <si>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</si>
  <si>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</si>
  <si>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 xml:space="preserve">30,6	</t>
  </si>
  <si>
    <t>a516d48a-155e-4cbb-8710-43bddd55b655</t>
  </si>
  <si>
    <t>58e605ce-de2a-4851-9126-022c7591fc2f</t>
  </si>
  <si>
    <t xml:space="preserve">12,8	</t>
  </si>
  <si>
    <t>7d0315cd-ebd7-4580-b1fd-5396d5719556</t>
  </si>
  <si>
    <t xml:space="preserve">23,8	</t>
  </si>
  <si>
    <t>6f0fb886-cacf-4e15-82cb-d125472a0c7b</t>
  </si>
  <si>
    <t>0c4d94c3-2e19-4e78-a4f2-bc6e3b40d5cb</t>
  </si>
  <si>
    <t>b594bff7-3030-4318-933e-427e57129cb7</t>
  </si>
  <si>
    <t>865bd443-5b86-4b07-9218-8dffe43209fc</t>
  </si>
  <si>
    <t xml:space="preserve">25,5	</t>
  </si>
  <si>
    <t>3ba73ec7-aa01-49b2-beb0-53eaab294c0a</t>
  </si>
  <si>
    <t xml:space="preserve">38,5	</t>
  </si>
  <si>
    <t>f06b759a-06f2-4061-b10a-b09e05b04d82</t>
  </si>
  <si>
    <t>ef3ea28c-01b1-478a-aa98-4ea0b3398a15</t>
  </si>
  <si>
    <t>271886d9-a9f9-4d48-b335-c6386e852408</t>
  </si>
  <si>
    <t>4eab7a13-91ce-450a-8d34-e85e2c11570a</t>
  </si>
  <si>
    <t xml:space="preserve">24,4	</t>
  </si>
  <si>
    <t>b2f2d7d2-e4c6-4f63-8dc0-e6ef40555d4a</t>
  </si>
  <si>
    <t>c98e31fb-7471-4a58-9cb7-a04c8104abd8</t>
  </si>
  <si>
    <t>535b4968-b8f8-45a0-8840-796cc7ec0098</t>
  </si>
  <si>
    <t>f104bb8f-a70d-4e89-8dae-81db356d8452</t>
  </si>
  <si>
    <t xml:space="preserve">12,4	</t>
  </si>
  <si>
    <t>8b3823d4-d69f-48cc-b829-a97174e1d5fa</t>
  </si>
  <si>
    <t>fc22174a-fbb3-4cc5-bbbe-37846690c20a</t>
  </si>
  <si>
    <t>ca3da155-a63a-4d39-b8b4-898b0e6c28f6</t>
  </si>
  <si>
    <t xml:space="preserve">10,1	</t>
  </si>
  <si>
    <t>decba3f3-c30b-4116-821f-b26898388a7e</t>
  </si>
  <si>
    <t>03709adc-3272-4711-9845-70f4cb09550a</t>
  </si>
  <si>
    <t xml:space="preserve">12,9	</t>
  </si>
  <si>
    <t>edfb58ce-4aaa-4ab9-a448-caba8034a937</t>
  </si>
  <si>
    <t xml:space="preserve">18,1	</t>
  </si>
  <si>
    <t>de7e5f8e-bdf9-4eaa-8266-9e16da5be3c2</t>
  </si>
  <si>
    <t xml:space="preserve">11,3	</t>
  </si>
  <si>
    <t>884afe37-a98f-4454-ac38-512e49de8002</t>
  </si>
  <si>
    <t>f48c2e72-a017-483f-8bd2-c260d081cbee</t>
  </si>
  <si>
    <t>42790d99-2adc-4eee-9c18-1937c3b43424</t>
  </si>
  <si>
    <t xml:space="preserve">7,5	</t>
  </si>
  <si>
    <t>b4e257bc-1da0-4273-9272-0f93d9b26e3a</t>
  </si>
  <si>
    <t>5d39e9c4-d45d-4f24-a767-8e96ee964643</t>
  </si>
  <si>
    <t>4ae48a91-7be2-40b1-a66d-6f7d5b6b5e7f</t>
  </si>
  <si>
    <t>cadc3a31-59f7-4e44-86d5-1244409aa0a3</t>
  </si>
  <si>
    <t xml:space="preserve">16,4	</t>
  </si>
  <si>
    <t>315c2ccc-48c7-4f48-bf39-ab34f49a8c31</t>
  </si>
  <si>
    <t>09c612b9-a6f2-4a03-9901-160dbc03b4a9</t>
  </si>
  <si>
    <t xml:space="preserve">20,2	</t>
  </si>
  <si>
    <t>17f9fb19-deb1-4746-a388-491b55556cc3</t>
  </si>
  <si>
    <t>0cdf50b9-efc7-4577-8bf6-6ff6ffdf86c1</t>
  </si>
  <si>
    <t xml:space="preserve">9,8	</t>
  </si>
  <si>
    <t>bb433d07-83ce-45b4-95aa-88f6da823bbe</t>
  </si>
  <si>
    <t xml:space="preserve">23,6	</t>
  </si>
  <si>
    <t>a7a06859-14a2-4e5b-ab74-92fe625a229c</t>
  </si>
  <si>
    <t>0a0ed036-ce6b-41a9-b0ee-8db814a85425</t>
  </si>
  <si>
    <t>3c6f7594-ac3f-4a3b-8546-61137ee93213</t>
  </si>
  <si>
    <t xml:space="preserve">27,2	</t>
  </si>
  <si>
    <t>1818da89-2018-4750-b7e4-70ba4d13e86a</t>
  </si>
  <si>
    <t xml:space="preserve">32,9	</t>
  </si>
  <si>
    <t>96014749-34d9-4449-9a6d-874b6b762986</t>
  </si>
  <si>
    <t xml:space="preserve">8,9	</t>
  </si>
  <si>
    <t>160993af-7836-4e58-9f0c-1c894dc1b764</t>
  </si>
  <si>
    <t xml:space="preserve">16,8	</t>
  </si>
  <si>
    <t>faa524e8-2e89-414e-9a18-3042d1ef9166</t>
  </si>
  <si>
    <t>77cc7b59-b2db-4c65-bfb6-d878b1a228fa</t>
  </si>
  <si>
    <t xml:space="preserve">10,6	</t>
  </si>
  <si>
    <t>7352605a-a1fc-4f3a-804d-bb7df0dbf646</t>
  </si>
  <si>
    <t>6e1f347c-42e6-46e5-9af0-e982346990c1</t>
  </si>
  <si>
    <t>6d385ad8-34ab-4eb7-8364-97a516c00e3a</t>
  </si>
  <si>
    <t xml:space="preserve">11,2	</t>
  </si>
  <si>
    <t>d0a8be34-eef9-4005-beb5-cfb5b0468222</t>
  </si>
  <si>
    <t>6c301164-4828-4de3-9a2c-767bf95e9c23</t>
  </si>
  <si>
    <t xml:space="preserve">20,1	</t>
  </si>
  <si>
    <t>a7f14ec6-d7f1-41c1-8a88-69fd6a5d807b</t>
  </si>
  <si>
    <t>efe184e6-8ff3-437b-9990-9cd1870cadf3</t>
  </si>
  <si>
    <t xml:space="preserve">8	</t>
  </si>
  <si>
    <t>d532715b-a0ea-4ceb-8b35-71f5a626815e</t>
  </si>
  <si>
    <t>023fa202-c60a-4d28-9961-3fe45d280800</t>
  </si>
  <si>
    <t xml:space="preserve">28,4	</t>
  </si>
  <si>
    <t>314a1015-c9e0-4fd1-bc2f-f210436d1a62</t>
  </si>
  <si>
    <t>f51f824d-fb8a-4ab6-b211-4db6d706b00c</t>
  </si>
  <si>
    <t xml:space="preserve">21,9	</t>
  </si>
  <si>
    <t>847a95e9-1543-4b45-8b42-3b93b5acc8c0</t>
  </si>
  <si>
    <t xml:space="preserve">21,7	</t>
  </si>
  <si>
    <t>1a7fbc55-d351-48ef-b7eb-d1680fb416cd</t>
  </si>
  <si>
    <t>cb675274-6c28-4bf7-a075-5cc990cf5c51</t>
  </si>
  <si>
    <t xml:space="preserve">48,7	</t>
  </si>
  <si>
    <t>0ec4572c-0882-4245-b2a1-7015771148b7</t>
  </si>
  <si>
    <t>ba68a268-8b71-4107-950a-8c5f17a76950</t>
  </si>
  <si>
    <t>8e3e3601-6f19-4818-8915-4c3e3f58c2fd</t>
  </si>
  <si>
    <t xml:space="preserve">32,5	</t>
  </si>
  <si>
    <t>14caac2b-1ab5-4625-adce-733b26643f70</t>
  </si>
  <si>
    <t>ab46b1a7-f937-4ba9-ac98-270344120cf7</t>
  </si>
  <si>
    <t xml:space="preserve">8,8	</t>
  </si>
  <si>
    <t>d3291318-0960-44db-beb2-cae8cf8029d4</t>
  </si>
  <si>
    <t xml:space="preserve">30	</t>
  </si>
  <si>
    <t>9a0ed640-48ab-48c4-9948-5bbb27cd1fe5</t>
  </si>
  <si>
    <t>9d65a472-7fdb-4eb8-8fcd-5597554a6082</t>
  </si>
  <si>
    <t xml:space="preserve">22,9	</t>
  </si>
  <si>
    <t>4e3eee3d-4f66-4a08-8060-154c1cbc29fc</t>
  </si>
  <si>
    <t>21a58539-2489-4b5a-8606-b7a64e606fec</t>
  </si>
  <si>
    <t xml:space="preserve">26	</t>
  </si>
  <si>
    <t>c6abf067-c8b9-44f9-be06-4271cb13e550</t>
  </si>
  <si>
    <t>7c5ef5d9-ff25-4006-a399-cee0e175e54a</t>
  </si>
  <si>
    <t xml:space="preserve">28,9	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</si>
  <si>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</si>
  <si>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</si>
  <si>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</si>
  <si>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</si>
  <si>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</si>
  <si>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</si>
  <si>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 xml:space="preserve">12,6	</t>
  </si>
  <si>
    <t>67df0dd6-0eba-4a63-b3cd-e9333d9e8e79</t>
  </si>
  <si>
    <t>65fae922-65ac-42d8-910a-d43c187b0c07</t>
  </si>
  <si>
    <t xml:space="preserve">38	</t>
  </si>
  <si>
    <t>bd34e363-b56a-4c33-8c77-0a49d20728ac</t>
  </si>
  <si>
    <t xml:space="preserve">26,3	</t>
  </si>
  <si>
    <t>3e6f9a14-595e-4c93-b16a-6b9e0691a39a</t>
  </si>
  <si>
    <t>35ff2d58-59e1-4455-af50-3438a78ed021</t>
  </si>
  <si>
    <t>e9402e8e-ca22-4834-a024-d89e674b5afb</t>
  </si>
  <si>
    <t>39b4e50e-b907-42c4-9741-322c29dbe476</t>
  </si>
  <si>
    <t xml:space="preserve">28,5	</t>
  </si>
  <si>
    <t>277f0c8d-3100-4734-acde-eabfda554112</t>
  </si>
  <si>
    <t>d52fe572-9db8-419c-91c9-33ec04025163</t>
  </si>
  <si>
    <t>ea4d01b3-bfe1-4759-b165-10a3043c7257</t>
  </si>
  <si>
    <t xml:space="preserve">31,2	</t>
  </si>
  <si>
    <t>e15c3081-4cec-4988-ae46-073d7ef52a61</t>
  </si>
  <si>
    <t xml:space="preserve">26,4	</t>
  </si>
  <si>
    <t>e7bbc5c3-bd7a-4803-a170-7eaa2d8de78a</t>
  </si>
  <si>
    <t xml:space="preserve">8,4	</t>
  </si>
  <si>
    <t>7b1a2716-7c87-4cb3-9524-214c04ab6312</t>
  </si>
  <si>
    <t>62550808-4d89-4058-9a93-b8dec2606e71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</si>
  <si>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</si>
  <si>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</si>
  <si>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</si>
  <si>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</si>
  <si>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</si>
  <si>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</si>
  <si>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</si>
  <si>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</si>
  <si>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</si>
  <si>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7e2225b8-85aa-45ea-a7e5-e36bbdd6b818</t>
  </si>
  <si>
    <t>af9daf28-5add-454c-8a37-4ea08e5593dd</t>
  </si>
  <si>
    <t>9cfde7db-c5d9-40cb-84e4-210f6b28204d</t>
  </si>
  <si>
    <t>a6f2c994-d1ca-4230-98de-8e7c0f77daf1</t>
  </si>
  <si>
    <t>86c15f3a-1d5d-497c-8780-0d3935c0a927</t>
  </si>
  <si>
    <t>46918079-5f39-4ca0-b881-fe0e13db717d</t>
  </si>
  <si>
    <t>8aacac3d-297b-4853-b81d-4d0a86cefa73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</si>
  <si>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</si>
  <si>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</si>
  <si>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</si>
  <si>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</si>
  <si>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</si>
  <si>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994cadf0-0f3e-4ca1-9f65-171ab50b572b</t>
  </si>
  <si>
    <t xml:space="preserve">29	</t>
  </si>
  <si>
    <t>b99a249c-a1e8-4322-b109-6ad4c085abd8</t>
  </si>
  <si>
    <t>0ea38510-e4fa-4271-ab0d-cf0a005da8ff</t>
  </si>
  <si>
    <t>90ae759f-f8c8-41b7-ba0c-e0d1a334f568</t>
  </si>
  <si>
    <t>93035ff7-abf6-4594-b4dd-311b27fdc293</t>
  </si>
  <si>
    <t xml:space="preserve">8,3	</t>
  </si>
  <si>
    <t>bf18ff24-a3f4-43a6-9681-2cc2c4aa383c</t>
  </si>
  <si>
    <t xml:space="preserve">24,3	</t>
  </si>
  <si>
    <t xml:space="preserve">25,7	</t>
  </si>
  <si>
    <t>287ed51c-6930-4d09-8110-f2632691d379</t>
  </si>
  <si>
    <t xml:space="preserve">33,5	</t>
  </si>
  <si>
    <t>be7854ab-8631-4c85-ae9d-988847bcc8bb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</si>
  <si>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</si>
  <si>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</si>
  <si>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</si>
  <si>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</si>
  <si>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</si>
  <si>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0bfa5f34-ee9c-4366-b656-08f4540b198f</t>
  </si>
  <si>
    <t xml:space="preserve">33,4	</t>
  </si>
  <si>
    <t>33fe01b7-03a2-4b28-a52a-5614a33e5cd6</t>
  </si>
  <si>
    <t>13e096cd-097c-4b51-8c32-c57776e6d263</t>
  </si>
  <si>
    <t>f07498c8-c9ae-463f-8c8a-2736112aff77</t>
  </si>
  <si>
    <t xml:space="preserve">19,8	</t>
  </si>
  <si>
    <t>80a8c004-596d-42b3-8356-f5ce225b11dc</t>
  </si>
  <si>
    <t>f4786c56-1c62-41e7-9946-d9edf07d8491</t>
  </si>
  <si>
    <t>c0144ec8-abb0-447e-8637-063a93f1a6dd</t>
  </si>
  <si>
    <t>488ad40c-c9e3-4c56-8cdc-ebb49305ce25</t>
  </si>
  <si>
    <t xml:space="preserve">31	</t>
  </si>
  <si>
    <t>4f8a034b-1384-48ec-a86d-2c0a2cfe390e</t>
  </si>
  <si>
    <t>359270ce-98da-4061-b44d-f0d8badb452e</t>
  </si>
  <si>
    <t>1e8b7f7b-2457-4e41-a98a-81331aa0584f</t>
  </si>
  <si>
    <t xml:space="preserve">19,1	</t>
  </si>
  <si>
    <t>9ce42db6-b72e-47f5-a49c-74014a4a7bde</t>
  </si>
  <si>
    <t>7a0a192b-0424-44e3-bc72-d29cda2084b6</t>
  </si>
  <si>
    <t>c3c81bcd-a37d-4b94-850b-ea17e0fc173b</t>
  </si>
  <si>
    <t>01c3faa5-4779-415f-99a1-2fc4e18b1ef0</t>
  </si>
  <si>
    <t xml:space="preserve">30,8	</t>
  </si>
  <si>
    <t>8b7a6700-768d-46a2-929e-3b0053404c36</t>
  </si>
  <si>
    <t>88e65c1a-6017-4b90-b665-cab74ecc5111</t>
  </si>
  <si>
    <t>3c8fc36b-be7a-4ba3-87ed-41bb85d9c82e</t>
  </si>
  <si>
    <t xml:space="preserve">27,7	</t>
  </si>
  <si>
    <t>fd1688de-094b-43e1-a37c-94c0f457636d</t>
  </si>
  <si>
    <t xml:space="preserve">32,2	</t>
  </si>
  <si>
    <t>5c206a5b-58d6-45b2-b04c-afc78fd2e626</t>
  </si>
  <si>
    <t>a19d9e8c-59ba-4947-b93c-d8a2fd69aa6e</t>
  </si>
  <si>
    <t>a02041a6-5e86-419c-b310-81dbc197a429</t>
  </si>
  <si>
    <t>05be333d-e498-4135-86bd-71f66f22046e</t>
  </si>
  <si>
    <t>e2ff8f23-4dfe-4e67-91d6-0576fdf3d3fe</t>
  </si>
  <si>
    <t>bcfc5daa-1875-4b43-9959-326bf1f020f1</t>
  </si>
  <si>
    <t>f28fdba7-d8f7-4dfa-ad9b-d0dc72626e0d</t>
  </si>
  <si>
    <t>5956b460-87f2-466a-8d49-338fdd1c313a</t>
  </si>
  <si>
    <t>86eb3c64-6f2e-4d6d-a60b-38b395d17aaa</t>
  </si>
  <si>
    <t>09ee63a5-6cb1-4932-af98-24c383ed9ce5</t>
  </si>
  <si>
    <t>005c1c39-6a07-45e1-8765-4371ab87ebed</t>
  </si>
  <si>
    <t xml:space="preserve">38,3	</t>
  </si>
  <si>
    <t>3b667742-8ffe-490d-98c8-36a4a320be23</t>
  </si>
  <si>
    <t>7c56471d-9264-446c-aea9-bcc97aef3912</t>
  </si>
  <si>
    <t xml:space="preserve">32,4	</t>
  </si>
  <si>
    <t>1fc91e0a-c35a-4042-b5fb-b7e89f60146d</t>
  </si>
  <si>
    <t>7fcad6e2-0549-426b-be7c-ffe7f31bdbc1</t>
  </si>
  <si>
    <t>2ef213c3-9919-4851-be10-8ccacecb9a4f</t>
  </si>
  <si>
    <t xml:space="preserve">29,9	</t>
  </si>
  <si>
    <t>acce851e-641d-4ebb-affc-45346df60602</t>
  </si>
  <si>
    <t>c0342d1a-fe13-4ccd-85ef-47eecf2d352a</t>
  </si>
  <si>
    <t>525a4cbf-87dc-4623-ae8e-1641af410590</t>
  </si>
  <si>
    <t>3878d3e2-a8d8-400d-8ae2-5b460d609913</t>
  </si>
  <si>
    <t>adb067a4-39d8-418c-a672-837f84201faa</t>
  </si>
  <si>
    <t>f1edd45a-607c-4712-b661-36435d7a753a</t>
  </si>
  <si>
    <t>3272e293-7cea-4e6d-9faf-be025b52f3a6</t>
  </si>
  <si>
    <t>46da16d2-4b4f-4f73-b4ae-e6a778af2ef1</t>
  </si>
  <si>
    <t>6cdb1de1-e420-4734-84a1-e42f9a3af7da</t>
  </si>
  <si>
    <t xml:space="preserve">22,1	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</si>
  <si>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</si>
  <si>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</si>
  <si>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</si>
  <si>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</si>
  <si>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</si>
  <si>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</si>
  <si>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</si>
  <si>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 xml:space="preserve">26,7	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</si>
  <si>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</si>
  <si>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</si>
  <si>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</si>
  <si>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</si>
  <si>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</si>
  <si>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 xml:space="preserve">29,8	</t>
  </si>
  <si>
    <t xml:space="preserve">9,4	</t>
  </si>
  <si>
    <t>d1d30005-1f5e-4aed-aa30-e56fd3d50f88</t>
  </si>
  <si>
    <t>144df0a2-30a3-4224-8d51-4a04563e2bd0</t>
  </si>
  <si>
    <t xml:space="preserve">27,5	</t>
  </si>
  <si>
    <t>4b22d634-71bf-4e1e-8db9-27d9571a7e63</t>
  </si>
  <si>
    <t xml:space="preserve">27,8	</t>
  </si>
  <si>
    <t>15ada1d7-0ee1-462f-9623-2de3a0da2ea5</t>
  </si>
  <si>
    <t>2f084f8f-afbd-44d2-939d-c914fbe9b62a</t>
  </si>
  <si>
    <t xml:space="preserve">7,7	</t>
  </si>
  <si>
    <t>6491a9a1-488c-4d4b-8fd4-cd7362f5b318</t>
  </si>
  <si>
    <t>dc327cb6-0187-492e-966d-6fc1882ba662</t>
  </si>
  <si>
    <t>b40f89f8-aa26-4fe6-bc2d-756562001ac2</t>
  </si>
  <si>
    <t xml:space="preserve">25	</t>
  </si>
  <si>
    <t>7393cb63-a4db-42cb-931f-d909baef6381</t>
  </si>
  <si>
    <t>2c84d7cb-d702-4479-bc5b-7cf5a9f0e1c8</t>
  </si>
  <si>
    <t>fdb1f63e-b46d-437f-bae6-062b7ed14cdd</t>
  </si>
  <si>
    <t xml:space="preserve">9,6	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</si>
  <si>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</si>
  <si>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</si>
  <si>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</si>
  <si>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</si>
  <si>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</si>
  <si>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</si>
  <si>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</si>
  <si>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919ec1ef-5fe8-465a-8b3e-8442108780b6</t>
  </si>
  <si>
    <t>cdd7fa9b-100c-46e4-807c-5fd55a682c95</t>
  </si>
  <si>
    <t>af703c39-6da8-4954-afb0-2641eefba352</t>
  </si>
  <si>
    <t>71708fcd-2fd3-4452-b9c1-11dd2a764751</t>
  </si>
  <si>
    <t>058cea79-8bb7-4ac1-9b7d-c698263e3622</t>
  </si>
  <si>
    <t xml:space="preserve">10,9	</t>
  </si>
  <si>
    <t>040a5b08-32b2-40db-a2bd-09a0d85e2c75</t>
  </si>
  <si>
    <t xml:space="preserve">17,7	</t>
  </si>
  <si>
    <t>2d43639a-7c09-4b47-86f4-359d631fb58b</t>
  </si>
  <si>
    <t>ecf9e047-4fad-4208-a3aa-30499d6dbb01</t>
  </si>
  <si>
    <t>31d33215-6af6-4b2b-954f-5d626138fa21</t>
  </si>
  <si>
    <t xml:space="preserve">31,8	</t>
  </si>
  <si>
    <t>7fc3ea13-7274-446a-b5d0-a82980065b03</t>
  </si>
  <si>
    <t>2a336913-4dc5-4657-be02-6e6c96aef479</t>
  </si>
  <si>
    <t xml:space="preserve">12,7	</t>
  </si>
  <si>
    <t>0e08ccde-bc5d-4523-8186-93ebf58083ac</t>
  </si>
  <si>
    <t>6019769e-7c0e-464c-bfb5-ffb2846a0e2c</t>
  </si>
  <si>
    <t>78d2100e-deb0-46af-b422-98b4ce2c301f</t>
  </si>
  <si>
    <t>98fbe987-4102-4f0e-91c3-19f7e80e1f08</t>
  </si>
  <si>
    <t>121da01c-1787-44ec-9e7e-97051b47b465</t>
  </si>
  <si>
    <t xml:space="preserve">27,6	</t>
  </si>
  <si>
    <t>41e70412-d206-4b83-8fe8-fc402a235a04</t>
  </si>
  <si>
    <t>9449d282-eb22-4e87-90f6-8b1642d47375</t>
  </si>
  <si>
    <t>be8343f8-4c74-4450-85ee-ffd3dab35b8a</t>
  </si>
  <si>
    <t>fce04ba9-317f-4df7-a5f9-a1bd69e006d3</t>
  </si>
  <si>
    <t>9b89e440-9e23-4e14-ae4d-5bcd1c45aece</t>
  </si>
  <si>
    <t>ed13f60c-50b4-42f6-a7b0-e3dc666e645a</t>
  </si>
  <si>
    <t>dc77eba0-0429-44bb-87e0-88ce3d7dc6d3</t>
  </si>
  <si>
    <t xml:space="preserve">37,1	</t>
  </si>
  <si>
    <t>dc696953-fa56-4593-9a55-0b3a15c837b2</t>
  </si>
  <si>
    <t>4cd8f95a-1974-4201-9bb3-c4407dae8b2b</t>
  </si>
  <si>
    <t>8ce48a9b-f9fe-4eb5-b400-220822b8660e</t>
  </si>
  <si>
    <t>0ae12723-f0b0-42a7-aa49-a8253d1d3697</t>
  </si>
  <si>
    <t xml:space="preserve">24,2	</t>
  </si>
  <si>
    <t>bef198dc-af56-4a47-bbbf-e2164e0fd9ad</t>
  </si>
  <si>
    <t>5a23a6b1-6292-47d4-a8f0-6743c97eb370</t>
  </si>
  <si>
    <t>3ffb0266-65fa-410d-a65a-569ac504ec01</t>
  </si>
  <si>
    <t>b9780ccd-cae9-4727-a002-1549fc0ac424</t>
  </si>
  <si>
    <t>1b643740-54c8-493f-8bfe-b2d1645c3a19</t>
  </si>
  <si>
    <t>4237e26b-6a82-4b5a-8906-51db1c66718c</t>
  </si>
  <si>
    <t>562b632e-fcc1-438a-9748-951e1d9867ce</t>
  </si>
  <si>
    <t>c81a3693-b832-4a9a-bec0-722932d0ea54</t>
  </si>
  <si>
    <t xml:space="preserve">31,7	</t>
  </si>
  <si>
    <t>2b8ce339-04fe-4247-b357-fc1ea38eccf7</t>
  </si>
  <si>
    <t>55df5dac-6c24-4b89-ba00-41b1d89c2258</t>
  </si>
  <si>
    <t xml:space="preserve">25,2	</t>
  </si>
  <si>
    <t xml:space="preserve">34,2	</t>
  </si>
  <si>
    <t>0de9ae4f-0669-45d4-97ad-5a71425ac218</t>
  </si>
  <si>
    <t>a82ed54f-4dcb-4dea-aeaa-1676af5f6d88</t>
  </si>
  <si>
    <t>ad4cef79-7205-4b52-b573-ed285926e547</t>
  </si>
  <si>
    <t>de78587a-56e8-495c-9a23-a2921b1f803d</t>
  </si>
  <si>
    <t>644c8a1d-3e59-4cbf-9fc1-238399b28477</t>
  </si>
  <si>
    <t>3463ebf8-6567-4a00-a378-51cd39c932b1</t>
  </si>
  <si>
    <t>8f6929dc-88b1-4b8c-a87f-e1e4457c60dd</t>
  </si>
  <si>
    <t xml:space="preserve">18,9	</t>
  </si>
  <si>
    <t>823293b1-6fea-4db4-b406-2d68e574715b</t>
  </si>
  <si>
    <t>780a5a3e-61e6-4473-b00d-a4109f2361a6</t>
  </si>
  <si>
    <t xml:space="preserve">6,8	</t>
  </si>
  <si>
    <t>7d91c943-f6f8-45e9-aedc-cdcddf7401dd</t>
  </si>
  <si>
    <t>2a77ea34-2350-483d-a390-c76268532c1c</t>
  </si>
  <si>
    <t>9f62fff8-b67f-4ba1-be06-1c9af63cfe52</t>
  </si>
  <si>
    <t>839089ec-b35d-460c-b623-da93ffb39960</t>
  </si>
  <si>
    <t>d103a2d9-3534-4715-b33d-458f45697a66</t>
  </si>
  <si>
    <t>e6446832-189d-488a-a695-a9589b523962</t>
  </si>
  <si>
    <t>a77fcfef-91ab-400b-89ec-4b18e66301be</t>
  </si>
  <si>
    <t>25647df0-688c-4181-948b-d2d6d3277e1c</t>
  </si>
  <si>
    <t xml:space="preserve">27,9	</t>
  </si>
  <si>
    <t xml:space="preserve">26,1	</t>
  </si>
  <si>
    <t>cf1765cc-be60-4fe6-8b18-249245fa037a</t>
  </si>
  <si>
    <t xml:space="preserve">32,3	</t>
  </si>
  <si>
    <t>f8e19364-1e97-4ceb-9054-1145091a633f</t>
  </si>
  <si>
    <t>a0bbfba5-c0a0-44b9-9ac2-e6404bd6607b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</si>
  <si>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</si>
  <si>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</si>
  <si>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</si>
  <si>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</si>
  <si>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</si>
  <si>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</si>
  <si>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</si>
  <si>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</si>
  <si>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</si>
  <si>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</si>
  <si>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b6c081e1-9fd8-41c2-ae40-166c03119b91</t>
  </si>
  <si>
    <t>fb5343f3-f71f-470e-ac14-789b902c6a88</t>
  </si>
  <si>
    <t xml:space="preserve">7,6	</t>
  </si>
  <si>
    <t>716d4bf3-6479-428d-9979-904aaf7a453c</t>
  </si>
  <si>
    <t xml:space="preserve">5	</t>
  </si>
  <si>
    <t xml:space="preserve">23,1	</t>
  </si>
  <si>
    <t>f4649e39-0bda-4aee-a665-18d1ea6cf9e7</t>
  </si>
  <si>
    <t>e6664f24-0b69-45aa-9f50-95941f12cd9f</t>
  </si>
  <si>
    <t>3535c73e-af3a-458a-90d6-0ba0d7a92f27</t>
  </si>
  <si>
    <t>ef0bd291-121a-4eeb-974e-ac80930ccf00</t>
  </si>
  <si>
    <t>bd94000f-f10c-4f88-a464-bdc439f69fc2</t>
  </si>
  <si>
    <t>15e0d842-f101-40a2-830a-ac58c51457a1</t>
  </si>
  <si>
    <t>d37a7231-7dce-491a-bdb6-4688d55711e1</t>
  </si>
  <si>
    <t>19941661-98e2-4800-93c9-a0e92057c813</t>
  </si>
  <si>
    <t xml:space="preserve">5,8	</t>
  </si>
  <si>
    <t>2f2aa20b-d173-4318-9435-85de7eee4f7f</t>
  </si>
  <si>
    <t>a645ef75-f106-4530-aab5-24ff886e55a1</t>
  </si>
  <si>
    <t>d5e9db4d-98d3-49c6-98cb-c4feca082127</t>
  </si>
  <si>
    <t>8ce9f4e4-0044-4779-a4c5-66552927d0ab</t>
  </si>
  <si>
    <t>631347a6-b027-4f5f-8363-594b79aff617</t>
  </si>
  <si>
    <t>756777d0-42b5-4e33-bd4d-58bf1d13f644</t>
  </si>
  <si>
    <t>7fd1cdc8-2eff-400d-a705-1602bdbbc87d</t>
  </si>
  <si>
    <t>89d77bcf-9910-477d-a755-0dd046cb35ff</t>
  </si>
  <si>
    <t>6e114107-2576-4a5b-91af-a7669333eca3</t>
  </si>
  <si>
    <t>7e90afe4-c090-43ac-b39e-90eed8c2d2fe</t>
  </si>
  <si>
    <t>206609fa-9e43-4fcf-a0f9-4e7103eecc4c</t>
  </si>
  <si>
    <t>2ae52dc5-742e-4377-b498-2070e163aa1d</t>
  </si>
  <si>
    <t>78b23697-9228-4ef6-a770-478c0171b764</t>
  </si>
  <si>
    <t>3c4686b9-b1f9-4afe-8f92-613aefa52e85</t>
  </si>
  <si>
    <t>51a7e7bb-5520-48f9-a1b8-9813e8107db3</t>
  </si>
  <si>
    <t xml:space="preserve">5,5	</t>
  </si>
  <si>
    <t>a647389d-fee2-463d-86c1-c7b8e9be8d27</t>
  </si>
  <si>
    <t>d2592b4e-f032-42c6-8fdf-3023fa3c9ce7</t>
  </si>
  <si>
    <t>5fdf69f6-b95f-4247-afe5-314efffc8bee</t>
  </si>
  <si>
    <t>f589bab3-3e5c-47aa-b3c5-8617f9098254</t>
  </si>
  <si>
    <t>8075f523-a006-49d5-bbfb-347cba8b4351</t>
  </si>
  <si>
    <t>1bdb2782-30ef-45e4-b936-48fbc200b5ac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</si>
  <si>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</si>
  <si>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</si>
  <si>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</si>
  <si>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</si>
  <si>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</si>
  <si>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</si>
  <si>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</si>
  <si>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 xml:space="preserve">34,1	</t>
  </si>
  <si>
    <t>01057261-5054-4448-b725-90ba98b82152</t>
  </si>
  <si>
    <t>2ad6f371-7797-4609-92af-23eb4a30a4bf</t>
  </si>
  <si>
    <t>c3e3bd3e-2841-41a2-8ed8-ace9f6f13a4a</t>
  </si>
  <si>
    <t>11d42688-d6c7-4f1d-b32d-547d432050b8</t>
  </si>
  <si>
    <t>d3008cbd-e499-4080-813b-629b5d6695ca</t>
  </si>
  <si>
    <t>40e2a136-e855-411c-877a-acff6f143d7c</t>
  </si>
  <si>
    <t>97514ea0-93a1-4b44-8c87-8852571f16a6</t>
  </si>
  <si>
    <t>666c0266-76b1-4f00-934e-6047498e61be</t>
  </si>
  <si>
    <t>173c7174-1d5e-4e59-bdee-354b32a171c5</t>
  </si>
  <si>
    <t>719e7e4b-b7e7-4967-9b89-f833d81ccf0f</t>
  </si>
  <si>
    <t>a76f88e5-205d-4172-a260-a02d31dc975c</t>
  </si>
  <si>
    <t>fd7eb7a2-a39e-4f4e-b5ee-dec42f3a537a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</si>
  <si>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</si>
  <si>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</si>
  <si>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</si>
  <si>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</si>
  <si>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</si>
  <si>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 xml:space="preserve">7,9	</t>
  </si>
  <si>
    <t>862cb1c6-cf59-4108-9ade-3edbd57ac59e</t>
  </si>
  <si>
    <t>85338b3c-6715-4eca-81f4-44540110f1cb</t>
  </si>
  <si>
    <t>817f26dc-b23c-44ca-a4e8-aa076cb7ea05</t>
  </si>
  <si>
    <t>018d5599-8c09-4c98-95ab-6d450dc6e416</t>
  </si>
  <si>
    <t>7f97ade2-4720-42c6-ab28-9ebcea043cf2</t>
  </si>
  <si>
    <t xml:space="preserve">10,4	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</si>
  <si>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</si>
  <si>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</si>
  <si>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</si>
  <si>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</si>
  <si>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</si>
  <si>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</si>
  <si>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5d745ebc-1eb1-4a7a-a14d-c71693e03fe6</t>
  </si>
  <si>
    <t>b470a9ba-f292-40c8-8930-bc030ef950d7</t>
  </si>
  <si>
    <t>06e9516e-b22b-4659-80ac-aad5e871f195</t>
  </si>
  <si>
    <t>362ee5ad-b494-4847-a3b0-f9cd5ddcd2c0</t>
  </si>
  <si>
    <t>92791a70-fc97-460a-aa6e-ad0b0a0e68d3</t>
  </si>
  <si>
    <t>7e9d3fa1-b9d6-4869-9c37-26a99d3a1143</t>
  </si>
  <si>
    <t>3fa09eea-e901-4afb-a78d-adb917a38a45</t>
  </si>
  <si>
    <t>c0979432-6b2b-47fb-88be-290b2e0d3010</t>
  </si>
  <si>
    <t>8e6658e5-4eec-4397-ba60-dd279eb6f448</t>
  </si>
  <si>
    <t>ab4e245b-381d-4260-acff-8a6a58ba94c0</t>
  </si>
  <si>
    <t>66124403-409b-42e0-b79c-61187746de84</t>
  </si>
  <si>
    <t>3a749d28-13c8-444f-af8c-788d2d944eb5</t>
  </si>
  <si>
    <t>9e815288-f863-4b4c-bc31-2ef070869c5e</t>
  </si>
  <si>
    <t>1376430c-3aec-4f17-acb5-c1b4626fbf94</t>
  </si>
  <si>
    <t>cc20dd6b-0229-40cd-8485-610a36c8a246</t>
  </si>
  <si>
    <t>0b7ab558-9e37-4bd2-81e1-55a099fdb4e8</t>
  </si>
  <si>
    <t>eb0579cb-0c08-4b7b-b1ec-f7ba5ef1e95b</t>
  </si>
  <si>
    <t>a98bbd37-206d-4f81-a644-dacac1b23e51</t>
  </si>
  <si>
    <t>48e17c7f-648f-4110-b8bf-cb6c55934cee</t>
  </si>
  <si>
    <t>9b2e47fe-07db-4d5f-9ca0-116e650496d3</t>
  </si>
  <si>
    <t>b913a3cc-c4c4-461f-8553-7ac2a88410e0</t>
  </si>
  <si>
    <t>fb366861-2a26-4a0c-80c4-8fdae26e9099</t>
  </si>
  <si>
    <t>adfbb01f-2156-471f-87d2-84a91af0d93f</t>
  </si>
  <si>
    <t>4f09dde1-a987-433a-99de-91f3c2d445e6</t>
  </si>
  <si>
    <t>86b62db7-9526-4335-a386-063bcd82cb3d</t>
  </si>
  <si>
    <t xml:space="preserve">28,1	</t>
  </si>
  <si>
    <t>2105a980-75d4-4191-a12b-2e5cc7c18161</t>
  </si>
  <si>
    <t>1299f13c-514e-40b1-bb0e-57add6fe3e37</t>
  </si>
  <si>
    <t>bde2c558-d1f8-4e9b-8920-ea8241a90ee9</t>
  </si>
  <si>
    <t>82f5b5f0-0ccb-4e8a-8067-c7e34e6771ba</t>
  </si>
  <si>
    <t>3483498c-c247-4329-acec-91aeb5c245ab</t>
  </si>
  <si>
    <t>bcbd22b7-3fdf-4de9-8400-10e62f657f64</t>
  </si>
  <si>
    <t>2b374e0f-e505-479c-9f67-77ca8b1a5261</t>
  </si>
  <si>
    <t xml:space="preserve">20,3	</t>
  </si>
  <si>
    <t>6337b5c4-3745-42b2-9bc9-313b66f6d99a</t>
  </si>
  <si>
    <t xml:space="preserve">24,9	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</si>
  <si>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</si>
  <si>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</si>
  <si>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</si>
  <si>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</si>
  <si>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</si>
  <si>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</si>
  <si>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</si>
  <si>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</si>
  <si>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</si>
  <si>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cf6e16f5-e498-470e-a26b-be9716e7cee0</t>
  </si>
  <si>
    <t>f0031fd4-9e59-4661-8ada-f9a9739a90d9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</si>
  <si>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</si>
  <si>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</si>
  <si>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</si>
  <si>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</si>
  <si>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</si>
  <si>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</si>
  <si>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</si>
  <si>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</si>
  <si>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</si>
  <si>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620fec8d-80ff-44a8-b11c-cc63d5b6aacf</t>
  </si>
  <si>
    <t>b3d41859-2c02-48e7-a0ae-ff9a4e76ae8b</t>
  </si>
  <si>
    <t>f97a1cdd-7f92-4dc5-bccf-ebe1da480b0b</t>
  </si>
  <si>
    <t>e08c3d21-9329-4b19-a505-d8f287ccf5a7</t>
  </si>
  <si>
    <t>673bcab3-a781-4dc4-95e0-14a78276e6a2</t>
  </si>
  <si>
    <t>e53e2f03-33d4-4c4c-a387-578ebd999b1b</t>
  </si>
  <si>
    <t>fad03dfc-cc27-4955-ba69-93fa069e3431</t>
  </si>
  <si>
    <t>6298e152-84e5-4dd3-a4cd-41cd40ef58c1</t>
  </si>
  <si>
    <t>a992d10d-d4fb-4edf-8614-98b723f1b435</t>
  </si>
  <si>
    <t>916d95cf-2225-4ea8-a273-2ae5567be19d</t>
  </si>
  <si>
    <t>c8568b7f-d4d2-4b1a-aa95-a1a4d4e8a3c5</t>
  </si>
  <si>
    <t xml:space="preserve">25,8	</t>
  </si>
  <si>
    <t>5a12f723-b483-4929-aaaf-30c2e840476c</t>
  </si>
  <si>
    <t>32d06b3a-5a7d-4e40-aa83-c0c51d37cc51</t>
  </si>
  <si>
    <t>86685553-f46b-492d-abad-06d2dc1bc370</t>
  </si>
  <si>
    <t>e5865761-30b2-444c-8b07-1e44a57df561</t>
  </si>
  <si>
    <t>058f0963-9ad6-49b9-84c2-a50d2b283837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</si>
  <si>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</si>
  <si>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</si>
  <si>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</si>
  <si>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</si>
  <si>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</si>
  <si>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887c4c97-0da1-44ca-872d-53c0c0ba04f3</t>
  </si>
  <si>
    <t>9a11bbae-5df7-4840-8364-ce28852805f7</t>
  </si>
  <si>
    <t>87efeab2-2997-4005-a7aa-9b2cc908c1c6</t>
  </si>
  <si>
    <t>577ab45e-47ee-4be2-af61-2d944512c5fb</t>
  </si>
  <si>
    <t>10abd023-2f6d-4bc3-9ff1-fa84b3fc061d</t>
  </si>
  <si>
    <t>e8307e3f-f70f-4d02-b418-18734b746017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</si>
  <si>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</si>
  <si>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</si>
  <si>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</si>
  <si>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</si>
  <si>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</si>
  <si>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</si>
  <si>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480ecd21-b00e-4bf9-8547-7b5269d05ede</t>
  </si>
  <si>
    <t>840763ec-bdab-4bb2-ab0a-87c037c3a378</t>
  </si>
  <si>
    <t>b2892b2c-c302-41a1-8a6a-1a52338fd2b1</t>
  </si>
  <si>
    <t>77c6b54a-a0a3-4dda-8ac2-2af5988846f5</t>
  </si>
  <si>
    <t>d11855a2-35f1-4370-bf82-1e1e7fe6d817</t>
  </si>
  <si>
    <t>baf401b2-5313-499c-9ae3-1d9369c37d3a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</si>
  <si>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</si>
  <si>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</si>
  <si>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</si>
  <si>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</si>
  <si>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</si>
  <si>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</si>
  <si>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5d4cc1e3-7890-401e-9760-2a1dafb7d00c</t>
  </si>
  <si>
    <t>1278e0fd-cc5b-4e65-8282-f9ace5e87bf4</t>
  </si>
  <si>
    <t xml:space="preserve">35,4	</t>
  </si>
  <si>
    <t>653ec81a-ef1d-4033-9b7e-cb17ac527ccf</t>
  </si>
  <si>
    <t>57edc3a9-1995-4333-b173-a45504ac7a1e</t>
  </si>
  <si>
    <t>22e6fc82-11a7-4da1-939c-ec3c8101d698</t>
  </si>
  <si>
    <t>6025af4b-cdab-4afc-9a6f-d54be33360b2</t>
  </si>
  <si>
    <t>e3c0b9f3-6eda-4c0f-adc8-2e11dc28ec6f</t>
  </si>
  <si>
    <t>6dcac565-9aeb-4a3f-b1dc-b9e9ea2bfb08</t>
  </si>
  <si>
    <t>2b38d634-6d1b-438e-b614-3b3dbac96d48</t>
  </si>
  <si>
    <t>9377bdfc-c01a-4b7f-9dcd-6e6155cce7e8</t>
  </si>
  <si>
    <t>46c28ad4-17c7-4e10-9d9f-f36bfa3dc44f</t>
  </si>
  <si>
    <t>035d46fb-9903-4e90-9954-fb605622d539</t>
  </si>
  <si>
    <t xml:space="preserve">7,8	</t>
  </si>
  <si>
    <t>9f971c03-73fa-4cb0-9b71-95eb9a8ff399</t>
  </si>
  <si>
    <t>70187894-7f5b-4101-90d4-62c4b925c1f0</t>
  </si>
  <si>
    <t>f3aeb64c-5712-43d3-9896-6eab7adbdc6c</t>
  </si>
  <si>
    <t>aac67f72-fe21-4656-b675-af81e6d1c4ac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</si>
  <si>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</si>
  <si>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</si>
  <si>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</si>
  <si>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</si>
  <si>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</si>
  <si>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</si>
  <si>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</si>
  <si>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 xml:space="preserve">28,3	</t>
  </si>
  <si>
    <t>3bf47435-6990-439e-bd56-f0bcf7c913be</t>
  </si>
  <si>
    <t>93863691-c7ed-4af7-b53e-a85570383460</t>
  </si>
  <si>
    <t>9443557f-17dc-4de9-9eb5-621c3046dd24</t>
  </si>
  <si>
    <t>d3945e29-69fd-4c57-8b07-e5152ebc33f0</t>
  </si>
  <si>
    <t xml:space="preserve">34,3	</t>
  </si>
  <si>
    <t>e849b404-a91e-4ffe-92f1-2a06e99d65a6</t>
  </si>
  <si>
    <t>328c2ba0-7bab-4cc6-839f-5b282bc7d38a</t>
  </si>
  <si>
    <t>4b0824a8-9ef4-4e93-889d-d120ebe5c5e1</t>
  </si>
  <si>
    <t>84afbad5-a16f-4af3-b4d8-37d475b540fe</t>
  </si>
  <si>
    <t xml:space="preserve">28,6	</t>
  </si>
  <si>
    <t>df7bea99-4e87-4c5e-8f76-9c2c4d147e01</t>
  </si>
  <si>
    <t>ea3c5f6d-1d77-4d32-89ff-d31291001e7e</t>
  </si>
  <si>
    <t>710ccb54-2251-4dd0-a366-9c5777018558</t>
  </si>
  <si>
    <t>db4a19fb-f3b0-4098-bc2b-23c7bc4d8d76</t>
  </si>
  <si>
    <t>53b0f0d1-f02e-4e23-8f8d-389313b665d3</t>
  </si>
  <si>
    <t>857ca84f-1696-49b2-91cb-a7e12a824a24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</si>
  <si>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</si>
  <si>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</si>
  <si>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</si>
  <si>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</si>
  <si>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</si>
  <si>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</si>
  <si>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</si>
  <si>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</si>
  <si>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</si>
  <si>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</si>
  <si>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</si>
  <si>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</si>
  <si>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</si>
  <si>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79f991de-7a20-4f7a-8663-60f8758a590b</t>
  </si>
  <si>
    <t>2065177a-fe64-4039-9ccc-048fd32b2bc2</t>
  </si>
  <si>
    <t>c86ed289-e22e-48ea-bbb4-b5d5da20c3c0</t>
  </si>
  <si>
    <t>1406f826-a4af-4f0e-b4b2-f2dda2fa1623</t>
  </si>
  <si>
    <t>f554efff-6a6f-4c68-8627-e2a9f4641af6</t>
  </si>
  <si>
    <t>8837e9f1-de9e-43fb-86ac-9f7540c1d7ac</t>
  </si>
  <si>
    <t xml:space="preserve">39,4	</t>
  </si>
  <si>
    <t>5e4a0a10-4dfd-4f9f-85c2-abfbd448a5c0</t>
  </si>
  <si>
    <t>c776cd24-04e5-4040-b5dd-4eea0f1aff00</t>
  </si>
  <si>
    <t>e01e2fc6-3811-48e3-ab85-95e125b4a617</t>
  </si>
  <si>
    <t>4c216b6b-acf7-4d78-8d42-ab29b9e7930b</t>
  </si>
  <si>
    <t>047408bc-a739-445c-bf15-78e78e5dd412</t>
  </si>
  <si>
    <t>d7cf94ac-982c-49b7-9ff0-2cbda3c67f93</t>
  </si>
  <si>
    <t>32bf9369-54dc-4138-993b-89773ccf470a</t>
  </si>
  <si>
    <t xml:space="preserve">32,7	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</si>
  <si>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</si>
  <si>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</si>
  <si>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</si>
  <si>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</si>
  <si>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</si>
  <si>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</si>
  <si>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ce0d05e9-62e8-48d0-b4cd-6b1c1d78eb2e</t>
  </si>
  <si>
    <t>a9d21c1b-d737-4ede-b121-958b02aea759</t>
  </si>
  <si>
    <t>50d9a522-3780-4ddb-8158-10d4cc9a00ed</t>
  </si>
  <si>
    <t>6fe407e0-0b9b-4356-8fd7-0c52f828a559</t>
  </si>
  <si>
    <t>b7f6c39f-26a9-4c99-b4ab-7a8222835753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</si>
  <si>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</si>
  <si>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</si>
  <si>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</si>
  <si>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</si>
  <si>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</si>
  <si>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</si>
  <si>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</si>
  <si>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</si>
  <si>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5398f0c1-60ee-4434-9279-9f20997c27e6</t>
  </si>
  <si>
    <t>f8a4e585-6a0c-49b7-8664-3294433f6c5f</t>
  </si>
  <si>
    <t>971bf336-dc0c-4087-801b-37622569659c</t>
  </si>
  <si>
    <t xml:space="preserve">9,1	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</si>
  <si>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</si>
  <si>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</si>
  <si>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</si>
  <si>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</si>
  <si>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</si>
  <si>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</si>
  <si>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</si>
  <si>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e9577b96-ac54-40af-b20c-0cc40dd9a4a8</t>
  </si>
  <si>
    <t>7e4f7f54-1d18-425c-aa67-8e40fd4b38a2</t>
  </si>
  <si>
    <t>03ead93f-4a1e-40f2-a515-38ad3501c373</t>
  </si>
  <si>
    <t>8e2c334e-025d-4f1b-905f-34cb098caf14</t>
  </si>
  <si>
    <t>41efe084-10a2-421e-887d-a7bdcac12bf7</t>
  </si>
  <si>
    <t>93e27a0a-2578-4e93-be99-ee7d6bbc55f5</t>
  </si>
  <si>
    <t>a28b8613-1a56-4488-b144-17a0b398d0a0</t>
  </si>
  <si>
    <t>61a450f6-180d-48ae-9ccc-1f8e8a873afc</t>
  </si>
  <si>
    <t>b7c9cf87-28d8-4733-9676-4f168c938b9e</t>
  </si>
  <si>
    <t>5f2f3ec8-45e0-4506-961c-d37ed6ffd3b4</t>
  </si>
  <si>
    <t xml:space="preserve">26,2	</t>
  </si>
  <si>
    <t>442eacdb-5cef-4093-ab03-1d1c561eef1b</t>
  </si>
  <si>
    <t>66cce1d8-9e3d-484f-8849-971ee395e4d4</t>
  </si>
  <si>
    <t xml:space="preserve">6,2	</t>
  </si>
  <si>
    <t>2f5a2f24-52b0-4ff4-a6b6-12902fc04c19</t>
  </si>
  <si>
    <t>48378452-205b-44ad-aefc-ec2a217af9e2</t>
  </si>
  <si>
    <t>2719fe1b-0ab4-4dfe-9a9e-69bfa365cbbd</t>
  </si>
  <si>
    <t>12213715-551a-4afd-9a27-7ba91a2dc460</t>
  </si>
  <si>
    <t>656de0ac-9b9f-4c47-9b9f-bb460de2204b</t>
  </si>
  <si>
    <t>aaabd1d3-ca88-4655-b234-09941a699a89</t>
  </si>
  <si>
    <t>d5218d6b-9db2-4fc9-872d-ec5fa358f9dd</t>
  </si>
  <si>
    <t>226e350f-e782-4ae3-876b-4d2b676afc19</t>
  </si>
  <si>
    <t>93e2bda9-b01a-429d-b4e9-00485f49fbf3</t>
  </si>
  <si>
    <t>3be3170c-f4cc-4160-9329-3bdcfe4e2344</t>
  </si>
  <si>
    <t>49b32f45-ca26-4fa3-9ec6-2bf05e7bd3f8</t>
  </si>
  <si>
    <t>c33eb25a-f3ea-438f-b348-2d5fbb68b761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</si>
  <si>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</si>
  <si>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</si>
  <si>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</si>
  <si>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</si>
  <si>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</si>
  <si>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</si>
  <si>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</si>
  <si>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</si>
  <si>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</si>
  <si>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</si>
  <si>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</si>
  <si>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</si>
  <si>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</si>
  <si>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</si>
  <si>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6ce7e08c-2852-431a-8c6e-630215246b06</t>
  </si>
  <si>
    <t>c8353a98-95d7-4142-8b97-4e6b8adad954</t>
  </si>
  <si>
    <t>a885cac6-1500-44df-9f7d-9e4c6841be39</t>
  </si>
  <si>
    <t>dbe8e6bb-392c-4873-bfd8-1c1f4b41c8d2</t>
  </si>
  <si>
    <t>020dd440-42ea-47c0-8fd1-4ce13904f5c8</t>
  </si>
  <si>
    <t>fbf0a5bc-1f06-4e05-9b0b-cc6a4caf1f6c</t>
  </si>
  <si>
    <t>066064a0-41e5-42af-9824-a240adbcd8e6</t>
  </si>
  <si>
    <t>de4d30d6-70ed-4189-82b2-41a9ab4824bc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</si>
  <si>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</si>
  <si>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</si>
  <si>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</si>
  <si>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</si>
  <si>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</si>
  <si>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</si>
  <si>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</si>
  <si>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666cc3ad-65fe-4708-9fd4-75910d6b5ccc</t>
  </si>
  <si>
    <t>6706eabd-8728-4cbe-9893-145f3b22be1d</t>
  </si>
  <si>
    <t>55034780-31c1-40bd-9c2c-e7898d360362</t>
  </si>
  <si>
    <t>c10cd4e0-1805-439b-b062-25a8df63396a</t>
  </si>
  <si>
    <t>48558568-496f-437f-b04b-6a99d8390fc3</t>
  </si>
  <si>
    <t>8147b8dc-d83b-449e-a7ef-8ffa03702f5d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</si>
  <si>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</si>
  <si>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</si>
  <si>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</si>
  <si>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</si>
  <si>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</si>
  <si>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</si>
  <si>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</si>
  <si>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</si>
  <si>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</si>
  <si>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</si>
  <si>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</si>
  <si>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</si>
  <si>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</si>
  <si>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 xml:space="preserve">45,3	</t>
  </si>
  <si>
    <t>e2e48aed-a63a-4e86-b726-eeaac2163064</t>
  </si>
  <si>
    <t>22435cfd-b071-455f-901a-dd2a9d3eda3c</t>
  </si>
  <si>
    <t>54d8a404-711d-44dd-8226-cd94ac5afe1f</t>
  </si>
  <si>
    <t xml:space="preserve">29,3	</t>
  </si>
  <si>
    <t>31ab777c-c885-45fb-a0d4-471a6a144d69</t>
  </si>
  <si>
    <t>3b501624-1455-4427-96f4-2b92411e9652</t>
  </si>
  <si>
    <t>8cb62404-9df4-4102-ae2a-78a19389f9bc</t>
  </si>
  <si>
    <t>09551bce-da2c-4512-b811-6c32a07c11c8</t>
  </si>
  <si>
    <t xml:space="preserve">34,5	</t>
  </si>
  <si>
    <t>ad04e26e-bc99-4680-967a-a19f809993c6</t>
  </si>
  <si>
    <t>a8215401-eadb-488c-9775-578794150174</t>
  </si>
  <si>
    <t>0c03bf72-7ce6-4ba9-a929-e4103da5dba5</t>
  </si>
  <si>
    <t>9b904ba2-1fd1-4b7f-94d6-018682203871</t>
  </si>
  <si>
    <t>839feba9-0007-417c-917e-802af3aac580</t>
  </si>
  <si>
    <t>0c006a8d-9e9d-4e10-abd8-a213d7766b8c</t>
  </si>
  <si>
    <t>4cfb59ad-828c-42d2-9ba7-cf242f2845bc</t>
  </si>
  <si>
    <t>32b9f205-1f85-4fc9-ace0-8e0e52ee309d</t>
  </si>
  <si>
    <t>f751cace-c532-4677-998d-a9d74a8d9806</t>
  </si>
  <si>
    <t xml:space="preserve">7,4	</t>
  </si>
  <si>
    <t>cdaade7b-fce4-430c-96ab-cc072212088c</t>
  </si>
  <si>
    <t>bd4174b5-b81c-48d5-84a2-efce7273360e</t>
  </si>
  <si>
    <t>07693021-ce94-437a-a82f-2b8483a769ce</t>
  </si>
  <si>
    <t>06eadc94-9408-4b48-9520-38864489871f</t>
  </si>
  <si>
    <t>8b7827e2-15a3-451c-8f4f-17858c5e81fc</t>
  </si>
  <si>
    <t>25410b76-2896-48b4-ae77-a1e30c7f2089</t>
  </si>
  <si>
    <t>a5ab2a03-4e66-4a0b-ba2e-b77cee28cb93</t>
  </si>
  <si>
    <t>1cc6e22c-5007-408e-ad2d-eed48279474a</t>
  </si>
  <si>
    <t xml:space="preserve">37,8	</t>
  </si>
  <si>
    <t>4c5b171c-40d9-4cb9-beab-27bbc3bce9d3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</si>
  <si>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</si>
  <si>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</si>
  <si>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</si>
  <si>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</si>
  <si>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2bd2c7ac-7a04-472a-940f-e8a64ad63160</t>
  </si>
  <si>
    <t>c5512d92-3712-40a6-b1f5-f196403e503d</t>
  </si>
  <si>
    <t>4c394e3d-b54a-499c-8dae-243317a60720</t>
  </si>
  <si>
    <t>a78200ed-9a91-4667-9647-47cfe8041150</t>
  </si>
  <si>
    <t>02a92d8a-0508-40eb-9bb5-a9c6fc1019cd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</si>
  <si>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</si>
  <si>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</si>
  <si>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</si>
  <si>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</si>
  <si>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</si>
  <si>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 xml:space="preserve">8,1	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</si>
  <si>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</si>
  <si>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</si>
  <si>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</si>
  <si>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</si>
  <si>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</si>
  <si>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</si>
  <si>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9da1da45-484e-42cd-b450-b81764db5e56</t>
  </si>
  <si>
    <t>306a3005-7f22-4c19-a8e6-cb69c50faa43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</si>
  <si>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</si>
  <si>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</si>
  <si>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</si>
  <si>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</si>
  <si>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60715bc6-ea96-44d4-bb93-3a67e777d397</t>
  </si>
  <si>
    <t>044ed96e-752a-41b9-a21b-18f9b18c1c34</t>
  </si>
  <si>
    <t>8e31da98-a5d1-43a4-bd7d-08d389ccd9aa</t>
  </si>
  <si>
    <t>da832d82-ba12-4be1-a2c9-944bfa59c9dd</t>
  </si>
  <si>
    <t>cbd968ff-3af4-493b-86d0-9bbc1a0c9100</t>
  </si>
  <si>
    <t>48ecb5f6-bd0f-4c88-b254-74e8e1eeb814</t>
  </si>
  <si>
    <t>43de4f4e-4813-4b98-ab3b-ebb116e0a569</t>
  </si>
  <si>
    <t>1918512f-7d02-4e03-ad10-c321db9bd0d6</t>
  </si>
  <si>
    <t>d942d440-d71a-4c23-b5eb-45d4a4169c9a</t>
  </si>
  <si>
    <t xml:space="preserve">25,4	</t>
  </si>
  <si>
    <t>259d8be6-6afb-46b4-9309-14bfdcc9fedc</t>
  </si>
  <si>
    <t>6201f781-d2a6-4bbf-8f5b-afa83c412559</t>
  </si>
  <si>
    <t>4f1eb263-76e7-42e0-abb7-99358e951730</t>
  </si>
  <si>
    <t>511909f0-3ab2-4929-a383-6bf74f93b74d</t>
  </si>
  <si>
    <t>6742cff9-8609-4f27-8de8-be461bde7a04</t>
  </si>
  <si>
    <t>4da089b3-2a0e-4bd1-ac95-1ba125bdcdbb</t>
  </si>
  <si>
    <t>6b128802-bdc6-4a16-ae1c-c0851167e752</t>
  </si>
  <si>
    <t>d0ff9097-bed0-480b-80d1-39777a50792c</t>
  </si>
  <si>
    <t>c85e8ff9-0e5e-482c-9ad6-35acd16cdeab</t>
  </si>
  <si>
    <t xml:space="preserve">5,7	</t>
  </si>
  <si>
    <t>2af8bfa6-3ab7-4f14-b71a-2ee5dfed5038</t>
  </si>
  <si>
    <t>6504d7a6-628f-4b67-b2cf-a62876bf65bd</t>
  </si>
  <si>
    <t>e14cce30-64ca-4c2d-a561-2a9e32794fae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</si>
  <si>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</si>
  <si>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</si>
  <si>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</si>
  <si>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</si>
  <si>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</si>
  <si>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</si>
  <si>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</si>
  <si>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 xml:space="preserve">6,5	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</si>
  <si>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</si>
  <si>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</si>
  <si>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</si>
  <si>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</si>
  <si>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</si>
  <si>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</si>
  <si>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</si>
  <si>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</si>
  <si>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96c6e2cf-9715-47d7-adee-8e58478be793</t>
  </si>
  <si>
    <t>a2f53cf0-4be4-4fb3-b256-99715f5310ca</t>
  </si>
  <si>
    <t>2fd6c069-3088-425c-a103-2bcd39045412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</si>
  <si>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</si>
  <si>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</si>
  <si>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</si>
  <si>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</si>
  <si>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</si>
  <si>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 xml:space="preserve">6	</t>
  </si>
  <si>
    <t>0b0d12e0-e593-49fc-9dd2-e01b8a3ae121</t>
  </si>
  <si>
    <t>eaa4e4e9-ea49-43c9-b49f-8c45fb8e7de6</t>
  </si>
  <si>
    <t>10b6058c-c637-4a3b-a909-ac130555ed0e</t>
  </si>
  <si>
    <t>2fbbb212-4c9a-4469-a001-4096ab2ed7f7</t>
  </si>
  <si>
    <t>4ea67148-38ca-4688-9356-db14e56d6e10</t>
  </si>
  <si>
    <t>da1de7f3-8d7e-4680-b47d-5ec0c205b9bc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</si>
  <si>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</si>
  <si>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</si>
  <si>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</si>
  <si>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</si>
  <si>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</si>
  <si>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 xml:space="preserve">39,6	</t>
  </si>
  <si>
    <t>2c433864-b08e-4dfa-850b-395a36e84950</t>
  </si>
  <si>
    <t>60f0f4e0-3986-46e3-bb5e-64bdce9c045f</t>
  </si>
  <si>
    <t>d19fe356-f219-4624-ab6d-be53df6deee7</t>
  </si>
  <si>
    <t>f99719f4-0dc6-4ed2-ac0f-2e1e88e7ac3e</t>
  </si>
  <si>
    <t>7c8e2129-fb3b-480c-b0eb-532a151812c5</t>
  </si>
  <si>
    <t>b5f3fb8d-95f7-4df9-8180-e5ee8a46de70</t>
  </si>
  <si>
    <t>bc301b42-c7ac-43a0-afc4-f628d1ae8918</t>
  </si>
  <si>
    <t>cc58d787-d423-40ee-b1e5-706be95eaf7f</t>
  </si>
  <si>
    <t xml:space="preserve">38,8	</t>
  </si>
  <si>
    <t>27f90c43-00bd-4d09-bdec-1a865c679f00</t>
  </si>
  <si>
    <t>0cbfb2a5-ff94-4dbb-bcf9-6bc0bd5c9e95</t>
  </si>
  <si>
    <t>28f97812-a3ad-40e0-acf8-426a838504f1</t>
  </si>
  <si>
    <t>31f34c02-a3c9-4384-adff-a591b06a177c</t>
  </si>
  <si>
    <t>2446bd8f-e614-4a93-8c99-55c4824eba13</t>
  </si>
  <si>
    <t>a7abd60b-7a59-425d-9925-460987ec6c3e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</si>
  <si>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</si>
  <si>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</si>
  <si>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</si>
  <si>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</si>
  <si>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</si>
  <si>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a49ad179-164a-4109-8353-b7589d8bf594</t>
  </si>
  <si>
    <t>6181e925-d5d8-46a2-af7c-2eb1e0880257</t>
  </si>
  <si>
    <t>59d3bc3f-9409-4911-b987-cb2ae9b89ccc</t>
  </si>
  <si>
    <t>69cf6d62-9f60-4786-a2a8-afaedf87ce2e</t>
  </si>
  <si>
    <t>f7e430c4-029f-4ca6-9ca3-21ffca56f5bf</t>
  </si>
  <si>
    <t>8d1de553-e0ea-429f-9791-f55fa8c99ee1</t>
  </si>
  <si>
    <t>6944e76f-c877-4782-bd47-8689b418d091</t>
  </si>
  <si>
    <t xml:space="preserve">29,7	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</si>
  <si>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</si>
  <si>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</si>
  <si>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</si>
  <si>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</si>
  <si>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</si>
  <si>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</si>
  <si>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</si>
  <si>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</si>
  <si>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</si>
  <si>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</si>
  <si>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</si>
  <si>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</si>
  <si>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</si>
  <si>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</si>
  <si>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</si>
  <si>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28720c21-9466-4e16-8b15-047adae95389</t>
  </si>
  <si>
    <t>ad9257ea-3056-4867-a4d3-7b1938405649</t>
  </si>
  <si>
    <t xml:space="preserve">30,3	</t>
  </si>
  <si>
    <t>6c75b88b-30d4-4109-83c6-f5134fe42195</t>
  </si>
  <si>
    <t>c2ddd5b7-5938-46f1-bfc0-321c571ebf9e</t>
  </si>
  <si>
    <t>f596990e-f36d-4914-b29e-9d87c99b200e</t>
  </si>
  <si>
    <t>4a369b32-499f-4112-adf5-0f739ffbf8bb</t>
  </si>
  <si>
    <t>57df5806-e920-48df-842e-361487781af6</t>
  </si>
  <si>
    <t>0fde2e42-e7af-4ec6-b51a-b74b5c410f03</t>
  </si>
  <si>
    <t>a76aab6a-4b42-46ab-8898-91351e25d969</t>
  </si>
  <si>
    <t>2f77b396-4687-4189-9781-dd7edec088d1</t>
  </si>
  <si>
    <t>30e42314-3fe5-49e7-a758-dabd45d5901c</t>
  </si>
  <si>
    <t>5e4a0b86-f639-4aad-a38c-7646c7bb15d3</t>
  </si>
  <si>
    <t>4962cffe-c225-4f8c-95b2-7207a1655a4a</t>
  </si>
  <si>
    <t>a3de6da6-d59c-4320-b4b9-d32404bc7a1b</t>
  </si>
  <si>
    <t>0fdd6b51-cf89-4a42-9064-c88c90581acc</t>
  </si>
  <si>
    <t>75fc6688-6d38-4b76-b145-c80552130679</t>
  </si>
  <si>
    <t>af21db09-b0d1-42c7-92e6-170170f5dcf8</t>
  </si>
  <si>
    <t>ad125cf7-946f-459a-a3d0-08d36748b7aa</t>
  </si>
  <si>
    <t>fd2a90b1-b171-4416-a473-4272aeb1b7e8</t>
  </si>
  <si>
    <t>2b7823a3-a277-4ca0-8e70-a52608a32549</t>
  </si>
  <si>
    <t>58ddda92-44e9-4eef-b2e4-4de06813de2b</t>
  </si>
  <si>
    <t>64eae788-ea19-403a-b2d5-9bc9d1c8ce12</t>
  </si>
  <si>
    <t>9dbdf5a9-9d16-4ade-8c3f-2c0b86636f60</t>
  </si>
  <si>
    <t>3efc3a71-b34c-4ce8-9087-ccd589ea2529</t>
  </si>
  <si>
    <t>ed62d057-7b85-4de7-8fd1-9a0a213eef6e</t>
  </si>
  <si>
    <t>70e18920-01ef-4210-99cb-b4cb5f6dd5fd</t>
  </si>
  <si>
    <t>c8a92289-6e3a-418e-acf6-c0ebcd93983c</t>
  </si>
  <si>
    <t>b1c51dbc-523f-466a-a72c-c18d0d619b84</t>
  </si>
  <si>
    <t>3c5478e3-eabc-4103-af2c-c132af2998e7</t>
  </si>
  <si>
    <t>be88bd89-226e-4349-90e1-8647f88bb5d0</t>
  </si>
  <si>
    <t>621b894b-261a-41dc-88a3-ea6d863a3a61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</si>
  <si>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</si>
  <si>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</si>
  <si>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</si>
  <si>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</si>
  <si>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</si>
  <si>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</si>
  <si>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</si>
  <si>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</si>
  <si>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</si>
  <si>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</si>
  <si>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</si>
  <si>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</si>
  <si>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91688b35-d725-4ac5-85f8-981a9a75b06d</t>
  </si>
  <si>
    <t>f0dbbaf0-b2d7-48d5-8248-073986908b40</t>
  </si>
  <si>
    <t>a1156a6b-62a3-4cea-b7d3-27592e8f26ed</t>
  </si>
  <si>
    <t xml:space="preserve">30,2	</t>
  </si>
  <si>
    <t>81e5428b-a03d-4f53-b150-00aef1d1ed68</t>
  </si>
  <si>
    <t>1e1534ac-8c70-4298-a7e0-eb74462ae000</t>
  </si>
  <si>
    <t>0e467f42-e276-4bee-a032-de91fc0571c2</t>
  </si>
  <si>
    <t>1e8561ec-4905-42f6-b4e3-2310e45227e0</t>
  </si>
  <si>
    <t>90dcefd9-b407-45eb-9937-cf0b0177eb10</t>
  </si>
  <si>
    <t>e5ba349d-d3a4-4822-870b-d333152133db</t>
  </si>
  <si>
    <t>0f772e7e-f71a-4fd0-ac87-50db06d4f263</t>
  </si>
  <si>
    <t>eb6e6610-5f80-4552-8839-ce4d88ada950</t>
  </si>
  <si>
    <t>823f3d4a-da40-4f0e-85f7-83e3fd0aa351</t>
  </si>
  <si>
    <t>85bc0dad-26b3-429d-83e8-486559bb4640</t>
  </si>
  <si>
    <t>ce2d5b7f-5c98-40ac-a6fc-e3f23ad7878d</t>
  </si>
  <si>
    <t>9d143754-01a5-444d-8f02-acf85b51c55c</t>
  </si>
  <si>
    <t>e4f235d2-1867-4741-813e-9896f760ceb6</t>
  </si>
  <si>
    <t>f1a06b3f-5500-4988-b7dc-551304c90e22</t>
  </si>
  <si>
    <t>3a91fac6-fd28-464a-990f-f0a533d2efe0</t>
  </si>
  <si>
    <t>49b74cc7-4736-40f6-9f72-e9c98a787c08</t>
  </si>
  <si>
    <t>0c1ed830-7fe1-402b-af4a-ab7e722c2a49</t>
  </si>
  <si>
    <t>68dcbeb3-fa40-459b-abbc-27190252dab6</t>
  </si>
  <si>
    <t>5f182706-5f96-4d9c-a103-3796e3a0a612</t>
  </si>
  <si>
    <t>20cec3d1-26e8-4b68-9d5e-92c9482ef377</t>
  </si>
  <si>
    <t>f3d82ff4-05d0-4513-9254-a267db8be887</t>
  </si>
  <si>
    <t>60218360-9629-4cba-a91b-111951e7dbba</t>
  </si>
  <si>
    <t>4d99f63f-df13-4e54-aec1-1f0e77dee138</t>
  </si>
  <si>
    <t>359d092f-2884-4cad-adec-5c3bfe2fbf76</t>
  </si>
  <si>
    <t>a8694f04-0d6f-4b18-851a-2b5496bbc394</t>
  </si>
  <si>
    <t>02c36826-da5d-41b3-8b8e-5b58add0c339</t>
  </si>
  <si>
    <t>dd44a6d0-4997-487f-adf0-e85f537dd45b</t>
  </si>
  <si>
    <t>b1db9aaf-739a-4e1a-9453-1cb51ed562f1</t>
  </si>
  <si>
    <t>06d51e8e-ef9f-4ccf-9b6d-219e97b15fb3</t>
  </si>
  <si>
    <t xml:space="preserve">28	</t>
  </si>
  <si>
    <t>daef3dd3-ac49-43e3-a90e-e44f45af8dca</t>
  </si>
  <si>
    <t>b8a66042-638c-4b8e-88f1-6b9c7d094bb4</t>
  </si>
  <si>
    <t>4287473b-57b4-44f6-bdc2-8bb70a8c5b85</t>
  </si>
  <si>
    <t>29ccf1c2-c56f-47bc-ba23-cc40f58076b9</t>
  </si>
  <si>
    <t>5875264a-d7cf-4f6b-8be6-9cb4ed78142b</t>
  </si>
  <si>
    <t>01d86d59-a20f-4d2e-9cb4-b9157a6b13e8</t>
  </si>
  <si>
    <t>3ff1f7f8-d578-48f8-9466-7550c3aa0e85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</si>
  <si>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</si>
  <si>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</si>
  <si>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</si>
  <si>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</si>
  <si>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</si>
  <si>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8c6678d2-f486-428d-9ea2-a9a54ffb5246</t>
  </si>
  <si>
    <t>d85626a4-48c9-4746-b073-3348864324f5</t>
  </si>
  <si>
    <t>94c8b781-f9eb-4dc1-932d-ab47ad51d042</t>
  </si>
  <si>
    <t>a18cb579-6dd3-484e-abd9-65846d31bca7</t>
  </si>
  <si>
    <t>fa54d330-b6a8-4c39-b245-9527bb483378</t>
  </si>
  <si>
    <t xml:space="preserve">26,6	</t>
  </si>
  <si>
    <t>58569d71-b1d2-4226-b524-8fd1bacb5453</t>
  </si>
  <si>
    <t>c03878ff-cce3-496a-8055-b5baa510084b</t>
  </si>
  <si>
    <t>945ebe95-ca44-41f5-b1fa-dfdefa4e0477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</si>
  <si>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</si>
  <si>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</si>
  <si>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</si>
  <si>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</si>
  <si>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</si>
  <si>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</si>
  <si>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</si>
  <si>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b8602659-ced8-47b6-bb1e-34036163c025</t>
  </si>
  <si>
    <t>686dbe54-31da-48de-aa5e-23209628ee30</t>
  </si>
  <si>
    <t>1f364296-f23f-4f4e-ac15-ca0328004750</t>
  </si>
  <si>
    <t>d37955be-29fb-42e9-b9fc-2795dfd2a381</t>
  </si>
  <si>
    <t>3c0cf898-1a00-4d16-a4ed-7f09fa5e71ea</t>
  </si>
  <si>
    <t>c7624725-b91d-4eec-a065-0430f9e4a8ce</t>
  </si>
  <si>
    <t>80f1cdaf-3225-4f44-8b1c-f88bbcae57c5</t>
  </si>
  <si>
    <t>7d960bb3-0274-4b69-9d07-11e7af87ba70</t>
  </si>
  <si>
    <t>9804713b-61de-44a9-9efc-14e520018481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</si>
  <si>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</si>
  <si>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</si>
  <si>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</si>
  <si>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</si>
  <si>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</si>
  <si>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</si>
  <si>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</si>
  <si>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</si>
  <si>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0d327452-6657-45d3-9260-cd9ae68ffaa2</t>
  </si>
  <si>
    <t>dbec6e5e-d9f4-4a31-bb2d-c48788f08448</t>
  </si>
  <si>
    <t>b1559fc5-f350-4930-ac2d-cfb347693b93</t>
  </si>
  <si>
    <t>29b4a514-5220-40d8-bd70-aeb73d08831e</t>
  </si>
  <si>
    <t>96b7db3f-0a45-4260-b8e2-6d04c2f7c0b0</t>
  </si>
  <si>
    <t>8f29694d-8b10-433d-908c-f78f736ae40d</t>
  </si>
  <si>
    <t>569bdc25-e6f9-4f99-bcfe-2ae85a5e944d</t>
  </si>
  <si>
    <t>a0f51fd3-d44e-478a-93e5-8eb103aae837</t>
  </si>
  <si>
    <t>bd2970f9-92ce-4192-b80c-ff83cea87bd3</t>
  </si>
  <si>
    <t>01bd144a-479e-4317-adff-8138388bf998</t>
  </si>
  <si>
    <t>4143f442-9590-4552-9eb3-baf1ca0326a9</t>
  </si>
  <si>
    <t>dd151820-42c3-401b-aae1-c49ced57a6ba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</si>
  <si>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</si>
  <si>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</si>
  <si>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</si>
  <si>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</si>
  <si>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</si>
  <si>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</si>
  <si>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</si>
  <si>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</si>
  <si>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 xml:space="preserve">31,9	</t>
  </si>
  <si>
    <t>49abfdda-f725-47f1-9ecc-e56a426dfc43</t>
  </si>
  <si>
    <t>b568aacf-dd27-46b8-acf1-522c7de59985</t>
  </si>
  <si>
    <t>8bac7b01-376b-4d3c-8134-965683795f55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</si>
  <si>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</si>
  <si>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</si>
  <si>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</si>
  <si>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</si>
  <si>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</si>
  <si>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de5dd7c7-007d-48fb-b46e-86834df7030b</t>
  </si>
  <si>
    <t>ea28c5f1-320b-41e9-b363-0ef8ff11f147</t>
  </si>
  <si>
    <t>b1e73481-ba55-4b0f-bb94-f5221888d790</t>
  </si>
  <si>
    <t>650bb2dc-df1e-4744-af4d-e4f2d7016c6d</t>
  </si>
  <si>
    <t>e5d35061-0c80-43fa-953d-837443a4dbec</t>
  </si>
  <si>
    <t>524a08da-9a15-4796-b930-736dd4567d90</t>
  </si>
  <si>
    <t>75cdaf88-6cad-4a52-9264-53dae3afdb4d</t>
  </si>
  <si>
    <t>0594396c-a1e1-4efb-9baf-6a80716d7c3d</t>
  </si>
  <si>
    <t>df80bc8e-d8fe-4ef3-b31d-ce38a91fce7d</t>
  </si>
  <si>
    <t>2afaa2bf-afe8-40eb-851b-c076bd9217e7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</si>
  <si>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</si>
  <si>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</si>
  <si>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</si>
  <si>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</si>
  <si>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</si>
  <si>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</si>
  <si>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</si>
  <si>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</si>
  <si>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</si>
  <si>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</si>
  <si>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</si>
  <si>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</si>
  <si>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</si>
  <si>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</si>
  <si>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</si>
  <si>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</si>
  <si>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</si>
  <si>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</si>
  <si>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</si>
  <si>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</si>
  <si>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</si>
  <si>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</si>
  <si>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</si>
  <si>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</si>
  <si>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</si>
  <si>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</si>
  <si>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</si>
  <si>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</si>
  <si>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</si>
  <si>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</si>
  <si>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</si>
  <si>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4d598004-cc29-4049-9b5e-03f101b399aa</t>
  </si>
  <si>
    <t>2288c274-d686-4215-a9ef-9c82b313ca16</t>
  </si>
  <si>
    <t>c6f9d8c6-d3c1-4ee0-8638-12a29a11b9f6</t>
  </si>
  <si>
    <t>12a1dc68-9813-4265-8355-2821cfe623f4</t>
  </si>
  <si>
    <t>fdad9d0d-c631-4e4d-8914-cbe37e5ada02</t>
  </si>
  <si>
    <t>27d3f54e-a464-47de-add1-24b30505915a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</si>
  <si>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</si>
  <si>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</si>
  <si>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</si>
  <si>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</si>
  <si>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</si>
  <si>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</si>
  <si>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</si>
  <si>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</si>
  <si>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</si>
  <si>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</si>
  <si>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</si>
  <si>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</si>
  <si>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</si>
  <si>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</si>
  <si>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</si>
  <si>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</si>
  <si>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</si>
  <si>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</si>
  <si>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</si>
  <si>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</si>
  <si>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</si>
  <si>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 xml:space="preserve">39,9	</t>
  </si>
  <si>
    <t>5505ca45-e465-42b1-9dbb-d434bae74e1d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</si>
  <si>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</si>
  <si>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</si>
  <si>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</si>
  <si>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</si>
  <si>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</si>
  <si>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</si>
  <si>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</si>
  <si>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</si>
  <si>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</si>
  <si>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</si>
  <si>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</si>
  <si>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</si>
  <si>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</si>
  <si>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</si>
  <si>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</si>
  <si>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</si>
  <si>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</si>
  <si>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</si>
  <si>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</si>
  <si>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</si>
  <si>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df37ec52-079d-4fe1-ac3e-9af957a1e86c</t>
  </si>
  <si>
    <t>15979d91-955d-4351-8a60-e97babba6c68</t>
  </si>
  <si>
    <t>7d33560e-5b32-4864-a54b-a5bf715bd882</t>
  </si>
  <si>
    <t>c1df0fdb-52a5-4e7d-a420-01751a56e47e</t>
  </si>
  <si>
    <t>903248cd-fa88-4cfc-9a3b-87ad94994897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</si>
  <si>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</si>
  <si>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</si>
  <si>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</si>
  <si>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</si>
  <si>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</si>
  <si>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bb94fa1f-3774-4f49-925d-d9adb7dfa19a</t>
  </si>
  <si>
    <t xml:space="preserve">23,7	</t>
  </si>
  <si>
    <t>e91506f3-e37a-4025-ab10-407a25f8cb14</t>
  </si>
  <si>
    <t>5ce0f793-44ef-494d-8105-5cc4ba5622e2</t>
  </si>
  <si>
    <t>29911bdf-fafc-49a2-a45c-a854ff0f444f</t>
  </si>
  <si>
    <t>bf87fb55-da6c-4fc8-ad65-56ccb8aae0f8</t>
  </si>
  <si>
    <t>f95c7892-188a-472f-ad85-39dec27ffe67</t>
  </si>
  <si>
    <t>f1c23786-bf76-48be-8b27-9da9ee7e5a26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</si>
  <si>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</si>
  <si>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</si>
  <si>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</si>
  <si>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</si>
  <si>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</si>
  <si>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</si>
  <si>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8d8f2eae-fe09-4cbe-bc84-3f9f9d374cf6</t>
  </si>
  <si>
    <t>417671d7-7f78-4710-8ecf-8c69136c5a4c</t>
  </si>
  <si>
    <t>4a21cd29-1a0a-4a64-8431-6dff208b636f</t>
  </si>
  <si>
    <t>5a52b571-4ed3-45b4-8ab1-b35a8576d8a2</t>
  </si>
  <si>
    <t xml:space="preserve">4,5	</t>
  </si>
  <si>
    <t>f74c8300-4f96-4bac-8ad7-2d5bede99073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</si>
  <si>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</si>
  <si>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</si>
  <si>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</si>
  <si>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</si>
  <si>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1c12fa16-9788-4efd-81ff-58aa00de59da</t>
  </si>
  <si>
    <t>24e09d5f-5b36-4f80-ac2b-eb57b49765f1</t>
  </si>
  <si>
    <t xml:space="preserve">35,5	</t>
  </si>
  <si>
    <t>f14d8042-6d7c-4f87-bfb1-e1e6758db9c3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</si>
  <si>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</si>
  <si>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</si>
  <si>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</si>
  <si>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</si>
  <si>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</si>
  <si>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</si>
  <si>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</si>
  <si>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</si>
  <si>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5baceee3-78d0-4ef7-af55-28b6dd72089d</t>
  </si>
  <si>
    <t>f4720df9-8034-46d2-95cc-0b116c744d92</t>
  </si>
  <si>
    <t>a1f66da4-ba46-450c-9490-b42e54177fac</t>
  </si>
  <si>
    <t>c06a4fdd-4893-49a3-bf19-b9af1d23e97f</t>
  </si>
  <si>
    <t>fc0054df-047a-4a37-a3d3-16147bceac69</t>
  </si>
  <si>
    <t>99d451ca-47a0-46f6-bf98-19511d43891d</t>
  </si>
  <si>
    <t>4d450bf0-9372-4462-8e7b-21922366b1d5</t>
  </si>
  <si>
    <t>05f78068-1064-46ed-9463-01a574e96196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</si>
  <si>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</si>
  <si>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</si>
  <si>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</si>
  <si>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</si>
  <si>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</si>
  <si>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</si>
  <si>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</si>
  <si>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</si>
  <si>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</si>
  <si>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</si>
  <si>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</si>
  <si>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</si>
  <si>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</si>
  <si>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</si>
  <si>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8ff8af7c-4658-467d-96b4-06f68a9fc489</t>
  </si>
  <si>
    <t>6d0d9fe9-e992-4521-819b-6342246f0104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</si>
  <si>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</si>
  <si>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</si>
  <si>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</si>
  <si>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</si>
  <si>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</si>
  <si>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</si>
  <si>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</si>
  <si>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</si>
  <si>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</si>
  <si>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</si>
  <si>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</si>
  <si>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</si>
  <si>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d351c139-4aa5-4ff6-a0da-7fbf467fd80c</t>
  </si>
  <si>
    <t>cf835aa5-6820-4152-80d5-4d0aa3507bc5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</si>
  <si>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</si>
  <si>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</si>
  <si>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</si>
  <si>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</si>
  <si>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</si>
  <si>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</si>
  <si>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</si>
  <si>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</si>
  <si>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</si>
  <si>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</si>
  <si>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</si>
  <si>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</si>
  <si>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</si>
  <si>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</si>
  <si>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</si>
  <si>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</si>
  <si>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</si>
  <si>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</si>
  <si>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</si>
  <si>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</si>
  <si>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0820ef0b-c1d9-40a1-ad87-225e7cfc72f5</t>
  </si>
  <si>
    <t>f36523d1-3060-47e1-be7c-33ff7abca005</t>
  </si>
  <si>
    <t>04facb53-8f64-4aea-980c-3a3febb0dbe3</t>
  </si>
  <si>
    <t>01f8453b-bc09-413c-aef9-fbded7f9d375</t>
  </si>
  <si>
    <t>4c9d4eae-19ea-43cd-bc45-6c35c0cbc8ee</t>
  </si>
  <si>
    <t>c02351cb-9530-4340-b05f-8621040428f9</t>
  </si>
  <si>
    <t>6a6d91c6-e8ff-4ad2-9207-78f886ccba91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</si>
  <si>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</si>
  <si>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</si>
  <si>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</si>
  <si>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</si>
  <si>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</si>
  <si>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</si>
  <si>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</si>
  <si>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</si>
  <si>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</si>
  <si>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96aa1b52-496d-40dd-b2ee-5305559684b6</t>
  </si>
  <si>
    <t>9e0bf23e-a657-4052-adc3-a9a4e406608d</t>
  </si>
  <si>
    <t>0969ef37-1387-4cf2-bf5a-569fb3510066</t>
  </si>
  <si>
    <t>4592eec7-7939-4448-b040-0182f5b85a86</t>
  </si>
  <si>
    <t>5c828bae-028e-4c5c-a1d8-a2748735b6d6</t>
  </si>
  <si>
    <t>978586ee-05e8-4d9e-a01e-e844538ffcc2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</si>
  <si>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</si>
  <si>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</si>
  <si>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</si>
  <si>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</si>
  <si>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</si>
  <si>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</si>
  <si>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1c7523f0-f98a-4eff-9507-ad2b333aa311</t>
  </si>
  <si>
    <t>b8c577ae-aafe-47f0-abc7-b9f0785b20cc</t>
  </si>
  <si>
    <t>e95d8b59-2907-47a8-9a76-39221da3997c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</si>
  <si>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</si>
  <si>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</si>
  <si>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</si>
  <si>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</si>
  <si>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</si>
  <si>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</si>
  <si>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</si>
  <si>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</si>
  <si>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</si>
  <si>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</si>
  <si>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</si>
  <si>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</si>
  <si>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</si>
  <si>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</si>
  <si>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</si>
  <si>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</si>
  <si>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</si>
  <si>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</si>
  <si>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</si>
  <si>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</si>
  <si>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</si>
  <si>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</si>
  <si>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</si>
  <si>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</si>
  <si>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</si>
  <si>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</si>
  <si>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</si>
  <si>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</si>
  <si>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aee8ae64-29a4-4a0d-8896-03f613eabbe5</t>
  </si>
  <si>
    <t>4343b7d7-1e92-4df4-ae50-060b4faf11f8</t>
  </si>
  <si>
    <t>53b991f6-2793-4629-a92d-9ad442ce1b48</t>
  </si>
  <si>
    <t>Текущий баланс кредитов</t>
  </si>
  <si>
    <t>Максимальный выданный кредит</t>
  </si>
  <si>
    <t>медицинские счета</t>
  </si>
  <si>
    <t xml:space="preserve">Кол-во кредитных карт </t>
  </si>
  <si>
    <t>Число нарушений</t>
  </si>
  <si>
    <t>Текущий баланс</t>
  </si>
  <si>
    <t>Максимально выданный кредит</t>
  </si>
  <si>
    <t>Срок кредитноый истории (лет)</t>
  </si>
  <si>
    <t>Мес доход</t>
  </si>
  <si>
    <t>Коэфф платежа на доход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</si>
  <si>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</si>
  <si>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</si>
  <si>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</si>
  <si>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</si>
  <si>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</si>
  <si>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</si>
  <si>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</si>
  <si>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</si>
  <si>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</si>
  <si>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</si>
  <si>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</si>
  <si>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</si>
  <si>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</si>
  <si>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Параметр</t>
  </si>
  <si>
    <t>Если модуль &gt; 1, тогда заменяем на медиану</t>
  </si>
  <si>
    <t>Если модуль &lt; 1, тогда заменяем на среднее</t>
  </si>
  <si>
    <t>Если признак качественные, тогда заменяем на моду</t>
  </si>
  <si>
    <t>MIN/MAX срок кредитной истории</t>
  </si>
  <si>
    <t>MIN/MAX Срок с посл нарушения</t>
  </si>
  <si>
    <t>MIN/MAX кредитные карты</t>
  </si>
  <si>
    <t>MIN/MAX Число нарушений</t>
  </si>
  <si>
    <t>MIN/MAX Кред рейтинг</t>
  </si>
  <si>
    <t>Z Размер кредита</t>
  </si>
  <si>
    <t>Z Годовая доходность</t>
  </si>
  <si>
    <t>Z ежемесячный платеж</t>
  </si>
  <si>
    <t>Z текущий баланс кредитов</t>
  </si>
  <si>
    <t>Z Максимальный выданный кредит</t>
  </si>
  <si>
    <t>Сред рейтинг для погашен</t>
  </si>
  <si>
    <t>Сред рейтинг для НЕ погашен</t>
  </si>
  <si>
    <t>Названия строк</t>
  </si>
  <si>
    <t>(пусто)</t>
  </si>
  <si>
    <t>Общий итог</t>
  </si>
  <si>
    <t>Количество по полю Срок кредита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</si>
</sst>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5" x14ac:knownFonts="1"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Continuous"/>
    </xf>
    <xf numFmtId="0" fontId="0" fillId="3" borderId="2" xfId="0" applyFont="1" applyFill="1" applyBorder="1"/>
    <xf numFmtId="0" fontId="0" fillId="0" borderId="2" xfId="0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" fillId="0" borderId="3" xfId="0" applyFont="1" applyBorder="1" applyAlignment="1">
      <alignment horizontal="centerContinuous"/>
    </xf>
    <xf numFmtId="0" fontId="0" fillId="0" borderId="3" xfId="0" applyBorder="1"/>
    <xf numFmtId="0" fontId="0" fillId="4" borderId="3" xfId="0" applyFill="1" applyBorder="1"/>
    <xf numFmtId="0" fontId="3" fillId="0" borderId="4" xfId="0" applyFont="1" applyBorder="1" applyAlignment="1">
      <alignment horizontal="centerContinuous"/>
    </xf>
    <xf numFmtId="0" fontId="4" fillId="0" borderId="5" xfId="0" applyFont="1" applyBorder="1"/>
    <xf numFmtId="0" fontId="4" fillId="0" borderId="6" xfId="0" applyFont="1" applyBorder="1"/>
    <xf numFmtId="164" fontId="0" fillId="3" borderId="2" xfId="0" applyNumberFormat="1" applyFont="1" applyFill="1" applyBorder="1"/>
    <xf numFmtId="3" fontId="0" fillId="3" borderId="2" xfId="0" applyNumberFormat="1" applyFont="1" applyFill="1" applyBorder="1"/>
    <xf numFmtId="2" fontId="0" fillId="3" borderId="2" xfId="0" applyNumberFormat="1" applyFont="1" applyFill="1" applyBorder="1"/>
    <xf numFmtId="164" fontId="0" fillId="0" borderId="2" xfId="0" applyNumberFormat="1" applyFont="1" applyBorder="1"/>
    <xf numFmtId="3" fontId="0" fillId="0" borderId="2" xfId="0" applyNumberFormat="1" applyFont="1" applyBorder="1"/>
    <xf numFmtId="2" fontId="0" fillId="0" borderId="2" xfId="0" applyNumberFormat="1" applyFont="1" applyBorder="1"/>
    <xf numFmtId="11" fontId="0" fillId="0" borderId="2" xfId="0" applyNumberFormat="1" applyFont="1" applyBorder="1"/>
    <xf numFmtId="11" fontId="0" fillId="3" borderId="2" xfId="0" applyNumberFormat="1" applyFont="1" applyFill="1" applyBorder="1"/>
    <xf numFmtId="0" fontId="2" fillId="2" borderId="7" xfId="0" applyFont="1" applyFill="1" applyBorder="1"/>
    <xf numFmtId="164" fontId="2" fillId="2" borderId="7" xfId="0" applyNumberFormat="1" applyFont="1" applyFill="1" applyBorder="1"/>
    <xf numFmtId="0" fontId="2" fillId="2" borderId="7" xfId="0" applyFont="1" applyFill="1" applyBorder="1" applyAlignment="1">
      <alignment wrapText="1"/>
    </xf>
    <xf numFmtId="2" fontId="2" fillId="2" borderId="7" xfId="0" applyNumberFormat="1" applyFont="1" applyFill="1" applyBorder="1"/>
    <xf numFmtId="0" fontId="0" fillId="0" borderId="8" xfId="0" applyFont="1" applyBorder="1"/>
    <xf numFmtId="164" fontId="0" fillId="0" borderId="8" xfId="0" applyNumberFormat="1" applyFont="1" applyBorder="1"/>
    <xf numFmtId="3" fontId="0" fillId="0" borderId="8" xfId="0" applyNumberFormat="1" applyFont="1" applyBorder="1"/>
    <xf numFmtId="2" fontId="0" fillId="0" borderId="8" xfId="0" applyNumberFormat="1" applyFont="1" applyBorder="1"/>
    <xf numFmtId="0" fontId="0" fillId="0" borderId="7" xfId="0" applyFont="1" applyBorder="1"/>
    <xf numFmtId="2" fontId="2" fillId="2" borderId="7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2" formatCode="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2" formatCode="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2" formatCode="0.00"/>
    </dxf>
    <dxf>
      <numFmt numFmtId="3" formatCode="#,##0"/>
    </dxf>
    <dxf>
      <numFmt numFmtId="164" formatCode="#,##0.00\ &quot;₽&quot;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'Данные(чистые)'!$D$1</c:f>
              <c:strCache>
                <c:ptCount val="1"/>
                <c:pt idx="0">
                  <c:v>Размер кредита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'Данные(чистые)'!$D$2:$D$1371</c:f>
              <c:numCache>
                <c:formatCode>#\ ##0.00\ "₽"</c:formatCode>
                <c:ptCount val="1370"/>
                <c:pt idx="0">
                  <c:v>445412</c:v>
                </c:pt>
                <c:pt idx="1">
                  <c:v>347666</c:v>
                </c:pt>
                <c:pt idx="2">
                  <c:v>206602</c:v>
                </c:pt>
                <c:pt idx="3">
                  <c:v>217646</c:v>
                </c:pt>
                <c:pt idx="4">
                  <c:v>548746</c:v>
                </c:pt>
                <c:pt idx="5">
                  <c:v>215952</c:v>
                </c:pt>
                <c:pt idx="6">
                  <c:v>234124</c:v>
                </c:pt>
                <c:pt idx="7">
                  <c:v>666204</c:v>
                </c:pt>
                <c:pt idx="8">
                  <c:v>390390</c:v>
                </c:pt>
                <c:pt idx="9">
                  <c:v>317108</c:v>
                </c:pt>
                <c:pt idx="10">
                  <c:v>128238</c:v>
                </c:pt>
                <c:pt idx="11">
                  <c:v>153252</c:v>
                </c:pt>
                <c:pt idx="12">
                  <c:v>91894</c:v>
                </c:pt>
                <c:pt idx="13">
                  <c:v>244926</c:v>
                </c:pt>
                <c:pt idx="14">
                  <c:v>465410</c:v>
                </c:pt>
                <c:pt idx="15">
                  <c:v>443960</c:v>
                </c:pt>
                <c:pt idx="16">
                  <c:v>334620</c:v>
                </c:pt>
                <c:pt idx="17">
                  <c:v>130174</c:v>
                </c:pt>
                <c:pt idx="18">
                  <c:v>333564</c:v>
                </c:pt>
                <c:pt idx="19">
                  <c:v>125796</c:v>
                </c:pt>
                <c:pt idx="20">
                  <c:v>161172</c:v>
                </c:pt>
                <c:pt idx="21">
                  <c:v>449108</c:v>
                </c:pt>
                <c:pt idx="22">
                  <c:v>688468</c:v>
                </c:pt>
                <c:pt idx="23">
                  <c:v>288948</c:v>
                </c:pt>
                <c:pt idx="24">
                  <c:v>311762</c:v>
                </c:pt>
                <c:pt idx="25">
                  <c:v>266112</c:v>
                </c:pt>
                <c:pt idx="26">
                  <c:v>129712</c:v>
                </c:pt>
                <c:pt idx="27">
                  <c:v>287980</c:v>
                </c:pt>
                <c:pt idx="28">
                  <c:v>439428</c:v>
                </c:pt>
                <c:pt idx="29">
                  <c:v>456808</c:v>
                </c:pt>
                <c:pt idx="30">
                  <c:v>518012</c:v>
                </c:pt>
                <c:pt idx="31">
                  <c:v>219692</c:v>
                </c:pt>
                <c:pt idx="32">
                  <c:v>374176</c:v>
                </c:pt>
                <c:pt idx="33">
                  <c:v>176198</c:v>
                </c:pt>
                <c:pt idx="34">
                  <c:v>78012</c:v>
                </c:pt>
                <c:pt idx="35">
                  <c:v>669372</c:v>
                </c:pt>
                <c:pt idx="36">
                  <c:v>130922</c:v>
                </c:pt>
                <c:pt idx="37">
                  <c:v>174548</c:v>
                </c:pt>
                <c:pt idx="38">
                  <c:v>290224</c:v>
                </c:pt>
                <c:pt idx="39">
                  <c:v>718784</c:v>
                </c:pt>
                <c:pt idx="40">
                  <c:v>602008</c:v>
                </c:pt>
                <c:pt idx="41">
                  <c:v>171248</c:v>
                </c:pt>
                <c:pt idx="42">
                  <c:v>523908</c:v>
                </c:pt>
                <c:pt idx="43">
                  <c:v>323466</c:v>
                </c:pt>
                <c:pt idx="44">
                  <c:v>144562</c:v>
                </c:pt>
                <c:pt idx="45">
                  <c:v>211222</c:v>
                </c:pt>
                <c:pt idx="46">
                  <c:v>162360</c:v>
                </c:pt>
                <c:pt idx="47">
                  <c:v>311058</c:v>
                </c:pt>
                <c:pt idx="48">
                  <c:v>767536</c:v>
                </c:pt>
                <c:pt idx="49">
                  <c:v>389884</c:v>
                </c:pt>
                <c:pt idx="50">
                  <c:v>163966</c:v>
                </c:pt>
                <c:pt idx="51">
                  <c:v>433312</c:v>
                </c:pt>
                <c:pt idx="52">
                  <c:v>89320</c:v>
                </c:pt>
                <c:pt idx="53">
                  <c:v>392282</c:v>
                </c:pt>
                <c:pt idx="54">
                  <c:v>262988</c:v>
                </c:pt>
                <c:pt idx="55">
                  <c:v>498586</c:v>
                </c:pt>
                <c:pt idx="56">
                  <c:v>378334</c:v>
                </c:pt>
                <c:pt idx="57">
                  <c:v>194942</c:v>
                </c:pt>
                <c:pt idx="58">
                  <c:v>731566</c:v>
                </c:pt>
                <c:pt idx="59">
                  <c:v>156772</c:v>
                </c:pt>
                <c:pt idx="60">
                  <c:v>158818</c:v>
                </c:pt>
                <c:pt idx="61">
                  <c:v>78738</c:v>
                </c:pt>
                <c:pt idx="62">
                  <c:v>453464</c:v>
                </c:pt>
                <c:pt idx="63">
                  <c:v>595672</c:v>
                </c:pt>
                <c:pt idx="64">
                  <c:v>166672</c:v>
                </c:pt>
                <c:pt idx="65">
                  <c:v>132792</c:v>
                </c:pt>
                <c:pt idx="66">
                  <c:v>119504</c:v>
                </c:pt>
                <c:pt idx="67">
                  <c:v>33022</c:v>
                </c:pt>
                <c:pt idx="68">
                  <c:v>448976</c:v>
                </c:pt>
                <c:pt idx="69">
                  <c:v>280588</c:v>
                </c:pt>
                <c:pt idx="70">
                  <c:v>556336</c:v>
                </c:pt>
                <c:pt idx="71">
                  <c:v>541310</c:v>
                </c:pt>
                <c:pt idx="72">
                  <c:v>311872</c:v>
                </c:pt>
                <c:pt idx="73">
                  <c:v>340604</c:v>
                </c:pt>
                <c:pt idx="74">
                  <c:v>765160</c:v>
                </c:pt>
                <c:pt idx="75">
                  <c:v>109802</c:v>
                </c:pt>
                <c:pt idx="76">
                  <c:v>349756</c:v>
                </c:pt>
                <c:pt idx="77">
                  <c:v>545886</c:v>
                </c:pt>
                <c:pt idx="78">
                  <c:v>354046</c:v>
                </c:pt>
                <c:pt idx="79">
                  <c:v>472098</c:v>
                </c:pt>
                <c:pt idx="80">
                  <c:v>86174</c:v>
                </c:pt>
                <c:pt idx="81">
                  <c:v>509586</c:v>
                </c:pt>
                <c:pt idx="82">
                  <c:v>218988</c:v>
                </c:pt>
                <c:pt idx="83">
                  <c:v>328262</c:v>
                </c:pt>
                <c:pt idx="84">
                  <c:v>663168</c:v>
                </c:pt>
                <c:pt idx="85">
                  <c:v>133078</c:v>
                </c:pt>
                <c:pt idx="86">
                  <c:v>752290</c:v>
                </c:pt>
                <c:pt idx="87">
                  <c:v>262724</c:v>
                </c:pt>
                <c:pt idx="88">
                  <c:v>54076</c:v>
                </c:pt>
                <c:pt idx="89">
                  <c:v>552882</c:v>
                </c:pt>
                <c:pt idx="90">
                  <c:v>402534</c:v>
                </c:pt>
                <c:pt idx="91">
                  <c:v>232716</c:v>
                </c:pt>
                <c:pt idx="92">
                  <c:v>286462</c:v>
                </c:pt>
                <c:pt idx="93">
                  <c:v>223256</c:v>
                </c:pt>
                <c:pt idx="94">
                  <c:v>348832</c:v>
                </c:pt>
                <c:pt idx="95">
                  <c:v>537878</c:v>
                </c:pt>
                <c:pt idx="96">
                  <c:v>196460</c:v>
                </c:pt>
                <c:pt idx="97">
                  <c:v>214786</c:v>
                </c:pt>
                <c:pt idx="98">
                  <c:v>109538</c:v>
                </c:pt>
                <c:pt idx="99">
                  <c:v>117986</c:v>
                </c:pt>
                <c:pt idx="100">
                  <c:v>133804</c:v>
                </c:pt>
                <c:pt idx="101">
                  <c:v>87846</c:v>
                </c:pt>
                <c:pt idx="102">
                  <c:v>332684</c:v>
                </c:pt>
                <c:pt idx="103">
                  <c:v>190498</c:v>
                </c:pt>
                <c:pt idx="104">
                  <c:v>448822</c:v>
                </c:pt>
                <c:pt idx="105">
                  <c:v>229086</c:v>
                </c:pt>
                <c:pt idx="106">
                  <c:v>393558</c:v>
                </c:pt>
                <c:pt idx="107">
                  <c:v>151954</c:v>
                </c:pt>
                <c:pt idx="108">
                  <c:v>254562</c:v>
                </c:pt>
                <c:pt idx="109">
                  <c:v>87912</c:v>
                </c:pt>
                <c:pt idx="110">
                  <c:v>156178</c:v>
                </c:pt>
                <c:pt idx="111">
                  <c:v>645018</c:v>
                </c:pt>
                <c:pt idx="112">
                  <c:v>605726</c:v>
                </c:pt>
                <c:pt idx="113">
                  <c:v>168300</c:v>
                </c:pt>
                <c:pt idx="114">
                  <c:v>174460</c:v>
                </c:pt>
                <c:pt idx="115">
                  <c:v>768394</c:v>
                </c:pt>
                <c:pt idx="116">
                  <c:v>314226</c:v>
                </c:pt>
                <c:pt idx="117">
                  <c:v>64966</c:v>
                </c:pt>
                <c:pt idx="118">
                  <c:v>300366</c:v>
                </c:pt>
                <c:pt idx="119">
                  <c:v>263648</c:v>
                </c:pt>
                <c:pt idx="120">
                  <c:v>716958</c:v>
                </c:pt>
                <c:pt idx="121">
                  <c:v>459602</c:v>
                </c:pt>
                <c:pt idx="122">
                  <c:v>405856</c:v>
                </c:pt>
                <c:pt idx="123">
                  <c:v>547580</c:v>
                </c:pt>
                <c:pt idx="124">
                  <c:v>175428</c:v>
                </c:pt>
                <c:pt idx="125">
                  <c:v>234806</c:v>
                </c:pt>
                <c:pt idx="126">
                  <c:v>25806</c:v>
                </c:pt>
                <c:pt idx="127">
                  <c:v>332706</c:v>
                </c:pt>
                <c:pt idx="128">
                  <c:v>333124</c:v>
                </c:pt>
                <c:pt idx="129">
                  <c:v>441276</c:v>
                </c:pt>
                <c:pt idx="130">
                  <c:v>327756</c:v>
                </c:pt>
                <c:pt idx="131">
                  <c:v>476586</c:v>
                </c:pt>
                <c:pt idx="132">
                  <c:v>261800</c:v>
                </c:pt>
                <c:pt idx="133">
                  <c:v>433136</c:v>
                </c:pt>
                <c:pt idx="134">
                  <c:v>322124</c:v>
                </c:pt>
                <c:pt idx="135">
                  <c:v>437668</c:v>
                </c:pt>
                <c:pt idx="136">
                  <c:v>377322</c:v>
                </c:pt>
                <c:pt idx="137">
                  <c:v>606122</c:v>
                </c:pt>
                <c:pt idx="138">
                  <c:v>520982</c:v>
                </c:pt>
                <c:pt idx="139">
                  <c:v>304590</c:v>
                </c:pt>
                <c:pt idx="140">
                  <c:v>472362</c:v>
                </c:pt>
                <c:pt idx="141">
                  <c:v>322872</c:v>
                </c:pt>
                <c:pt idx="142">
                  <c:v>149402</c:v>
                </c:pt>
                <c:pt idx="143">
                  <c:v>150458</c:v>
                </c:pt>
                <c:pt idx="144">
                  <c:v>341352</c:v>
                </c:pt>
                <c:pt idx="145">
                  <c:v>432256</c:v>
                </c:pt>
                <c:pt idx="146">
                  <c:v>301114</c:v>
                </c:pt>
                <c:pt idx="147">
                  <c:v>79398</c:v>
                </c:pt>
                <c:pt idx="148">
                  <c:v>171842</c:v>
                </c:pt>
                <c:pt idx="149">
                  <c:v>329120</c:v>
                </c:pt>
                <c:pt idx="150">
                  <c:v>486288</c:v>
                </c:pt>
                <c:pt idx="151">
                  <c:v>104368</c:v>
                </c:pt>
                <c:pt idx="152">
                  <c:v>205854</c:v>
                </c:pt>
                <c:pt idx="153">
                  <c:v>96690</c:v>
                </c:pt>
                <c:pt idx="154">
                  <c:v>111408</c:v>
                </c:pt>
                <c:pt idx="155">
                  <c:v>284152</c:v>
                </c:pt>
                <c:pt idx="156">
                  <c:v>269170</c:v>
                </c:pt>
                <c:pt idx="157">
                  <c:v>149116</c:v>
                </c:pt>
                <c:pt idx="158">
                  <c:v>396792</c:v>
                </c:pt>
                <c:pt idx="159">
                  <c:v>128832</c:v>
                </c:pt>
                <c:pt idx="160">
                  <c:v>152790</c:v>
                </c:pt>
                <c:pt idx="161">
                  <c:v>152966</c:v>
                </c:pt>
                <c:pt idx="162">
                  <c:v>292292</c:v>
                </c:pt>
                <c:pt idx="163">
                  <c:v>449460</c:v>
                </c:pt>
                <c:pt idx="164">
                  <c:v>86724</c:v>
                </c:pt>
                <c:pt idx="165">
                  <c:v>763840</c:v>
                </c:pt>
                <c:pt idx="166">
                  <c:v>83864</c:v>
                </c:pt>
                <c:pt idx="167">
                  <c:v>142846</c:v>
                </c:pt>
                <c:pt idx="168">
                  <c:v>551980</c:v>
                </c:pt>
                <c:pt idx="169">
                  <c:v>504658</c:v>
                </c:pt>
                <c:pt idx="170">
                  <c:v>177628</c:v>
                </c:pt>
                <c:pt idx="171">
                  <c:v>398464</c:v>
                </c:pt>
                <c:pt idx="172">
                  <c:v>732028</c:v>
                </c:pt>
                <c:pt idx="173">
                  <c:v>660132</c:v>
                </c:pt>
                <c:pt idx="174">
                  <c:v>25894</c:v>
                </c:pt>
                <c:pt idx="175">
                  <c:v>77132</c:v>
                </c:pt>
                <c:pt idx="176">
                  <c:v>128634</c:v>
                </c:pt>
                <c:pt idx="177">
                  <c:v>429264</c:v>
                </c:pt>
                <c:pt idx="178">
                  <c:v>427988</c:v>
                </c:pt>
                <c:pt idx="179">
                  <c:v>204248</c:v>
                </c:pt>
                <c:pt idx="180">
                  <c:v>653334</c:v>
                </c:pt>
                <c:pt idx="181">
                  <c:v>226336</c:v>
                </c:pt>
                <c:pt idx="182">
                  <c:v>216612</c:v>
                </c:pt>
                <c:pt idx="183">
                  <c:v>218130</c:v>
                </c:pt>
                <c:pt idx="184">
                  <c:v>431288</c:v>
                </c:pt>
                <c:pt idx="185">
                  <c:v>541794</c:v>
                </c:pt>
                <c:pt idx="186">
                  <c:v>448404</c:v>
                </c:pt>
                <c:pt idx="187">
                  <c:v>117854</c:v>
                </c:pt>
                <c:pt idx="188">
                  <c:v>537196</c:v>
                </c:pt>
                <c:pt idx="189">
                  <c:v>196108</c:v>
                </c:pt>
                <c:pt idx="190">
                  <c:v>337656</c:v>
                </c:pt>
                <c:pt idx="191">
                  <c:v>448272</c:v>
                </c:pt>
                <c:pt idx="192">
                  <c:v>63140</c:v>
                </c:pt>
                <c:pt idx="193">
                  <c:v>223344</c:v>
                </c:pt>
                <c:pt idx="194">
                  <c:v>436172</c:v>
                </c:pt>
                <c:pt idx="195">
                  <c:v>157146</c:v>
                </c:pt>
                <c:pt idx="196">
                  <c:v>178046</c:v>
                </c:pt>
                <c:pt idx="197">
                  <c:v>216194</c:v>
                </c:pt>
                <c:pt idx="198">
                  <c:v>430100</c:v>
                </c:pt>
                <c:pt idx="199">
                  <c:v>562760</c:v>
                </c:pt>
                <c:pt idx="200">
                  <c:v>118998</c:v>
                </c:pt>
                <c:pt idx="201">
                  <c:v>334356</c:v>
                </c:pt>
                <c:pt idx="202">
                  <c:v>266926</c:v>
                </c:pt>
                <c:pt idx="203">
                  <c:v>224796</c:v>
                </c:pt>
                <c:pt idx="204">
                  <c:v>401852</c:v>
                </c:pt>
                <c:pt idx="205">
                  <c:v>273482</c:v>
                </c:pt>
                <c:pt idx="206">
                  <c:v>323708</c:v>
                </c:pt>
                <c:pt idx="207">
                  <c:v>88528</c:v>
                </c:pt>
                <c:pt idx="208">
                  <c:v>110902</c:v>
                </c:pt>
                <c:pt idx="209">
                  <c:v>132022</c:v>
                </c:pt>
                <c:pt idx="210">
                  <c:v>277948</c:v>
                </c:pt>
                <c:pt idx="211">
                  <c:v>219186</c:v>
                </c:pt>
                <c:pt idx="212">
                  <c:v>178684</c:v>
                </c:pt>
                <c:pt idx="213">
                  <c:v>108526</c:v>
                </c:pt>
                <c:pt idx="214">
                  <c:v>205524</c:v>
                </c:pt>
                <c:pt idx="215">
                  <c:v>134618</c:v>
                </c:pt>
                <c:pt idx="216">
                  <c:v>94974</c:v>
                </c:pt>
                <c:pt idx="217">
                  <c:v>523248</c:v>
                </c:pt>
                <c:pt idx="218">
                  <c:v>588544</c:v>
                </c:pt>
                <c:pt idx="219">
                  <c:v>391468</c:v>
                </c:pt>
                <c:pt idx="220">
                  <c:v>432168</c:v>
                </c:pt>
                <c:pt idx="221">
                  <c:v>628474</c:v>
                </c:pt>
                <c:pt idx="222">
                  <c:v>513524</c:v>
                </c:pt>
                <c:pt idx="223">
                  <c:v>765006</c:v>
                </c:pt>
                <c:pt idx="224">
                  <c:v>141636</c:v>
                </c:pt>
                <c:pt idx="225">
                  <c:v>130328</c:v>
                </c:pt>
                <c:pt idx="226">
                  <c:v>268664</c:v>
                </c:pt>
                <c:pt idx="227">
                  <c:v>448712</c:v>
                </c:pt>
                <c:pt idx="228">
                  <c:v>334686</c:v>
                </c:pt>
                <c:pt idx="229">
                  <c:v>175076</c:v>
                </c:pt>
                <c:pt idx="230">
                  <c:v>107712</c:v>
                </c:pt>
                <c:pt idx="231">
                  <c:v>155210</c:v>
                </c:pt>
                <c:pt idx="232">
                  <c:v>712404</c:v>
                </c:pt>
                <c:pt idx="233">
                  <c:v>753610</c:v>
                </c:pt>
                <c:pt idx="234">
                  <c:v>154748</c:v>
                </c:pt>
                <c:pt idx="235">
                  <c:v>251416</c:v>
                </c:pt>
                <c:pt idx="236">
                  <c:v>764390</c:v>
                </c:pt>
                <c:pt idx="237">
                  <c:v>616902</c:v>
                </c:pt>
                <c:pt idx="238">
                  <c:v>170962</c:v>
                </c:pt>
                <c:pt idx="239">
                  <c:v>332222</c:v>
                </c:pt>
                <c:pt idx="240">
                  <c:v>440132</c:v>
                </c:pt>
                <c:pt idx="241">
                  <c:v>112574</c:v>
                </c:pt>
                <c:pt idx="242">
                  <c:v>88198</c:v>
                </c:pt>
                <c:pt idx="243">
                  <c:v>764544</c:v>
                </c:pt>
                <c:pt idx="244">
                  <c:v>224642</c:v>
                </c:pt>
                <c:pt idx="245">
                  <c:v>446336</c:v>
                </c:pt>
                <c:pt idx="246">
                  <c:v>447656</c:v>
                </c:pt>
                <c:pt idx="247">
                  <c:v>261910</c:v>
                </c:pt>
                <c:pt idx="248">
                  <c:v>746372</c:v>
                </c:pt>
                <c:pt idx="249">
                  <c:v>146982</c:v>
                </c:pt>
                <c:pt idx="250">
                  <c:v>533698</c:v>
                </c:pt>
                <c:pt idx="251">
                  <c:v>563068</c:v>
                </c:pt>
                <c:pt idx="252">
                  <c:v>163482</c:v>
                </c:pt>
                <c:pt idx="253">
                  <c:v>173316</c:v>
                </c:pt>
                <c:pt idx="254">
                  <c:v>133936</c:v>
                </c:pt>
                <c:pt idx="255">
                  <c:v>64526</c:v>
                </c:pt>
                <c:pt idx="256">
                  <c:v>47806</c:v>
                </c:pt>
                <c:pt idx="257">
                  <c:v>147576</c:v>
                </c:pt>
                <c:pt idx="258">
                  <c:v>545160</c:v>
                </c:pt>
                <c:pt idx="259">
                  <c:v>657294</c:v>
                </c:pt>
                <c:pt idx="260">
                  <c:v>780406</c:v>
                </c:pt>
                <c:pt idx="261">
                  <c:v>43318</c:v>
                </c:pt>
                <c:pt idx="262">
                  <c:v>44792</c:v>
                </c:pt>
                <c:pt idx="263">
                  <c:v>772772</c:v>
                </c:pt>
                <c:pt idx="264">
                  <c:v>268004</c:v>
                </c:pt>
                <c:pt idx="265">
                  <c:v>776864</c:v>
                </c:pt>
                <c:pt idx="266">
                  <c:v>273856</c:v>
                </c:pt>
                <c:pt idx="267">
                  <c:v>33154</c:v>
                </c:pt>
                <c:pt idx="268">
                  <c:v>450384</c:v>
                </c:pt>
                <c:pt idx="269">
                  <c:v>662310</c:v>
                </c:pt>
                <c:pt idx="270">
                  <c:v>353232</c:v>
                </c:pt>
                <c:pt idx="271">
                  <c:v>221056</c:v>
                </c:pt>
                <c:pt idx="272">
                  <c:v>469678</c:v>
                </c:pt>
                <c:pt idx="273">
                  <c:v>319726</c:v>
                </c:pt>
                <c:pt idx="274">
                  <c:v>460350</c:v>
                </c:pt>
                <c:pt idx="275">
                  <c:v>133606</c:v>
                </c:pt>
                <c:pt idx="276">
                  <c:v>79948</c:v>
                </c:pt>
                <c:pt idx="277">
                  <c:v>767690</c:v>
                </c:pt>
                <c:pt idx="278">
                  <c:v>328350</c:v>
                </c:pt>
                <c:pt idx="279">
                  <c:v>380622</c:v>
                </c:pt>
                <c:pt idx="280">
                  <c:v>281710</c:v>
                </c:pt>
                <c:pt idx="281">
                  <c:v>418572</c:v>
                </c:pt>
                <c:pt idx="282">
                  <c:v>161656</c:v>
                </c:pt>
                <c:pt idx="283">
                  <c:v>87274</c:v>
                </c:pt>
                <c:pt idx="284">
                  <c:v>294580</c:v>
                </c:pt>
                <c:pt idx="285">
                  <c:v>39138</c:v>
                </c:pt>
                <c:pt idx="286">
                  <c:v>516978</c:v>
                </c:pt>
                <c:pt idx="287">
                  <c:v>449724</c:v>
                </c:pt>
                <c:pt idx="288">
                  <c:v>260436</c:v>
                </c:pt>
                <c:pt idx="289">
                  <c:v>539176</c:v>
                </c:pt>
                <c:pt idx="290">
                  <c:v>264396</c:v>
                </c:pt>
                <c:pt idx="291">
                  <c:v>242264</c:v>
                </c:pt>
                <c:pt idx="292">
                  <c:v>444752</c:v>
                </c:pt>
                <c:pt idx="293">
                  <c:v>251196</c:v>
                </c:pt>
                <c:pt idx="294">
                  <c:v>224312</c:v>
                </c:pt>
                <c:pt idx="295">
                  <c:v>222728</c:v>
                </c:pt>
                <c:pt idx="296">
                  <c:v>450648</c:v>
                </c:pt>
                <c:pt idx="297">
                  <c:v>407528</c:v>
                </c:pt>
                <c:pt idx="298">
                  <c:v>152372</c:v>
                </c:pt>
                <c:pt idx="299">
                  <c:v>704946</c:v>
                </c:pt>
                <c:pt idx="300">
                  <c:v>87472</c:v>
                </c:pt>
                <c:pt idx="301">
                  <c:v>234036</c:v>
                </c:pt>
                <c:pt idx="302">
                  <c:v>223146</c:v>
                </c:pt>
                <c:pt idx="303">
                  <c:v>649902</c:v>
                </c:pt>
                <c:pt idx="304">
                  <c:v>214632</c:v>
                </c:pt>
                <c:pt idx="305">
                  <c:v>396286</c:v>
                </c:pt>
                <c:pt idx="306">
                  <c:v>268664</c:v>
                </c:pt>
                <c:pt idx="307">
                  <c:v>405746</c:v>
                </c:pt>
                <c:pt idx="308">
                  <c:v>188166</c:v>
                </c:pt>
                <c:pt idx="309">
                  <c:v>358578</c:v>
                </c:pt>
                <c:pt idx="310">
                  <c:v>94534</c:v>
                </c:pt>
                <c:pt idx="311">
                  <c:v>767624</c:v>
                </c:pt>
                <c:pt idx="312">
                  <c:v>403964</c:v>
                </c:pt>
                <c:pt idx="313">
                  <c:v>531168</c:v>
                </c:pt>
                <c:pt idx="314">
                  <c:v>390896</c:v>
                </c:pt>
                <c:pt idx="315">
                  <c:v>134794</c:v>
                </c:pt>
                <c:pt idx="316">
                  <c:v>134596</c:v>
                </c:pt>
                <c:pt idx="317">
                  <c:v>311850</c:v>
                </c:pt>
                <c:pt idx="318">
                  <c:v>429000</c:v>
                </c:pt>
                <c:pt idx="319">
                  <c:v>215446</c:v>
                </c:pt>
                <c:pt idx="320">
                  <c:v>375650</c:v>
                </c:pt>
                <c:pt idx="321">
                  <c:v>762696</c:v>
                </c:pt>
                <c:pt idx="322">
                  <c:v>781022</c:v>
                </c:pt>
                <c:pt idx="323">
                  <c:v>131934</c:v>
                </c:pt>
                <c:pt idx="324">
                  <c:v>556996</c:v>
                </c:pt>
                <c:pt idx="325">
                  <c:v>158026</c:v>
                </c:pt>
                <c:pt idx="326">
                  <c:v>130746</c:v>
                </c:pt>
                <c:pt idx="327">
                  <c:v>208670</c:v>
                </c:pt>
                <c:pt idx="328">
                  <c:v>298166</c:v>
                </c:pt>
                <c:pt idx="329">
                  <c:v>267784</c:v>
                </c:pt>
                <c:pt idx="330">
                  <c:v>430012</c:v>
                </c:pt>
                <c:pt idx="331">
                  <c:v>44022</c:v>
                </c:pt>
                <c:pt idx="332">
                  <c:v>140888</c:v>
                </c:pt>
                <c:pt idx="333">
                  <c:v>260216</c:v>
                </c:pt>
                <c:pt idx="334">
                  <c:v>151602</c:v>
                </c:pt>
                <c:pt idx="335">
                  <c:v>220770</c:v>
                </c:pt>
                <c:pt idx="336">
                  <c:v>176220</c:v>
                </c:pt>
                <c:pt idx="337">
                  <c:v>324346</c:v>
                </c:pt>
                <c:pt idx="338">
                  <c:v>259138</c:v>
                </c:pt>
                <c:pt idx="339">
                  <c:v>32450</c:v>
                </c:pt>
                <c:pt idx="340">
                  <c:v>455906</c:v>
                </c:pt>
                <c:pt idx="341">
                  <c:v>388168</c:v>
                </c:pt>
                <c:pt idx="342">
                  <c:v>261492</c:v>
                </c:pt>
                <c:pt idx="343">
                  <c:v>171776</c:v>
                </c:pt>
                <c:pt idx="344">
                  <c:v>648516</c:v>
                </c:pt>
                <c:pt idx="345">
                  <c:v>214962</c:v>
                </c:pt>
                <c:pt idx="346">
                  <c:v>448932</c:v>
                </c:pt>
                <c:pt idx="347">
                  <c:v>447524</c:v>
                </c:pt>
                <c:pt idx="348">
                  <c:v>484968</c:v>
                </c:pt>
                <c:pt idx="349">
                  <c:v>129756</c:v>
                </c:pt>
                <c:pt idx="350">
                  <c:v>221320</c:v>
                </c:pt>
                <c:pt idx="351">
                  <c:v>66572</c:v>
                </c:pt>
                <c:pt idx="352">
                  <c:v>462792</c:v>
                </c:pt>
                <c:pt idx="353">
                  <c:v>445632</c:v>
                </c:pt>
                <c:pt idx="354">
                  <c:v>219054</c:v>
                </c:pt>
                <c:pt idx="355">
                  <c:v>132616</c:v>
                </c:pt>
                <c:pt idx="356">
                  <c:v>590986</c:v>
                </c:pt>
                <c:pt idx="357">
                  <c:v>96800</c:v>
                </c:pt>
                <c:pt idx="358">
                  <c:v>43054</c:v>
                </c:pt>
                <c:pt idx="359">
                  <c:v>321420</c:v>
                </c:pt>
                <c:pt idx="360">
                  <c:v>483098</c:v>
                </c:pt>
                <c:pt idx="361">
                  <c:v>257554</c:v>
                </c:pt>
                <c:pt idx="362">
                  <c:v>268752</c:v>
                </c:pt>
                <c:pt idx="363">
                  <c:v>147400</c:v>
                </c:pt>
                <c:pt idx="364">
                  <c:v>387288</c:v>
                </c:pt>
                <c:pt idx="365">
                  <c:v>234762</c:v>
                </c:pt>
                <c:pt idx="366">
                  <c:v>264836</c:v>
                </c:pt>
                <c:pt idx="367">
                  <c:v>223102</c:v>
                </c:pt>
                <c:pt idx="368">
                  <c:v>748154</c:v>
                </c:pt>
                <c:pt idx="369">
                  <c:v>434896</c:v>
                </c:pt>
                <c:pt idx="370">
                  <c:v>156552</c:v>
                </c:pt>
                <c:pt idx="371">
                  <c:v>132000</c:v>
                </c:pt>
                <c:pt idx="372">
                  <c:v>358116</c:v>
                </c:pt>
                <c:pt idx="373">
                  <c:v>108130</c:v>
                </c:pt>
                <c:pt idx="374">
                  <c:v>526460</c:v>
                </c:pt>
                <c:pt idx="375">
                  <c:v>608014</c:v>
                </c:pt>
                <c:pt idx="376">
                  <c:v>288354</c:v>
                </c:pt>
                <c:pt idx="377">
                  <c:v>132462</c:v>
                </c:pt>
                <c:pt idx="378">
                  <c:v>306482</c:v>
                </c:pt>
                <c:pt idx="379">
                  <c:v>327866</c:v>
                </c:pt>
                <c:pt idx="380">
                  <c:v>110044</c:v>
                </c:pt>
                <c:pt idx="381">
                  <c:v>131560</c:v>
                </c:pt>
                <c:pt idx="382">
                  <c:v>757768</c:v>
                </c:pt>
                <c:pt idx="383">
                  <c:v>109714</c:v>
                </c:pt>
                <c:pt idx="384">
                  <c:v>111980</c:v>
                </c:pt>
                <c:pt idx="385">
                  <c:v>774246</c:v>
                </c:pt>
                <c:pt idx="386">
                  <c:v>337436</c:v>
                </c:pt>
                <c:pt idx="387">
                  <c:v>351714</c:v>
                </c:pt>
                <c:pt idx="388">
                  <c:v>110462</c:v>
                </c:pt>
                <c:pt idx="389">
                  <c:v>266926</c:v>
                </c:pt>
                <c:pt idx="390">
                  <c:v>560956</c:v>
                </c:pt>
                <c:pt idx="391">
                  <c:v>337150</c:v>
                </c:pt>
                <c:pt idx="392">
                  <c:v>156090</c:v>
                </c:pt>
                <c:pt idx="393">
                  <c:v>172040</c:v>
                </c:pt>
                <c:pt idx="394">
                  <c:v>150788</c:v>
                </c:pt>
                <c:pt idx="395">
                  <c:v>263318</c:v>
                </c:pt>
                <c:pt idx="396">
                  <c:v>552750</c:v>
                </c:pt>
                <c:pt idx="397">
                  <c:v>762454</c:v>
                </c:pt>
                <c:pt idx="398">
                  <c:v>304062</c:v>
                </c:pt>
                <c:pt idx="399">
                  <c:v>230362</c:v>
                </c:pt>
                <c:pt idx="400">
                  <c:v>87428</c:v>
                </c:pt>
                <c:pt idx="401">
                  <c:v>153868</c:v>
                </c:pt>
                <c:pt idx="402">
                  <c:v>132704</c:v>
                </c:pt>
                <c:pt idx="403">
                  <c:v>316998</c:v>
                </c:pt>
                <c:pt idx="404">
                  <c:v>121440</c:v>
                </c:pt>
                <c:pt idx="405">
                  <c:v>178640</c:v>
                </c:pt>
                <c:pt idx="406">
                  <c:v>671836</c:v>
                </c:pt>
                <c:pt idx="407">
                  <c:v>588962</c:v>
                </c:pt>
                <c:pt idx="408">
                  <c:v>175010</c:v>
                </c:pt>
                <c:pt idx="409">
                  <c:v>429440</c:v>
                </c:pt>
                <c:pt idx="410">
                  <c:v>777084</c:v>
                </c:pt>
                <c:pt idx="411">
                  <c:v>109582</c:v>
                </c:pt>
                <c:pt idx="412">
                  <c:v>483604</c:v>
                </c:pt>
                <c:pt idx="413">
                  <c:v>341308</c:v>
                </c:pt>
                <c:pt idx="414">
                  <c:v>152416</c:v>
                </c:pt>
                <c:pt idx="415">
                  <c:v>327426</c:v>
                </c:pt>
                <c:pt idx="416">
                  <c:v>77000</c:v>
                </c:pt>
                <c:pt idx="417">
                  <c:v>535920</c:v>
                </c:pt>
                <c:pt idx="418">
                  <c:v>553916</c:v>
                </c:pt>
                <c:pt idx="419">
                  <c:v>349932</c:v>
                </c:pt>
                <c:pt idx="420">
                  <c:v>134992</c:v>
                </c:pt>
                <c:pt idx="421">
                  <c:v>765226</c:v>
                </c:pt>
                <c:pt idx="422">
                  <c:v>122870</c:v>
                </c:pt>
                <c:pt idx="423">
                  <c:v>218702</c:v>
                </c:pt>
                <c:pt idx="424">
                  <c:v>77814</c:v>
                </c:pt>
                <c:pt idx="425">
                  <c:v>262174</c:v>
                </c:pt>
                <c:pt idx="426">
                  <c:v>148214</c:v>
                </c:pt>
                <c:pt idx="427">
                  <c:v>778712</c:v>
                </c:pt>
                <c:pt idx="428">
                  <c:v>215776</c:v>
                </c:pt>
                <c:pt idx="429">
                  <c:v>755062</c:v>
                </c:pt>
                <c:pt idx="430">
                  <c:v>215974</c:v>
                </c:pt>
                <c:pt idx="431">
                  <c:v>328548</c:v>
                </c:pt>
                <c:pt idx="432">
                  <c:v>397738</c:v>
                </c:pt>
                <c:pt idx="433">
                  <c:v>347996</c:v>
                </c:pt>
                <c:pt idx="434">
                  <c:v>432520</c:v>
                </c:pt>
                <c:pt idx="435">
                  <c:v>776864</c:v>
                </c:pt>
                <c:pt idx="436">
                  <c:v>335082</c:v>
                </c:pt>
                <c:pt idx="437">
                  <c:v>220286</c:v>
                </c:pt>
                <c:pt idx="438">
                  <c:v>329054</c:v>
                </c:pt>
                <c:pt idx="439">
                  <c:v>231264</c:v>
                </c:pt>
                <c:pt idx="440">
                  <c:v>61358</c:v>
                </c:pt>
                <c:pt idx="441">
                  <c:v>220396</c:v>
                </c:pt>
                <c:pt idx="442">
                  <c:v>353782</c:v>
                </c:pt>
                <c:pt idx="443">
                  <c:v>356444</c:v>
                </c:pt>
                <c:pt idx="444">
                  <c:v>111034</c:v>
                </c:pt>
                <c:pt idx="445">
                  <c:v>389620</c:v>
                </c:pt>
                <c:pt idx="446">
                  <c:v>782320</c:v>
                </c:pt>
                <c:pt idx="447">
                  <c:v>523292</c:v>
                </c:pt>
                <c:pt idx="448">
                  <c:v>268620</c:v>
                </c:pt>
                <c:pt idx="449">
                  <c:v>215622</c:v>
                </c:pt>
                <c:pt idx="450">
                  <c:v>222112</c:v>
                </c:pt>
                <c:pt idx="451">
                  <c:v>429572</c:v>
                </c:pt>
                <c:pt idx="452">
                  <c:v>318538</c:v>
                </c:pt>
                <c:pt idx="453">
                  <c:v>135014</c:v>
                </c:pt>
                <c:pt idx="454">
                  <c:v>333036</c:v>
                </c:pt>
                <c:pt idx="455">
                  <c:v>351076</c:v>
                </c:pt>
                <c:pt idx="456">
                  <c:v>209462</c:v>
                </c:pt>
                <c:pt idx="457">
                  <c:v>221496</c:v>
                </c:pt>
                <c:pt idx="458">
                  <c:v>54230</c:v>
                </c:pt>
                <c:pt idx="459">
                  <c:v>64592</c:v>
                </c:pt>
                <c:pt idx="460">
                  <c:v>152592</c:v>
                </c:pt>
                <c:pt idx="461">
                  <c:v>322520</c:v>
                </c:pt>
                <c:pt idx="462">
                  <c:v>111914</c:v>
                </c:pt>
                <c:pt idx="463">
                  <c:v>237116</c:v>
                </c:pt>
                <c:pt idx="464">
                  <c:v>341550</c:v>
                </c:pt>
                <c:pt idx="465">
                  <c:v>671506</c:v>
                </c:pt>
                <c:pt idx="466">
                  <c:v>279862</c:v>
                </c:pt>
                <c:pt idx="467">
                  <c:v>333212</c:v>
                </c:pt>
                <c:pt idx="468">
                  <c:v>208670</c:v>
                </c:pt>
                <c:pt idx="469">
                  <c:v>219692</c:v>
                </c:pt>
                <c:pt idx="470">
                  <c:v>707872</c:v>
                </c:pt>
                <c:pt idx="471">
                  <c:v>77286</c:v>
                </c:pt>
                <c:pt idx="472">
                  <c:v>246774</c:v>
                </c:pt>
                <c:pt idx="473">
                  <c:v>265694</c:v>
                </c:pt>
                <c:pt idx="474">
                  <c:v>288420</c:v>
                </c:pt>
                <c:pt idx="475">
                  <c:v>271700</c:v>
                </c:pt>
                <c:pt idx="476">
                  <c:v>449768</c:v>
                </c:pt>
                <c:pt idx="477">
                  <c:v>222684</c:v>
                </c:pt>
                <c:pt idx="478">
                  <c:v>196196</c:v>
                </c:pt>
                <c:pt idx="479">
                  <c:v>219538</c:v>
                </c:pt>
                <c:pt idx="480">
                  <c:v>297902</c:v>
                </c:pt>
                <c:pt idx="481">
                  <c:v>322300</c:v>
                </c:pt>
                <c:pt idx="482">
                  <c:v>407132</c:v>
                </c:pt>
                <c:pt idx="483">
                  <c:v>357588</c:v>
                </c:pt>
                <c:pt idx="484">
                  <c:v>128942</c:v>
                </c:pt>
                <c:pt idx="485">
                  <c:v>223168</c:v>
                </c:pt>
                <c:pt idx="486">
                  <c:v>214940</c:v>
                </c:pt>
                <c:pt idx="487">
                  <c:v>216128</c:v>
                </c:pt>
                <c:pt idx="488">
                  <c:v>246202</c:v>
                </c:pt>
                <c:pt idx="489">
                  <c:v>105798</c:v>
                </c:pt>
                <c:pt idx="490">
                  <c:v>423214</c:v>
                </c:pt>
                <c:pt idx="491">
                  <c:v>188298</c:v>
                </c:pt>
                <c:pt idx="492">
                  <c:v>111122</c:v>
                </c:pt>
                <c:pt idx="493">
                  <c:v>259270</c:v>
                </c:pt>
                <c:pt idx="494">
                  <c:v>178948</c:v>
                </c:pt>
                <c:pt idx="495">
                  <c:v>217338</c:v>
                </c:pt>
                <c:pt idx="496">
                  <c:v>263362</c:v>
                </c:pt>
                <c:pt idx="497">
                  <c:v>395846</c:v>
                </c:pt>
                <c:pt idx="498">
                  <c:v>560010</c:v>
                </c:pt>
                <c:pt idx="499">
                  <c:v>287408</c:v>
                </c:pt>
                <c:pt idx="500">
                  <c:v>107998</c:v>
                </c:pt>
                <c:pt idx="501">
                  <c:v>450912</c:v>
                </c:pt>
                <c:pt idx="502">
                  <c:v>182028</c:v>
                </c:pt>
                <c:pt idx="503">
                  <c:v>214764</c:v>
                </c:pt>
                <c:pt idx="504">
                  <c:v>175956</c:v>
                </c:pt>
                <c:pt idx="505">
                  <c:v>400400</c:v>
                </c:pt>
                <c:pt idx="506">
                  <c:v>628584</c:v>
                </c:pt>
                <c:pt idx="507">
                  <c:v>540364</c:v>
                </c:pt>
                <c:pt idx="508">
                  <c:v>162074</c:v>
                </c:pt>
                <c:pt idx="509">
                  <c:v>345136</c:v>
                </c:pt>
                <c:pt idx="510">
                  <c:v>266794</c:v>
                </c:pt>
                <c:pt idx="511">
                  <c:v>446160</c:v>
                </c:pt>
                <c:pt idx="512">
                  <c:v>347028</c:v>
                </c:pt>
                <c:pt idx="513">
                  <c:v>283426</c:v>
                </c:pt>
                <c:pt idx="514">
                  <c:v>270556</c:v>
                </c:pt>
                <c:pt idx="515">
                  <c:v>322476</c:v>
                </c:pt>
                <c:pt idx="516">
                  <c:v>441364</c:v>
                </c:pt>
                <c:pt idx="517">
                  <c:v>247786</c:v>
                </c:pt>
                <c:pt idx="518">
                  <c:v>334070</c:v>
                </c:pt>
                <c:pt idx="519">
                  <c:v>54824</c:v>
                </c:pt>
                <c:pt idx="520">
                  <c:v>403480</c:v>
                </c:pt>
                <c:pt idx="521">
                  <c:v>105468</c:v>
                </c:pt>
                <c:pt idx="522">
                  <c:v>137852</c:v>
                </c:pt>
                <c:pt idx="523">
                  <c:v>131274</c:v>
                </c:pt>
                <c:pt idx="524">
                  <c:v>46156</c:v>
                </c:pt>
                <c:pt idx="525">
                  <c:v>67496</c:v>
                </c:pt>
                <c:pt idx="526">
                  <c:v>138380</c:v>
                </c:pt>
                <c:pt idx="527">
                  <c:v>172436</c:v>
                </c:pt>
                <c:pt idx="528">
                  <c:v>336732</c:v>
                </c:pt>
                <c:pt idx="529">
                  <c:v>107932</c:v>
                </c:pt>
                <c:pt idx="530">
                  <c:v>346060</c:v>
                </c:pt>
                <c:pt idx="531">
                  <c:v>217888</c:v>
                </c:pt>
                <c:pt idx="532">
                  <c:v>216524</c:v>
                </c:pt>
                <c:pt idx="533">
                  <c:v>261448</c:v>
                </c:pt>
                <c:pt idx="534">
                  <c:v>430804</c:v>
                </c:pt>
                <c:pt idx="535">
                  <c:v>163878</c:v>
                </c:pt>
                <c:pt idx="536">
                  <c:v>227546</c:v>
                </c:pt>
                <c:pt idx="537">
                  <c:v>560516</c:v>
                </c:pt>
                <c:pt idx="538">
                  <c:v>470316</c:v>
                </c:pt>
                <c:pt idx="539">
                  <c:v>190784</c:v>
                </c:pt>
                <c:pt idx="540">
                  <c:v>395846</c:v>
                </c:pt>
                <c:pt idx="541">
                  <c:v>450120</c:v>
                </c:pt>
                <c:pt idx="542">
                  <c:v>399014</c:v>
                </c:pt>
                <c:pt idx="543">
                  <c:v>270402</c:v>
                </c:pt>
                <c:pt idx="544">
                  <c:v>129184</c:v>
                </c:pt>
                <c:pt idx="545">
                  <c:v>247500</c:v>
                </c:pt>
                <c:pt idx="546">
                  <c:v>396792</c:v>
                </c:pt>
                <c:pt idx="547">
                  <c:v>109582</c:v>
                </c:pt>
                <c:pt idx="548">
                  <c:v>391314</c:v>
                </c:pt>
                <c:pt idx="549">
                  <c:v>520454</c:v>
                </c:pt>
                <c:pt idx="550">
                  <c:v>330792</c:v>
                </c:pt>
                <c:pt idx="551">
                  <c:v>222530</c:v>
                </c:pt>
                <c:pt idx="552">
                  <c:v>446820</c:v>
                </c:pt>
                <c:pt idx="553">
                  <c:v>79530</c:v>
                </c:pt>
                <c:pt idx="554">
                  <c:v>262988</c:v>
                </c:pt>
                <c:pt idx="555">
                  <c:v>110814</c:v>
                </c:pt>
                <c:pt idx="556">
                  <c:v>385308</c:v>
                </c:pt>
                <c:pt idx="557">
                  <c:v>158620</c:v>
                </c:pt>
                <c:pt idx="558">
                  <c:v>146366</c:v>
                </c:pt>
                <c:pt idx="559">
                  <c:v>435512</c:v>
                </c:pt>
                <c:pt idx="560">
                  <c:v>130944</c:v>
                </c:pt>
                <c:pt idx="561">
                  <c:v>134684</c:v>
                </c:pt>
                <c:pt idx="562">
                  <c:v>352220</c:v>
                </c:pt>
                <c:pt idx="563">
                  <c:v>133012</c:v>
                </c:pt>
                <c:pt idx="564">
                  <c:v>260260</c:v>
                </c:pt>
                <c:pt idx="565">
                  <c:v>769230</c:v>
                </c:pt>
                <c:pt idx="566">
                  <c:v>360052</c:v>
                </c:pt>
                <c:pt idx="567">
                  <c:v>259028</c:v>
                </c:pt>
                <c:pt idx="568">
                  <c:v>267542</c:v>
                </c:pt>
                <c:pt idx="569">
                  <c:v>221276</c:v>
                </c:pt>
                <c:pt idx="570">
                  <c:v>222420</c:v>
                </c:pt>
                <c:pt idx="571">
                  <c:v>280852</c:v>
                </c:pt>
                <c:pt idx="572">
                  <c:v>386694</c:v>
                </c:pt>
                <c:pt idx="573">
                  <c:v>224092</c:v>
                </c:pt>
                <c:pt idx="574">
                  <c:v>65912</c:v>
                </c:pt>
                <c:pt idx="575">
                  <c:v>177144</c:v>
                </c:pt>
                <c:pt idx="576">
                  <c:v>94908</c:v>
                </c:pt>
                <c:pt idx="577">
                  <c:v>220770</c:v>
                </c:pt>
                <c:pt idx="578">
                  <c:v>568414</c:v>
                </c:pt>
                <c:pt idx="579">
                  <c:v>380512</c:v>
                </c:pt>
                <c:pt idx="580">
                  <c:v>227722</c:v>
                </c:pt>
                <c:pt idx="581">
                  <c:v>180290</c:v>
                </c:pt>
                <c:pt idx="582">
                  <c:v>134882</c:v>
                </c:pt>
                <c:pt idx="583">
                  <c:v>79772</c:v>
                </c:pt>
                <c:pt idx="584">
                  <c:v>216942</c:v>
                </c:pt>
                <c:pt idx="585">
                  <c:v>64856</c:v>
                </c:pt>
                <c:pt idx="586">
                  <c:v>195206</c:v>
                </c:pt>
                <c:pt idx="587">
                  <c:v>467632</c:v>
                </c:pt>
                <c:pt idx="588">
                  <c:v>555060</c:v>
                </c:pt>
                <c:pt idx="589">
                  <c:v>590414</c:v>
                </c:pt>
                <c:pt idx="590">
                  <c:v>189002</c:v>
                </c:pt>
                <c:pt idx="591">
                  <c:v>395538</c:v>
                </c:pt>
                <c:pt idx="592">
                  <c:v>447920</c:v>
                </c:pt>
                <c:pt idx="593">
                  <c:v>302588</c:v>
                </c:pt>
                <c:pt idx="594">
                  <c:v>106106</c:v>
                </c:pt>
                <c:pt idx="595">
                  <c:v>302764</c:v>
                </c:pt>
                <c:pt idx="596">
                  <c:v>747736</c:v>
                </c:pt>
                <c:pt idx="597">
                  <c:v>216018</c:v>
                </c:pt>
                <c:pt idx="598">
                  <c:v>132022</c:v>
                </c:pt>
                <c:pt idx="599">
                  <c:v>129184</c:v>
                </c:pt>
                <c:pt idx="600">
                  <c:v>138160</c:v>
                </c:pt>
                <c:pt idx="601">
                  <c:v>303688</c:v>
                </c:pt>
                <c:pt idx="602">
                  <c:v>175604</c:v>
                </c:pt>
                <c:pt idx="603">
                  <c:v>112332</c:v>
                </c:pt>
                <c:pt idx="604">
                  <c:v>331188</c:v>
                </c:pt>
                <c:pt idx="605">
                  <c:v>107734</c:v>
                </c:pt>
                <c:pt idx="606">
                  <c:v>504284</c:v>
                </c:pt>
                <c:pt idx="607">
                  <c:v>110242</c:v>
                </c:pt>
                <c:pt idx="608">
                  <c:v>401038</c:v>
                </c:pt>
                <c:pt idx="609">
                  <c:v>293744</c:v>
                </c:pt>
                <c:pt idx="610">
                  <c:v>214456</c:v>
                </c:pt>
                <c:pt idx="611">
                  <c:v>672804</c:v>
                </c:pt>
                <c:pt idx="612">
                  <c:v>192214</c:v>
                </c:pt>
                <c:pt idx="613">
                  <c:v>391732</c:v>
                </c:pt>
                <c:pt idx="614">
                  <c:v>92092</c:v>
                </c:pt>
                <c:pt idx="615">
                  <c:v>495066</c:v>
                </c:pt>
                <c:pt idx="616">
                  <c:v>614108</c:v>
                </c:pt>
                <c:pt idx="617">
                  <c:v>214896</c:v>
                </c:pt>
                <c:pt idx="618">
                  <c:v>328790</c:v>
                </c:pt>
                <c:pt idx="619">
                  <c:v>325776</c:v>
                </c:pt>
                <c:pt idx="620">
                  <c:v>266882</c:v>
                </c:pt>
                <c:pt idx="621">
                  <c:v>171380</c:v>
                </c:pt>
                <c:pt idx="622">
                  <c:v>225126</c:v>
                </c:pt>
                <c:pt idx="623">
                  <c:v>565840</c:v>
                </c:pt>
                <c:pt idx="624">
                  <c:v>155452</c:v>
                </c:pt>
                <c:pt idx="625">
                  <c:v>134288</c:v>
                </c:pt>
                <c:pt idx="626">
                  <c:v>285670</c:v>
                </c:pt>
                <c:pt idx="627">
                  <c:v>70136</c:v>
                </c:pt>
                <c:pt idx="628">
                  <c:v>594000</c:v>
                </c:pt>
                <c:pt idx="629">
                  <c:v>268532</c:v>
                </c:pt>
                <c:pt idx="630">
                  <c:v>550770</c:v>
                </c:pt>
                <c:pt idx="631">
                  <c:v>151096</c:v>
                </c:pt>
                <c:pt idx="632">
                  <c:v>769780</c:v>
                </c:pt>
                <c:pt idx="633">
                  <c:v>171644</c:v>
                </c:pt>
                <c:pt idx="634">
                  <c:v>223762</c:v>
                </c:pt>
                <c:pt idx="635">
                  <c:v>522456</c:v>
                </c:pt>
                <c:pt idx="636">
                  <c:v>646206</c:v>
                </c:pt>
                <c:pt idx="637">
                  <c:v>522610</c:v>
                </c:pt>
                <c:pt idx="638">
                  <c:v>325292</c:v>
                </c:pt>
                <c:pt idx="639">
                  <c:v>551166</c:v>
                </c:pt>
                <c:pt idx="640">
                  <c:v>375298</c:v>
                </c:pt>
                <c:pt idx="641">
                  <c:v>120670</c:v>
                </c:pt>
                <c:pt idx="642">
                  <c:v>162932</c:v>
                </c:pt>
                <c:pt idx="643">
                  <c:v>520542</c:v>
                </c:pt>
                <c:pt idx="644">
                  <c:v>391248</c:v>
                </c:pt>
                <c:pt idx="645">
                  <c:v>108834</c:v>
                </c:pt>
                <c:pt idx="646">
                  <c:v>264616</c:v>
                </c:pt>
                <c:pt idx="647">
                  <c:v>155254</c:v>
                </c:pt>
                <c:pt idx="648">
                  <c:v>109692</c:v>
                </c:pt>
                <c:pt idx="649">
                  <c:v>312818</c:v>
                </c:pt>
                <c:pt idx="650">
                  <c:v>414414</c:v>
                </c:pt>
                <c:pt idx="651">
                  <c:v>43824</c:v>
                </c:pt>
                <c:pt idx="652">
                  <c:v>172700</c:v>
                </c:pt>
                <c:pt idx="653">
                  <c:v>269104</c:v>
                </c:pt>
                <c:pt idx="654">
                  <c:v>327096</c:v>
                </c:pt>
                <c:pt idx="655">
                  <c:v>449636</c:v>
                </c:pt>
                <c:pt idx="656">
                  <c:v>214566</c:v>
                </c:pt>
                <c:pt idx="657">
                  <c:v>87252</c:v>
                </c:pt>
                <c:pt idx="658">
                  <c:v>143506</c:v>
                </c:pt>
                <c:pt idx="659">
                  <c:v>92642</c:v>
                </c:pt>
                <c:pt idx="660">
                  <c:v>214874</c:v>
                </c:pt>
                <c:pt idx="661">
                  <c:v>372196</c:v>
                </c:pt>
                <c:pt idx="662">
                  <c:v>153780</c:v>
                </c:pt>
                <c:pt idx="663">
                  <c:v>787644</c:v>
                </c:pt>
                <c:pt idx="664">
                  <c:v>222816</c:v>
                </c:pt>
                <c:pt idx="665">
                  <c:v>268730</c:v>
                </c:pt>
                <c:pt idx="666">
                  <c:v>479490</c:v>
                </c:pt>
                <c:pt idx="667">
                  <c:v>760298</c:v>
                </c:pt>
                <c:pt idx="668">
                  <c:v>151822</c:v>
                </c:pt>
                <c:pt idx="669">
                  <c:v>46486</c:v>
                </c:pt>
                <c:pt idx="670">
                  <c:v>562826</c:v>
                </c:pt>
                <c:pt idx="671">
                  <c:v>168102</c:v>
                </c:pt>
                <c:pt idx="672">
                  <c:v>218284</c:v>
                </c:pt>
                <c:pt idx="673">
                  <c:v>387310</c:v>
                </c:pt>
                <c:pt idx="674">
                  <c:v>334092</c:v>
                </c:pt>
                <c:pt idx="675">
                  <c:v>776776</c:v>
                </c:pt>
                <c:pt idx="676">
                  <c:v>274274</c:v>
                </c:pt>
                <c:pt idx="677">
                  <c:v>172040</c:v>
                </c:pt>
                <c:pt idx="678">
                  <c:v>67584</c:v>
                </c:pt>
                <c:pt idx="679">
                  <c:v>258060</c:v>
                </c:pt>
                <c:pt idx="680">
                  <c:v>196658</c:v>
                </c:pt>
                <c:pt idx="681">
                  <c:v>335720</c:v>
                </c:pt>
                <c:pt idx="682">
                  <c:v>178508</c:v>
                </c:pt>
                <c:pt idx="683">
                  <c:v>346258</c:v>
                </c:pt>
                <c:pt idx="684">
                  <c:v>132968</c:v>
                </c:pt>
                <c:pt idx="685">
                  <c:v>218900</c:v>
                </c:pt>
                <c:pt idx="686">
                  <c:v>510334</c:v>
                </c:pt>
                <c:pt idx="687">
                  <c:v>759308</c:v>
                </c:pt>
                <c:pt idx="688">
                  <c:v>132550</c:v>
                </c:pt>
                <c:pt idx="689">
                  <c:v>307538</c:v>
                </c:pt>
                <c:pt idx="690">
                  <c:v>582912</c:v>
                </c:pt>
                <c:pt idx="691">
                  <c:v>98252</c:v>
                </c:pt>
                <c:pt idx="692">
                  <c:v>751300</c:v>
                </c:pt>
                <c:pt idx="693">
                  <c:v>248248</c:v>
                </c:pt>
                <c:pt idx="694">
                  <c:v>82126</c:v>
                </c:pt>
                <c:pt idx="695">
                  <c:v>523204</c:v>
                </c:pt>
                <c:pt idx="696">
                  <c:v>332970</c:v>
                </c:pt>
                <c:pt idx="697">
                  <c:v>481470</c:v>
                </c:pt>
                <c:pt idx="698">
                  <c:v>154594</c:v>
                </c:pt>
                <c:pt idx="699">
                  <c:v>367796</c:v>
                </c:pt>
                <c:pt idx="700">
                  <c:v>769230</c:v>
                </c:pt>
                <c:pt idx="701">
                  <c:v>333168</c:v>
                </c:pt>
                <c:pt idx="702">
                  <c:v>667062</c:v>
                </c:pt>
                <c:pt idx="703">
                  <c:v>181984</c:v>
                </c:pt>
                <c:pt idx="704">
                  <c:v>382690</c:v>
                </c:pt>
                <c:pt idx="705">
                  <c:v>142186</c:v>
                </c:pt>
                <c:pt idx="706">
                  <c:v>225830</c:v>
                </c:pt>
                <c:pt idx="707">
                  <c:v>403810</c:v>
                </c:pt>
                <c:pt idx="708">
                  <c:v>133496</c:v>
                </c:pt>
                <c:pt idx="709">
                  <c:v>40524</c:v>
                </c:pt>
                <c:pt idx="710">
                  <c:v>455400</c:v>
                </c:pt>
                <c:pt idx="711">
                  <c:v>540430</c:v>
                </c:pt>
                <c:pt idx="712">
                  <c:v>299420</c:v>
                </c:pt>
                <c:pt idx="713">
                  <c:v>451462</c:v>
                </c:pt>
                <c:pt idx="714">
                  <c:v>203544</c:v>
                </c:pt>
                <c:pt idx="715">
                  <c:v>217734</c:v>
                </c:pt>
                <c:pt idx="716">
                  <c:v>111496</c:v>
                </c:pt>
                <c:pt idx="717">
                  <c:v>268840</c:v>
                </c:pt>
                <c:pt idx="718">
                  <c:v>533126</c:v>
                </c:pt>
                <c:pt idx="719">
                  <c:v>183326</c:v>
                </c:pt>
                <c:pt idx="720">
                  <c:v>104390</c:v>
                </c:pt>
                <c:pt idx="721">
                  <c:v>98406</c:v>
                </c:pt>
                <c:pt idx="722">
                  <c:v>217338</c:v>
                </c:pt>
                <c:pt idx="723">
                  <c:v>367598</c:v>
                </c:pt>
                <c:pt idx="724">
                  <c:v>230318</c:v>
                </c:pt>
                <c:pt idx="725">
                  <c:v>439692</c:v>
                </c:pt>
                <c:pt idx="726">
                  <c:v>48246</c:v>
                </c:pt>
                <c:pt idx="727">
                  <c:v>564498</c:v>
                </c:pt>
                <c:pt idx="728">
                  <c:v>360404</c:v>
                </c:pt>
                <c:pt idx="729">
                  <c:v>250866</c:v>
                </c:pt>
                <c:pt idx="730">
                  <c:v>612260</c:v>
                </c:pt>
                <c:pt idx="731">
                  <c:v>80982</c:v>
                </c:pt>
                <c:pt idx="732">
                  <c:v>110440</c:v>
                </c:pt>
                <c:pt idx="733">
                  <c:v>131956</c:v>
                </c:pt>
                <c:pt idx="734">
                  <c:v>52932</c:v>
                </c:pt>
                <c:pt idx="735">
                  <c:v>437580</c:v>
                </c:pt>
                <c:pt idx="736">
                  <c:v>425524</c:v>
                </c:pt>
                <c:pt idx="737">
                  <c:v>467126</c:v>
                </c:pt>
                <c:pt idx="738">
                  <c:v>577764</c:v>
                </c:pt>
                <c:pt idx="739">
                  <c:v>390038</c:v>
                </c:pt>
                <c:pt idx="740">
                  <c:v>111364</c:v>
                </c:pt>
                <c:pt idx="741">
                  <c:v>222750</c:v>
                </c:pt>
                <c:pt idx="742">
                  <c:v>44748</c:v>
                </c:pt>
                <c:pt idx="743">
                  <c:v>21934</c:v>
                </c:pt>
                <c:pt idx="744">
                  <c:v>252648</c:v>
                </c:pt>
                <c:pt idx="745">
                  <c:v>215314</c:v>
                </c:pt>
                <c:pt idx="746">
                  <c:v>130746</c:v>
                </c:pt>
                <c:pt idx="747">
                  <c:v>52074</c:v>
                </c:pt>
                <c:pt idx="748">
                  <c:v>55286</c:v>
                </c:pt>
                <c:pt idx="749">
                  <c:v>121572</c:v>
                </c:pt>
                <c:pt idx="750">
                  <c:v>116138</c:v>
                </c:pt>
                <c:pt idx="751">
                  <c:v>65516</c:v>
                </c:pt>
                <c:pt idx="752">
                  <c:v>261140</c:v>
                </c:pt>
                <c:pt idx="753">
                  <c:v>131582</c:v>
                </c:pt>
                <c:pt idx="754">
                  <c:v>214698</c:v>
                </c:pt>
                <c:pt idx="755">
                  <c:v>85844</c:v>
                </c:pt>
                <c:pt idx="756">
                  <c:v>445940</c:v>
                </c:pt>
                <c:pt idx="757">
                  <c:v>212366</c:v>
                </c:pt>
                <c:pt idx="758">
                  <c:v>336798</c:v>
                </c:pt>
                <c:pt idx="759">
                  <c:v>335192</c:v>
                </c:pt>
                <c:pt idx="760">
                  <c:v>172348</c:v>
                </c:pt>
                <c:pt idx="761">
                  <c:v>306592</c:v>
                </c:pt>
                <c:pt idx="762">
                  <c:v>440000</c:v>
                </c:pt>
                <c:pt idx="763">
                  <c:v>212454</c:v>
                </c:pt>
                <c:pt idx="764">
                  <c:v>262922</c:v>
                </c:pt>
                <c:pt idx="765">
                  <c:v>556160</c:v>
                </c:pt>
                <c:pt idx="766">
                  <c:v>360162</c:v>
                </c:pt>
                <c:pt idx="767">
                  <c:v>476498</c:v>
                </c:pt>
                <c:pt idx="768">
                  <c:v>288552</c:v>
                </c:pt>
                <c:pt idx="769">
                  <c:v>287408</c:v>
                </c:pt>
                <c:pt idx="770">
                  <c:v>249546</c:v>
                </c:pt>
                <c:pt idx="771">
                  <c:v>201146</c:v>
                </c:pt>
                <c:pt idx="772">
                  <c:v>758450</c:v>
                </c:pt>
                <c:pt idx="773">
                  <c:v>86262</c:v>
                </c:pt>
                <c:pt idx="774">
                  <c:v>178860</c:v>
                </c:pt>
                <c:pt idx="775">
                  <c:v>215270</c:v>
                </c:pt>
                <c:pt idx="776">
                  <c:v>171820</c:v>
                </c:pt>
                <c:pt idx="777">
                  <c:v>778316</c:v>
                </c:pt>
                <c:pt idx="778">
                  <c:v>184690</c:v>
                </c:pt>
                <c:pt idx="779">
                  <c:v>216040</c:v>
                </c:pt>
                <c:pt idx="780">
                  <c:v>668976</c:v>
                </c:pt>
                <c:pt idx="781">
                  <c:v>417164</c:v>
                </c:pt>
                <c:pt idx="782">
                  <c:v>60962</c:v>
                </c:pt>
                <c:pt idx="783">
                  <c:v>525096</c:v>
                </c:pt>
                <c:pt idx="784">
                  <c:v>158136</c:v>
                </c:pt>
                <c:pt idx="785">
                  <c:v>225126</c:v>
                </c:pt>
                <c:pt idx="786">
                  <c:v>26400</c:v>
                </c:pt>
                <c:pt idx="787">
                  <c:v>296274</c:v>
                </c:pt>
                <c:pt idx="788">
                  <c:v>393976</c:v>
                </c:pt>
                <c:pt idx="789">
                  <c:v>55946</c:v>
                </c:pt>
                <c:pt idx="790">
                  <c:v>272646</c:v>
                </c:pt>
                <c:pt idx="791">
                  <c:v>725406</c:v>
                </c:pt>
                <c:pt idx="792">
                  <c:v>129844</c:v>
                </c:pt>
                <c:pt idx="793">
                  <c:v>612304</c:v>
                </c:pt>
                <c:pt idx="794">
                  <c:v>257400</c:v>
                </c:pt>
                <c:pt idx="795">
                  <c:v>279488</c:v>
                </c:pt>
                <c:pt idx="796">
                  <c:v>485408</c:v>
                </c:pt>
                <c:pt idx="797">
                  <c:v>324368</c:v>
                </c:pt>
                <c:pt idx="798">
                  <c:v>605836</c:v>
                </c:pt>
                <c:pt idx="799">
                  <c:v>223168</c:v>
                </c:pt>
                <c:pt idx="800">
                  <c:v>415910</c:v>
                </c:pt>
                <c:pt idx="801">
                  <c:v>324060</c:v>
                </c:pt>
                <c:pt idx="802">
                  <c:v>39006</c:v>
                </c:pt>
                <c:pt idx="803">
                  <c:v>232760</c:v>
                </c:pt>
                <c:pt idx="804">
                  <c:v>176528</c:v>
                </c:pt>
                <c:pt idx="805">
                  <c:v>338162</c:v>
                </c:pt>
                <c:pt idx="806">
                  <c:v>486002</c:v>
                </c:pt>
                <c:pt idx="807">
                  <c:v>46596</c:v>
                </c:pt>
                <c:pt idx="808">
                  <c:v>311960</c:v>
                </c:pt>
                <c:pt idx="809">
                  <c:v>71698</c:v>
                </c:pt>
                <c:pt idx="810">
                  <c:v>638660</c:v>
                </c:pt>
                <c:pt idx="811">
                  <c:v>548174</c:v>
                </c:pt>
                <c:pt idx="812">
                  <c:v>215974</c:v>
                </c:pt>
                <c:pt idx="813">
                  <c:v>731852</c:v>
                </c:pt>
                <c:pt idx="814">
                  <c:v>21824</c:v>
                </c:pt>
                <c:pt idx="815">
                  <c:v>255662</c:v>
                </c:pt>
                <c:pt idx="816">
                  <c:v>467324</c:v>
                </c:pt>
                <c:pt idx="817">
                  <c:v>80234</c:v>
                </c:pt>
                <c:pt idx="818">
                  <c:v>377674</c:v>
                </c:pt>
                <c:pt idx="819">
                  <c:v>355124</c:v>
                </c:pt>
                <c:pt idx="820">
                  <c:v>761222</c:v>
                </c:pt>
                <c:pt idx="821">
                  <c:v>135124</c:v>
                </c:pt>
                <c:pt idx="822">
                  <c:v>66550</c:v>
                </c:pt>
                <c:pt idx="823">
                  <c:v>129668</c:v>
                </c:pt>
                <c:pt idx="824">
                  <c:v>216106</c:v>
                </c:pt>
                <c:pt idx="825">
                  <c:v>443960</c:v>
                </c:pt>
                <c:pt idx="826">
                  <c:v>128986</c:v>
                </c:pt>
                <c:pt idx="827">
                  <c:v>554906</c:v>
                </c:pt>
                <c:pt idx="828">
                  <c:v>624250</c:v>
                </c:pt>
                <c:pt idx="829">
                  <c:v>366014</c:v>
                </c:pt>
                <c:pt idx="830">
                  <c:v>661188</c:v>
                </c:pt>
                <c:pt idx="831">
                  <c:v>501138</c:v>
                </c:pt>
                <c:pt idx="832">
                  <c:v>555170</c:v>
                </c:pt>
                <c:pt idx="833">
                  <c:v>51414</c:v>
                </c:pt>
                <c:pt idx="834">
                  <c:v>263714</c:v>
                </c:pt>
                <c:pt idx="835">
                  <c:v>327294</c:v>
                </c:pt>
                <c:pt idx="836">
                  <c:v>195096</c:v>
                </c:pt>
                <c:pt idx="837">
                  <c:v>212256</c:v>
                </c:pt>
                <c:pt idx="838">
                  <c:v>120274</c:v>
                </c:pt>
                <c:pt idx="839">
                  <c:v>218878</c:v>
                </c:pt>
                <c:pt idx="840">
                  <c:v>186362</c:v>
                </c:pt>
                <c:pt idx="841">
                  <c:v>35816</c:v>
                </c:pt>
                <c:pt idx="842">
                  <c:v>693660</c:v>
                </c:pt>
                <c:pt idx="843">
                  <c:v>48268</c:v>
                </c:pt>
                <c:pt idx="844">
                  <c:v>317152</c:v>
                </c:pt>
                <c:pt idx="845">
                  <c:v>386408</c:v>
                </c:pt>
                <c:pt idx="846">
                  <c:v>152746</c:v>
                </c:pt>
                <c:pt idx="847">
                  <c:v>264748</c:v>
                </c:pt>
                <c:pt idx="848">
                  <c:v>313456</c:v>
                </c:pt>
                <c:pt idx="849">
                  <c:v>130064</c:v>
                </c:pt>
                <c:pt idx="850">
                  <c:v>43626</c:v>
                </c:pt>
                <c:pt idx="851">
                  <c:v>108174</c:v>
                </c:pt>
                <c:pt idx="852">
                  <c:v>445192</c:v>
                </c:pt>
                <c:pt idx="853">
                  <c:v>219758</c:v>
                </c:pt>
                <c:pt idx="854">
                  <c:v>127952</c:v>
                </c:pt>
                <c:pt idx="855">
                  <c:v>699006</c:v>
                </c:pt>
                <c:pt idx="856">
                  <c:v>191092</c:v>
                </c:pt>
                <c:pt idx="857">
                  <c:v>129976</c:v>
                </c:pt>
                <c:pt idx="858">
                  <c:v>536492</c:v>
                </c:pt>
                <c:pt idx="859">
                  <c:v>262460</c:v>
                </c:pt>
                <c:pt idx="860">
                  <c:v>173712</c:v>
                </c:pt>
                <c:pt idx="861">
                  <c:v>453530</c:v>
                </c:pt>
                <c:pt idx="862">
                  <c:v>538450</c:v>
                </c:pt>
                <c:pt idx="863">
                  <c:v>234102</c:v>
                </c:pt>
                <c:pt idx="864">
                  <c:v>155078</c:v>
                </c:pt>
                <c:pt idx="865">
                  <c:v>198484</c:v>
                </c:pt>
                <c:pt idx="866">
                  <c:v>120472</c:v>
                </c:pt>
                <c:pt idx="867">
                  <c:v>207636</c:v>
                </c:pt>
                <c:pt idx="868">
                  <c:v>173118</c:v>
                </c:pt>
                <c:pt idx="869">
                  <c:v>109318</c:v>
                </c:pt>
                <c:pt idx="870">
                  <c:v>225060</c:v>
                </c:pt>
                <c:pt idx="871">
                  <c:v>394900</c:v>
                </c:pt>
                <c:pt idx="872">
                  <c:v>198616</c:v>
                </c:pt>
                <c:pt idx="873">
                  <c:v>756932</c:v>
                </c:pt>
                <c:pt idx="874">
                  <c:v>399168</c:v>
                </c:pt>
                <c:pt idx="875">
                  <c:v>429264</c:v>
                </c:pt>
                <c:pt idx="876">
                  <c:v>65692</c:v>
                </c:pt>
                <c:pt idx="877">
                  <c:v>306240</c:v>
                </c:pt>
                <c:pt idx="878">
                  <c:v>256454</c:v>
                </c:pt>
                <c:pt idx="879">
                  <c:v>306130</c:v>
                </c:pt>
                <c:pt idx="880">
                  <c:v>171952</c:v>
                </c:pt>
                <c:pt idx="881">
                  <c:v>324258</c:v>
                </c:pt>
                <c:pt idx="882">
                  <c:v>108064</c:v>
                </c:pt>
                <c:pt idx="883">
                  <c:v>111012</c:v>
                </c:pt>
                <c:pt idx="884">
                  <c:v>325512</c:v>
                </c:pt>
                <c:pt idx="885">
                  <c:v>67562</c:v>
                </c:pt>
                <c:pt idx="886">
                  <c:v>78430</c:v>
                </c:pt>
                <c:pt idx="887">
                  <c:v>218174</c:v>
                </c:pt>
                <c:pt idx="888">
                  <c:v>449680</c:v>
                </c:pt>
                <c:pt idx="889">
                  <c:v>269478</c:v>
                </c:pt>
                <c:pt idx="890">
                  <c:v>433752</c:v>
                </c:pt>
                <c:pt idx="891">
                  <c:v>212058</c:v>
                </c:pt>
                <c:pt idx="892">
                  <c:v>213752</c:v>
                </c:pt>
                <c:pt idx="893">
                  <c:v>112706</c:v>
                </c:pt>
                <c:pt idx="894">
                  <c:v>519508</c:v>
                </c:pt>
                <c:pt idx="895">
                  <c:v>150216</c:v>
                </c:pt>
                <c:pt idx="896">
                  <c:v>327008</c:v>
                </c:pt>
                <c:pt idx="897">
                  <c:v>214522</c:v>
                </c:pt>
                <c:pt idx="898">
                  <c:v>543466</c:v>
                </c:pt>
                <c:pt idx="899">
                  <c:v>238854</c:v>
                </c:pt>
                <c:pt idx="900">
                  <c:v>352396</c:v>
                </c:pt>
                <c:pt idx="901">
                  <c:v>673464</c:v>
                </c:pt>
                <c:pt idx="902">
                  <c:v>257444</c:v>
                </c:pt>
                <c:pt idx="903">
                  <c:v>642246</c:v>
                </c:pt>
                <c:pt idx="904">
                  <c:v>112728</c:v>
                </c:pt>
                <c:pt idx="905">
                  <c:v>237930</c:v>
                </c:pt>
                <c:pt idx="906">
                  <c:v>545842</c:v>
                </c:pt>
                <c:pt idx="907">
                  <c:v>670758</c:v>
                </c:pt>
                <c:pt idx="908">
                  <c:v>613668</c:v>
                </c:pt>
                <c:pt idx="909">
                  <c:v>245278</c:v>
                </c:pt>
                <c:pt idx="910">
                  <c:v>398222</c:v>
                </c:pt>
                <c:pt idx="911">
                  <c:v>153362</c:v>
                </c:pt>
                <c:pt idx="912">
                  <c:v>85954</c:v>
                </c:pt>
                <c:pt idx="913">
                  <c:v>308858</c:v>
                </c:pt>
                <c:pt idx="914">
                  <c:v>718916</c:v>
                </c:pt>
                <c:pt idx="915">
                  <c:v>261052</c:v>
                </c:pt>
                <c:pt idx="916">
                  <c:v>138534</c:v>
                </c:pt>
                <c:pt idx="917">
                  <c:v>217470</c:v>
                </c:pt>
                <c:pt idx="918">
                  <c:v>644094</c:v>
                </c:pt>
                <c:pt idx="919">
                  <c:v>244420</c:v>
                </c:pt>
                <c:pt idx="920">
                  <c:v>189376</c:v>
                </c:pt>
                <c:pt idx="921">
                  <c:v>108856</c:v>
                </c:pt>
                <c:pt idx="922">
                  <c:v>216194</c:v>
                </c:pt>
                <c:pt idx="923">
                  <c:v>107492</c:v>
                </c:pt>
                <c:pt idx="924">
                  <c:v>455532</c:v>
                </c:pt>
                <c:pt idx="925">
                  <c:v>204600</c:v>
                </c:pt>
                <c:pt idx="926">
                  <c:v>505912</c:v>
                </c:pt>
                <c:pt idx="927">
                  <c:v>172040</c:v>
                </c:pt>
                <c:pt idx="928">
                  <c:v>780560</c:v>
                </c:pt>
                <c:pt idx="929">
                  <c:v>441452</c:v>
                </c:pt>
                <c:pt idx="930">
                  <c:v>111078</c:v>
                </c:pt>
                <c:pt idx="931">
                  <c:v>444840</c:v>
                </c:pt>
                <c:pt idx="932">
                  <c:v>178178</c:v>
                </c:pt>
                <c:pt idx="933">
                  <c:v>371272</c:v>
                </c:pt>
                <c:pt idx="934">
                  <c:v>432168</c:v>
                </c:pt>
                <c:pt idx="935">
                  <c:v>268708</c:v>
                </c:pt>
                <c:pt idx="936">
                  <c:v>215886</c:v>
                </c:pt>
                <c:pt idx="937">
                  <c:v>544940</c:v>
                </c:pt>
                <c:pt idx="938">
                  <c:v>789096</c:v>
                </c:pt>
                <c:pt idx="939">
                  <c:v>444444</c:v>
                </c:pt>
                <c:pt idx="940">
                  <c:v>536976</c:v>
                </c:pt>
                <c:pt idx="941">
                  <c:v>223080</c:v>
                </c:pt>
                <c:pt idx="942">
                  <c:v>329780</c:v>
                </c:pt>
                <c:pt idx="943">
                  <c:v>451154</c:v>
                </c:pt>
                <c:pt idx="944">
                  <c:v>116930</c:v>
                </c:pt>
                <c:pt idx="945">
                  <c:v>167772</c:v>
                </c:pt>
                <c:pt idx="946">
                  <c:v>392722</c:v>
                </c:pt>
                <c:pt idx="947">
                  <c:v>120164</c:v>
                </c:pt>
                <c:pt idx="948">
                  <c:v>217514</c:v>
                </c:pt>
                <c:pt idx="949">
                  <c:v>234058</c:v>
                </c:pt>
                <c:pt idx="950">
                  <c:v>223234</c:v>
                </c:pt>
                <c:pt idx="951">
                  <c:v>428846</c:v>
                </c:pt>
                <c:pt idx="952">
                  <c:v>348348</c:v>
                </c:pt>
                <c:pt idx="953">
                  <c:v>43758</c:v>
                </c:pt>
                <c:pt idx="954">
                  <c:v>411730</c:v>
                </c:pt>
                <c:pt idx="955">
                  <c:v>215578</c:v>
                </c:pt>
                <c:pt idx="956">
                  <c:v>198308</c:v>
                </c:pt>
                <c:pt idx="957">
                  <c:v>292490</c:v>
                </c:pt>
                <c:pt idx="958">
                  <c:v>668712</c:v>
                </c:pt>
                <c:pt idx="959">
                  <c:v>220880</c:v>
                </c:pt>
                <c:pt idx="960">
                  <c:v>110286</c:v>
                </c:pt>
                <c:pt idx="961">
                  <c:v>249480</c:v>
                </c:pt>
                <c:pt idx="962">
                  <c:v>334400</c:v>
                </c:pt>
                <c:pt idx="963">
                  <c:v>325578</c:v>
                </c:pt>
                <c:pt idx="964">
                  <c:v>111034</c:v>
                </c:pt>
                <c:pt idx="965">
                  <c:v>420684</c:v>
                </c:pt>
                <c:pt idx="966">
                  <c:v>267806</c:v>
                </c:pt>
                <c:pt idx="967">
                  <c:v>346544</c:v>
                </c:pt>
                <c:pt idx="968">
                  <c:v>24684</c:v>
                </c:pt>
                <c:pt idx="969">
                  <c:v>207680</c:v>
                </c:pt>
                <c:pt idx="970">
                  <c:v>110836</c:v>
                </c:pt>
                <c:pt idx="971">
                  <c:v>676170</c:v>
                </c:pt>
                <c:pt idx="972">
                  <c:v>548790</c:v>
                </c:pt>
                <c:pt idx="973">
                  <c:v>185306</c:v>
                </c:pt>
                <c:pt idx="974">
                  <c:v>729542</c:v>
                </c:pt>
                <c:pt idx="975">
                  <c:v>560956</c:v>
                </c:pt>
                <c:pt idx="976">
                  <c:v>782936</c:v>
                </c:pt>
                <c:pt idx="977">
                  <c:v>215798</c:v>
                </c:pt>
                <c:pt idx="978">
                  <c:v>270116</c:v>
                </c:pt>
                <c:pt idx="979">
                  <c:v>585266</c:v>
                </c:pt>
                <c:pt idx="980">
                  <c:v>265320</c:v>
                </c:pt>
                <c:pt idx="981">
                  <c:v>432168</c:v>
                </c:pt>
                <c:pt idx="982">
                  <c:v>324258</c:v>
                </c:pt>
                <c:pt idx="983">
                  <c:v>434236</c:v>
                </c:pt>
                <c:pt idx="984">
                  <c:v>457402</c:v>
                </c:pt>
                <c:pt idx="985">
                  <c:v>335258</c:v>
                </c:pt>
                <c:pt idx="986">
                  <c:v>786104</c:v>
                </c:pt>
                <c:pt idx="987">
                  <c:v>291500</c:v>
                </c:pt>
                <c:pt idx="988">
                  <c:v>194722</c:v>
                </c:pt>
                <c:pt idx="989">
                  <c:v>328152</c:v>
                </c:pt>
                <c:pt idx="990">
                  <c:v>29172</c:v>
                </c:pt>
                <c:pt idx="991">
                  <c:v>229790</c:v>
                </c:pt>
                <c:pt idx="992">
                  <c:v>609092</c:v>
                </c:pt>
                <c:pt idx="993">
                  <c:v>166232</c:v>
                </c:pt>
                <c:pt idx="994">
                  <c:v>670538</c:v>
                </c:pt>
                <c:pt idx="995">
                  <c:v>206602</c:v>
                </c:pt>
                <c:pt idx="996">
                  <c:v>301620</c:v>
                </c:pt>
                <c:pt idx="997">
                  <c:v>283052</c:v>
                </c:pt>
                <c:pt idx="998">
                  <c:v>607926</c:v>
                </c:pt>
                <c:pt idx="999">
                  <c:v>446028</c:v>
                </c:pt>
                <c:pt idx="1000">
                  <c:v>531850</c:v>
                </c:pt>
                <c:pt idx="1001">
                  <c:v>492536</c:v>
                </c:pt>
                <c:pt idx="1002">
                  <c:v>107448</c:v>
                </c:pt>
                <c:pt idx="1003">
                  <c:v>184492</c:v>
                </c:pt>
                <c:pt idx="1004">
                  <c:v>483010</c:v>
                </c:pt>
                <c:pt idx="1005">
                  <c:v>267586</c:v>
                </c:pt>
                <c:pt idx="1006">
                  <c:v>342144</c:v>
                </c:pt>
                <c:pt idx="1007">
                  <c:v>475332</c:v>
                </c:pt>
                <c:pt idx="1008">
                  <c:v>384648</c:v>
                </c:pt>
                <c:pt idx="1009">
                  <c:v>206074</c:v>
                </c:pt>
                <c:pt idx="1010">
                  <c:v>248952</c:v>
                </c:pt>
                <c:pt idx="1011">
                  <c:v>540628</c:v>
                </c:pt>
                <c:pt idx="1012">
                  <c:v>322652</c:v>
                </c:pt>
                <c:pt idx="1013">
                  <c:v>193996</c:v>
                </c:pt>
                <c:pt idx="1014">
                  <c:v>87648</c:v>
                </c:pt>
                <c:pt idx="1015">
                  <c:v>781088</c:v>
                </c:pt>
                <c:pt idx="1016">
                  <c:v>621918</c:v>
                </c:pt>
                <c:pt idx="1017">
                  <c:v>133914</c:v>
                </c:pt>
                <c:pt idx="1018">
                  <c:v>286968</c:v>
                </c:pt>
                <c:pt idx="1019">
                  <c:v>568392</c:v>
                </c:pt>
                <c:pt idx="1020">
                  <c:v>431948</c:v>
                </c:pt>
                <c:pt idx="1021">
                  <c:v>479490</c:v>
                </c:pt>
                <c:pt idx="1022">
                  <c:v>352418</c:v>
                </c:pt>
                <c:pt idx="1023">
                  <c:v>408540</c:v>
                </c:pt>
                <c:pt idx="1024">
                  <c:v>300388</c:v>
                </c:pt>
                <c:pt idx="1025">
                  <c:v>327800</c:v>
                </c:pt>
                <c:pt idx="1026">
                  <c:v>188672</c:v>
                </c:pt>
                <c:pt idx="1027">
                  <c:v>225126</c:v>
                </c:pt>
                <c:pt idx="1028">
                  <c:v>450208</c:v>
                </c:pt>
                <c:pt idx="1029">
                  <c:v>328658</c:v>
                </c:pt>
                <c:pt idx="1030">
                  <c:v>399630</c:v>
                </c:pt>
                <c:pt idx="1031">
                  <c:v>365178</c:v>
                </c:pt>
                <c:pt idx="1032">
                  <c:v>86218</c:v>
                </c:pt>
                <c:pt idx="1033">
                  <c:v>460284</c:v>
                </c:pt>
                <c:pt idx="1034">
                  <c:v>618398</c:v>
                </c:pt>
                <c:pt idx="1035">
                  <c:v>179256</c:v>
                </c:pt>
                <c:pt idx="1036">
                  <c:v>132330</c:v>
                </c:pt>
                <c:pt idx="1037">
                  <c:v>324500</c:v>
                </c:pt>
                <c:pt idx="1038">
                  <c:v>643500</c:v>
                </c:pt>
                <c:pt idx="1039">
                  <c:v>172370</c:v>
                </c:pt>
                <c:pt idx="1040">
                  <c:v>262790</c:v>
                </c:pt>
                <c:pt idx="1041">
                  <c:v>292952</c:v>
                </c:pt>
                <c:pt idx="1042">
                  <c:v>380050</c:v>
                </c:pt>
                <c:pt idx="1043">
                  <c:v>360998</c:v>
                </c:pt>
                <c:pt idx="1044">
                  <c:v>768856</c:v>
                </c:pt>
                <c:pt idx="1045">
                  <c:v>354530</c:v>
                </c:pt>
                <c:pt idx="1046">
                  <c:v>218350</c:v>
                </c:pt>
                <c:pt idx="1047">
                  <c:v>112904</c:v>
                </c:pt>
                <c:pt idx="1048">
                  <c:v>244310</c:v>
                </c:pt>
                <c:pt idx="1049">
                  <c:v>118184</c:v>
                </c:pt>
                <c:pt idx="1050">
                  <c:v>68244</c:v>
                </c:pt>
                <c:pt idx="1051">
                  <c:v>422092</c:v>
                </c:pt>
                <c:pt idx="1052">
                  <c:v>343486</c:v>
                </c:pt>
                <c:pt idx="1053">
                  <c:v>132814</c:v>
                </c:pt>
                <c:pt idx="1054">
                  <c:v>218416</c:v>
                </c:pt>
                <c:pt idx="1055">
                  <c:v>436788</c:v>
                </c:pt>
                <c:pt idx="1056">
                  <c:v>43890</c:v>
                </c:pt>
                <c:pt idx="1057">
                  <c:v>173646</c:v>
                </c:pt>
                <c:pt idx="1058">
                  <c:v>438372</c:v>
                </c:pt>
                <c:pt idx="1059">
                  <c:v>44924</c:v>
                </c:pt>
                <c:pt idx="1060">
                  <c:v>257840</c:v>
                </c:pt>
                <c:pt idx="1061">
                  <c:v>522456</c:v>
                </c:pt>
                <c:pt idx="1062">
                  <c:v>337766</c:v>
                </c:pt>
                <c:pt idx="1063">
                  <c:v>324104</c:v>
                </c:pt>
                <c:pt idx="1064">
                  <c:v>116138</c:v>
                </c:pt>
                <c:pt idx="1065">
                  <c:v>558866</c:v>
                </c:pt>
                <c:pt idx="1066">
                  <c:v>529496</c:v>
                </c:pt>
                <c:pt idx="1067">
                  <c:v>189244</c:v>
                </c:pt>
                <c:pt idx="1068">
                  <c:v>131538</c:v>
                </c:pt>
                <c:pt idx="1069">
                  <c:v>239360</c:v>
                </c:pt>
                <c:pt idx="1070">
                  <c:v>519178</c:v>
                </c:pt>
                <c:pt idx="1071">
                  <c:v>187726</c:v>
                </c:pt>
                <c:pt idx="1072">
                  <c:v>78452</c:v>
                </c:pt>
                <c:pt idx="1073">
                  <c:v>427328</c:v>
                </c:pt>
                <c:pt idx="1074">
                  <c:v>105798</c:v>
                </c:pt>
                <c:pt idx="1075">
                  <c:v>326744</c:v>
                </c:pt>
                <c:pt idx="1076">
                  <c:v>336006</c:v>
                </c:pt>
                <c:pt idx="1077">
                  <c:v>213664</c:v>
                </c:pt>
                <c:pt idx="1078">
                  <c:v>64460</c:v>
                </c:pt>
                <c:pt idx="1079">
                  <c:v>200706</c:v>
                </c:pt>
                <c:pt idx="1080">
                  <c:v>208582</c:v>
                </c:pt>
                <c:pt idx="1081">
                  <c:v>137610</c:v>
                </c:pt>
                <c:pt idx="1082">
                  <c:v>206690</c:v>
                </c:pt>
                <c:pt idx="1083">
                  <c:v>540518</c:v>
                </c:pt>
                <c:pt idx="1084">
                  <c:v>347688</c:v>
                </c:pt>
                <c:pt idx="1085">
                  <c:v>211508</c:v>
                </c:pt>
                <c:pt idx="1086">
                  <c:v>175934</c:v>
                </c:pt>
                <c:pt idx="1087">
                  <c:v>396506</c:v>
                </c:pt>
                <c:pt idx="1088">
                  <c:v>770616</c:v>
                </c:pt>
                <c:pt idx="1089">
                  <c:v>143352</c:v>
                </c:pt>
                <c:pt idx="1090">
                  <c:v>242748</c:v>
                </c:pt>
                <c:pt idx="1091">
                  <c:v>65230</c:v>
                </c:pt>
                <c:pt idx="1092">
                  <c:v>265716</c:v>
                </c:pt>
                <c:pt idx="1093">
                  <c:v>387244</c:v>
                </c:pt>
                <c:pt idx="1094">
                  <c:v>334158</c:v>
                </c:pt>
                <c:pt idx="1095">
                  <c:v>191686</c:v>
                </c:pt>
                <c:pt idx="1096">
                  <c:v>323840</c:v>
                </c:pt>
                <c:pt idx="1097">
                  <c:v>348612</c:v>
                </c:pt>
                <c:pt idx="1098">
                  <c:v>265760</c:v>
                </c:pt>
                <c:pt idx="1099">
                  <c:v>106766</c:v>
                </c:pt>
                <c:pt idx="1100">
                  <c:v>109890</c:v>
                </c:pt>
                <c:pt idx="1101">
                  <c:v>221716</c:v>
                </c:pt>
                <c:pt idx="1102">
                  <c:v>510488</c:v>
                </c:pt>
                <c:pt idx="1103">
                  <c:v>352000</c:v>
                </c:pt>
                <c:pt idx="1104">
                  <c:v>74272</c:v>
                </c:pt>
                <c:pt idx="1105">
                  <c:v>215666</c:v>
                </c:pt>
                <c:pt idx="1106">
                  <c:v>108240</c:v>
                </c:pt>
                <c:pt idx="1107">
                  <c:v>263714</c:v>
                </c:pt>
                <c:pt idx="1108">
                  <c:v>436480</c:v>
                </c:pt>
                <c:pt idx="1109">
                  <c:v>439868</c:v>
                </c:pt>
                <c:pt idx="1110">
                  <c:v>433928</c:v>
                </c:pt>
                <c:pt idx="1111">
                  <c:v>356422</c:v>
                </c:pt>
                <c:pt idx="1112">
                  <c:v>544346</c:v>
                </c:pt>
                <c:pt idx="1113">
                  <c:v>440220</c:v>
                </c:pt>
                <c:pt idx="1114">
                  <c:v>394174</c:v>
                </c:pt>
                <c:pt idx="1115">
                  <c:v>259512</c:v>
                </c:pt>
                <c:pt idx="1116">
                  <c:v>90090</c:v>
                </c:pt>
                <c:pt idx="1117">
                  <c:v>218020</c:v>
                </c:pt>
                <c:pt idx="1118">
                  <c:v>197472</c:v>
                </c:pt>
                <c:pt idx="1119">
                  <c:v>717794</c:v>
                </c:pt>
                <c:pt idx="1120">
                  <c:v>216414</c:v>
                </c:pt>
                <c:pt idx="1121">
                  <c:v>215512</c:v>
                </c:pt>
                <c:pt idx="1122">
                  <c:v>429220</c:v>
                </c:pt>
                <c:pt idx="1123">
                  <c:v>445456</c:v>
                </c:pt>
                <c:pt idx="1124">
                  <c:v>263626</c:v>
                </c:pt>
                <c:pt idx="1125">
                  <c:v>264924</c:v>
                </c:pt>
                <c:pt idx="1126">
                  <c:v>213356</c:v>
                </c:pt>
                <c:pt idx="1127">
                  <c:v>268664</c:v>
                </c:pt>
                <c:pt idx="1128">
                  <c:v>174108</c:v>
                </c:pt>
                <c:pt idx="1129">
                  <c:v>506264</c:v>
                </c:pt>
                <c:pt idx="1130">
                  <c:v>482944</c:v>
                </c:pt>
                <c:pt idx="1131">
                  <c:v>454058</c:v>
                </c:pt>
                <c:pt idx="1132">
                  <c:v>352880</c:v>
                </c:pt>
                <c:pt idx="1133">
                  <c:v>335060</c:v>
                </c:pt>
                <c:pt idx="1134">
                  <c:v>266992</c:v>
                </c:pt>
                <c:pt idx="1135">
                  <c:v>403172</c:v>
                </c:pt>
                <c:pt idx="1136">
                  <c:v>284328</c:v>
                </c:pt>
                <c:pt idx="1137">
                  <c:v>242528</c:v>
                </c:pt>
                <c:pt idx="1138">
                  <c:v>157410</c:v>
                </c:pt>
                <c:pt idx="1139">
                  <c:v>472450</c:v>
                </c:pt>
                <c:pt idx="1140">
                  <c:v>772552</c:v>
                </c:pt>
                <c:pt idx="1141">
                  <c:v>171710</c:v>
                </c:pt>
                <c:pt idx="1142">
                  <c:v>240240</c:v>
                </c:pt>
                <c:pt idx="1143">
                  <c:v>44088</c:v>
                </c:pt>
                <c:pt idx="1144">
                  <c:v>224730</c:v>
                </c:pt>
                <c:pt idx="1145">
                  <c:v>225280</c:v>
                </c:pt>
                <c:pt idx="1146">
                  <c:v>324830</c:v>
                </c:pt>
                <c:pt idx="1147">
                  <c:v>752686</c:v>
                </c:pt>
                <c:pt idx="1148">
                  <c:v>112442</c:v>
                </c:pt>
                <c:pt idx="1149">
                  <c:v>520608</c:v>
                </c:pt>
                <c:pt idx="1150">
                  <c:v>172040</c:v>
                </c:pt>
                <c:pt idx="1151">
                  <c:v>215138</c:v>
                </c:pt>
                <c:pt idx="1152">
                  <c:v>345664</c:v>
                </c:pt>
                <c:pt idx="1153">
                  <c:v>37752</c:v>
                </c:pt>
                <c:pt idx="1154">
                  <c:v>156266</c:v>
                </c:pt>
                <c:pt idx="1155">
                  <c:v>197714</c:v>
                </c:pt>
                <c:pt idx="1156">
                  <c:v>549890</c:v>
                </c:pt>
                <c:pt idx="1157">
                  <c:v>257950</c:v>
                </c:pt>
                <c:pt idx="1158">
                  <c:v>171820</c:v>
                </c:pt>
                <c:pt idx="1159">
                  <c:v>321794</c:v>
                </c:pt>
                <c:pt idx="1160">
                  <c:v>154506</c:v>
                </c:pt>
                <c:pt idx="1161">
                  <c:v>404404</c:v>
                </c:pt>
                <c:pt idx="1162">
                  <c:v>22198</c:v>
                </c:pt>
                <c:pt idx="1163">
                  <c:v>113784</c:v>
                </c:pt>
                <c:pt idx="1164">
                  <c:v>357808</c:v>
                </c:pt>
                <c:pt idx="1165">
                  <c:v>130064</c:v>
                </c:pt>
                <c:pt idx="1166">
                  <c:v>757768</c:v>
                </c:pt>
                <c:pt idx="1167">
                  <c:v>151096</c:v>
                </c:pt>
                <c:pt idx="1168">
                  <c:v>300674</c:v>
                </c:pt>
                <c:pt idx="1169">
                  <c:v>369754</c:v>
                </c:pt>
                <c:pt idx="1170">
                  <c:v>335786</c:v>
                </c:pt>
                <c:pt idx="1171">
                  <c:v>216062</c:v>
                </c:pt>
                <c:pt idx="1172">
                  <c:v>86592</c:v>
                </c:pt>
                <c:pt idx="1173">
                  <c:v>329384</c:v>
                </c:pt>
                <c:pt idx="1174">
                  <c:v>131318</c:v>
                </c:pt>
                <c:pt idx="1175">
                  <c:v>132308</c:v>
                </c:pt>
                <c:pt idx="1176">
                  <c:v>108614</c:v>
                </c:pt>
                <c:pt idx="1177">
                  <c:v>210650</c:v>
                </c:pt>
                <c:pt idx="1178">
                  <c:v>174592</c:v>
                </c:pt>
                <c:pt idx="1179">
                  <c:v>268994</c:v>
                </c:pt>
                <c:pt idx="1180">
                  <c:v>71258</c:v>
                </c:pt>
                <c:pt idx="1181">
                  <c:v>269896</c:v>
                </c:pt>
                <c:pt idx="1182">
                  <c:v>360624</c:v>
                </c:pt>
                <c:pt idx="1183">
                  <c:v>359876</c:v>
                </c:pt>
                <c:pt idx="1184">
                  <c:v>568656</c:v>
                </c:pt>
                <c:pt idx="1185">
                  <c:v>554510</c:v>
                </c:pt>
                <c:pt idx="1186">
                  <c:v>402336</c:v>
                </c:pt>
                <c:pt idx="1187">
                  <c:v>550330</c:v>
                </c:pt>
                <c:pt idx="1188">
                  <c:v>336490</c:v>
                </c:pt>
                <c:pt idx="1189">
                  <c:v>441408</c:v>
                </c:pt>
                <c:pt idx="1190">
                  <c:v>261008</c:v>
                </c:pt>
                <c:pt idx="1191">
                  <c:v>151118</c:v>
                </c:pt>
                <c:pt idx="1192">
                  <c:v>313698</c:v>
                </c:pt>
                <c:pt idx="1193">
                  <c:v>614394</c:v>
                </c:pt>
                <c:pt idx="1194">
                  <c:v>199078</c:v>
                </c:pt>
                <c:pt idx="1195">
                  <c:v>626098</c:v>
                </c:pt>
                <c:pt idx="1196">
                  <c:v>54868</c:v>
                </c:pt>
                <c:pt idx="1197">
                  <c:v>396484</c:v>
                </c:pt>
                <c:pt idx="1198">
                  <c:v>110726</c:v>
                </c:pt>
                <c:pt idx="1199">
                  <c:v>729344</c:v>
                </c:pt>
                <c:pt idx="1200">
                  <c:v>457666</c:v>
                </c:pt>
                <c:pt idx="1201">
                  <c:v>151272</c:v>
                </c:pt>
                <c:pt idx="1202">
                  <c:v>755150</c:v>
                </c:pt>
                <c:pt idx="1203">
                  <c:v>267388</c:v>
                </c:pt>
                <c:pt idx="1204">
                  <c:v>80102</c:v>
                </c:pt>
                <c:pt idx="1205">
                  <c:v>288222</c:v>
                </c:pt>
                <c:pt idx="1206">
                  <c:v>419298</c:v>
                </c:pt>
                <c:pt idx="1207">
                  <c:v>76186</c:v>
                </c:pt>
                <c:pt idx="1208">
                  <c:v>105248</c:v>
                </c:pt>
                <c:pt idx="1209">
                  <c:v>266486</c:v>
                </c:pt>
                <c:pt idx="1210">
                  <c:v>224994</c:v>
                </c:pt>
                <c:pt idx="1211">
                  <c:v>206382</c:v>
                </c:pt>
                <c:pt idx="1212">
                  <c:v>297330</c:v>
                </c:pt>
                <c:pt idx="1213">
                  <c:v>720126</c:v>
                </c:pt>
                <c:pt idx="1214">
                  <c:v>393778</c:v>
                </c:pt>
                <c:pt idx="1215">
                  <c:v>370282</c:v>
                </c:pt>
                <c:pt idx="1216">
                  <c:v>436876</c:v>
                </c:pt>
                <c:pt idx="1217">
                  <c:v>270204</c:v>
                </c:pt>
                <c:pt idx="1218">
                  <c:v>87934</c:v>
                </c:pt>
                <c:pt idx="1219">
                  <c:v>220176</c:v>
                </c:pt>
                <c:pt idx="1220">
                  <c:v>499884</c:v>
                </c:pt>
                <c:pt idx="1221">
                  <c:v>109780</c:v>
                </c:pt>
                <c:pt idx="1222">
                  <c:v>433466</c:v>
                </c:pt>
                <c:pt idx="1223">
                  <c:v>660132</c:v>
                </c:pt>
                <c:pt idx="1224">
                  <c:v>269852</c:v>
                </c:pt>
                <c:pt idx="1225">
                  <c:v>467082</c:v>
                </c:pt>
                <c:pt idx="1226">
                  <c:v>377190</c:v>
                </c:pt>
                <c:pt idx="1227">
                  <c:v>314468</c:v>
                </c:pt>
                <c:pt idx="1228">
                  <c:v>135102</c:v>
                </c:pt>
                <c:pt idx="1229">
                  <c:v>259116</c:v>
                </c:pt>
                <c:pt idx="1230">
                  <c:v>249194</c:v>
                </c:pt>
                <c:pt idx="1231">
                  <c:v>265342</c:v>
                </c:pt>
                <c:pt idx="1232">
                  <c:v>446908</c:v>
                </c:pt>
                <c:pt idx="1233">
                  <c:v>563530</c:v>
                </c:pt>
                <c:pt idx="1234">
                  <c:v>535084</c:v>
                </c:pt>
                <c:pt idx="1235">
                  <c:v>111826</c:v>
                </c:pt>
                <c:pt idx="1236">
                  <c:v>301576</c:v>
                </c:pt>
                <c:pt idx="1237">
                  <c:v>434632</c:v>
                </c:pt>
                <c:pt idx="1238">
                  <c:v>110946</c:v>
                </c:pt>
                <c:pt idx="1239">
                  <c:v>262966</c:v>
                </c:pt>
                <c:pt idx="1240">
                  <c:v>57552</c:v>
                </c:pt>
                <c:pt idx="1241">
                  <c:v>44660</c:v>
                </c:pt>
                <c:pt idx="1242">
                  <c:v>109670</c:v>
                </c:pt>
                <c:pt idx="1243">
                  <c:v>529848</c:v>
                </c:pt>
                <c:pt idx="1244">
                  <c:v>348766</c:v>
                </c:pt>
                <c:pt idx="1245">
                  <c:v>650826</c:v>
                </c:pt>
                <c:pt idx="1246">
                  <c:v>420244</c:v>
                </c:pt>
                <c:pt idx="1247">
                  <c:v>466972</c:v>
                </c:pt>
                <c:pt idx="1248">
                  <c:v>131846</c:v>
                </c:pt>
                <c:pt idx="1249">
                  <c:v>304722</c:v>
                </c:pt>
                <c:pt idx="1250">
                  <c:v>176660</c:v>
                </c:pt>
                <c:pt idx="1251">
                  <c:v>220528</c:v>
                </c:pt>
                <c:pt idx="1252">
                  <c:v>448624</c:v>
                </c:pt>
                <c:pt idx="1253">
                  <c:v>460372</c:v>
                </c:pt>
                <c:pt idx="1254">
                  <c:v>233332</c:v>
                </c:pt>
                <c:pt idx="1255">
                  <c:v>174284</c:v>
                </c:pt>
                <c:pt idx="1256">
                  <c:v>553080</c:v>
                </c:pt>
                <c:pt idx="1257">
                  <c:v>234102</c:v>
                </c:pt>
                <c:pt idx="1258">
                  <c:v>163548</c:v>
                </c:pt>
                <c:pt idx="1259">
                  <c:v>219648</c:v>
                </c:pt>
                <c:pt idx="1260">
                  <c:v>262284</c:v>
                </c:pt>
                <c:pt idx="1261">
                  <c:v>66770</c:v>
                </c:pt>
                <c:pt idx="1262">
                  <c:v>328944</c:v>
                </c:pt>
                <c:pt idx="1263">
                  <c:v>288508</c:v>
                </c:pt>
                <c:pt idx="1264">
                  <c:v>173492</c:v>
                </c:pt>
                <c:pt idx="1265">
                  <c:v>131384</c:v>
                </c:pt>
                <c:pt idx="1266">
                  <c:v>649374</c:v>
                </c:pt>
                <c:pt idx="1267">
                  <c:v>772024</c:v>
                </c:pt>
                <c:pt idx="1268">
                  <c:v>26708</c:v>
                </c:pt>
                <c:pt idx="1269">
                  <c:v>322740</c:v>
                </c:pt>
                <c:pt idx="1270">
                  <c:v>223608</c:v>
                </c:pt>
                <c:pt idx="1271">
                  <c:v>182358</c:v>
                </c:pt>
                <c:pt idx="1272">
                  <c:v>557040</c:v>
                </c:pt>
                <c:pt idx="1273">
                  <c:v>94358</c:v>
                </c:pt>
                <c:pt idx="1274">
                  <c:v>549450</c:v>
                </c:pt>
                <c:pt idx="1275">
                  <c:v>263846</c:v>
                </c:pt>
                <c:pt idx="1276">
                  <c:v>189310</c:v>
                </c:pt>
                <c:pt idx="1277">
                  <c:v>545006</c:v>
                </c:pt>
                <c:pt idx="1278">
                  <c:v>371822</c:v>
                </c:pt>
                <c:pt idx="1279">
                  <c:v>337040</c:v>
                </c:pt>
                <c:pt idx="1280">
                  <c:v>240328</c:v>
                </c:pt>
                <c:pt idx="1281">
                  <c:v>68662</c:v>
                </c:pt>
                <c:pt idx="1282">
                  <c:v>414194</c:v>
                </c:pt>
                <c:pt idx="1283">
                  <c:v>352462</c:v>
                </c:pt>
                <c:pt idx="1284">
                  <c:v>675048</c:v>
                </c:pt>
                <c:pt idx="1285">
                  <c:v>620620</c:v>
                </c:pt>
                <c:pt idx="1286">
                  <c:v>313874</c:v>
                </c:pt>
                <c:pt idx="1287">
                  <c:v>474144</c:v>
                </c:pt>
                <c:pt idx="1288">
                  <c:v>120912</c:v>
                </c:pt>
                <c:pt idx="1289">
                  <c:v>448404</c:v>
                </c:pt>
                <c:pt idx="1290">
                  <c:v>78034</c:v>
                </c:pt>
                <c:pt idx="1291">
                  <c:v>115434</c:v>
                </c:pt>
                <c:pt idx="1292">
                  <c:v>264946</c:v>
                </c:pt>
                <c:pt idx="1293">
                  <c:v>254034</c:v>
                </c:pt>
                <c:pt idx="1294">
                  <c:v>146322</c:v>
                </c:pt>
                <c:pt idx="1295">
                  <c:v>687170</c:v>
                </c:pt>
                <c:pt idx="1296">
                  <c:v>220858</c:v>
                </c:pt>
                <c:pt idx="1297">
                  <c:v>429880</c:v>
                </c:pt>
                <c:pt idx="1298">
                  <c:v>343200</c:v>
                </c:pt>
                <c:pt idx="1299">
                  <c:v>194920</c:v>
                </c:pt>
                <c:pt idx="1300">
                  <c:v>159962</c:v>
                </c:pt>
                <c:pt idx="1301">
                  <c:v>358688</c:v>
                </c:pt>
                <c:pt idx="1302">
                  <c:v>661716</c:v>
                </c:pt>
                <c:pt idx="1303">
                  <c:v>698236</c:v>
                </c:pt>
                <c:pt idx="1304">
                  <c:v>222662</c:v>
                </c:pt>
                <c:pt idx="1305">
                  <c:v>440044</c:v>
                </c:pt>
                <c:pt idx="1306">
                  <c:v>556292</c:v>
                </c:pt>
                <c:pt idx="1307">
                  <c:v>225192</c:v>
                </c:pt>
                <c:pt idx="1308">
                  <c:v>358688</c:v>
                </c:pt>
                <c:pt idx="1309">
                  <c:v>450208</c:v>
                </c:pt>
                <c:pt idx="1310">
                  <c:v>133848</c:v>
                </c:pt>
                <c:pt idx="1311">
                  <c:v>528836</c:v>
                </c:pt>
                <c:pt idx="1312">
                  <c:v>219846</c:v>
                </c:pt>
                <c:pt idx="1313">
                  <c:v>200882</c:v>
                </c:pt>
                <c:pt idx="1314">
                  <c:v>165616</c:v>
                </c:pt>
                <c:pt idx="1315">
                  <c:v>219208</c:v>
                </c:pt>
                <c:pt idx="1316">
                  <c:v>99616</c:v>
                </c:pt>
                <c:pt idx="1317">
                  <c:v>261734</c:v>
                </c:pt>
                <c:pt idx="1318">
                  <c:v>202488</c:v>
                </c:pt>
                <c:pt idx="1319">
                  <c:v>760144</c:v>
                </c:pt>
                <c:pt idx="1320">
                  <c:v>655138</c:v>
                </c:pt>
                <c:pt idx="1321">
                  <c:v>142912</c:v>
                </c:pt>
                <c:pt idx="1322">
                  <c:v>224224</c:v>
                </c:pt>
                <c:pt idx="1323">
                  <c:v>66836</c:v>
                </c:pt>
                <c:pt idx="1324">
                  <c:v>218988</c:v>
                </c:pt>
                <c:pt idx="1325">
                  <c:v>172744</c:v>
                </c:pt>
                <c:pt idx="1326">
                  <c:v>346478</c:v>
                </c:pt>
                <c:pt idx="1327">
                  <c:v>48488</c:v>
                </c:pt>
                <c:pt idx="1328">
                  <c:v>332486</c:v>
                </c:pt>
                <c:pt idx="1329">
                  <c:v>782716</c:v>
                </c:pt>
                <c:pt idx="1330">
                  <c:v>788634</c:v>
                </c:pt>
                <c:pt idx="1331">
                  <c:v>273922</c:v>
                </c:pt>
                <c:pt idx="1332">
                  <c:v>101926</c:v>
                </c:pt>
                <c:pt idx="1333">
                  <c:v>467940</c:v>
                </c:pt>
                <c:pt idx="1334">
                  <c:v>245234</c:v>
                </c:pt>
                <c:pt idx="1335">
                  <c:v>88352</c:v>
                </c:pt>
                <c:pt idx="1336">
                  <c:v>450296</c:v>
                </c:pt>
                <c:pt idx="1337">
                  <c:v>234278</c:v>
                </c:pt>
                <c:pt idx="1338">
                  <c:v>445104</c:v>
                </c:pt>
                <c:pt idx="1339">
                  <c:v>179080</c:v>
                </c:pt>
                <c:pt idx="1340">
                  <c:v>516538</c:v>
                </c:pt>
                <c:pt idx="1341">
                  <c:v>268466</c:v>
                </c:pt>
                <c:pt idx="1342">
                  <c:v>502810</c:v>
                </c:pt>
                <c:pt idx="1343">
                  <c:v>109406</c:v>
                </c:pt>
                <c:pt idx="1344">
                  <c:v>402094</c:v>
                </c:pt>
                <c:pt idx="1345">
                  <c:v>134288</c:v>
                </c:pt>
                <c:pt idx="1346">
                  <c:v>206756</c:v>
                </c:pt>
                <c:pt idx="1347">
                  <c:v>37598</c:v>
                </c:pt>
                <c:pt idx="1348">
                  <c:v>157080</c:v>
                </c:pt>
                <c:pt idx="1349">
                  <c:v>33484</c:v>
                </c:pt>
                <c:pt idx="1350">
                  <c:v>109978</c:v>
                </c:pt>
                <c:pt idx="1351">
                  <c:v>66132</c:v>
                </c:pt>
                <c:pt idx="1352">
                  <c:v>505252</c:v>
                </c:pt>
                <c:pt idx="1353">
                  <c:v>108570</c:v>
                </c:pt>
                <c:pt idx="1354">
                  <c:v>130064</c:v>
                </c:pt>
                <c:pt idx="1355">
                  <c:v>255156</c:v>
                </c:pt>
                <c:pt idx="1356">
                  <c:v>474166</c:v>
                </c:pt>
                <c:pt idx="1357">
                  <c:v>139414</c:v>
                </c:pt>
                <c:pt idx="1358">
                  <c:v>765314</c:v>
                </c:pt>
                <c:pt idx="1359">
                  <c:v>175890</c:v>
                </c:pt>
                <c:pt idx="1360">
                  <c:v>132682</c:v>
                </c:pt>
                <c:pt idx="1361">
                  <c:v>108702</c:v>
                </c:pt>
                <c:pt idx="1362">
                  <c:v>218944</c:v>
                </c:pt>
                <c:pt idx="1363">
                  <c:v>132660</c:v>
                </c:pt>
                <c:pt idx="1364">
                  <c:v>431420</c:v>
                </c:pt>
                <c:pt idx="1365">
                  <c:v>54098</c:v>
                </c:pt>
                <c:pt idx="1366">
                  <c:v>49038</c:v>
                </c:pt>
                <c:pt idx="1367">
                  <c:v>178860</c:v>
                </c:pt>
                <c:pt idx="1368">
                  <c:v>573936</c:v>
                </c:pt>
                <c:pt idx="1369">
                  <c:v>405284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F-6545-B497-A822A059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3808"/>
        <c:axId val="989095456"/>
      </c:lineChart>
      <c:catAx>
        <c:axId val="9890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095456"/>
        <c:crosses val="autoZero"/>
        <c:auto val="1"/>
        <c:lblAlgn val="ctr"/>
        <c:lblOffset val="100"/>
        <c:noMultiLvlLbl val="0"/>
      </c:catAx>
      <c:valAx>
        <c:axId val="98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0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'Данные(чистые)'!$G$1</c:f>
              <c:strCache>
                <c:ptCount val="1"/>
                <c:pt idx="0">
                  <c:v>Годовой доход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'Данные(чистые)'!$G$2:$G$1371</c:f>
              <c:numCache>
                <c:formatCode>#,##0</c:formatCode>
                <c:ptCount val="1370"/>
                <c:pt idx="0">
                  <c:v>1167493</c:v>
                </c:pt>
                <c:pt idx="1">
                  <c:v>806949</c:v>
                </c:pt>
                <c:pt idx="2">
                  <c:v>896857</c:v>
                </c:pt>
                <c:pt idx="3">
                  <c:v>1184194</c:v>
                </c:pt>
                <c:pt idx="4">
                  <c:v>2559110</c:v>
                </c:pt>
                <c:pt idx="5">
                  <c:v>1454735</c:v>
                </c:pt>
                <c:pt idx="6">
                  <c:v>693234</c:v>
                </c:pt>
                <c:pt idx="7">
                  <c:v>1821967</c:v>
                </c:pt>
                <c:pt idx="8">
                  <c:v>1791738</c:v>
                </c:pt>
                <c:pt idx="9">
                  <c:v>1133274</c:v>
                </c:pt>
                <c:pt idx="10">
                  <c:v>1354073</c:v>
                </c:pt>
                <c:pt idx="11">
                  <c:v>1890690</c:v>
                </c:pt>
                <c:pt idx="12">
                  <c:v>850383</c:v>
                </c:pt>
                <c:pt idx="13">
                  <c:v>1249953</c:v>
                </c:pt>
                <c:pt idx="14">
                  <c:v>1722654</c:v>
                </c:pt>
                <c:pt idx="15">
                  <c:v>1432391</c:v>
                </c:pt>
                <c:pt idx="16">
                  <c:v>1348620</c:v>
                </c:pt>
                <c:pt idx="17">
                  <c:v>524609</c:v>
                </c:pt>
                <c:pt idx="18">
                  <c:v>1248338</c:v>
                </c:pt>
                <c:pt idx="19">
                  <c:v>1261068</c:v>
                </c:pt>
                <c:pt idx="20">
                  <c:v>796499</c:v>
                </c:pt>
                <c:pt idx="21">
                  <c:v>1454507</c:v>
                </c:pt>
                <c:pt idx="22">
                  <c:v>1494616</c:v>
                </c:pt>
                <c:pt idx="23">
                  <c:v>537472</c:v>
                </c:pt>
                <c:pt idx="24">
                  <c:v>2211657</c:v>
                </c:pt>
                <c:pt idx="25">
                  <c:v>919296</c:v>
                </c:pt>
                <c:pt idx="26">
                  <c:v>1465698</c:v>
                </c:pt>
                <c:pt idx="27">
                  <c:v>1013954</c:v>
                </c:pt>
                <c:pt idx="28">
                  <c:v>1518024</c:v>
                </c:pt>
                <c:pt idx="29">
                  <c:v>1096167</c:v>
                </c:pt>
                <c:pt idx="30">
                  <c:v>1193010</c:v>
                </c:pt>
                <c:pt idx="31">
                  <c:v>527839</c:v>
                </c:pt>
                <c:pt idx="32">
                  <c:v>1239199</c:v>
                </c:pt>
                <c:pt idx="33">
                  <c:v>1902090</c:v>
                </c:pt>
                <c:pt idx="34">
                  <c:v>728726</c:v>
                </c:pt>
                <c:pt idx="35">
                  <c:v>2158210</c:v>
                </c:pt>
                <c:pt idx="36">
                  <c:v>2261304</c:v>
                </c:pt>
                <c:pt idx="37">
                  <c:v>1620681</c:v>
                </c:pt>
                <c:pt idx="38">
                  <c:v>837045</c:v>
                </c:pt>
                <c:pt idx="39">
                  <c:v>1648915</c:v>
                </c:pt>
                <c:pt idx="40">
                  <c:v>2896721</c:v>
                </c:pt>
                <c:pt idx="41">
                  <c:v>3035725</c:v>
                </c:pt>
                <c:pt idx="42">
                  <c:v>1028774</c:v>
                </c:pt>
                <c:pt idx="43">
                  <c:v>2048618</c:v>
                </c:pt>
                <c:pt idx="44">
                  <c:v>1060922</c:v>
                </c:pt>
                <c:pt idx="45">
                  <c:v>947625</c:v>
                </c:pt>
                <c:pt idx="46">
                  <c:v>486875</c:v>
                </c:pt>
                <c:pt idx="47">
                  <c:v>1343167</c:v>
                </c:pt>
                <c:pt idx="48">
                  <c:v>6628720</c:v>
                </c:pt>
                <c:pt idx="49">
                  <c:v>4776125</c:v>
                </c:pt>
                <c:pt idx="50">
                  <c:v>719910</c:v>
                </c:pt>
                <c:pt idx="51">
                  <c:v>1010401</c:v>
                </c:pt>
                <c:pt idx="52">
                  <c:v>1832075</c:v>
                </c:pt>
                <c:pt idx="53">
                  <c:v>974662</c:v>
                </c:pt>
                <c:pt idx="54">
                  <c:v>1340279</c:v>
                </c:pt>
                <c:pt idx="55">
                  <c:v>1351679</c:v>
                </c:pt>
                <c:pt idx="56">
                  <c:v>2120514</c:v>
                </c:pt>
                <c:pt idx="57">
                  <c:v>1212238</c:v>
                </c:pt>
                <c:pt idx="58">
                  <c:v>1377443</c:v>
                </c:pt>
                <c:pt idx="59">
                  <c:v>1411966</c:v>
                </c:pt>
                <c:pt idx="60">
                  <c:v>315666</c:v>
                </c:pt>
                <c:pt idx="61">
                  <c:v>536370</c:v>
                </c:pt>
                <c:pt idx="62">
                  <c:v>895147</c:v>
                </c:pt>
                <c:pt idx="63">
                  <c:v>1305927</c:v>
                </c:pt>
                <c:pt idx="64">
                  <c:v>1048667</c:v>
                </c:pt>
                <c:pt idx="65">
                  <c:v>668990</c:v>
                </c:pt>
                <c:pt idx="66">
                  <c:v>938315</c:v>
                </c:pt>
                <c:pt idx="67">
                  <c:v>1673007</c:v>
                </c:pt>
                <c:pt idx="68">
                  <c:v>4071396</c:v>
                </c:pt>
                <c:pt idx="69">
                  <c:v>671080</c:v>
                </c:pt>
                <c:pt idx="70">
                  <c:v>1402960</c:v>
                </c:pt>
                <c:pt idx="71">
                  <c:v>1682982</c:v>
                </c:pt>
                <c:pt idx="72">
                  <c:v>1063810</c:v>
                </c:pt>
                <c:pt idx="73">
                  <c:v>928701</c:v>
                </c:pt>
                <c:pt idx="74">
                  <c:v>2643242</c:v>
                </c:pt>
                <c:pt idx="75">
                  <c:v>474069</c:v>
                </c:pt>
                <c:pt idx="76">
                  <c:v>2491945</c:v>
                </c:pt>
                <c:pt idx="77">
                  <c:v>1565182</c:v>
                </c:pt>
                <c:pt idx="78">
                  <c:v>1815469</c:v>
                </c:pt>
                <c:pt idx="79">
                  <c:v>2316575</c:v>
                </c:pt>
                <c:pt idx="80">
                  <c:v>837311</c:v>
                </c:pt>
                <c:pt idx="81">
                  <c:v>1816001</c:v>
                </c:pt>
                <c:pt idx="82">
                  <c:v>775409</c:v>
                </c:pt>
                <c:pt idx="83">
                  <c:v>1133958</c:v>
                </c:pt>
                <c:pt idx="84">
                  <c:v>1527296</c:v>
                </c:pt>
                <c:pt idx="85">
                  <c:v>804460</c:v>
                </c:pt>
                <c:pt idx="86">
                  <c:v>2320375</c:v>
                </c:pt>
                <c:pt idx="87">
                  <c:v>1229072</c:v>
                </c:pt>
                <c:pt idx="88">
                  <c:v>485697</c:v>
                </c:pt>
                <c:pt idx="89">
                  <c:v>1262151</c:v>
                </c:pt>
                <c:pt idx="90">
                  <c:v>3090160</c:v>
                </c:pt>
                <c:pt idx="91">
                  <c:v>1049427</c:v>
                </c:pt>
                <c:pt idx="92">
                  <c:v>1380426</c:v>
                </c:pt>
                <c:pt idx="93">
                  <c:v>804916</c:v>
                </c:pt>
                <c:pt idx="94">
                  <c:v>497306</c:v>
                </c:pt>
                <c:pt idx="95">
                  <c:v>1296807</c:v>
                </c:pt>
                <c:pt idx="96">
                  <c:v>942590</c:v>
                </c:pt>
                <c:pt idx="97">
                  <c:v>883329</c:v>
                </c:pt>
                <c:pt idx="98">
                  <c:v>567606</c:v>
                </c:pt>
                <c:pt idx="99">
                  <c:v>1886890</c:v>
                </c:pt>
                <c:pt idx="100">
                  <c:v>1386734</c:v>
                </c:pt>
                <c:pt idx="101">
                  <c:v>625879</c:v>
                </c:pt>
                <c:pt idx="102">
                  <c:v>881087</c:v>
                </c:pt>
                <c:pt idx="103">
                  <c:v>892164</c:v>
                </c:pt>
                <c:pt idx="104">
                  <c:v>1027444</c:v>
                </c:pt>
                <c:pt idx="105">
                  <c:v>787626</c:v>
                </c:pt>
                <c:pt idx="106">
                  <c:v>2317392</c:v>
                </c:pt>
                <c:pt idx="107">
                  <c:v>562419</c:v>
                </c:pt>
                <c:pt idx="108">
                  <c:v>669123</c:v>
                </c:pt>
                <c:pt idx="109">
                  <c:v>960184</c:v>
                </c:pt>
                <c:pt idx="110">
                  <c:v>1124040</c:v>
                </c:pt>
                <c:pt idx="111">
                  <c:v>2692471</c:v>
                </c:pt>
                <c:pt idx="112">
                  <c:v>3609145</c:v>
                </c:pt>
                <c:pt idx="113">
                  <c:v>688522</c:v>
                </c:pt>
                <c:pt idx="114">
                  <c:v>1318429</c:v>
                </c:pt>
                <c:pt idx="115">
                  <c:v>1651252</c:v>
                </c:pt>
                <c:pt idx="116">
                  <c:v>2638454</c:v>
                </c:pt>
                <c:pt idx="117">
                  <c:v>1224968</c:v>
                </c:pt>
                <c:pt idx="118">
                  <c:v>833188</c:v>
                </c:pt>
                <c:pt idx="119">
                  <c:v>1138518</c:v>
                </c:pt>
                <c:pt idx="120">
                  <c:v>1934960</c:v>
                </c:pt>
                <c:pt idx="121">
                  <c:v>982870</c:v>
                </c:pt>
                <c:pt idx="122">
                  <c:v>1155751</c:v>
                </c:pt>
                <c:pt idx="123">
                  <c:v>1125978</c:v>
                </c:pt>
                <c:pt idx="124">
                  <c:v>1136238</c:v>
                </c:pt>
                <c:pt idx="125">
                  <c:v>866799</c:v>
                </c:pt>
                <c:pt idx="126">
                  <c:v>742976</c:v>
                </c:pt>
                <c:pt idx="127">
                  <c:v>957790</c:v>
                </c:pt>
                <c:pt idx="128">
                  <c:v>1300246</c:v>
                </c:pt>
                <c:pt idx="129">
                  <c:v>2305669</c:v>
                </c:pt>
                <c:pt idx="130">
                  <c:v>830319</c:v>
                </c:pt>
                <c:pt idx="131">
                  <c:v>1403207</c:v>
                </c:pt>
                <c:pt idx="132">
                  <c:v>1488536</c:v>
                </c:pt>
                <c:pt idx="133">
                  <c:v>1178323</c:v>
                </c:pt>
                <c:pt idx="134">
                  <c:v>1020034</c:v>
                </c:pt>
                <c:pt idx="135">
                  <c:v>2683693</c:v>
                </c:pt>
                <c:pt idx="136">
                  <c:v>1288162</c:v>
                </c:pt>
                <c:pt idx="137">
                  <c:v>1395911</c:v>
                </c:pt>
                <c:pt idx="138">
                  <c:v>1031111</c:v>
                </c:pt>
                <c:pt idx="139">
                  <c:v>1202510</c:v>
                </c:pt>
                <c:pt idx="140">
                  <c:v>1075058</c:v>
                </c:pt>
                <c:pt idx="141">
                  <c:v>985245</c:v>
                </c:pt>
                <c:pt idx="142">
                  <c:v>841491</c:v>
                </c:pt>
                <c:pt idx="143">
                  <c:v>1330513</c:v>
                </c:pt>
                <c:pt idx="144">
                  <c:v>751108</c:v>
                </c:pt>
                <c:pt idx="145">
                  <c:v>2053216</c:v>
                </c:pt>
                <c:pt idx="146">
                  <c:v>825246</c:v>
                </c:pt>
                <c:pt idx="147">
                  <c:v>761824</c:v>
                </c:pt>
                <c:pt idx="148">
                  <c:v>612199</c:v>
                </c:pt>
                <c:pt idx="149">
                  <c:v>1515896</c:v>
                </c:pt>
                <c:pt idx="150">
                  <c:v>1654577</c:v>
                </c:pt>
                <c:pt idx="151">
                  <c:v>853974</c:v>
                </c:pt>
                <c:pt idx="152">
                  <c:v>1898860</c:v>
                </c:pt>
                <c:pt idx="153">
                  <c:v>280136</c:v>
                </c:pt>
                <c:pt idx="154">
                  <c:v>1154592</c:v>
                </c:pt>
                <c:pt idx="155">
                  <c:v>1054519</c:v>
                </c:pt>
                <c:pt idx="156">
                  <c:v>1259206</c:v>
                </c:pt>
                <c:pt idx="157">
                  <c:v>1380160</c:v>
                </c:pt>
                <c:pt idx="158">
                  <c:v>745997</c:v>
                </c:pt>
                <c:pt idx="159">
                  <c:v>1483520</c:v>
                </c:pt>
                <c:pt idx="160">
                  <c:v>678661</c:v>
                </c:pt>
                <c:pt idx="161">
                  <c:v>1334902</c:v>
                </c:pt>
                <c:pt idx="162">
                  <c:v>666805</c:v>
                </c:pt>
                <c:pt idx="163">
                  <c:v>1057768</c:v>
                </c:pt>
                <c:pt idx="164">
                  <c:v>580469</c:v>
                </c:pt>
                <c:pt idx="165">
                  <c:v>1639776</c:v>
                </c:pt>
                <c:pt idx="166">
                  <c:v>564414</c:v>
                </c:pt>
                <c:pt idx="167">
                  <c:v>654227</c:v>
                </c:pt>
                <c:pt idx="168">
                  <c:v>1906840</c:v>
                </c:pt>
                <c:pt idx="169">
                  <c:v>3874100</c:v>
                </c:pt>
                <c:pt idx="170">
                  <c:v>843771</c:v>
                </c:pt>
                <c:pt idx="171">
                  <c:v>975004</c:v>
                </c:pt>
                <c:pt idx="172">
                  <c:v>1724193</c:v>
                </c:pt>
                <c:pt idx="173">
                  <c:v>1634323</c:v>
                </c:pt>
                <c:pt idx="174">
                  <c:v>1024727</c:v>
                </c:pt>
                <c:pt idx="175">
                  <c:v>2093762</c:v>
                </c:pt>
                <c:pt idx="176">
                  <c:v>463657</c:v>
                </c:pt>
                <c:pt idx="177">
                  <c:v>1816571</c:v>
                </c:pt>
                <c:pt idx="178">
                  <c:v>1624082</c:v>
                </c:pt>
                <c:pt idx="179">
                  <c:v>779893</c:v>
                </c:pt>
                <c:pt idx="180">
                  <c:v>2068891</c:v>
                </c:pt>
                <c:pt idx="181">
                  <c:v>1409610</c:v>
                </c:pt>
                <c:pt idx="182">
                  <c:v>897959</c:v>
                </c:pt>
                <c:pt idx="183">
                  <c:v>602832</c:v>
                </c:pt>
                <c:pt idx="184">
                  <c:v>1378165</c:v>
                </c:pt>
                <c:pt idx="185">
                  <c:v>1538145</c:v>
                </c:pt>
                <c:pt idx="186">
                  <c:v>1166220</c:v>
                </c:pt>
                <c:pt idx="187">
                  <c:v>848958</c:v>
                </c:pt>
                <c:pt idx="188">
                  <c:v>2551643</c:v>
                </c:pt>
                <c:pt idx="189">
                  <c:v>865602</c:v>
                </c:pt>
                <c:pt idx="190">
                  <c:v>1205322</c:v>
                </c:pt>
                <c:pt idx="191">
                  <c:v>1045285</c:v>
                </c:pt>
                <c:pt idx="192">
                  <c:v>233681</c:v>
                </c:pt>
                <c:pt idx="193">
                  <c:v>1157328</c:v>
                </c:pt>
                <c:pt idx="194">
                  <c:v>1054747</c:v>
                </c:pt>
                <c:pt idx="195">
                  <c:v>678566</c:v>
                </c:pt>
                <c:pt idx="196">
                  <c:v>2815781</c:v>
                </c:pt>
                <c:pt idx="197">
                  <c:v>1077528</c:v>
                </c:pt>
                <c:pt idx="198">
                  <c:v>1448655</c:v>
                </c:pt>
                <c:pt idx="199">
                  <c:v>1263652</c:v>
                </c:pt>
                <c:pt idx="200">
                  <c:v>576327</c:v>
                </c:pt>
                <c:pt idx="201">
                  <c:v>1636318</c:v>
                </c:pt>
                <c:pt idx="202">
                  <c:v>1632936</c:v>
                </c:pt>
                <c:pt idx="203">
                  <c:v>573819</c:v>
                </c:pt>
                <c:pt idx="204">
                  <c:v>1263785</c:v>
                </c:pt>
                <c:pt idx="205">
                  <c:v>1115699</c:v>
                </c:pt>
                <c:pt idx="206">
                  <c:v>1640061</c:v>
                </c:pt>
                <c:pt idx="207">
                  <c:v>993833</c:v>
                </c:pt>
                <c:pt idx="208">
                  <c:v>2202917</c:v>
                </c:pt>
                <c:pt idx="209">
                  <c:v>855095</c:v>
                </c:pt>
                <c:pt idx="210">
                  <c:v>1118948</c:v>
                </c:pt>
                <c:pt idx="211">
                  <c:v>2233697</c:v>
                </c:pt>
                <c:pt idx="212">
                  <c:v>1176727</c:v>
                </c:pt>
                <c:pt idx="213">
                  <c:v>1312045</c:v>
                </c:pt>
                <c:pt idx="214">
                  <c:v>1167132</c:v>
                </c:pt>
                <c:pt idx="215">
                  <c:v>968905</c:v>
                </c:pt>
                <c:pt idx="216">
                  <c:v>301093</c:v>
                </c:pt>
                <c:pt idx="217">
                  <c:v>1468662</c:v>
                </c:pt>
                <c:pt idx="218">
                  <c:v>1491158</c:v>
                </c:pt>
                <c:pt idx="219">
                  <c:v>629850</c:v>
                </c:pt>
                <c:pt idx="220">
                  <c:v>1343642</c:v>
                </c:pt>
                <c:pt idx="221">
                  <c:v>1235741</c:v>
                </c:pt>
                <c:pt idx="222">
                  <c:v>1115718</c:v>
                </c:pt>
                <c:pt idx="223">
                  <c:v>6606775</c:v>
                </c:pt>
                <c:pt idx="224">
                  <c:v>1051175</c:v>
                </c:pt>
                <c:pt idx="225">
                  <c:v>1707207</c:v>
                </c:pt>
                <c:pt idx="226">
                  <c:v>1160178</c:v>
                </c:pt>
                <c:pt idx="227">
                  <c:v>1264602</c:v>
                </c:pt>
                <c:pt idx="228">
                  <c:v>963490</c:v>
                </c:pt>
                <c:pt idx="229">
                  <c:v>748486</c:v>
                </c:pt>
                <c:pt idx="230">
                  <c:v>576688</c:v>
                </c:pt>
                <c:pt idx="231">
                  <c:v>1053265</c:v>
                </c:pt>
                <c:pt idx="232">
                  <c:v>6283072</c:v>
                </c:pt>
                <c:pt idx="233">
                  <c:v>2212835</c:v>
                </c:pt>
                <c:pt idx="234">
                  <c:v>1603657</c:v>
                </c:pt>
                <c:pt idx="235">
                  <c:v>1057293</c:v>
                </c:pt>
                <c:pt idx="236">
                  <c:v>1603220</c:v>
                </c:pt>
                <c:pt idx="237">
                  <c:v>1405772</c:v>
                </c:pt>
                <c:pt idx="238">
                  <c:v>598082</c:v>
                </c:pt>
                <c:pt idx="239">
                  <c:v>891119</c:v>
                </c:pt>
                <c:pt idx="240">
                  <c:v>1292380</c:v>
                </c:pt>
                <c:pt idx="241">
                  <c:v>1555416</c:v>
                </c:pt>
                <c:pt idx="242">
                  <c:v>825968</c:v>
                </c:pt>
                <c:pt idx="243">
                  <c:v>1697859</c:v>
                </c:pt>
                <c:pt idx="244">
                  <c:v>1056039</c:v>
                </c:pt>
                <c:pt idx="245">
                  <c:v>1117865</c:v>
                </c:pt>
                <c:pt idx="246">
                  <c:v>1585113</c:v>
                </c:pt>
                <c:pt idx="247">
                  <c:v>1438509</c:v>
                </c:pt>
                <c:pt idx="248">
                  <c:v>2302116</c:v>
                </c:pt>
                <c:pt idx="249">
                  <c:v>981578</c:v>
                </c:pt>
                <c:pt idx="250">
                  <c:v>1853298</c:v>
                </c:pt>
                <c:pt idx="251">
                  <c:v>2094807</c:v>
                </c:pt>
                <c:pt idx="252">
                  <c:v>564756</c:v>
                </c:pt>
                <c:pt idx="253">
                  <c:v>954275</c:v>
                </c:pt>
                <c:pt idx="254">
                  <c:v>347035</c:v>
                </c:pt>
                <c:pt idx="255">
                  <c:v>185782</c:v>
                </c:pt>
                <c:pt idx="256">
                  <c:v>835620</c:v>
                </c:pt>
                <c:pt idx="257">
                  <c:v>463429</c:v>
                </c:pt>
                <c:pt idx="258">
                  <c:v>3954888</c:v>
                </c:pt>
                <c:pt idx="259">
                  <c:v>2270652</c:v>
                </c:pt>
                <c:pt idx="260">
                  <c:v>3369897</c:v>
                </c:pt>
                <c:pt idx="261">
                  <c:v>897769</c:v>
                </c:pt>
                <c:pt idx="262">
                  <c:v>502892</c:v>
                </c:pt>
                <c:pt idx="263">
                  <c:v>3336970</c:v>
                </c:pt>
                <c:pt idx="264">
                  <c:v>867996</c:v>
                </c:pt>
                <c:pt idx="265">
                  <c:v>1629383</c:v>
                </c:pt>
                <c:pt idx="266">
                  <c:v>821826</c:v>
                </c:pt>
                <c:pt idx="267">
                  <c:v>572793</c:v>
                </c:pt>
                <c:pt idx="268">
                  <c:v>1166904</c:v>
                </c:pt>
                <c:pt idx="269">
                  <c:v>1258389</c:v>
                </c:pt>
                <c:pt idx="270">
                  <c:v>823707</c:v>
                </c:pt>
                <c:pt idx="271">
                  <c:v>954560</c:v>
                </c:pt>
                <c:pt idx="272">
                  <c:v>2250246</c:v>
                </c:pt>
                <c:pt idx="273">
                  <c:v>952185</c:v>
                </c:pt>
                <c:pt idx="274">
                  <c:v>888041</c:v>
                </c:pt>
                <c:pt idx="275">
                  <c:v>2538343</c:v>
                </c:pt>
                <c:pt idx="276">
                  <c:v>230147</c:v>
                </c:pt>
                <c:pt idx="277">
                  <c:v>1629098</c:v>
                </c:pt>
                <c:pt idx="278">
                  <c:v>1343243</c:v>
                </c:pt>
                <c:pt idx="279">
                  <c:v>969665</c:v>
                </c:pt>
                <c:pt idx="280">
                  <c:v>831953</c:v>
                </c:pt>
                <c:pt idx="281">
                  <c:v>1201788</c:v>
                </c:pt>
                <c:pt idx="282">
                  <c:v>874874</c:v>
                </c:pt>
                <c:pt idx="283">
                  <c:v>753692</c:v>
                </c:pt>
                <c:pt idx="284">
                  <c:v>1734624</c:v>
                </c:pt>
                <c:pt idx="285">
                  <c:v>751336</c:v>
                </c:pt>
                <c:pt idx="286">
                  <c:v>1261809</c:v>
                </c:pt>
                <c:pt idx="287">
                  <c:v>925946</c:v>
                </c:pt>
                <c:pt idx="288">
                  <c:v>1244272</c:v>
                </c:pt>
                <c:pt idx="289">
                  <c:v>1154801</c:v>
                </c:pt>
                <c:pt idx="290">
                  <c:v>1712565</c:v>
                </c:pt>
                <c:pt idx="291">
                  <c:v>584345</c:v>
                </c:pt>
                <c:pt idx="292">
                  <c:v>1920520</c:v>
                </c:pt>
                <c:pt idx="293">
                  <c:v>1051536</c:v>
                </c:pt>
                <c:pt idx="294">
                  <c:v>678034</c:v>
                </c:pt>
                <c:pt idx="295">
                  <c:v>905160</c:v>
                </c:pt>
                <c:pt idx="296">
                  <c:v>1634627</c:v>
                </c:pt>
                <c:pt idx="297">
                  <c:v>928226</c:v>
                </c:pt>
                <c:pt idx="298">
                  <c:v>845937</c:v>
                </c:pt>
                <c:pt idx="299">
                  <c:v>1352914</c:v>
                </c:pt>
                <c:pt idx="300">
                  <c:v>679896</c:v>
                </c:pt>
                <c:pt idx="301">
                  <c:v>665798</c:v>
                </c:pt>
                <c:pt idx="302">
                  <c:v>573819</c:v>
                </c:pt>
                <c:pt idx="303">
                  <c:v>1309651</c:v>
                </c:pt>
                <c:pt idx="304">
                  <c:v>1448237</c:v>
                </c:pt>
                <c:pt idx="305">
                  <c:v>2528767</c:v>
                </c:pt>
                <c:pt idx="306">
                  <c:v>899954</c:v>
                </c:pt>
                <c:pt idx="307">
                  <c:v>1168044</c:v>
                </c:pt>
                <c:pt idx="308">
                  <c:v>2408554</c:v>
                </c:pt>
                <c:pt idx="309">
                  <c:v>1509721</c:v>
                </c:pt>
                <c:pt idx="310">
                  <c:v>777556</c:v>
                </c:pt>
                <c:pt idx="311">
                  <c:v>2083825</c:v>
                </c:pt>
                <c:pt idx="312">
                  <c:v>1763561</c:v>
                </c:pt>
                <c:pt idx="313">
                  <c:v>1834944</c:v>
                </c:pt>
                <c:pt idx="314">
                  <c:v>804460</c:v>
                </c:pt>
                <c:pt idx="315">
                  <c:v>927523</c:v>
                </c:pt>
                <c:pt idx="316">
                  <c:v>1356201</c:v>
                </c:pt>
                <c:pt idx="317">
                  <c:v>694564</c:v>
                </c:pt>
                <c:pt idx="318">
                  <c:v>926250</c:v>
                </c:pt>
                <c:pt idx="319">
                  <c:v>1308283</c:v>
                </c:pt>
                <c:pt idx="320">
                  <c:v>768398</c:v>
                </c:pt>
                <c:pt idx="321">
                  <c:v>6906766</c:v>
                </c:pt>
                <c:pt idx="322">
                  <c:v>2004253</c:v>
                </c:pt>
                <c:pt idx="323">
                  <c:v>531734</c:v>
                </c:pt>
                <c:pt idx="324">
                  <c:v>4521715</c:v>
                </c:pt>
                <c:pt idx="325">
                  <c:v>1091854</c:v>
                </c:pt>
                <c:pt idx="326">
                  <c:v>1018590</c:v>
                </c:pt>
                <c:pt idx="327">
                  <c:v>566124</c:v>
                </c:pt>
                <c:pt idx="328">
                  <c:v>2247396</c:v>
                </c:pt>
                <c:pt idx="329">
                  <c:v>1638104</c:v>
                </c:pt>
                <c:pt idx="330">
                  <c:v>1392662</c:v>
                </c:pt>
                <c:pt idx="331">
                  <c:v>910727</c:v>
                </c:pt>
                <c:pt idx="332">
                  <c:v>1166296</c:v>
                </c:pt>
                <c:pt idx="333">
                  <c:v>1685547</c:v>
                </c:pt>
                <c:pt idx="334">
                  <c:v>1084805</c:v>
                </c:pt>
                <c:pt idx="335">
                  <c:v>571995</c:v>
                </c:pt>
                <c:pt idx="336">
                  <c:v>1027235</c:v>
                </c:pt>
                <c:pt idx="337">
                  <c:v>954370</c:v>
                </c:pt>
                <c:pt idx="338">
                  <c:v>2517804</c:v>
                </c:pt>
                <c:pt idx="339">
                  <c:v>653904</c:v>
                </c:pt>
                <c:pt idx="340">
                  <c:v>3562348</c:v>
                </c:pt>
                <c:pt idx="341">
                  <c:v>2234856</c:v>
                </c:pt>
                <c:pt idx="342">
                  <c:v>463258</c:v>
                </c:pt>
                <c:pt idx="343">
                  <c:v>1168272</c:v>
                </c:pt>
                <c:pt idx="344">
                  <c:v>1400205</c:v>
                </c:pt>
                <c:pt idx="345">
                  <c:v>540607</c:v>
                </c:pt>
                <c:pt idx="346">
                  <c:v>1473317</c:v>
                </c:pt>
                <c:pt idx="347">
                  <c:v>2705486</c:v>
                </c:pt>
                <c:pt idx="348">
                  <c:v>1523040</c:v>
                </c:pt>
                <c:pt idx="349">
                  <c:v>1270036</c:v>
                </c:pt>
                <c:pt idx="350">
                  <c:v>860130</c:v>
                </c:pt>
                <c:pt idx="351">
                  <c:v>785707</c:v>
                </c:pt>
                <c:pt idx="352">
                  <c:v>2207743</c:v>
                </c:pt>
                <c:pt idx="353">
                  <c:v>877059</c:v>
                </c:pt>
                <c:pt idx="354">
                  <c:v>1067154</c:v>
                </c:pt>
                <c:pt idx="355">
                  <c:v>1527144</c:v>
                </c:pt>
                <c:pt idx="356">
                  <c:v>1156511</c:v>
                </c:pt>
                <c:pt idx="357">
                  <c:v>371564</c:v>
                </c:pt>
                <c:pt idx="358">
                  <c:v>490713</c:v>
                </c:pt>
                <c:pt idx="359">
                  <c:v>1542192</c:v>
                </c:pt>
                <c:pt idx="360">
                  <c:v>1467978</c:v>
                </c:pt>
                <c:pt idx="361">
                  <c:v>885096</c:v>
                </c:pt>
                <c:pt idx="362">
                  <c:v>812364</c:v>
                </c:pt>
                <c:pt idx="363">
                  <c:v>2314428</c:v>
                </c:pt>
                <c:pt idx="364">
                  <c:v>2489988</c:v>
                </c:pt>
                <c:pt idx="365">
                  <c:v>784833</c:v>
                </c:pt>
                <c:pt idx="366">
                  <c:v>1277066</c:v>
                </c:pt>
                <c:pt idx="367">
                  <c:v>1965322</c:v>
                </c:pt>
                <c:pt idx="368">
                  <c:v>7669160</c:v>
                </c:pt>
                <c:pt idx="369">
                  <c:v>1032878</c:v>
                </c:pt>
                <c:pt idx="370">
                  <c:v>1840397</c:v>
                </c:pt>
                <c:pt idx="371">
                  <c:v>440895</c:v>
                </c:pt>
                <c:pt idx="372">
                  <c:v>1507783</c:v>
                </c:pt>
                <c:pt idx="373">
                  <c:v>672372</c:v>
                </c:pt>
                <c:pt idx="374">
                  <c:v>1041979</c:v>
                </c:pt>
                <c:pt idx="375">
                  <c:v>1067686</c:v>
                </c:pt>
                <c:pt idx="376">
                  <c:v>2298696</c:v>
                </c:pt>
                <c:pt idx="377">
                  <c:v>781736</c:v>
                </c:pt>
                <c:pt idx="378">
                  <c:v>1134414</c:v>
                </c:pt>
                <c:pt idx="379">
                  <c:v>1359108</c:v>
                </c:pt>
                <c:pt idx="380">
                  <c:v>1478637</c:v>
                </c:pt>
                <c:pt idx="381">
                  <c:v>1488479</c:v>
                </c:pt>
                <c:pt idx="382">
                  <c:v>4674475</c:v>
                </c:pt>
                <c:pt idx="383">
                  <c:v>1629744</c:v>
                </c:pt>
                <c:pt idx="384">
                  <c:v>1160520</c:v>
                </c:pt>
                <c:pt idx="385">
                  <c:v>2838543</c:v>
                </c:pt>
                <c:pt idx="386">
                  <c:v>687971</c:v>
                </c:pt>
                <c:pt idx="387">
                  <c:v>837235</c:v>
                </c:pt>
                <c:pt idx="388">
                  <c:v>1526384</c:v>
                </c:pt>
                <c:pt idx="389">
                  <c:v>922127</c:v>
                </c:pt>
                <c:pt idx="390">
                  <c:v>1637059</c:v>
                </c:pt>
                <c:pt idx="391">
                  <c:v>1119936</c:v>
                </c:pt>
                <c:pt idx="392">
                  <c:v>1872260</c:v>
                </c:pt>
                <c:pt idx="393">
                  <c:v>670985</c:v>
                </c:pt>
                <c:pt idx="394">
                  <c:v>2009326</c:v>
                </c:pt>
                <c:pt idx="395">
                  <c:v>707085</c:v>
                </c:pt>
                <c:pt idx="396">
                  <c:v>954750</c:v>
                </c:pt>
                <c:pt idx="397">
                  <c:v>1467484</c:v>
                </c:pt>
                <c:pt idx="398">
                  <c:v>2344600</c:v>
                </c:pt>
                <c:pt idx="399">
                  <c:v>1013479</c:v>
                </c:pt>
                <c:pt idx="400">
                  <c:v>692474</c:v>
                </c:pt>
                <c:pt idx="401">
                  <c:v>2183043</c:v>
                </c:pt>
                <c:pt idx="402">
                  <c:v>1375391</c:v>
                </c:pt>
                <c:pt idx="403">
                  <c:v>836494</c:v>
                </c:pt>
                <c:pt idx="404">
                  <c:v>749132</c:v>
                </c:pt>
                <c:pt idx="405">
                  <c:v>1292095</c:v>
                </c:pt>
                <c:pt idx="406">
                  <c:v>1318695</c:v>
                </c:pt>
                <c:pt idx="407">
                  <c:v>1412897</c:v>
                </c:pt>
                <c:pt idx="408">
                  <c:v>785973</c:v>
                </c:pt>
                <c:pt idx="409">
                  <c:v>1383599</c:v>
                </c:pt>
                <c:pt idx="410">
                  <c:v>3355970</c:v>
                </c:pt>
                <c:pt idx="411">
                  <c:v>1514224</c:v>
                </c:pt>
                <c:pt idx="412">
                  <c:v>1213853</c:v>
                </c:pt>
                <c:pt idx="413">
                  <c:v>669503</c:v>
                </c:pt>
                <c:pt idx="414">
                  <c:v>637241</c:v>
                </c:pt>
                <c:pt idx="415">
                  <c:v>3676101</c:v>
                </c:pt>
                <c:pt idx="416">
                  <c:v>674044</c:v>
                </c:pt>
                <c:pt idx="417">
                  <c:v>1253525</c:v>
                </c:pt>
                <c:pt idx="418">
                  <c:v>2009174</c:v>
                </c:pt>
                <c:pt idx="419">
                  <c:v>3602153</c:v>
                </c:pt>
                <c:pt idx="420">
                  <c:v>437209</c:v>
                </c:pt>
                <c:pt idx="421">
                  <c:v>2643508</c:v>
                </c:pt>
                <c:pt idx="422">
                  <c:v>2548432</c:v>
                </c:pt>
                <c:pt idx="423">
                  <c:v>576992</c:v>
                </c:pt>
                <c:pt idx="424">
                  <c:v>529967</c:v>
                </c:pt>
                <c:pt idx="425">
                  <c:v>935655</c:v>
                </c:pt>
                <c:pt idx="426">
                  <c:v>911487</c:v>
                </c:pt>
                <c:pt idx="427">
                  <c:v>3842940</c:v>
                </c:pt>
                <c:pt idx="428">
                  <c:v>1583992</c:v>
                </c:pt>
                <c:pt idx="429">
                  <c:v>1769983</c:v>
                </c:pt>
                <c:pt idx="430">
                  <c:v>1585455</c:v>
                </c:pt>
                <c:pt idx="431">
                  <c:v>1172813</c:v>
                </c:pt>
                <c:pt idx="432">
                  <c:v>1622106</c:v>
                </c:pt>
                <c:pt idx="433">
                  <c:v>686945</c:v>
                </c:pt>
                <c:pt idx="434">
                  <c:v>1029477</c:v>
                </c:pt>
                <c:pt idx="435">
                  <c:v>1380179</c:v>
                </c:pt>
                <c:pt idx="436">
                  <c:v>1215430</c:v>
                </c:pt>
                <c:pt idx="437">
                  <c:v>1731242</c:v>
                </c:pt>
                <c:pt idx="438">
                  <c:v>1136694</c:v>
                </c:pt>
                <c:pt idx="439">
                  <c:v>433371</c:v>
                </c:pt>
                <c:pt idx="440">
                  <c:v>756884</c:v>
                </c:pt>
                <c:pt idx="441">
                  <c:v>1903420</c:v>
                </c:pt>
                <c:pt idx="442">
                  <c:v>1524313</c:v>
                </c:pt>
                <c:pt idx="443">
                  <c:v>1269808</c:v>
                </c:pt>
                <c:pt idx="444">
                  <c:v>348707</c:v>
                </c:pt>
                <c:pt idx="445">
                  <c:v>985530</c:v>
                </c:pt>
                <c:pt idx="446">
                  <c:v>2374392</c:v>
                </c:pt>
                <c:pt idx="447">
                  <c:v>1788945</c:v>
                </c:pt>
                <c:pt idx="448">
                  <c:v>5316447</c:v>
                </c:pt>
                <c:pt idx="449">
                  <c:v>1899430</c:v>
                </c:pt>
                <c:pt idx="450">
                  <c:v>1822328</c:v>
                </c:pt>
                <c:pt idx="451">
                  <c:v>1597577</c:v>
                </c:pt>
                <c:pt idx="452">
                  <c:v>1623892</c:v>
                </c:pt>
                <c:pt idx="453">
                  <c:v>1865591</c:v>
                </c:pt>
                <c:pt idx="454">
                  <c:v>1629858</c:v>
                </c:pt>
                <c:pt idx="455">
                  <c:v>758024</c:v>
                </c:pt>
                <c:pt idx="456">
                  <c:v>1828009</c:v>
                </c:pt>
                <c:pt idx="457">
                  <c:v>956460</c:v>
                </c:pt>
                <c:pt idx="458">
                  <c:v>842859</c:v>
                </c:pt>
                <c:pt idx="459">
                  <c:v>1299581</c:v>
                </c:pt>
                <c:pt idx="460">
                  <c:v>805790</c:v>
                </c:pt>
                <c:pt idx="461">
                  <c:v>1648896</c:v>
                </c:pt>
                <c:pt idx="462">
                  <c:v>1063183</c:v>
                </c:pt>
                <c:pt idx="463">
                  <c:v>655310</c:v>
                </c:pt>
                <c:pt idx="464">
                  <c:v>823612</c:v>
                </c:pt>
                <c:pt idx="465">
                  <c:v>1784423</c:v>
                </c:pt>
                <c:pt idx="466">
                  <c:v>929575</c:v>
                </c:pt>
                <c:pt idx="467">
                  <c:v>959215</c:v>
                </c:pt>
                <c:pt idx="468">
                  <c:v>575130</c:v>
                </c:pt>
                <c:pt idx="469">
                  <c:v>1413524</c:v>
                </c:pt>
                <c:pt idx="470">
                  <c:v>2330749</c:v>
                </c:pt>
                <c:pt idx="471">
                  <c:v>1964429</c:v>
                </c:pt>
                <c:pt idx="472">
                  <c:v>968715</c:v>
                </c:pt>
                <c:pt idx="473">
                  <c:v>655633</c:v>
                </c:pt>
                <c:pt idx="474">
                  <c:v>1286490</c:v>
                </c:pt>
                <c:pt idx="475">
                  <c:v>675298</c:v>
                </c:pt>
                <c:pt idx="476">
                  <c:v>2913270</c:v>
                </c:pt>
                <c:pt idx="477">
                  <c:v>1634703</c:v>
                </c:pt>
                <c:pt idx="478">
                  <c:v>378632</c:v>
                </c:pt>
                <c:pt idx="479">
                  <c:v>1611618</c:v>
                </c:pt>
                <c:pt idx="480">
                  <c:v>808317</c:v>
                </c:pt>
                <c:pt idx="481">
                  <c:v>891480</c:v>
                </c:pt>
                <c:pt idx="482">
                  <c:v>1233765</c:v>
                </c:pt>
                <c:pt idx="483">
                  <c:v>1374650</c:v>
                </c:pt>
                <c:pt idx="484">
                  <c:v>1633202</c:v>
                </c:pt>
                <c:pt idx="485">
                  <c:v>819128</c:v>
                </c:pt>
                <c:pt idx="486">
                  <c:v>1095217</c:v>
                </c:pt>
                <c:pt idx="487">
                  <c:v>1175929</c:v>
                </c:pt>
                <c:pt idx="488">
                  <c:v>1404879</c:v>
                </c:pt>
                <c:pt idx="489">
                  <c:v>628197</c:v>
                </c:pt>
                <c:pt idx="490">
                  <c:v>1186949</c:v>
                </c:pt>
                <c:pt idx="491">
                  <c:v>1281778</c:v>
                </c:pt>
                <c:pt idx="492">
                  <c:v>767752</c:v>
                </c:pt>
                <c:pt idx="493">
                  <c:v>1306193</c:v>
                </c:pt>
                <c:pt idx="494">
                  <c:v>1352344</c:v>
                </c:pt>
                <c:pt idx="495">
                  <c:v>2721674</c:v>
                </c:pt>
                <c:pt idx="496">
                  <c:v>614118</c:v>
                </c:pt>
                <c:pt idx="497">
                  <c:v>3228708</c:v>
                </c:pt>
                <c:pt idx="498">
                  <c:v>5701140</c:v>
                </c:pt>
                <c:pt idx="499">
                  <c:v>992845</c:v>
                </c:pt>
                <c:pt idx="500">
                  <c:v>634182</c:v>
                </c:pt>
                <c:pt idx="501">
                  <c:v>1168272</c:v>
                </c:pt>
                <c:pt idx="502">
                  <c:v>655025</c:v>
                </c:pt>
                <c:pt idx="503">
                  <c:v>983041</c:v>
                </c:pt>
                <c:pt idx="504">
                  <c:v>664867</c:v>
                </c:pt>
                <c:pt idx="505">
                  <c:v>1152654</c:v>
                </c:pt>
                <c:pt idx="506">
                  <c:v>1217102</c:v>
                </c:pt>
                <c:pt idx="507">
                  <c:v>3387244</c:v>
                </c:pt>
                <c:pt idx="508">
                  <c:v>583224</c:v>
                </c:pt>
                <c:pt idx="509">
                  <c:v>1117770</c:v>
                </c:pt>
                <c:pt idx="510">
                  <c:v>576042</c:v>
                </c:pt>
                <c:pt idx="511">
                  <c:v>1541280</c:v>
                </c:pt>
                <c:pt idx="512">
                  <c:v>1685889</c:v>
                </c:pt>
                <c:pt idx="513">
                  <c:v>1355688</c:v>
                </c:pt>
                <c:pt idx="514">
                  <c:v>1752408</c:v>
                </c:pt>
                <c:pt idx="515">
                  <c:v>1262550</c:v>
                </c:pt>
                <c:pt idx="516">
                  <c:v>1315066</c:v>
                </c:pt>
                <c:pt idx="517">
                  <c:v>1361787</c:v>
                </c:pt>
                <c:pt idx="518">
                  <c:v>927523</c:v>
                </c:pt>
                <c:pt idx="519">
                  <c:v>830813</c:v>
                </c:pt>
                <c:pt idx="520">
                  <c:v>2710274</c:v>
                </c:pt>
                <c:pt idx="521">
                  <c:v>702088</c:v>
                </c:pt>
                <c:pt idx="522">
                  <c:v>1395227</c:v>
                </c:pt>
                <c:pt idx="523">
                  <c:v>543837</c:v>
                </c:pt>
                <c:pt idx="524">
                  <c:v>1640745</c:v>
                </c:pt>
                <c:pt idx="525">
                  <c:v>582825</c:v>
                </c:pt>
                <c:pt idx="526">
                  <c:v>485792</c:v>
                </c:pt>
                <c:pt idx="527">
                  <c:v>1340222</c:v>
                </c:pt>
                <c:pt idx="528">
                  <c:v>1970072</c:v>
                </c:pt>
                <c:pt idx="529">
                  <c:v>1211782</c:v>
                </c:pt>
                <c:pt idx="530">
                  <c:v>765833</c:v>
                </c:pt>
                <c:pt idx="531">
                  <c:v>1223144</c:v>
                </c:pt>
                <c:pt idx="532">
                  <c:v>934990</c:v>
                </c:pt>
                <c:pt idx="533">
                  <c:v>940785</c:v>
                </c:pt>
                <c:pt idx="534">
                  <c:v>1130120</c:v>
                </c:pt>
                <c:pt idx="535">
                  <c:v>1439402</c:v>
                </c:pt>
                <c:pt idx="536">
                  <c:v>561450</c:v>
                </c:pt>
                <c:pt idx="537">
                  <c:v>1374897</c:v>
                </c:pt>
                <c:pt idx="538">
                  <c:v>2393487</c:v>
                </c:pt>
                <c:pt idx="539">
                  <c:v>711455</c:v>
                </c:pt>
                <c:pt idx="540">
                  <c:v>829597</c:v>
                </c:pt>
                <c:pt idx="541">
                  <c:v>981578</c:v>
                </c:pt>
                <c:pt idx="542">
                  <c:v>2909945</c:v>
                </c:pt>
                <c:pt idx="543">
                  <c:v>1044373</c:v>
                </c:pt>
                <c:pt idx="544">
                  <c:v>948366</c:v>
                </c:pt>
                <c:pt idx="545">
                  <c:v>1347955</c:v>
                </c:pt>
                <c:pt idx="546">
                  <c:v>875748</c:v>
                </c:pt>
                <c:pt idx="547">
                  <c:v>813903</c:v>
                </c:pt>
                <c:pt idx="548">
                  <c:v>762660</c:v>
                </c:pt>
                <c:pt idx="549">
                  <c:v>1323825</c:v>
                </c:pt>
                <c:pt idx="550">
                  <c:v>1885522</c:v>
                </c:pt>
                <c:pt idx="551">
                  <c:v>595783</c:v>
                </c:pt>
                <c:pt idx="552">
                  <c:v>1254228</c:v>
                </c:pt>
                <c:pt idx="553">
                  <c:v>953990</c:v>
                </c:pt>
                <c:pt idx="554">
                  <c:v>794960</c:v>
                </c:pt>
                <c:pt idx="555">
                  <c:v>459325</c:v>
                </c:pt>
                <c:pt idx="556">
                  <c:v>1823715</c:v>
                </c:pt>
                <c:pt idx="557">
                  <c:v>475665</c:v>
                </c:pt>
                <c:pt idx="558">
                  <c:v>816753</c:v>
                </c:pt>
                <c:pt idx="559">
                  <c:v>1128372</c:v>
                </c:pt>
                <c:pt idx="560">
                  <c:v>584288</c:v>
                </c:pt>
                <c:pt idx="561">
                  <c:v>579899</c:v>
                </c:pt>
                <c:pt idx="562">
                  <c:v>2129273</c:v>
                </c:pt>
                <c:pt idx="563">
                  <c:v>1194606</c:v>
                </c:pt>
                <c:pt idx="564">
                  <c:v>1236197</c:v>
                </c:pt>
                <c:pt idx="565">
                  <c:v>2799707</c:v>
                </c:pt>
                <c:pt idx="566">
                  <c:v>721582</c:v>
                </c:pt>
                <c:pt idx="567">
                  <c:v>2469753</c:v>
                </c:pt>
                <c:pt idx="568">
                  <c:v>1578881</c:v>
                </c:pt>
                <c:pt idx="569">
                  <c:v>1299486</c:v>
                </c:pt>
                <c:pt idx="570">
                  <c:v>2723840</c:v>
                </c:pt>
                <c:pt idx="571">
                  <c:v>1585930</c:v>
                </c:pt>
                <c:pt idx="572">
                  <c:v>1726910</c:v>
                </c:pt>
                <c:pt idx="573">
                  <c:v>696730</c:v>
                </c:pt>
                <c:pt idx="574">
                  <c:v>948575</c:v>
                </c:pt>
                <c:pt idx="575">
                  <c:v>705394</c:v>
                </c:pt>
                <c:pt idx="576">
                  <c:v>768170</c:v>
                </c:pt>
                <c:pt idx="577">
                  <c:v>591071</c:v>
                </c:pt>
                <c:pt idx="578">
                  <c:v>1116744</c:v>
                </c:pt>
                <c:pt idx="579">
                  <c:v>948594</c:v>
                </c:pt>
                <c:pt idx="580">
                  <c:v>578892</c:v>
                </c:pt>
                <c:pt idx="581">
                  <c:v>1297548</c:v>
                </c:pt>
                <c:pt idx="582">
                  <c:v>990223</c:v>
                </c:pt>
                <c:pt idx="583">
                  <c:v>1569381</c:v>
                </c:pt>
                <c:pt idx="584">
                  <c:v>599545</c:v>
                </c:pt>
                <c:pt idx="585">
                  <c:v>1306991</c:v>
                </c:pt>
                <c:pt idx="586">
                  <c:v>1015588</c:v>
                </c:pt>
                <c:pt idx="587">
                  <c:v>1148436</c:v>
                </c:pt>
                <c:pt idx="588">
                  <c:v>1143610</c:v>
                </c:pt>
                <c:pt idx="589">
                  <c:v>1243645</c:v>
                </c:pt>
                <c:pt idx="590">
                  <c:v>2431962</c:v>
                </c:pt>
                <c:pt idx="591">
                  <c:v>747213</c:v>
                </c:pt>
                <c:pt idx="592">
                  <c:v>1005784</c:v>
                </c:pt>
                <c:pt idx="593">
                  <c:v>1133673</c:v>
                </c:pt>
                <c:pt idx="594">
                  <c:v>954579</c:v>
                </c:pt>
                <c:pt idx="595">
                  <c:v>1531514</c:v>
                </c:pt>
                <c:pt idx="596">
                  <c:v>1538696</c:v>
                </c:pt>
                <c:pt idx="597">
                  <c:v>1212656</c:v>
                </c:pt>
                <c:pt idx="598">
                  <c:v>665076</c:v>
                </c:pt>
                <c:pt idx="599">
                  <c:v>1001186</c:v>
                </c:pt>
                <c:pt idx="600">
                  <c:v>691828</c:v>
                </c:pt>
                <c:pt idx="601">
                  <c:v>950285</c:v>
                </c:pt>
                <c:pt idx="602">
                  <c:v>568746</c:v>
                </c:pt>
                <c:pt idx="603">
                  <c:v>873050</c:v>
                </c:pt>
                <c:pt idx="604">
                  <c:v>1525472</c:v>
                </c:pt>
                <c:pt idx="605">
                  <c:v>651301</c:v>
                </c:pt>
                <c:pt idx="606">
                  <c:v>989919</c:v>
                </c:pt>
                <c:pt idx="607">
                  <c:v>914014</c:v>
                </c:pt>
                <c:pt idx="608">
                  <c:v>1421941</c:v>
                </c:pt>
                <c:pt idx="609">
                  <c:v>743318</c:v>
                </c:pt>
                <c:pt idx="610">
                  <c:v>1543408</c:v>
                </c:pt>
                <c:pt idx="611">
                  <c:v>2699976</c:v>
                </c:pt>
                <c:pt idx="612">
                  <c:v>1131792</c:v>
                </c:pt>
                <c:pt idx="613">
                  <c:v>845766</c:v>
                </c:pt>
                <c:pt idx="614">
                  <c:v>852188</c:v>
                </c:pt>
                <c:pt idx="615">
                  <c:v>1766012</c:v>
                </c:pt>
                <c:pt idx="616">
                  <c:v>1444722</c:v>
                </c:pt>
                <c:pt idx="617">
                  <c:v>2301337</c:v>
                </c:pt>
                <c:pt idx="618">
                  <c:v>1390838</c:v>
                </c:pt>
                <c:pt idx="619">
                  <c:v>1312976</c:v>
                </c:pt>
                <c:pt idx="620">
                  <c:v>1382915</c:v>
                </c:pt>
                <c:pt idx="621">
                  <c:v>801762</c:v>
                </c:pt>
                <c:pt idx="622">
                  <c:v>1788736</c:v>
                </c:pt>
                <c:pt idx="623">
                  <c:v>1582377</c:v>
                </c:pt>
                <c:pt idx="624">
                  <c:v>1726074</c:v>
                </c:pt>
                <c:pt idx="625">
                  <c:v>869801</c:v>
                </c:pt>
                <c:pt idx="626">
                  <c:v>934515</c:v>
                </c:pt>
                <c:pt idx="627">
                  <c:v>946295</c:v>
                </c:pt>
                <c:pt idx="628">
                  <c:v>1069966</c:v>
                </c:pt>
                <c:pt idx="629">
                  <c:v>1855369</c:v>
                </c:pt>
                <c:pt idx="630">
                  <c:v>4090719</c:v>
                </c:pt>
                <c:pt idx="631">
                  <c:v>1134642</c:v>
                </c:pt>
                <c:pt idx="632">
                  <c:v>1519544</c:v>
                </c:pt>
                <c:pt idx="633">
                  <c:v>1111728</c:v>
                </c:pt>
                <c:pt idx="634">
                  <c:v>618393</c:v>
                </c:pt>
                <c:pt idx="635">
                  <c:v>1302469</c:v>
                </c:pt>
                <c:pt idx="636">
                  <c:v>3069488</c:v>
                </c:pt>
                <c:pt idx="637">
                  <c:v>1067515</c:v>
                </c:pt>
                <c:pt idx="638">
                  <c:v>1217349</c:v>
                </c:pt>
                <c:pt idx="639">
                  <c:v>2878842</c:v>
                </c:pt>
                <c:pt idx="640">
                  <c:v>926041</c:v>
                </c:pt>
                <c:pt idx="641">
                  <c:v>654227</c:v>
                </c:pt>
                <c:pt idx="642">
                  <c:v>844227</c:v>
                </c:pt>
                <c:pt idx="643">
                  <c:v>1251435</c:v>
                </c:pt>
                <c:pt idx="644">
                  <c:v>1392719</c:v>
                </c:pt>
                <c:pt idx="645">
                  <c:v>1447344</c:v>
                </c:pt>
                <c:pt idx="646">
                  <c:v>1333059</c:v>
                </c:pt>
                <c:pt idx="647">
                  <c:v>1448028</c:v>
                </c:pt>
                <c:pt idx="648">
                  <c:v>625252</c:v>
                </c:pt>
                <c:pt idx="649">
                  <c:v>1088111</c:v>
                </c:pt>
                <c:pt idx="650">
                  <c:v>813732</c:v>
                </c:pt>
                <c:pt idx="651">
                  <c:v>408709</c:v>
                </c:pt>
                <c:pt idx="652">
                  <c:v>775542</c:v>
                </c:pt>
                <c:pt idx="653">
                  <c:v>1297567</c:v>
                </c:pt>
                <c:pt idx="654">
                  <c:v>903982</c:v>
                </c:pt>
                <c:pt idx="655">
                  <c:v>2524093</c:v>
                </c:pt>
                <c:pt idx="656">
                  <c:v>965105</c:v>
                </c:pt>
                <c:pt idx="657">
                  <c:v>1789667</c:v>
                </c:pt>
                <c:pt idx="658">
                  <c:v>896135</c:v>
                </c:pt>
                <c:pt idx="659">
                  <c:v>571539</c:v>
                </c:pt>
                <c:pt idx="660">
                  <c:v>1540254</c:v>
                </c:pt>
                <c:pt idx="661">
                  <c:v>1243645</c:v>
                </c:pt>
                <c:pt idx="662">
                  <c:v>531202</c:v>
                </c:pt>
                <c:pt idx="663">
                  <c:v>1749159</c:v>
                </c:pt>
                <c:pt idx="664">
                  <c:v>1520209</c:v>
                </c:pt>
                <c:pt idx="665">
                  <c:v>1218432</c:v>
                </c:pt>
                <c:pt idx="666">
                  <c:v>2032924</c:v>
                </c:pt>
                <c:pt idx="667">
                  <c:v>2251272</c:v>
                </c:pt>
                <c:pt idx="668">
                  <c:v>936605</c:v>
                </c:pt>
                <c:pt idx="669">
                  <c:v>420679</c:v>
                </c:pt>
                <c:pt idx="670">
                  <c:v>1060884</c:v>
                </c:pt>
                <c:pt idx="671">
                  <c:v>427272</c:v>
                </c:pt>
                <c:pt idx="672">
                  <c:v>1319626</c:v>
                </c:pt>
                <c:pt idx="673">
                  <c:v>1368418</c:v>
                </c:pt>
                <c:pt idx="674">
                  <c:v>1442670</c:v>
                </c:pt>
                <c:pt idx="675">
                  <c:v>2491736</c:v>
                </c:pt>
                <c:pt idx="676">
                  <c:v>1540672</c:v>
                </c:pt>
                <c:pt idx="677">
                  <c:v>722988</c:v>
                </c:pt>
                <c:pt idx="678">
                  <c:v>856140</c:v>
                </c:pt>
                <c:pt idx="679">
                  <c:v>1634380</c:v>
                </c:pt>
                <c:pt idx="680">
                  <c:v>650655</c:v>
                </c:pt>
                <c:pt idx="681">
                  <c:v>966435</c:v>
                </c:pt>
                <c:pt idx="682">
                  <c:v>2312604</c:v>
                </c:pt>
                <c:pt idx="683">
                  <c:v>1626058</c:v>
                </c:pt>
                <c:pt idx="684">
                  <c:v>880460</c:v>
                </c:pt>
                <c:pt idx="685">
                  <c:v>1890500</c:v>
                </c:pt>
                <c:pt idx="686">
                  <c:v>900239</c:v>
                </c:pt>
                <c:pt idx="687">
                  <c:v>2950909</c:v>
                </c:pt>
                <c:pt idx="688">
                  <c:v>622478</c:v>
                </c:pt>
                <c:pt idx="689">
                  <c:v>1043442</c:v>
                </c:pt>
                <c:pt idx="690">
                  <c:v>1411472</c:v>
                </c:pt>
                <c:pt idx="691">
                  <c:v>1602897</c:v>
                </c:pt>
                <c:pt idx="692">
                  <c:v>3614978</c:v>
                </c:pt>
                <c:pt idx="693">
                  <c:v>618089</c:v>
                </c:pt>
                <c:pt idx="694">
                  <c:v>2015672</c:v>
                </c:pt>
                <c:pt idx="695">
                  <c:v>1694439</c:v>
                </c:pt>
                <c:pt idx="696">
                  <c:v>996892</c:v>
                </c:pt>
                <c:pt idx="697">
                  <c:v>717630</c:v>
                </c:pt>
                <c:pt idx="698">
                  <c:v>434853</c:v>
                </c:pt>
                <c:pt idx="699">
                  <c:v>1172566</c:v>
                </c:pt>
                <c:pt idx="700">
                  <c:v>2694257</c:v>
                </c:pt>
                <c:pt idx="701">
                  <c:v>1163750</c:v>
                </c:pt>
                <c:pt idx="702">
                  <c:v>1843513</c:v>
                </c:pt>
                <c:pt idx="703">
                  <c:v>562932</c:v>
                </c:pt>
                <c:pt idx="704">
                  <c:v>756504</c:v>
                </c:pt>
                <c:pt idx="705">
                  <c:v>793459</c:v>
                </c:pt>
                <c:pt idx="706">
                  <c:v>2250360</c:v>
                </c:pt>
                <c:pt idx="707">
                  <c:v>1375581</c:v>
                </c:pt>
                <c:pt idx="708">
                  <c:v>480415</c:v>
                </c:pt>
                <c:pt idx="709">
                  <c:v>671194</c:v>
                </c:pt>
                <c:pt idx="710">
                  <c:v>1375581</c:v>
                </c:pt>
                <c:pt idx="711">
                  <c:v>1493552</c:v>
                </c:pt>
                <c:pt idx="712">
                  <c:v>836589</c:v>
                </c:pt>
                <c:pt idx="713">
                  <c:v>2228016</c:v>
                </c:pt>
                <c:pt idx="714">
                  <c:v>532114</c:v>
                </c:pt>
                <c:pt idx="715">
                  <c:v>1222289</c:v>
                </c:pt>
                <c:pt idx="716">
                  <c:v>1328822</c:v>
                </c:pt>
                <c:pt idx="717">
                  <c:v>1528474</c:v>
                </c:pt>
                <c:pt idx="718">
                  <c:v>3069488</c:v>
                </c:pt>
                <c:pt idx="719">
                  <c:v>1248053</c:v>
                </c:pt>
                <c:pt idx="720">
                  <c:v>1059497</c:v>
                </c:pt>
                <c:pt idx="721">
                  <c:v>660953</c:v>
                </c:pt>
                <c:pt idx="722">
                  <c:v>1595468</c:v>
                </c:pt>
                <c:pt idx="723">
                  <c:v>821712</c:v>
                </c:pt>
                <c:pt idx="724">
                  <c:v>1338778</c:v>
                </c:pt>
                <c:pt idx="725">
                  <c:v>2278404</c:v>
                </c:pt>
                <c:pt idx="726">
                  <c:v>787797</c:v>
                </c:pt>
                <c:pt idx="727">
                  <c:v>1875110</c:v>
                </c:pt>
                <c:pt idx="728">
                  <c:v>875444</c:v>
                </c:pt>
                <c:pt idx="729">
                  <c:v>965105</c:v>
                </c:pt>
                <c:pt idx="730">
                  <c:v>1665692</c:v>
                </c:pt>
                <c:pt idx="731">
                  <c:v>738245</c:v>
                </c:pt>
                <c:pt idx="732">
                  <c:v>1068142</c:v>
                </c:pt>
                <c:pt idx="733">
                  <c:v>569829</c:v>
                </c:pt>
                <c:pt idx="734">
                  <c:v>2247377</c:v>
                </c:pt>
                <c:pt idx="735">
                  <c:v>982566</c:v>
                </c:pt>
                <c:pt idx="736">
                  <c:v>827032</c:v>
                </c:pt>
                <c:pt idx="737">
                  <c:v>3487640</c:v>
                </c:pt>
                <c:pt idx="738">
                  <c:v>1135098</c:v>
                </c:pt>
                <c:pt idx="739">
                  <c:v>1039433</c:v>
                </c:pt>
                <c:pt idx="740">
                  <c:v>1250200</c:v>
                </c:pt>
                <c:pt idx="741">
                  <c:v>1442822</c:v>
                </c:pt>
                <c:pt idx="742">
                  <c:v>734274</c:v>
                </c:pt>
                <c:pt idx="743">
                  <c:v>729087</c:v>
                </c:pt>
                <c:pt idx="744">
                  <c:v>1626951</c:v>
                </c:pt>
                <c:pt idx="745">
                  <c:v>843125</c:v>
                </c:pt>
                <c:pt idx="746">
                  <c:v>1674945</c:v>
                </c:pt>
                <c:pt idx="747">
                  <c:v>877021</c:v>
                </c:pt>
                <c:pt idx="748">
                  <c:v>1909880</c:v>
                </c:pt>
                <c:pt idx="749">
                  <c:v>1349798</c:v>
                </c:pt>
                <c:pt idx="750">
                  <c:v>928720</c:v>
                </c:pt>
                <c:pt idx="751">
                  <c:v>1131564</c:v>
                </c:pt>
                <c:pt idx="752">
                  <c:v>1597558</c:v>
                </c:pt>
                <c:pt idx="753">
                  <c:v>1704699</c:v>
                </c:pt>
                <c:pt idx="754">
                  <c:v>1446280</c:v>
                </c:pt>
                <c:pt idx="755">
                  <c:v>688218</c:v>
                </c:pt>
                <c:pt idx="756">
                  <c:v>1116877</c:v>
                </c:pt>
                <c:pt idx="757">
                  <c:v>872917</c:v>
                </c:pt>
                <c:pt idx="758">
                  <c:v>1260441</c:v>
                </c:pt>
                <c:pt idx="759">
                  <c:v>2508779</c:v>
                </c:pt>
                <c:pt idx="760">
                  <c:v>753692</c:v>
                </c:pt>
                <c:pt idx="761">
                  <c:v>1032878</c:v>
                </c:pt>
                <c:pt idx="762">
                  <c:v>1425000</c:v>
                </c:pt>
                <c:pt idx="763">
                  <c:v>1146042</c:v>
                </c:pt>
                <c:pt idx="764">
                  <c:v>2895087</c:v>
                </c:pt>
                <c:pt idx="765">
                  <c:v>3266176</c:v>
                </c:pt>
                <c:pt idx="766">
                  <c:v>738986</c:v>
                </c:pt>
                <c:pt idx="767">
                  <c:v>1215867</c:v>
                </c:pt>
                <c:pt idx="768">
                  <c:v>1015968</c:v>
                </c:pt>
                <c:pt idx="769">
                  <c:v>754566</c:v>
                </c:pt>
                <c:pt idx="770">
                  <c:v>2309184</c:v>
                </c:pt>
                <c:pt idx="771">
                  <c:v>778297</c:v>
                </c:pt>
                <c:pt idx="772">
                  <c:v>2245800</c:v>
                </c:pt>
                <c:pt idx="773">
                  <c:v>863208</c:v>
                </c:pt>
                <c:pt idx="774">
                  <c:v>1062043</c:v>
                </c:pt>
                <c:pt idx="775">
                  <c:v>855209</c:v>
                </c:pt>
                <c:pt idx="776">
                  <c:v>797639</c:v>
                </c:pt>
                <c:pt idx="777">
                  <c:v>2016546</c:v>
                </c:pt>
                <c:pt idx="778">
                  <c:v>945535</c:v>
                </c:pt>
                <c:pt idx="779">
                  <c:v>932881</c:v>
                </c:pt>
                <c:pt idx="780">
                  <c:v>2311008</c:v>
                </c:pt>
                <c:pt idx="781">
                  <c:v>1002364</c:v>
                </c:pt>
                <c:pt idx="782">
                  <c:v>285893</c:v>
                </c:pt>
                <c:pt idx="783">
                  <c:v>1011028</c:v>
                </c:pt>
                <c:pt idx="784">
                  <c:v>866476</c:v>
                </c:pt>
                <c:pt idx="785">
                  <c:v>731044</c:v>
                </c:pt>
                <c:pt idx="786">
                  <c:v>1330532</c:v>
                </c:pt>
                <c:pt idx="787">
                  <c:v>583737</c:v>
                </c:pt>
                <c:pt idx="788">
                  <c:v>1455533</c:v>
                </c:pt>
                <c:pt idx="789">
                  <c:v>501771</c:v>
                </c:pt>
                <c:pt idx="790">
                  <c:v>1506928</c:v>
                </c:pt>
                <c:pt idx="791">
                  <c:v>2432000</c:v>
                </c:pt>
                <c:pt idx="792">
                  <c:v>2990144</c:v>
                </c:pt>
                <c:pt idx="793">
                  <c:v>1794170</c:v>
                </c:pt>
                <c:pt idx="794">
                  <c:v>703950</c:v>
                </c:pt>
                <c:pt idx="795">
                  <c:v>626373</c:v>
                </c:pt>
                <c:pt idx="796">
                  <c:v>3601412</c:v>
                </c:pt>
                <c:pt idx="797">
                  <c:v>1792802</c:v>
                </c:pt>
                <c:pt idx="798">
                  <c:v>1950863</c:v>
                </c:pt>
                <c:pt idx="799">
                  <c:v>1252784</c:v>
                </c:pt>
                <c:pt idx="800">
                  <c:v>1126890</c:v>
                </c:pt>
                <c:pt idx="801">
                  <c:v>699656</c:v>
                </c:pt>
                <c:pt idx="802">
                  <c:v>291992</c:v>
                </c:pt>
                <c:pt idx="803">
                  <c:v>654493</c:v>
                </c:pt>
                <c:pt idx="804">
                  <c:v>1010021</c:v>
                </c:pt>
                <c:pt idx="805">
                  <c:v>753692</c:v>
                </c:pt>
                <c:pt idx="806">
                  <c:v>1217957</c:v>
                </c:pt>
                <c:pt idx="807">
                  <c:v>692664</c:v>
                </c:pt>
                <c:pt idx="808">
                  <c:v>1393517</c:v>
                </c:pt>
                <c:pt idx="809">
                  <c:v>676324</c:v>
                </c:pt>
                <c:pt idx="810">
                  <c:v>1226032</c:v>
                </c:pt>
                <c:pt idx="811">
                  <c:v>3467557</c:v>
                </c:pt>
                <c:pt idx="812">
                  <c:v>1865230</c:v>
                </c:pt>
                <c:pt idx="813">
                  <c:v>1438680</c:v>
                </c:pt>
                <c:pt idx="814">
                  <c:v>622041</c:v>
                </c:pt>
                <c:pt idx="815">
                  <c:v>763040</c:v>
                </c:pt>
                <c:pt idx="816">
                  <c:v>1326086</c:v>
                </c:pt>
                <c:pt idx="817">
                  <c:v>461928</c:v>
                </c:pt>
                <c:pt idx="818">
                  <c:v>753084</c:v>
                </c:pt>
                <c:pt idx="819">
                  <c:v>1533528</c:v>
                </c:pt>
                <c:pt idx="820">
                  <c:v>3287095</c:v>
                </c:pt>
                <c:pt idx="821">
                  <c:v>583509</c:v>
                </c:pt>
                <c:pt idx="822">
                  <c:v>1245374</c:v>
                </c:pt>
                <c:pt idx="823">
                  <c:v>466602</c:v>
                </c:pt>
                <c:pt idx="824">
                  <c:v>1343794</c:v>
                </c:pt>
                <c:pt idx="825">
                  <c:v>3163215</c:v>
                </c:pt>
                <c:pt idx="826">
                  <c:v>1142622</c:v>
                </c:pt>
                <c:pt idx="827">
                  <c:v>3833820</c:v>
                </c:pt>
                <c:pt idx="828">
                  <c:v>2672540</c:v>
                </c:pt>
                <c:pt idx="829">
                  <c:v>1072493</c:v>
                </c:pt>
                <c:pt idx="830">
                  <c:v>5139234</c:v>
                </c:pt>
                <c:pt idx="831">
                  <c:v>1518632</c:v>
                </c:pt>
                <c:pt idx="832">
                  <c:v>1150716</c:v>
                </c:pt>
                <c:pt idx="833">
                  <c:v>386118</c:v>
                </c:pt>
                <c:pt idx="834">
                  <c:v>4744775</c:v>
                </c:pt>
                <c:pt idx="835">
                  <c:v>1224873</c:v>
                </c:pt>
                <c:pt idx="836">
                  <c:v>664468</c:v>
                </c:pt>
                <c:pt idx="837">
                  <c:v>907212</c:v>
                </c:pt>
                <c:pt idx="838">
                  <c:v>779095</c:v>
                </c:pt>
                <c:pt idx="839">
                  <c:v>1058642</c:v>
                </c:pt>
                <c:pt idx="840">
                  <c:v>492328</c:v>
                </c:pt>
                <c:pt idx="841">
                  <c:v>1198501</c:v>
                </c:pt>
                <c:pt idx="842">
                  <c:v>2957863</c:v>
                </c:pt>
                <c:pt idx="843">
                  <c:v>217911</c:v>
                </c:pt>
                <c:pt idx="844">
                  <c:v>972990</c:v>
                </c:pt>
                <c:pt idx="845">
                  <c:v>1019711</c:v>
                </c:pt>
                <c:pt idx="846">
                  <c:v>1225006</c:v>
                </c:pt>
                <c:pt idx="847">
                  <c:v>1238458</c:v>
                </c:pt>
                <c:pt idx="848">
                  <c:v>932482</c:v>
                </c:pt>
                <c:pt idx="849">
                  <c:v>936130</c:v>
                </c:pt>
                <c:pt idx="850">
                  <c:v>1676465</c:v>
                </c:pt>
                <c:pt idx="851">
                  <c:v>1603144</c:v>
                </c:pt>
                <c:pt idx="852">
                  <c:v>1230345</c:v>
                </c:pt>
                <c:pt idx="853">
                  <c:v>873031</c:v>
                </c:pt>
                <c:pt idx="854">
                  <c:v>1222536</c:v>
                </c:pt>
                <c:pt idx="855">
                  <c:v>1886510</c:v>
                </c:pt>
                <c:pt idx="856">
                  <c:v>1875490</c:v>
                </c:pt>
                <c:pt idx="857">
                  <c:v>561222</c:v>
                </c:pt>
                <c:pt idx="858">
                  <c:v>1061834</c:v>
                </c:pt>
                <c:pt idx="859">
                  <c:v>793364</c:v>
                </c:pt>
                <c:pt idx="860">
                  <c:v>656355</c:v>
                </c:pt>
                <c:pt idx="861">
                  <c:v>1506472</c:v>
                </c:pt>
                <c:pt idx="862">
                  <c:v>1860100</c:v>
                </c:pt>
                <c:pt idx="863">
                  <c:v>1097516</c:v>
                </c:pt>
                <c:pt idx="864">
                  <c:v>1626305</c:v>
                </c:pt>
                <c:pt idx="865">
                  <c:v>952280</c:v>
                </c:pt>
                <c:pt idx="866">
                  <c:v>677502</c:v>
                </c:pt>
                <c:pt idx="867">
                  <c:v>933945</c:v>
                </c:pt>
                <c:pt idx="868">
                  <c:v>672790</c:v>
                </c:pt>
                <c:pt idx="869">
                  <c:v>1888220</c:v>
                </c:pt>
                <c:pt idx="870">
                  <c:v>796917</c:v>
                </c:pt>
                <c:pt idx="871">
                  <c:v>1686269</c:v>
                </c:pt>
                <c:pt idx="872">
                  <c:v>773072</c:v>
                </c:pt>
                <c:pt idx="873">
                  <c:v>1561382</c:v>
                </c:pt>
                <c:pt idx="874">
                  <c:v>1398096</c:v>
                </c:pt>
                <c:pt idx="875">
                  <c:v>704387</c:v>
                </c:pt>
                <c:pt idx="876">
                  <c:v>1040193</c:v>
                </c:pt>
                <c:pt idx="877">
                  <c:v>1205683</c:v>
                </c:pt>
                <c:pt idx="878">
                  <c:v>1045627</c:v>
                </c:pt>
                <c:pt idx="879">
                  <c:v>1605158</c:v>
                </c:pt>
                <c:pt idx="880">
                  <c:v>742520</c:v>
                </c:pt>
                <c:pt idx="881">
                  <c:v>2427022</c:v>
                </c:pt>
                <c:pt idx="882">
                  <c:v>563844</c:v>
                </c:pt>
                <c:pt idx="883">
                  <c:v>325945</c:v>
                </c:pt>
                <c:pt idx="884">
                  <c:v>930601</c:v>
                </c:pt>
                <c:pt idx="885">
                  <c:v>1264279</c:v>
                </c:pt>
                <c:pt idx="886">
                  <c:v>620977</c:v>
                </c:pt>
                <c:pt idx="887">
                  <c:v>1168215</c:v>
                </c:pt>
                <c:pt idx="888">
                  <c:v>1747620</c:v>
                </c:pt>
                <c:pt idx="889">
                  <c:v>930905</c:v>
                </c:pt>
                <c:pt idx="890">
                  <c:v>5806362</c:v>
                </c:pt>
                <c:pt idx="891">
                  <c:v>763116</c:v>
                </c:pt>
                <c:pt idx="892">
                  <c:v>1153794</c:v>
                </c:pt>
                <c:pt idx="893">
                  <c:v>973275</c:v>
                </c:pt>
                <c:pt idx="894">
                  <c:v>3084536</c:v>
                </c:pt>
                <c:pt idx="895">
                  <c:v>1760597</c:v>
                </c:pt>
                <c:pt idx="896">
                  <c:v>941355</c:v>
                </c:pt>
                <c:pt idx="897">
                  <c:v>518757</c:v>
                </c:pt>
                <c:pt idx="898">
                  <c:v>1163978</c:v>
                </c:pt>
                <c:pt idx="899">
                  <c:v>693861</c:v>
                </c:pt>
                <c:pt idx="900">
                  <c:v>1141254</c:v>
                </c:pt>
                <c:pt idx="901">
                  <c:v>2617326</c:v>
                </c:pt>
                <c:pt idx="902">
                  <c:v>1037609</c:v>
                </c:pt>
                <c:pt idx="903">
                  <c:v>1207830</c:v>
                </c:pt>
                <c:pt idx="904">
                  <c:v>584079</c:v>
                </c:pt>
                <c:pt idx="905">
                  <c:v>1245374</c:v>
                </c:pt>
                <c:pt idx="906">
                  <c:v>1123660</c:v>
                </c:pt>
                <c:pt idx="907">
                  <c:v>2124067</c:v>
                </c:pt>
                <c:pt idx="908">
                  <c:v>1608787</c:v>
                </c:pt>
                <c:pt idx="909">
                  <c:v>916009</c:v>
                </c:pt>
                <c:pt idx="910">
                  <c:v>1108175</c:v>
                </c:pt>
                <c:pt idx="911">
                  <c:v>1892210</c:v>
                </c:pt>
                <c:pt idx="912">
                  <c:v>556719</c:v>
                </c:pt>
                <c:pt idx="913">
                  <c:v>1095559</c:v>
                </c:pt>
                <c:pt idx="914">
                  <c:v>2522364</c:v>
                </c:pt>
                <c:pt idx="915">
                  <c:v>2160528</c:v>
                </c:pt>
                <c:pt idx="916">
                  <c:v>1215126</c:v>
                </c:pt>
                <c:pt idx="917">
                  <c:v>1877219</c:v>
                </c:pt>
                <c:pt idx="918">
                  <c:v>2225052</c:v>
                </c:pt>
                <c:pt idx="919">
                  <c:v>2461184</c:v>
                </c:pt>
                <c:pt idx="920">
                  <c:v>1127916</c:v>
                </c:pt>
                <c:pt idx="921">
                  <c:v>1692045</c:v>
                </c:pt>
                <c:pt idx="922">
                  <c:v>552539</c:v>
                </c:pt>
                <c:pt idx="923">
                  <c:v>807576</c:v>
                </c:pt>
                <c:pt idx="924">
                  <c:v>1121285</c:v>
                </c:pt>
                <c:pt idx="925">
                  <c:v>1007019</c:v>
                </c:pt>
                <c:pt idx="926">
                  <c:v>1238952</c:v>
                </c:pt>
                <c:pt idx="927">
                  <c:v>479275</c:v>
                </c:pt>
                <c:pt idx="928">
                  <c:v>1637135</c:v>
                </c:pt>
                <c:pt idx="929">
                  <c:v>869288</c:v>
                </c:pt>
                <c:pt idx="930">
                  <c:v>1841879</c:v>
                </c:pt>
                <c:pt idx="931">
                  <c:v>916275</c:v>
                </c:pt>
                <c:pt idx="932">
                  <c:v>827127</c:v>
                </c:pt>
                <c:pt idx="933">
                  <c:v>890929</c:v>
                </c:pt>
                <c:pt idx="934">
                  <c:v>1404632</c:v>
                </c:pt>
                <c:pt idx="935">
                  <c:v>870219</c:v>
                </c:pt>
                <c:pt idx="936">
                  <c:v>783085</c:v>
                </c:pt>
                <c:pt idx="937">
                  <c:v>1780870</c:v>
                </c:pt>
                <c:pt idx="938">
                  <c:v>2433900</c:v>
                </c:pt>
                <c:pt idx="939">
                  <c:v>1458592</c:v>
                </c:pt>
                <c:pt idx="940">
                  <c:v>1780775</c:v>
                </c:pt>
                <c:pt idx="941">
                  <c:v>2022930</c:v>
                </c:pt>
                <c:pt idx="942">
                  <c:v>918194</c:v>
                </c:pt>
                <c:pt idx="943">
                  <c:v>5306301</c:v>
                </c:pt>
                <c:pt idx="944">
                  <c:v>1320557</c:v>
                </c:pt>
                <c:pt idx="945">
                  <c:v>835943</c:v>
                </c:pt>
                <c:pt idx="946">
                  <c:v>1168215</c:v>
                </c:pt>
                <c:pt idx="947">
                  <c:v>741228</c:v>
                </c:pt>
                <c:pt idx="948">
                  <c:v>525996</c:v>
                </c:pt>
                <c:pt idx="949">
                  <c:v>2467530</c:v>
                </c:pt>
                <c:pt idx="950">
                  <c:v>1156758</c:v>
                </c:pt>
                <c:pt idx="951">
                  <c:v>823042</c:v>
                </c:pt>
                <c:pt idx="952">
                  <c:v>846108</c:v>
                </c:pt>
                <c:pt idx="953">
                  <c:v>1228464</c:v>
                </c:pt>
                <c:pt idx="954">
                  <c:v>2621164</c:v>
                </c:pt>
                <c:pt idx="955">
                  <c:v>595783</c:v>
                </c:pt>
                <c:pt idx="956">
                  <c:v>846431</c:v>
                </c:pt>
                <c:pt idx="957">
                  <c:v>1029857</c:v>
                </c:pt>
                <c:pt idx="958">
                  <c:v>3368890</c:v>
                </c:pt>
                <c:pt idx="959">
                  <c:v>1239940</c:v>
                </c:pt>
                <c:pt idx="960">
                  <c:v>969513</c:v>
                </c:pt>
                <c:pt idx="961">
                  <c:v>1124154</c:v>
                </c:pt>
                <c:pt idx="962">
                  <c:v>1058908</c:v>
                </c:pt>
                <c:pt idx="963">
                  <c:v>749816</c:v>
                </c:pt>
                <c:pt idx="964">
                  <c:v>1150716</c:v>
                </c:pt>
                <c:pt idx="965">
                  <c:v>810616</c:v>
                </c:pt>
                <c:pt idx="966">
                  <c:v>1060048</c:v>
                </c:pt>
                <c:pt idx="967">
                  <c:v>972686</c:v>
                </c:pt>
                <c:pt idx="968">
                  <c:v>697547</c:v>
                </c:pt>
                <c:pt idx="969">
                  <c:v>529511</c:v>
                </c:pt>
                <c:pt idx="970">
                  <c:v>765700</c:v>
                </c:pt>
                <c:pt idx="971">
                  <c:v>1557240</c:v>
                </c:pt>
                <c:pt idx="972">
                  <c:v>2972189</c:v>
                </c:pt>
                <c:pt idx="973">
                  <c:v>1223771</c:v>
                </c:pt>
                <c:pt idx="974">
                  <c:v>2044438</c:v>
                </c:pt>
                <c:pt idx="975">
                  <c:v>3391253</c:v>
                </c:pt>
                <c:pt idx="976">
                  <c:v>1719405</c:v>
                </c:pt>
                <c:pt idx="977">
                  <c:v>1358994</c:v>
                </c:pt>
                <c:pt idx="978">
                  <c:v>1652468</c:v>
                </c:pt>
                <c:pt idx="979">
                  <c:v>1273000</c:v>
                </c:pt>
                <c:pt idx="980">
                  <c:v>916560</c:v>
                </c:pt>
                <c:pt idx="981">
                  <c:v>2090114</c:v>
                </c:pt>
                <c:pt idx="982">
                  <c:v>896135</c:v>
                </c:pt>
                <c:pt idx="983">
                  <c:v>1828237</c:v>
                </c:pt>
                <c:pt idx="984">
                  <c:v>903526</c:v>
                </c:pt>
                <c:pt idx="985">
                  <c:v>1534516</c:v>
                </c:pt>
                <c:pt idx="986">
                  <c:v>2715594</c:v>
                </c:pt>
                <c:pt idx="987">
                  <c:v>840731</c:v>
                </c:pt>
                <c:pt idx="988">
                  <c:v>1643481</c:v>
                </c:pt>
                <c:pt idx="989">
                  <c:v>944680</c:v>
                </c:pt>
                <c:pt idx="990">
                  <c:v>406942</c:v>
                </c:pt>
                <c:pt idx="991">
                  <c:v>2351250</c:v>
                </c:pt>
                <c:pt idx="992">
                  <c:v>1690848</c:v>
                </c:pt>
                <c:pt idx="993">
                  <c:v>1152312</c:v>
                </c:pt>
                <c:pt idx="994">
                  <c:v>1302849</c:v>
                </c:pt>
                <c:pt idx="995">
                  <c:v>1607666</c:v>
                </c:pt>
                <c:pt idx="996">
                  <c:v>1068674</c:v>
                </c:pt>
                <c:pt idx="997">
                  <c:v>1062442</c:v>
                </c:pt>
                <c:pt idx="998">
                  <c:v>1807166</c:v>
                </c:pt>
                <c:pt idx="999">
                  <c:v>2118633</c:v>
                </c:pt>
                <c:pt idx="1000">
                  <c:v>1626799</c:v>
                </c:pt>
                <c:pt idx="1001">
                  <c:v>1070707</c:v>
                </c:pt>
                <c:pt idx="1002">
                  <c:v>668059</c:v>
                </c:pt>
                <c:pt idx="1003">
                  <c:v>758708</c:v>
                </c:pt>
                <c:pt idx="1004">
                  <c:v>1536112</c:v>
                </c:pt>
                <c:pt idx="1005">
                  <c:v>1315237</c:v>
                </c:pt>
                <c:pt idx="1006">
                  <c:v>671593</c:v>
                </c:pt>
                <c:pt idx="1007">
                  <c:v>988969</c:v>
                </c:pt>
                <c:pt idx="1008">
                  <c:v>1267110</c:v>
                </c:pt>
                <c:pt idx="1009">
                  <c:v>578930</c:v>
                </c:pt>
                <c:pt idx="1010">
                  <c:v>1156150</c:v>
                </c:pt>
                <c:pt idx="1011">
                  <c:v>2898659</c:v>
                </c:pt>
                <c:pt idx="1012">
                  <c:v>724470</c:v>
                </c:pt>
                <c:pt idx="1013">
                  <c:v>2233944</c:v>
                </c:pt>
                <c:pt idx="1014">
                  <c:v>305102</c:v>
                </c:pt>
                <c:pt idx="1015">
                  <c:v>1541888</c:v>
                </c:pt>
                <c:pt idx="1016">
                  <c:v>2148425</c:v>
                </c:pt>
                <c:pt idx="1017">
                  <c:v>1831182</c:v>
                </c:pt>
                <c:pt idx="1018">
                  <c:v>1408185</c:v>
                </c:pt>
                <c:pt idx="1019">
                  <c:v>1906916</c:v>
                </c:pt>
                <c:pt idx="1020">
                  <c:v>932615</c:v>
                </c:pt>
                <c:pt idx="1021">
                  <c:v>1223524</c:v>
                </c:pt>
                <c:pt idx="1022">
                  <c:v>1512305</c:v>
                </c:pt>
                <c:pt idx="1023">
                  <c:v>1335054</c:v>
                </c:pt>
                <c:pt idx="1024">
                  <c:v>1152996</c:v>
                </c:pt>
                <c:pt idx="1025">
                  <c:v>1226735</c:v>
                </c:pt>
                <c:pt idx="1026">
                  <c:v>1008748</c:v>
                </c:pt>
                <c:pt idx="1027">
                  <c:v>1263785</c:v>
                </c:pt>
                <c:pt idx="1028">
                  <c:v>1030370</c:v>
                </c:pt>
                <c:pt idx="1029">
                  <c:v>1589464</c:v>
                </c:pt>
                <c:pt idx="1030">
                  <c:v>1335985</c:v>
                </c:pt>
                <c:pt idx="1031">
                  <c:v>788614</c:v>
                </c:pt>
                <c:pt idx="1032">
                  <c:v>468255</c:v>
                </c:pt>
                <c:pt idx="1033">
                  <c:v>1211497</c:v>
                </c:pt>
                <c:pt idx="1034">
                  <c:v>4100941</c:v>
                </c:pt>
                <c:pt idx="1035">
                  <c:v>677312</c:v>
                </c:pt>
                <c:pt idx="1036">
                  <c:v>761900</c:v>
                </c:pt>
                <c:pt idx="1037">
                  <c:v>971508</c:v>
                </c:pt>
                <c:pt idx="1038">
                  <c:v>1852500</c:v>
                </c:pt>
                <c:pt idx="1039">
                  <c:v>800166</c:v>
                </c:pt>
                <c:pt idx="1040">
                  <c:v>756504</c:v>
                </c:pt>
                <c:pt idx="1041">
                  <c:v>2062260</c:v>
                </c:pt>
                <c:pt idx="1042">
                  <c:v>1520817</c:v>
                </c:pt>
                <c:pt idx="1043">
                  <c:v>2319672</c:v>
                </c:pt>
                <c:pt idx="1044">
                  <c:v>3737395</c:v>
                </c:pt>
                <c:pt idx="1045">
                  <c:v>822890</c:v>
                </c:pt>
                <c:pt idx="1046">
                  <c:v>1282310</c:v>
                </c:pt>
                <c:pt idx="1047">
                  <c:v>1337353</c:v>
                </c:pt>
                <c:pt idx="1048">
                  <c:v>1216361</c:v>
                </c:pt>
                <c:pt idx="1049">
                  <c:v>286330</c:v>
                </c:pt>
                <c:pt idx="1050">
                  <c:v>1871310</c:v>
                </c:pt>
                <c:pt idx="1051">
                  <c:v>1013384</c:v>
                </c:pt>
                <c:pt idx="1052">
                  <c:v>6489070</c:v>
                </c:pt>
                <c:pt idx="1053">
                  <c:v>1022523</c:v>
                </c:pt>
                <c:pt idx="1054">
                  <c:v>867711</c:v>
                </c:pt>
                <c:pt idx="1055">
                  <c:v>980780</c:v>
                </c:pt>
                <c:pt idx="1056">
                  <c:v>1326808</c:v>
                </c:pt>
                <c:pt idx="1057">
                  <c:v>875026</c:v>
                </c:pt>
                <c:pt idx="1058">
                  <c:v>1703673</c:v>
                </c:pt>
                <c:pt idx="1059">
                  <c:v>582027</c:v>
                </c:pt>
                <c:pt idx="1060">
                  <c:v>835088</c:v>
                </c:pt>
                <c:pt idx="1061">
                  <c:v>2068055</c:v>
                </c:pt>
                <c:pt idx="1062">
                  <c:v>1050111</c:v>
                </c:pt>
                <c:pt idx="1063">
                  <c:v>3358782</c:v>
                </c:pt>
                <c:pt idx="1064">
                  <c:v>361399</c:v>
                </c:pt>
                <c:pt idx="1065">
                  <c:v>1835989</c:v>
                </c:pt>
                <c:pt idx="1066">
                  <c:v>1043024</c:v>
                </c:pt>
                <c:pt idx="1067">
                  <c:v>482125</c:v>
                </c:pt>
                <c:pt idx="1068">
                  <c:v>1098143</c:v>
                </c:pt>
                <c:pt idx="1069">
                  <c:v>563787</c:v>
                </c:pt>
                <c:pt idx="1070">
                  <c:v>1120962</c:v>
                </c:pt>
                <c:pt idx="1071">
                  <c:v>694811</c:v>
                </c:pt>
                <c:pt idx="1072">
                  <c:v>941070</c:v>
                </c:pt>
                <c:pt idx="1073">
                  <c:v>1029895</c:v>
                </c:pt>
                <c:pt idx="1074">
                  <c:v>228437</c:v>
                </c:pt>
                <c:pt idx="1075">
                  <c:v>1693071</c:v>
                </c:pt>
                <c:pt idx="1076">
                  <c:v>2321496</c:v>
                </c:pt>
                <c:pt idx="1077">
                  <c:v>776948</c:v>
                </c:pt>
                <c:pt idx="1078">
                  <c:v>280706</c:v>
                </c:pt>
                <c:pt idx="1079">
                  <c:v>655899</c:v>
                </c:pt>
                <c:pt idx="1080">
                  <c:v>1262797</c:v>
                </c:pt>
                <c:pt idx="1081">
                  <c:v>1114122</c:v>
                </c:pt>
                <c:pt idx="1082">
                  <c:v>1499176</c:v>
                </c:pt>
                <c:pt idx="1083">
                  <c:v>1556024</c:v>
                </c:pt>
                <c:pt idx="1084">
                  <c:v>1058699</c:v>
                </c:pt>
                <c:pt idx="1085">
                  <c:v>908010</c:v>
                </c:pt>
                <c:pt idx="1086">
                  <c:v>816677</c:v>
                </c:pt>
                <c:pt idx="1087">
                  <c:v>1750280</c:v>
                </c:pt>
                <c:pt idx="1088">
                  <c:v>1996596</c:v>
                </c:pt>
                <c:pt idx="1089">
                  <c:v>671783</c:v>
                </c:pt>
                <c:pt idx="1090">
                  <c:v>795910</c:v>
                </c:pt>
                <c:pt idx="1091">
                  <c:v>1107776</c:v>
                </c:pt>
                <c:pt idx="1092">
                  <c:v>658312</c:v>
                </c:pt>
                <c:pt idx="1093">
                  <c:v>2316480</c:v>
                </c:pt>
                <c:pt idx="1094">
                  <c:v>1074013</c:v>
                </c:pt>
                <c:pt idx="1095">
                  <c:v>1166334</c:v>
                </c:pt>
                <c:pt idx="1096">
                  <c:v>1277161</c:v>
                </c:pt>
                <c:pt idx="1097">
                  <c:v>715065</c:v>
                </c:pt>
                <c:pt idx="1098">
                  <c:v>994612</c:v>
                </c:pt>
                <c:pt idx="1099">
                  <c:v>1786608</c:v>
                </c:pt>
                <c:pt idx="1100">
                  <c:v>778145</c:v>
                </c:pt>
                <c:pt idx="1101">
                  <c:v>1131906</c:v>
                </c:pt>
                <c:pt idx="1102">
                  <c:v>1102171</c:v>
                </c:pt>
                <c:pt idx="1103">
                  <c:v>1140000</c:v>
                </c:pt>
                <c:pt idx="1104">
                  <c:v>1072303</c:v>
                </c:pt>
                <c:pt idx="1105">
                  <c:v>651909</c:v>
                </c:pt>
                <c:pt idx="1106">
                  <c:v>1458136</c:v>
                </c:pt>
                <c:pt idx="1107">
                  <c:v>3416238</c:v>
                </c:pt>
                <c:pt idx="1108">
                  <c:v>2261760</c:v>
                </c:pt>
                <c:pt idx="1109">
                  <c:v>893855</c:v>
                </c:pt>
                <c:pt idx="1110">
                  <c:v>1030579</c:v>
                </c:pt>
                <c:pt idx="1111">
                  <c:v>1303932</c:v>
                </c:pt>
                <c:pt idx="1112">
                  <c:v>1692387</c:v>
                </c:pt>
                <c:pt idx="1113">
                  <c:v>1083551</c:v>
                </c:pt>
                <c:pt idx="1114">
                  <c:v>1915846</c:v>
                </c:pt>
                <c:pt idx="1115">
                  <c:v>1251359</c:v>
                </c:pt>
                <c:pt idx="1116">
                  <c:v>1653437</c:v>
                </c:pt>
                <c:pt idx="1117">
                  <c:v>860491</c:v>
                </c:pt>
                <c:pt idx="1118">
                  <c:v>909530</c:v>
                </c:pt>
                <c:pt idx="1119">
                  <c:v>1549792</c:v>
                </c:pt>
                <c:pt idx="1120">
                  <c:v>1682127</c:v>
                </c:pt>
                <c:pt idx="1121">
                  <c:v>1535048</c:v>
                </c:pt>
                <c:pt idx="1122">
                  <c:v>1297415</c:v>
                </c:pt>
                <c:pt idx="1123">
                  <c:v>2885340</c:v>
                </c:pt>
                <c:pt idx="1124">
                  <c:v>1290195</c:v>
                </c:pt>
                <c:pt idx="1125">
                  <c:v>2497721</c:v>
                </c:pt>
                <c:pt idx="1126">
                  <c:v>799083</c:v>
                </c:pt>
                <c:pt idx="1127">
                  <c:v>1102171</c:v>
                </c:pt>
                <c:pt idx="1128">
                  <c:v>1221662</c:v>
                </c:pt>
                <c:pt idx="1129">
                  <c:v>1821796</c:v>
                </c:pt>
                <c:pt idx="1130">
                  <c:v>1327872</c:v>
                </c:pt>
                <c:pt idx="1131">
                  <c:v>2644116</c:v>
                </c:pt>
                <c:pt idx="1132">
                  <c:v>1055868</c:v>
                </c:pt>
                <c:pt idx="1133">
                  <c:v>1936955</c:v>
                </c:pt>
                <c:pt idx="1134">
                  <c:v>864671</c:v>
                </c:pt>
                <c:pt idx="1135">
                  <c:v>1973074</c:v>
                </c:pt>
                <c:pt idx="1136">
                  <c:v>1818908</c:v>
                </c:pt>
                <c:pt idx="1137">
                  <c:v>582730</c:v>
                </c:pt>
                <c:pt idx="1138">
                  <c:v>699124</c:v>
                </c:pt>
                <c:pt idx="1139">
                  <c:v>1398913</c:v>
                </c:pt>
                <c:pt idx="1140">
                  <c:v>1620339</c:v>
                </c:pt>
                <c:pt idx="1141">
                  <c:v>926820</c:v>
                </c:pt>
                <c:pt idx="1142">
                  <c:v>1400566</c:v>
                </c:pt>
                <c:pt idx="1143">
                  <c:v>868224</c:v>
                </c:pt>
                <c:pt idx="1144">
                  <c:v>873392</c:v>
                </c:pt>
                <c:pt idx="1145">
                  <c:v>778240</c:v>
                </c:pt>
                <c:pt idx="1146">
                  <c:v>709916</c:v>
                </c:pt>
                <c:pt idx="1147">
                  <c:v>1671525</c:v>
                </c:pt>
                <c:pt idx="1148">
                  <c:v>1420782</c:v>
                </c:pt>
                <c:pt idx="1149">
                  <c:v>1386316</c:v>
                </c:pt>
                <c:pt idx="1150">
                  <c:v>612902</c:v>
                </c:pt>
                <c:pt idx="1151">
                  <c:v>1746461</c:v>
                </c:pt>
                <c:pt idx="1152">
                  <c:v>1306060</c:v>
                </c:pt>
                <c:pt idx="1153">
                  <c:v>767372</c:v>
                </c:pt>
                <c:pt idx="1154">
                  <c:v>965998</c:v>
                </c:pt>
                <c:pt idx="1155">
                  <c:v>1081480</c:v>
                </c:pt>
                <c:pt idx="1156">
                  <c:v>1082791</c:v>
                </c:pt>
                <c:pt idx="1157">
                  <c:v>851466</c:v>
                </c:pt>
                <c:pt idx="1158">
                  <c:v>649249</c:v>
                </c:pt>
                <c:pt idx="1159">
                  <c:v>741076</c:v>
                </c:pt>
                <c:pt idx="1160">
                  <c:v>732963</c:v>
                </c:pt>
                <c:pt idx="1161">
                  <c:v>2522364</c:v>
                </c:pt>
                <c:pt idx="1162">
                  <c:v>1437407</c:v>
                </c:pt>
                <c:pt idx="1163">
                  <c:v>786125</c:v>
                </c:pt>
                <c:pt idx="1164">
                  <c:v>1030066</c:v>
                </c:pt>
                <c:pt idx="1165">
                  <c:v>936035</c:v>
                </c:pt>
                <c:pt idx="1166">
                  <c:v>2393335</c:v>
                </c:pt>
                <c:pt idx="1167">
                  <c:v>671137</c:v>
                </c:pt>
                <c:pt idx="1168">
                  <c:v>1813854</c:v>
                </c:pt>
                <c:pt idx="1169">
                  <c:v>1257971</c:v>
                </c:pt>
                <c:pt idx="1170">
                  <c:v>1159950</c:v>
                </c:pt>
                <c:pt idx="1171">
                  <c:v>2145898</c:v>
                </c:pt>
                <c:pt idx="1172">
                  <c:v>1065786</c:v>
                </c:pt>
                <c:pt idx="1173">
                  <c:v>738644</c:v>
                </c:pt>
                <c:pt idx="1174">
                  <c:v>1361027</c:v>
                </c:pt>
                <c:pt idx="1175">
                  <c:v>721601</c:v>
                </c:pt>
                <c:pt idx="1176">
                  <c:v>1838345</c:v>
                </c:pt>
                <c:pt idx="1177">
                  <c:v>1705554</c:v>
                </c:pt>
                <c:pt idx="1178">
                  <c:v>452352</c:v>
                </c:pt>
                <c:pt idx="1179">
                  <c:v>1490645</c:v>
                </c:pt>
                <c:pt idx="1180">
                  <c:v>719549</c:v>
                </c:pt>
                <c:pt idx="1181">
                  <c:v>1482912</c:v>
                </c:pt>
                <c:pt idx="1182">
                  <c:v>1206861</c:v>
                </c:pt>
                <c:pt idx="1183">
                  <c:v>961571</c:v>
                </c:pt>
                <c:pt idx="1184">
                  <c:v>1408033</c:v>
                </c:pt>
                <c:pt idx="1185">
                  <c:v>1877181</c:v>
                </c:pt>
                <c:pt idx="1186">
                  <c:v>1544320</c:v>
                </c:pt>
                <c:pt idx="1187">
                  <c:v>1996197</c:v>
                </c:pt>
                <c:pt idx="1188">
                  <c:v>1263538</c:v>
                </c:pt>
                <c:pt idx="1189">
                  <c:v>868604</c:v>
                </c:pt>
                <c:pt idx="1190">
                  <c:v>1744029</c:v>
                </c:pt>
                <c:pt idx="1191">
                  <c:v>932235</c:v>
                </c:pt>
                <c:pt idx="1192">
                  <c:v>1411035</c:v>
                </c:pt>
                <c:pt idx="1193">
                  <c:v>1705554</c:v>
                </c:pt>
                <c:pt idx="1194">
                  <c:v>1031548</c:v>
                </c:pt>
                <c:pt idx="1195">
                  <c:v>2413950</c:v>
                </c:pt>
                <c:pt idx="1196">
                  <c:v>473822</c:v>
                </c:pt>
                <c:pt idx="1197">
                  <c:v>1141368</c:v>
                </c:pt>
                <c:pt idx="1198">
                  <c:v>1606526</c:v>
                </c:pt>
                <c:pt idx="1199">
                  <c:v>4673088</c:v>
                </c:pt>
                <c:pt idx="1200">
                  <c:v>3293745</c:v>
                </c:pt>
                <c:pt idx="1201">
                  <c:v>1022846</c:v>
                </c:pt>
                <c:pt idx="1202">
                  <c:v>1490664</c:v>
                </c:pt>
                <c:pt idx="1203">
                  <c:v>2309184</c:v>
                </c:pt>
                <c:pt idx="1204">
                  <c:v>1479530</c:v>
                </c:pt>
                <c:pt idx="1205">
                  <c:v>734027</c:v>
                </c:pt>
                <c:pt idx="1206">
                  <c:v>1524712</c:v>
                </c:pt>
                <c:pt idx="1207">
                  <c:v>451117</c:v>
                </c:pt>
                <c:pt idx="1208">
                  <c:v>1117181</c:v>
                </c:pt>
                <c:pt idx="1209">
                  <c:v>1304141</c:v>
                </c:pt>
                <c:pt idx="1210">
                  <c:v>1282462</c:v>
                </c:pt>
                <c:pt idx="1211">
                  <c:v>1336802</c:v>
                </c:pt>
                <c:pt idx="1212">
                  <c:v>803035</c:v>
                </c:pt>
                <c:pt idx="1213">
                  <c:v>1920919</c:v>
                </c:pt>
                <c:pt idx="1214">
                  <c:v>1757101</c:v>
                </c:pt>
                <c:pt idx="1215">
                  <c:v>999001</c:v>
                </c:pt>
                <c:pt idx="1216">
                  <c:v>886654</c:v>
                </c:pt>
                <c:pt idx="1217">
                  <c:v>1633506</c:v>
                </c:pt>
                <c:pt idx="1218">
                  <c:v>1180964</c:v>
                </c:pt>
                <c:pt idx="1219">
                  <c:v>1357683</c:v>
                </c:pt>
                <c:pt idx="1220">
                  <c:v>1126206</c:v>
                </c:pt>
                <c:pt idx="1221">
                  <c:v>2028934</c:v>
                </c:pt>
                <c:pt idx="1222">
                  <c:v>947720</c:v>
                </c:pt>
                <c:pt idx="1223">
                  <c:v>1520304</c:v>
                </c:pt>
                <c:pt idx="1224">
                  <c:v>1495471</c:v>
                </c:pt>
                <c:pt idx="1225">
                  <c:v>1260574</c:v>
                </c:pt>
                <c:pt idx="1226">
                  <c:v>4690454</c:v>
                </c:pt>
                <c:pt idx="1227">
                  <c:v>921462</c:v>
                </c:pt>
                <c:pt idx="1228">
                  <c:v>795511</c:v>
                </c:pt>
                <c:pt idx="1229">
                  <c:v>2237820</c:v>
                </c:pt>
                <c:pt idx="1230">
                  <c:v>1056818</c:v>
                </c:pt>
                <c:pt idx="1231">
                  <c:v>1283127</c:v>
                </c:pt>
                <c:pt idx="1232">
                  <c:v>1583935</c:v>
                </c:pt>
                <c:pt idx="1233">
                  <c:v>2316613</c:v>
                </c:pt>
                <c:pt idx="1234">
                  <c:v>1347822</c:v>
                </c:pt>
                <c:pt idx="1235">
                  <c:v>521512</c:v>
                </c:pt>
                <c:pt idx="1236">
                  <c:v>525160</c:v>
                </c:pt>
                <c:pt idx="1237">
                  <c:v>1557753</c:v>
                </c:pt>
                <c:pt idx="1238">
                  <c:v>1628889</c:v>
                </c:pt>
                <c:pt idx="1239">
                  <c:v>757036</c:v>
                </c:pt>
                <c:pt idx="1240">
                  <c:v>439622</c:v>
                </c:pt>
                <c:pt idx="1241">
                  <c:v>867749</c:v>
                </c:pt>
                <c:pt idx="1242">
                  <c:v>852359</c:v>
                </c:pt>
                <c:pt idx="1243">
                  <c:v>1151172</c:v>
                </c:pt>
                <c:pt idx="1244">
                  <c:v>1351546</c:v>
                </c:pt>
                <c:pt idx="1245">
                  <c:v>1592561</c:v>
                </c:pt>
                <c:pt idx="1246">
                  <c:v>728707</c:v>
                </c:pt>
                <c:pt idx="1247">
                  <c:v>1442328</c:v>
                </c:pt>
                <c:pt idx="1248">
                  <c:v>1518176</c:v>
                </c:pt>
                <c:pt idx="1249">
                  <c:v>558942</c:v>
                </c:pt>
                <c:pt idx="1250">
                  <c:v>1844444</c:v>
                </c:pt>
                <c:pt idx="1251">
                  <c:v>914185</c:v>
                </c:pt>
                <c:pt idx="1252">
                  <c:v>1356068</c:v>
                </c:pt>
                <c:pt idx="1253">
                  <c:v>1322153</c:v>
                </c:pt>
                <c:pt idx="1254">
                  <c:v>921272</c:v>
                </c:pt>
                <c:pt idx="1255">
                  <c:v>1625678</c:v>
                </c:pt>
                <c:pt idx="1256">
                  <c:v>2178122</c:v>
                </c:pt>
                <c:pt idx="1257">
                  <c:v>1141710</c:v>
                </c:pt>
                <c:pt idx="1258">
                  <c:v>405859</c:v>
                </c:pt>
                <c:pt idx="1259">
                  <c:v>777822</c:v>
                </c:pt>
                <c:pt idx="1260">
                  <c:v>1653589</c:v>
                </c:pt>
                <c:pt idx="1261">
                  <c:v>358701</c:v>
                </c:pt>
                <c:pt idx="1262">
                  <c:v>1231048</c:v>
                </c:pt>
                <c:pt idx="1263">
                  <c:v>808583</c:v>
                </c:pt>
                <c:pt idx="1264">
                  <c:v>561906</c:v>
                </c:pt>
                <c:pt idx="1265">
                  <c:v>945630</c:v>
                </c:pt>
                <c:pt idx="1266">
                  <c:v>1682469</c:v>
                </c:pt>
                <c:pt idx="1267">
                  <c:v>2908748</c:v>
                </c:pt>
                <c:pt idx="1268">
                  <c:v>192166</c:v>
                </c:pt>
                <c:pt idx="1269">
                  <c:v>1765290</c:v>
                </c:pt>
                <c:pt idx="1270">
                  <c:v>869022</c:v>
                </c:pt>
                <c:pt idx="1271">
                  <c:v>648508</c:v>
                </c:pt>
                <c:pt idx="1272">
                  <c:v>1828104</c:v>
                </c:pt>
                <c:pt idx="1273">
                  <c:v>379050</c:v>
                </c:pt>
                <c:pt idx="1274">
                  <c:v>2372625</c:v>
                </c:pt>
                <c:pt idx="1275">
                  <c:v>759544</c:v>
                </c:pt>
                <c:pt idx="1276">
                  <c:v>488262</c:v>
                </c:pt>
                <c:pt idx="1277">
                  <c:v>1331444</c:v>
                </c:pt>
                <c:pt idx="1278">
                  <c:v>2198110</c:v>
                </c:pt>
                <c:pt idx="1279">
                  <c:v>1086667</c:v>
                </c:pt>
                <c:pt idx="1280">
                  <c:v>1124496</c:v>
                </c:pt>
                <c:pt idx="1281">
                  <c:v>807595</c:v>
                </c:pt>
                <c:pt idx="1282">
                  <c:v>797012</c:v>
                </c:pt>
                <c:pt idx="1283">
                  <c:v>2187850</c:v>
                </c:pt>
                <c:pt idx="1284">
                  <c:v>2444806</c:v>
                </c:pt>
                <c:pt idx="1285">
                  <c:v>1835058</c:v>
                </c:pt>
                <c:pt idx="1286">
                  <c:v>2129919</c:v>
                </c:pt>
                <c:pt idx="1287">
                  <c:v>1139601</c:v>
                </c:pt>
                <c:pt idx="1288">
                  <c:v>801154</c:v>
                </c:pt>
                <c:pt idx="1289">
                  <c:v>968145</c:v>
                </c:pt>
                <c:pt idx="1290">
                  <c:v>936130</c:v>
                </c:pt>
                <c:pt idx="1291">
                  <c:v>722019</c:v>
                </c:pt>
                <c:pt idx="1292">
                  <c:v>858078</c:v>
                </c:pt>
                <c:pt idx="1293">
                  <c:v>1304198</c:v>
                </c:pt>
                <c:pt idx="1294">
                  <c:v>595384</c:v>
                </c:pt>
                <c:pt idx="1295">
                  <c:v>2132788</c:v>
                </c:pt>
                <c:pt idx="1296">
                  <c:v>1907410</c:v>
                </c:pt>
                <c:pt idx="1297">
                  <c:v>1949115</c:v>
                </c:pt>
                <c:pt idx="1298">
                  <c:v>1389375</c:v>
                </c:pt>
                <c:pt idx="1299">
                  <c:v>1253145</c:v>
                </c:pt>
                <c:pt idx="1300">
                  <c:v>690764</c:v>
                </c:pt>
                <c:pt idx="1301">
                  <c:v>1770173</c:v>
                </c:pt>
                <c:pt idx="1302">
                  <c:v>1619199</c:v>
                </c:pt>
                <c:pt idx="1303">
                  <c:v>3203514</c:v>
                </c:pt>
                <c:pt idx="1304">
                  <c:v>1538392</c:v>
                </c:pt>
                <c:pt idx="1305">
                  <c:v>1900190</c:v>
                </c:pt>
                <c:pt idx="1306">
                  <c:v>1683400</c:v>
                </c:pt>
                <c:pt idx="1307">
                  <c:v>1166904</c:v>
                </c:pt>
                <c:pt idx="1308">
                  <c:v>1161660</c:v>
                </c:pt>
                <c:pt idx="1309">
                  <c:v>4374180</c:v>
                </c:pt>
                <c:pt idx="1310">
                  <c:v>2620176</c:v>
                </c:pt>
                <c:pt idx="1311">
                  <c:v>1140912</c:v>
                </c:pt>
                <c:pt idx="1312">
                  <c:v>572451</c:v>
                </c:pt>
                <c:pt idx="1313">
                  <c:v>1044639</c:v>
                </c:pt>
                <c:pt idx="1314">
                  <c:v>1087009</c:v>
                </c:pt>
                <c:pt idx="1315">
                  <c:v>1448275</c:v>
                </c:pt>
                <c:pt idx="1316">
                  <c:v>1926467</c:v>
                </c:pt>
                <c:pt idx="1317">
                  <c:v>941830</c:v>
                </c:pt>
                <c:pt idx="1318">
                  <c:v>668002</c:v>
                </c:pt>
                <c:pt idx="1319">
                  <c:v>2607199</c:v>
                </c:pt>
                <c:pt idx="1320">
                  <c:v>1874844</c:v>
                </c:pt>
                <c:pt idx="1321">
                  <c:v>1060675</c:v>
                </c:pt>
                <c:pt idx="1322">
                  <c:v>1084425</c:v>
                </c:pt>
                <c:pt idx="1323">
                  <c:v>692550</c:v>
                </c:pt>
                <c:pt idx="1324">
                  <c:v>1365131</c:v>
                </c:pt>
                <c:pt idx="1325">
                  <c:v>1398647</c:v>
                </c:pt>
                <c:pt idx="1326">
                  <c:v>2094598</c:v>
                </c:pt>
                <c:pt idx="1327">
                  <c:v>1142166</c:v>
                </c:pt>
                <c:pt idx="1328">
                  <c:v>593427</c:v>
                </c:pt>
                <c:pt idx="1329">
                  <c:v>2510755</c:v>
                </c:pt>
                <c:pt idx="1330">
                  <c:v>1731926</c:v>
                </c:pt>
                <c:pt idx="1331">
                  <c:v>1038616</c:v>
                </c:pt>
                <c:pt idx="1332">
                  <c:v>511442</c:v>
                </c:pt>
                <c:pt idx="1333">
                  <c:v>1010325</c:v>
                </c:pt>
                <c:pt idx="1334">
                  <c:v>813162</c:v>
                </c:pt>
                <c:pt idx="1335">
                  <c:v>992047</c:v>
                </c:pt>
                <c:pt idx="1336">
                  <c:v>864120</c:v>
                </c:pt>
                <c:pt idx="1337">
                  <c:v>2081583</c:v>
                </c:pt>
                <c:pt idx="1338">
                  <c:v>2104630</c:v>
                </c:pt>
                <c:pt idx="1339">
                  <c:v>502645</c:v>
                </c:pt>
                <c:pt idx="1340">
                  <c:v>2323472</c:v>
                </c:pt>
                <c:pt idx="1341">
                  <c:v>2318532</c:v>
                </c:pt>
                <c:pt idx="1342">
                  <c:v>1453937</c:v>
                </c:pt>
                <c:pt idx="1343">
                  <c:v>944775</c:v>
                </c:pt>
                <c:pt idx="1344">
                  <c:v>1504819</c:v>
                </c:pt>
                <c:pt idx="1345">
                  <c:v>1198387</c:v>
                </c:pt>
                <c:pt idx="1346">
                  <c:v>529872</c:v>
                </c:pt>
                <c:pt idx="1347">
                  <c:v>222718</c:v>
                </c:pt>
                <c:pt idx="1348">
                  <c:v>1280125</c:v>
                </c:pt>
                <c:pt idx="1349">
                  <c:v>1530108</c:v>
                </c:pt>
                <c:pt idx="1350">
                  <c:v>1044696</c:v>
                </c:pt>
                <c:pt idx="1351">
                  <c:v>761520</c:v>
                </c:pt>
                <c:pt idx="1352">
                  <c:v>975555</c:v>
                </c:pt>
                <c:pt idx="1353">
                  <c:v>720119</c:v>
                </c:pt>
                <c:pt idx="1354">
                  <c:v>936035</c:v>
                </c:pt>
                <c:pt idx="1355">
                  <c:v>862277</c:v>
                </c:pt>
                <c:pt idx="1356">
                  <c:v>2885226</c:v>
                </c:pt>
                <c:pt idx="1357">
                  <c:v>526794</c:v>
                </c:pt>
                <c:pt idx="1358">
                  <c:v>4060091</c:v>
                </c:pt>
                <c:pt idx="1359">
                  <c:v>856900</c:v>
                </c:pt>
                <c:pt idx="1360">
                  <c:v>630268</c:v>
                </c:pt>
                <c:pt idx="1361">
                  <c:v>600761</c:v>
                </c:pt>
                <c:pt idx="1362">
                  <c:v>718542</c:v>
                </c:pt>
                <c:pt idx="1363">
                  <c:v>553755</c:v>
                </c:pt>
                <c:pt idx="1364">
                  <c:v>1490360</c:v>
                </c:pt>
                <c:pt idx="1365">
                  <c:v>411027</c:v>
                </c:pt>
                <c:pt idx="1366">
                  <c:v>577467</c:v>
                </c:pt>
                <c:pt idx="1367">
                  <c:v>714457</c:v>
                </c:pt>
                <c:pt idx="1368">
                  <c:v>2001783</c:v>
                </c:pt>
                <c:pt idx="1369">
                  <c:v>849110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2347-8C78-C895D60D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225808"/>
        <c:axId val="1024128352"/>
      </c:scatterChart>
      <c:valAx>
        <c:axId val="10242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128352"/>
        <c:crosses val="autoZero"/>
        <c:crossBetween val="midCat"/>
      </c:valAx>
      <c:valAx>
        <c:axId val="10241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2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Кредитный</a:t>
            </a:r>
            <a:r>
              <a:rPr lang="ru-RU" baseline="0"/>
              <a:t> рейтинг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'Данные(чистые)'!$F$2:$F$1371</c:f>
              <c:numCache>
                <c:formatCode>General</c:formatCode>
                <c:ptCount val="1370"/>
                <c:pt idx="0">
                  <c:v>709</c:v>
                </c:pt>
                <c:pt idx="1">
                  <c:v>721</c:v>
                </c:pt>
                <c:pt idx="2">
                  <c:v>729</c:v>
                </c:pt>
                <c:pt idx="3">
                  <c:v>730</c:v>
                </c:pt>
                <c:pt idx="4">
                  <c:v>678</c:v>
                </c:pt>
                <c:pt idx="5">
                  <c:v>739</c:v>
                </c:pt>
                <c:pt idx="6">
                  <c:v>727</c:v>
                </c:pt>
                <c:pt idx="7">
                  <c:v>723</c:v>
                </c:pt>
                <c:pt idx="8">
                  <c:v>747</c:v>
                </c:pt>
                <c:pt idx="9">
                  <c:v>687</c:v>
                </c:pt>
                <c:pt idx="10">
                  <c:v>750</c:v>
                </c:pt>
                <c:pt idx="11">
                  <c:v>714</c:v>
                </c:pt>
                <c:pt idx="12">
                  <c:v>724</c:v>
                </c:pt>
                <c:pt idx="13">
                  <c:v>704</c:v>
                </c:pt>
                <c:pt idx="14">
                  <c:v>688</c:v>
                </c:pt>
                <c:pt idx="15">
                  <c:v>749</c:v>
                </c:pt>
                <c:pt idx="16">
                  <c:v>729</c:v>
                </c:pt>
                <c:pt idx="17">
                  <c:v>733</c:v>
                </c:pt>
                <c:pt idx="18">
                  <c:v>725</c:v>
                </c:pt>
                <c:pt idx="19">
                  <c:v>745</c:v>
                </c:pt>
                <c:pt idx="20">
                  <c:v>720</c:v>
                </c:pt>
                <c:pt idx="21">
                  <c:v>718</c:v>
                </c:pt>
                <c:pt idx="22">
                  <c:v>682</c:v>
                </c:pt>
                <c:pt idx="23">
                  <c:v>712</c:v>
                </c:pt>
                <c:pt idx="24">
                  <c:v>680</c:v>
                </c:pt>
                <c:pt idx="25">
                  <c:v>750</c:v>
                </c:pt>
                <c:pt idx="26">
                  <c:v>723</c:v>
                </c:pt>
                <c:pt idx="27">
                  <c:v>737</c:v>
                </c:pt>
                <c:pt idx="28">
                  <c:v>710</c:v>
                </c:pt>
                <c:pt idx="29">
                  <c:v>598</c:v>
                </c:pt>
                <c:pt idx="30">
                  <c:v>719</c:v>
                </c:pt>
                <c:pt idx="31">
                  <c:v>661</c:v>
                </c:pt>
                <c:pt idx="32">
                  <c:v>652</c:v>
                </c:pt>
                <c:pt idx="33">
                  <c:v>736</c:v>
                </c:pt>
                <c:pt idx="34">
                  <c:v>738</c:v>
                </c:pt>
                <c:pt idx="35">
                  <c:v>725</c:v>
                </c:pt>
                <c:pt idx="36">
                  <c:v>747</c:v>
                </c:pt>
                <c:pt idx="37">
                  <c:v>721</c:v>
                </c:pt>
                <c:pt idx="38">
                  <c:v>644</c:v>
                </c:pt>
                <c:pt idx="39">
                  <c:v>672</c:v>
                </c:pt>
                <c:pt idx="40">
                  <c:v>741</c:v>
                </c:pt>
                <c:pt idx="41">
                  <c:v>747</c:v>
                </c:pt>
                <c:pt idx="42">
                  <c:v>737</c:v>
                </c:pt>
                <c:pt idx="43">
                  <c:v>699</c:v>
                </c:pt>
                <c:pt idx="44">
                  <c:v>751</c:v>
                </c:pt>
                <c:pt idx="45">
                  <c:v>694</c:v>
                </c:pt>
                <c:pt idx="46">
                  <c:v>720</c:v>
                </c:pt>
                <c:pt idx="47">
                  <c:v>675</c:v>
                </c:pt>
                <c:pt idx="48">
                  <c:v>724</c:v>
                </c:pt>
                <c:pt idx="49">
                  <c:v>657</c:v>
                </c:pt>
                <c:pt idx="50">
                  <c:v>678</c:v>
                </c:pt>
                <c:pt idx="51">
                  <c:v>736</c:v>
                </c:pt>
                <c:pt idx="52">
                  <c:v>748</c:v>
                </c:pt>
                <c:pt idx="53">
                  <c:v>688</c:v>
                </c:pt>
                <c:pt idx="54">
                  <c:v>743</c:v>
                </c:pt>
                <c:pt idx="55">
                  <c:v>666</c:v>
                </c:pt>
                <c:pt idx="56">
                  <c:v>714</c:v>
                </c:pt>
                <c:pt idx="57">
                  <c:v>742</c:v>
                </c:pt>
                <c:pt idx="58">
                  <c:v>705</c:v>
                </c:pt>
                <c:pt idx="59">
                  <c:v>748</c:v>
                </c:pt>
                <c:pt idx="60">
                  <c:v>731</c:v>
                </c:pt>
                <c:pt idx="61">
                  <c:v>624</c:v>
                </c:pt>
                <c:pt idx="62">
                  <c:v>712</c:v>
                </c:pt>
                <c:pt idx="63">
                  <c:v>685</c:v>
                </c:pt>
                <c:pt idx="64">
                  <c:v>705</c:v>
                </c:pt>
                <c:pt idx="65">
                  <c:v>751</c:v>
                </c:pt>
                <c:pt idx="66">
                  <c:v>745</c:v>
                </c:pt>
                <c:pt idx="67">
                  <c:v>723</c:v>
                </c:pt>
                <c:pt idx="68">
                  <c:v>742</c:v>
                </c:pt>
                <c:pt idx="69">
                  <c:v>717</c:v>
                </c:pt>
                <c:pt idx="70">
                  <c:v>714</c:v>
                </c:pt>
                <c:pt idx="71">
                  <c:v>722</c:v>
                </c:pt>
                <c:pt idx="72">
                  <c:v>680</c:v>
                </c:pt>
                <c:pt idx="73">
                  <c:v>618</c:v>
                </c:pt>
                <c:pt idx="74">
                  <c:v>719</c:v>
                </c:pt>
                <c:pt idx="75">
                  <c:v>745</c:v>
                </c:pt>
                <c:pt idx="76">
                  <c:v>737</c:v>
                </c:pt>
                <c:pt idx="77">
                  <c:v>718</c:v>
                </c:pt>
                <c:pt idx="78">
                  <c:v>676</c:v>
                </c:pt>
                <c:pt idx="79">
                  <c:v>692</c:v>
                </c:pt>
                <c:pt idx="80">
                  <c:v>721</c:v>
                </c:pt>
                <c:pt idx="81">
                  <c:v>678</c:v>
                </c:pt>
                <c:pt idx="82">
                  <c:v>740</c:v>
                </c:pt>
                <c:pt idx="83">
                  <c:v>746</c:v>
                </c:pt>
                <c:pt idx="84">
                  <c:v>732</c:v>
                </c:pt>
                <c:pt idx="85">
                  <c:v>709</c:v>
                </c:pt>
                <c:pt idx="86">
                  <c:v>649</c:v>
                </c:pt>
                <c:pt idx="87">
                  <c:v>695</c:v>
                </c:pt>
                <c:pt idx="88">
                  <c:v>744</c:v>
                </c:pt>
                <c:pt idx="89">
                  <c:v>686</c:v>
                </c:pt>
                <c:pt idx="90">
                  <c:v>741</c:v>
                </c:pt>
                <c:pt idx="91">
                  <c:v>637</c:v>
                </c:pt>
                <c:pt idx="92">
                  <c:v>719</c:v>
                </c:pt>
                <c:pt idx="93">
                  <c:v>740</c:v>
                </c:pt>
                <c:pt idx="94">
                  <c:v>704</c:v>
                </c:pt>
                <c:pt idx="95">
                  <c:v>743</c:v>
                </c:pt>
                <c:pt idx="96">
                  <c:v>746</c:v>
                </c:pt>
                <c:pt idx="97">
                  <c:v>723</c:v>
                </c:pt>
                <c:pt idx="98">
                  <c:v>697</c:v>
                </c:pt>
                <c:pt idx="99">
                  <c:v>694</c:v>
                </c:pt>
                <c:pt idx="100">
                  <c:v>725</c:v>
                </c:pt>
                <c:pt idx="101">
                  <c:v>736</c:v>
                </c:pt>
                <c:pt idx="102">
                  <c:v>722</c:v>
                </c:pt>
                <c:pt idx="103">
                  <c:v>706</c:v>
                </c:pt>
                <c:pt idx="104">
                  <c:v>741</c:v>
                </c:pt>
                <c:pt idx="105">
                  <c:v>715</c:v>
                </c:pt>
                <c:pt idx="106">
                  <c:v>678</c:v>
                </c:pt>
                <c:pt idx="107">
                  <c:v>707</c:v>
                </c:pt>
                <c:pt idx="108">
                  <c:v>738</c:v>
                </c:pt>
                <c:pt idx="109">
                  <c:v>750</c:v>
                </c:pt>
                <c:pt idx="110">
                  <c:v>716</c:v>
                </c:pt>
                <c:pt idx="111">
                  <c:v>737</c:v>
                </c:pt>
                <c:pt idx="112">
                  <c:v>748</c:v>
                </c:pt>
                <c:pt idx="113">
                  <c:v>702</c:v>
                </c:pt>
                <c:pt idx="114">
                  <c:v>723</c:v>
                </c:pt>
                <c:pt idx="115">
                  <c:v>651</c:v>
                </c:pt>
                <c:pt idx="116">
                  <c:v>723</c:v>
                </c:pt>
                <c:pt idx="117">
                  <c:v>723</c:v>
                </c:pt>
                <c:pt idx="118">
                  <c:v>730</c:v>
                </c:pt>
                <c:pt idx="119">
                  <c:v>736</c:v>
                </c:pt>
                <c:pt idx="120">
                  <c:v>718</c:v>
                </c:pt>
                <c:pt idx="121">
                  <c:v>712</c:v>
                </c:pt>
                <c:pt idx="122">
                  <c:v>708</c:v>
                </c:pt>
                <c:pt idx="123">
                  <c:v>710</c:v>
                </c:pt>
                <c:pt idx="124">
                  <c:v>698</c:v>
                </c:pt>
                <c:pt idx="125">
                  <c:v>689</c:v>
                </c:pt>
                <c:pt idx="126">
                  <c:v>685</c:v>
                </c:pt>
                <c:pt idx="127">
                  <c:v>735</c:v>
                </c:pt>
                <c:pt idx="128">
                  <c:v>703</c:v>
                </c:pt>
                <c:pt idx="129">
                  <c:v>747</c:v>
                </c:pt>
                <c:pt idx="130">
                  <c:v>707</c:v>
                </c:pt>
                <c:pt idx="131">
                  <c:v>707</c:v>
                </c:pt>
                <c:pt idx="132">
                  <c:v>738</c:v>
                </c:pt>
                <c:pt idx="133">
                  <c:v>682</c:v>
                </c:pt>
                <c:pt idx="134">
                  <c:v>716</c:v>
                </c:pt>
                <c:pt idx="135">
                  <c:v>749</c:v>
                </c:pt>
                <c:pt idx="136">
                  <c:v>740</c:v>
                </c:pt>
                <c:pt idx="137">
                  <c:v>693</c:v>
                </c:pt>
                <c:pt idx="138">
                  <c:v>724</c:v>
                </c:pt>
                <c:pt idx="139">
                  <c:v>746</c:v>
                </c:pt>
                <c:pt idx="140">
                  <c:v>732</c:v>
                </c:pt>
                <c:pt idx="141">
                  <c:v>708</c:v>
                </c:pt>
                <c:pt idx="142">
                  <c:v>727</c:v>
                </c:pt>
                <c:pt idx="143">
                  <c:v>737</c:v>
                </c:pt>
                <c:pt idx="144">
                  <c:v>712</c:v>
                </c:pt>
                <c:pt idx="145">
                  <c:v>737</c:v>
                </c:pt>
                <c:pt idx="146">
                  <c:v>645</c:v>
                </c:pt>
                <c:pt idx="147">
                  <c:v>718</c:v>
                </c:pt>
                <c:pt idx="148">
                  <c:v>724</c:v>
                </c:pt>
                <c:pt idx="149">
                  <c:v>715</c:v>
                </c:pt>
                <c:pt idx="150">
                  <c:v>707</c:v>
                </c:pt>
                <c:pt idx="151">
                  <c:v>691</c:v>
                </c:pt>
                <c:pt idx="152">
                  <c:v>717</c:v>
                </c:pt>
                <c:pt idx="153">
                  <c:v>673</c:v>
                </c:pt>
                <c:pt idx="154">
                  <c:v>733</c:v>
                </c:pt>
                <c:pt idx="155">
                  <c:v>700</c:v>
                </c:pt>
                <c:pt idx="156">
                  <c:v>714</c:v>
                </c:pt>
                <c:pt idx="157">
                  <c:v>700</c:v>
                </c:pt>
                <c:pt idx="158">
                  <c:v>731</c:v>
                </c:pt>
                <c:pt idx="159">
                  <c:v>719</c:v>
                </c:pt>
                <c:pt idx="160">
                  <c:v>743</c:v>
                </c:pt>
                <c:pt idx="161">
                  <c:v>708</c:v>
                </c:pt>
                <c:pt idx="162">
                  <c:v>741</c:v>
                </c:pt>
                <c:pt idx="163">
                  <c:v>658</c:v>
                </c:pt>
                <c:pt idx="164">
                  <c:v>716</c:v>
                </c:pt>
                <c:pt idx="165">
                  <c:v>742</c:v>
                </c:pt>
                <c:pt idx="166">
                  <c:v>699</c:v>
                </c:pt>
                <c:pt idx="167">
                  <c:v>750</c:v>
                </c:pt>
                <c:pt idx="168">
                  <c:v>720</c:v>
                </c:pt>
                <c:pt idx="169">
                  <c:v>685</c:v>
                </c:pt>
                <c:pt idx="170">
                  <c:v>709</c:v>
                </c:pt>
                <c:pt idx="171">
                  <c:v>715</c:v>
                </c:pt>
                <c:pt idx="172">
                  <c:v>737</c:v>
                </c:pt>
                <c:pt idx="173">
                  <c:v>722</c:v>
                </c:pt>
                <c:pt idx="174">
                  <c:v>748</c:v>
                </c:pt>
                <c:pt idx="175">
                  <c:v>657</c:v>
                </c:pt>
                <c:pt idx="176">
                  <c:v>695</c:v>
                </c:pt>
                <c:pt idx="177">
                  <c:v>735</c:v>
                </c:pt>
                <c:pt idx="178">
                  <c:v>729</c:v>
                </c:pt>
                <c:pt idx="179">
                  <c:v>737</c:v>
                </c:pt>
                <c:pt idx="180">
                  <c:v>722</c:v>
                </c:pt>
                <c:pt idx="181">
                  <c:v>724</c:v>
                </c:pt>
                <c:pt idx="182">
                  <c:v>722</c:v>
                </c:pt>
                <c:pt idx="183">
                  <c:v>728</c:v>
                </c:pt>
                <c:pt idx="184">
                  <c:v>738</c:v>
                </c:pt>
                <c:pt idx="185">
                  <c:v>674</c:v>
                </c:pt>
                <c:pt idx="186">
                  <c:v>746</c:v>
                </c:pt>
                <c:pt idx="187">
                  <c:v>709</c:v>
                </c:pt>
                <c:pt idx="188">
                  <c:v>654</c:v>
                </c:pt>
                <c:pt idx="189">
                  <c:v>715</c:v>
                </c:pt>
                <c:pt idx="190">
                  <c:v>744</c:v>
                </c:pt>
                <c:pt idx="191">
                  <c:v>716</c:v>
                </c:pt>
                <c:pt idx="192">
                  <c:v>733</c:v>
                </c:pt>
                <c:pt idx="193">
                  <c:v>719</c:v>
                </c:pt>
                <c:pt idx="194">
                  <c:v>744</c:v>
                </c:pt>
                <c:pt idx="195">
                  <c:v>735</c:v>
                </c:pt>
                <c:pt idx="196">
                  <c:v>716</c:v>
                </c:pt>
                <c:pt idx="197">
                  <c:v>720</c:v>
                </c:pt>
                <c:pt idx="198">
                  <c:v>739</c:v>
                </c:pt>
                <c:pt idx="199">
                  <c:v>738</c:v>
                </c:pt>
                <c:pt idx="200">
                  <c:v>686</c:v>
                </c:pt>
                <c:pt idx="201">
                  <c:v>749</c:v>
                </c:pt>
                <c:pt idx="202">
                  <c:v>725</c:v>
                </c:pt>
                <c:pt idx="203">
                  <c:v>681</c:v>
                </c:pt>
                <c:pt idx="204">
                  <c:v>725</c:v>
                </c:pt>
                <c:pt idx="205">
                  <c:v>693</c:v>
                </c:pt>
                <c:pt idx="206">
                  <c:v>723</c:v>
                </c:pt>
                <c:pt idx="207">
                  <c:v>696</c:v>
                </c:pt>
                <c:pt idx="208">
                  <c:v>697</c:v>
                </c:pt>
                <c:pt idx="209">
                  <c:v>727</c:v>
                </c:pt>
                <c:pt idx="210">
                  <c:v>707</c:v>
                </c:pt>
                <c:pt idx="211">
                  <c:v>748</c:v>
                </c:pt>
                <c:pt idx="212">
                  <c:v>739</c:v>
                </c:pt>
                <c:pt idx="213">
                  <c:v>743</c:v>
                </c:pt>
                <c:pt idx="214">
                  <c:v>676</c:v>
                </c:pt>
                <c:pt idx="215">
                  <c:v>746</c:v>
                </c:pt>
                <c:pt idx="216">
                  <c:v>694</c:v>
                </c:pt>
                <c:pt idx="217">
                  <c:v>668</c:v>
                </c:pt>
                <c:pt idx="218">
                  <c:v>687</c:v>
                </c:pt>
                <c:pt idx="219">
                  <c:v>742</c:v>
                </c:pt>
                <c:pt idx="220">
                  <c:v>736</c:v>
                </c:pt>
                <c:pt idx="221">
                  <c:v>676</c:v>
                </c:pt>
                <c:pt idx="222">
                  <c:v>659</c:v>
                </c:pt>
                <c:pt idx="223">
                  <c:v>736</c:v>
                </c:pt>
                <c:pt idx="224">
                  <c:v>716</c:v>
                </c:pt>
                <c:pt idx="225">
                  <c:v>740</c:v>
                </c:pt>
                <c:pt idx="226">
                  <c:v>718</c:v>
                </c:pt>
                <c:pt idx="227">
                  <c:v>696</c:v>
                </c:pt>
                <c:pt idx="228">
                  <c:v>742</c:v>
                </c:pt>
                <c:pt idx="229">
                  <c:v>742</c:v>
                </c:pt>
                <c:pt idx="230">
                  <c:v>744</c:v>
                </c:pt>
                <c:pt idx="231">
                  <c:v>744</c:v>
                </c:pt>
                <c:pt idx="232">
                  <c:v>618</c:v>
                </c:pt>
                <c:pt idx="233">
                  <c:v>676</c:v>
                </c:pt>
                <c:pt idx="234">
                  <c:v>748</c:v>
                </c:pt>
                <c:pt idx="235">
                  <c:v>720</c:v>
                </c:pt>
                <c:pt idx="236">
                  <c:v>705</c:v>
                </c:pt>
                <c:pt idx="237">
                  <c:v>647</c:v>
                </c:pt>
                <c:pt idx="238">
                  <c:v>710</c:v>
                </c:pt>
                <c:pt idx="239">
                  <c:v>746</c:v>
                </c:pt>
                <c:pt idx="240">
                  <c:v>676</c:v>
                </c:pt>
                <c:pt idx="241">
                  <c:v>729</c:v>
                </c:pt>
                <c:pt idx="242">
                  <c:v>741</c:v>
                </c:pt>
                <c:pt idx="243">
                  <c:v>703</c:v>
                </c:pt>
                <c:pt idx="244">
                  <c:v>741</c:v>
                </c:pt>
                <c:pt idx="245">
                  <c:v>683</c:v>
                </c:pt>
                <c:pt idx="246">
                  <c:v>732</c:v>
                </c:pt>
                <c:pt idx="247">
                  <c:v>675</c:v>
                </c:pt>
                <c:pt idx="248">
                  <c:v>715</c:v>
                </c:pt>
                <c:pt idx="249">
                  <c:v>670</c:v>
                </c:pt>
                <c:pt idx="250">
                  <c:v>699</c:v>
                </c:pt>
                <c:pt idx="251">
                  <c:v>623</c:v>
                </c:pt>
                <c:pt idx="252">
                  <c:v>711</c:v>
                </c:pt>
                <c:pt idx="253">
                  <c:v>744</c:v>
                </c:pt>
                <c:pt idx="254">
                  <c:v>639</c:v>
                </c:pt>
                <c:pt idx="255">
                  <c:v>747</c:v>
                </c:pt>
                <c:pt idx="256">
                  <c:v>671</c:v>
                </c:pt>
                <c:pt idx="257">
                  <c:v>748</c:v>
                </c:pt>
                <c:pt idx="258">
                  <c:v>699</c:v>
                </c:pt>
                <c:pt idx="259">
                  <c:v>691</c:v>
                </c:pt>
                <c:pt idx="260">
                  <c:v>715</c:v>
                </c:pt>
                <c:pt idx="261">
                  <c:v>708</c:v>
                </c:pt>
                <c:pt idx="262">
                  <c:v>723</c:v>
                </c:pt>
                <c:pt idx="263">
                  <c:v>699</c:v>
                </c:pt>
                <c:pt idx="264">
                  <c:v>750</c:v>
                </c:pt>
                <c:pt idx="265">
                  <c:v>687</c:v>
                </c:pt>
                <c:pt idx="266">
                  <c:v>614</c:v>
                </c:pt>
                <c:pt idx="267">
                  <c:v>713</c:v>
                </c:pt>
                <c:pt idx="268">
                  <c:v>746</c:v>
                </c:pt>
                <c:pt idx="269">
                  <c:v>699</c:v>
                </c:pt>
                <c:pt idx="270">
                  <c:v>712</c:v>
                </c:pt>
                <c:pt idx="271">
                  <c:v>741</c:v>
                </c:pt>
                <c:pt idx="272">
                  <c:v>667</c:v>
                </c:pt>
                <c:pt idx="273">
                  <c:v>749</c:v>
                </c:pt>
                <c:pt idx="274">
                  <c:v>736</c:v>
                </c:pt>
                <c:pt idx="275">
                  <c:v>701</c:v>
                </c:pt>
                <c:pt idx="276">
                  <c:v>741</c:v>
                </c:pt>
                <c:pt idx="277">
                  <c:v>731</c:v>
                </c:pt>
                <c:pt idx="278">
                  <c:v>745</c:v>
                </c:pt>
                <c:pt idx="279">
                  <c:v>657</c:v>
                </c:pt>
                <c:pt idx="280">
                  <c:v>728</c:v>
                </c:pt>
                <c:pt idx="281">
                  <c:v>704</c:v>
                </c:pt>
                <c:pt idx="282">
                  <c:v>749</c:v>
                </c:pt>
                <c:pt idx="283">
                  <c:v>719</c:v>
                </c:pt>
                <c:pt idx="284">
                  <c:v>744</c:v>
                </c:pt>
                <c:pt idx="285">
                  <c:v>731</c:v>
                </c:pt>
                <c:pt idx="286">
                  <c:v>712</c:v>
                </c:pt>
                <c:pt idx="287">
                  <c:v>720</c:v>
                </c:pt>
                <c:pt idx="288">
                  <c:v>734</c:v>
                </c:pt>
                <c:pt idx="289">
                  <c:v>712</c:v>
                </c:pt>
                <c:pt idx="290">
                  <c:v>737</c:v>
                </c:pt>
                <c:pt idx="291">
                  <c:v>744</c:v>
                </c:pt>
                <c:pt idx="292">
                  <c:v>706</c:v>
                </c:pt>
                <c:pt idx="293">
                  <c:v>740</c:v>
                </c:pt>
                <c:pt idx="294">
                  <c:v>700</c:v>
                </c:pt>
                <c:pt idx="295">
                  <c:v>615</c:v>
                </c:pt>
                <c:pt idx="296">
                  <c:v>737</c:v>
                </c:pt>
                <c:pt idx="297">
                  <c:v>711</c:v>
                </c:pt>
                <c:pt idx="298">
                  <c:v>697</c:v>
                </c:pt>
                <c:pt idx="299">
                  <c:v>717</c:v>
                </c:pt>
                <c:pt idx="300">
                  <c:v>695</c:v>
                </c:pt>
                <c:pt idx="301">
                  <c:v>703</c:v>
                </c:pt>
                <c:pt idx="302">
                  <c:v>719</c:v>
                </c:pt>
                <c:pt idx="303">
                  <c:v>695</c:v>
                </c:pt>
                <c:pt idx="304">
                  <c:v>722</c:v>
                </c:pt>
                <c:pt idx="305">
                  <c:v>741</c:v>
                </c:pt>
                <c:pt idx="306">
                  <c:v>727</c:v>
                </c:pt>
                <c:pt idx="307">
                  <c:v>742</c:v>
                </c:pt>
                <c:pt idx="308">
                  <c:v>747</c:v>
                </c:pt>
                <c:pt idx="309">
                  <c:v>711</c:v>
                </c:pt>
                <c:pt idx="310">
                  <c:v>718</c:v>
                </c:pt>
                <c:pt idx="311">
                  <c:v>733</c:v>
                </c:pt>
                <c:pt idx="312">
                  <c:v>744</c:v>
                </c:pt>
                <c:pt idx="313">
                  <c:v>724</c:v>
                </c:pt>
                <c:pt idx="314">
                  <c:v>735</c:v>
                </c:pt>
                <c:pt idx="315">
                  <c:v>736</c:v>
                </c:pt>
                <c:pt idx="316">
                  <c:v>723</c:v>
                </c:pt>
                <c:pt idx="317">
                  <c:v>723</c:v>
                </c:pt>
                <c:pt idx="318">
                  <c:v>746</c:v>
                </c:pt>
                <c:pt idx="319">
                  <c:v>720</c:v>
                </c:pt>
                <c:pt idx="320">
                  <c:v>724</c:v>
                </c:pt>
                <c:pt idx="321">
                  <c:v>656</c:v>
                </c:pt>
                <c:pt idx="322">
                  <c:v>653</c:v>
                </c:pt>
                <c:pt idx="323">
                  <c:v>717</c:v>
                </c:pt>
                <c:pt idx="324">
                  <c:v>733</c:v>
                </c:pt>
                <c:pt idx="325">
                  <c:v>716</c:v>
                </c:pt>
                <c:pt idx="326">
                  <c:v>734</c:v>
                </c:pt>
                <c:pt idx="327">
                  <c:v>703</c:v>
                </c:pt>
                <c:pt idx="328">
                  <c:v>717</c:v>
                </c:pt>
                <c:pt idx="329">
                  <c:v>689</c:v>
                </c:pt>
                <c:pt idx="330">
                  <c:v>723</c:v>
                </c:pt>
                <c:pt idx="331">
                  <c:v>666</c:v>
                </c:pt>
                <c:pt idx="332">
                  <c:v>693</c:v>
                </c:pt>
                <c:pt idx="333">
                  <c:v>664</c:v>
                </c:pt>
                <c:pt idx="334">
                  <c:v>739</c:v>
                </c:pt>
                <c:pt idx="335">
                  <c:v>705</c:v>
                </c:pt>
                <c:pt idx="336">
                  <c:v>717</c:v>
                </c:pt>
                <c:pt idx="337">
                  <c:v>742</c:v>
                </c:pt>
                <c:pt idx="338">
                  <c:v>751</c:v>
                </c:pt>
                <c:pt idx="339">
                  <c:v>711</c:v>
                </c:pt>
                <c:pt idx="340">
                  <c:v>727</c:v>
                </c:pt>
                <c:pt idx="341">
                  <c:v>744</c:v>
                </c:pt>
                <c:pt idx="342">
                  <c:v>732</c:v>
                </c:pt>
                <c:pt idx="343">
                  <c:v>747</c:v>
                </c:pt>
                <c:pt idx="344">
                  <c:v>730</c:v>
                </c:pt>
                <c:pt idx="345">
                  <c:v>745</c:v>
                </c:pt>
                <c:pt idx="346">
                  <c:v>738</c:v>
                </c:pt>
                <c:pt idx="347">
                  <c:v>741</c:v>
                </c:pt>
                <c:pt idx="348">
                  <c:v>733</c:v>
                </c:pt>
                <c:pt idx="349">
                  <c:v>745</c:v>
                </c:pt>
                <c:pt idx="350">
                  <c:v>740</c:v>
                </c:pt>
                <c:pt idx="351">
                  <c:v>747</c:v>
                </c:pt>
                <c:pt idx="352">
                  <c:v>749</c:v>
                </c:pt>
                <c:pt idx="353">
                  <c:v>680</c:v>
                </c:pt>
                <c:pt idx="354">
                  <c:v>723</c:v>
                </c:pt>
                <c:pt idx="355">
                  <c:v>743</c:v>
                </c:pt>
                <c:pt idx="356">
                  <c:v>613</c:v>
                </c:pt>
                <c:pt idx="357">
                  <c:v>712</c:v>
                </c:pt>
                <c:pt idx="358">
                  <c:v>747</c:v>
                </c:pt>
                <c:pt idx="359">
                  <c:v>745</c:v>
                </c:pt>
                <c:pt idx="360">
                  <c:v>698</c:v>
                </c:pt>
                <c:pt idx="361">
                  <c:v>732</c:v>
                </c:pt>
                <c:pt idx="362">
                  <c:v>747</c:v>
                </c:pt>
                <c:pt idx="363">
                  <c:v>745</c:v>
                </c:pt>
                <c:pt idx="364">
                  <c:v>740</c:v>
                </c:pt>
                <c:pt idx="365">
                  <c:v>731</c:v>
                </c:pt>
                <c:pt idx="366">
                  <c:v>703</c:v>
                </c:pt>
                <c:pt idx="367">
                  <c:v>724</c:v>
                </c:pt>
                <c:pt idx="368">
                  <c:v>668</c:v>
                </c:pt>
                <c:pt idx="369">
                  <c:v>723</c:v>
                </c:pt>
                <c:pt idx="370">
                  <c:v>720</c:v>
                </c:pt>
                <c:pt idx="371">
                  <c:v>713</c:v>
                </c:pt>
                <c:pt idx="372">
                  <c:v>721</c:v>
                </c:pt>
                <c:pt idx="373">
                  <c:v>730</c:v>
                </c:pt>
                <c:pt idx="374">
                  <c:v>688</c:v>
                </c:pt>
                <c:pt idx="375">
                  <c:v>709</c:v>
                </c:pt>
                <c:pt idx="376">
                  <c:v>618</c:v>
                </c:pt>
                <c:pt idx="377">
                  <c:v>691</c:v>
                </c:pt>
                <c:pt idx="378">
                  <c:v>740</c:v>
                </c:pt>
                <c:pt idx="379">
                  <c:v>726</c:v>
                </c:pt>
                <c:pt idx="380">
                  <c:v>729</c:v>
                </c:pt>
                <c:pt idx="381">
                  <c:v>740</c:v>
                </c:pt>
                <c:pt idx="382">
                  <c:v>739</c:v>
                </c:pt>
                <c:pt idx="383">
                  <c:v>744</c:v>
                </c:pt>
                <c:pt idx="384">
                  <c:v>722</c:v>
                </c:pt>
                <c:pt idx="385">
                  <c:v>736</c:v>
                </c:pt>
                <c:pt idx="386">
                  <c:v>730</c:v>
                </c:pt>
                <c:pt idx="387">
                  <c:v>740</c:v>
                </c:pt>
                <c:pt idx="388">
                  <c:v>738</c:v>
                </c:pt>
                <c:pt idx="389">
                  <c:v>749</c:v>
                </c:pt>
                <c:pt idx="390">
                  <c:v>664</c:v>
                </c:pt>
                <c:pt idx="391">
                  <c:v>721</c:v>
                </c:pt>
                <c:pt idx="392">
                  <c:v>706</c:v>
                </c:pt>
                <c:pt idx="393">
                  <c:v>748</c:v>
                </c:pt>
                <c:pt idx="394">
                  <c:v>739</c:v>
                </c:pt>
                <c:pt idx="395">
                  <c:v>738</c:v>
                </c:pt>
                <c:pt idx="396">
                  <c:v>723</c:v>
                </c:pt>
                <c:pt idx="397">
                  <c:v>695</c:v>
                </c:pt>
                <c:pt idx="398">
                  <c:v>636</c:v>
                </c:pt>
                <c:pt idx="399">
                  <c:v>731</c:v>
                </c:pt>
                <c:pt idx="400">
                  <c:v>743</c:v>
                </c:pt>
                <c:pt idx="401">
                  <c:v>741</c:v>
                </c:pt>
                <c:pt idx="402">
                  <c:v>746</c:v>
                </c:pt>
                <c:pt idx="403">
                  <c:v>702</c:v>
                </c:pt>
                <c:pt idx="404">
                  <c:v>731</c:v>
                </c:pt>
                <c:pt idx="405">
                  <c:v>705</c:v>
                </c:pt>
                <c:pt idx="406">
                  <c:v>707</c:v>
                </c:pt>
                <c:pt idx="407">
                  <c:v>678</c:v>
                </c:pt>
                <c:pt idx="408">
                  <c:v>703</c:v>
                </c:pt>
                <c:pt idx="409">
                  <c:v>674</c:v>
                </c:pt>
                <c:pt idx="410">
                  <c:v>725</c:v>
                </c:pt>
                <c:pt idx="411">
                  <c:v>744</c:v>
                </c:pt>
                <c:pt idx="412">
                  <c:v>731</c:v>
                </c:pt>
                <c:pt idx="413">
                  <c:v>741</c:v>
                </c:pt>
                <c:pt idx="414">
                  <c:v>747</c:v>
                </c:pt>
                <c:pt idx="415">
                  <c:v>713</c:v>
                </c:pt>
                <c:pt idx="416">
                  <c:v>711</c:v>
                </c:pt>
                <c:pt idx="417">
                  <c:v>743</c:v>
                </c:pt>
                <c:pt idx="418">
                  <c:v>594</c:v>
                </c:pt>
                <c:pt idx="419">
                  <c:v>721</c:v>
                </c:pt>
                <c:pt idx="420">
                  <c:v>728</c:v>
                </c:pt>
                <c:pt idx="421">
                  <c:v>726</c:v>
                </c:pt>
                <c:pt idx="422">
                  <c:v>687</c:v>
                </c:pt>
                <c:pt idx="423">
                  <c:v>717</c:v>
                </c:pt>
                <c:pt idx="424">
                  <c:v>748</c:v>
                </c:pt>
                <c:pt idx="425">
                  <c:v>703</c:v>
                </c:pt>
                <c:pt idx="426">
                  <c:v>747</c:v>
                </c:pt>
                <c:pt idx="427">
                  <c:v>688</c:v>
                </c:pt>
                <c:pt idx="428">
                  <c:v>729</c:v>
                </c:pt>
                <c:pt idx="429">
                  <c:v>681</c:v>
                </c:pt>
                <c:pt idx="430">
                  <c:v>716</c:v>
                </c:pt>
                <c:pt idx="431">
                  <c:v>704</c:v>
                </c:pt>
                <c:pt idx="432">
                  <c:v>736</c:v>
                </c:pt>
                <c:pt idx="433">
                  <c:v>700</c:v>
                </c:pt>
                <c:pt idx="434">
                  <c:v>745</c:v>
                </c:pt>
                <c:pt idx="435">
                  <c:v>724</c:v>
                </c:pt>
                <c:pt idx="436">
                  <c:v>721</c:v>
                </c:pt>
                <c:pt idx="437">
                  <c:v>734</c:v>
                </c:pt>
                <c:pt idx="438">
                  <c:v>710</c:v>
                </c:pt>
                <c:pt idx="439">
                  <c:v>656</c:v>
                </c:pt>
                <c:pt idx="440">
                  <c:v>726</c:v>
                </c:pt>
                <c:pt idx="441">
                  <c:v>680</c:v>
                </c:pt>
                <c:pt idx="442">
                  <c:v>646</c:v>
                </c:pt>
                <c:pt idx="443">
                  <c:v>713</c:v>
                </c:pt>
                <c:pt idx="444">
                  <c:v>699</c:v>
                </c:pt>
                <c:pt idx="445">
                  <c:v>743</c:v>
                </c:pt>
                <c:pt idx="446">
                  <c:v>614</c:v>
                </c:pt>
                <c:pt idx="447">
                  <c:v>713</c:v>
                </c:pt>
                <c:pt idx="448">
                  <c:v>740</c:v>
                </c:pt>
                <c:pt idx="449">
                  <c:v>743</c:v>
                </c:pt>
                <c:pt idx="450">
                  <c:v>741</c:v>
                </c:pt>
                <c:pt idx="451">
                  <c:v>700</c:v>
                </c:pt>
                <c:pt idx="452">
                  <c:v>749</c:v>
                </c:pt>
                <c:pt idx="453">
                  <c:v>741</c:v>
                </c:pt>
                <c:pt idx="454">
                  <c:v>727</c:v>
                </c:pt>
                <c:pt idx="455">
                  <c:v>716</c:v>
                </c:pt>
                <c:pt idx="456">
                  <c:v>669</c:v>
                </c:pt>
                <c:pt idx="457">
                  <c:v>728</c:v>
                </c:pt>
                <c:pt idx="458">
                  <c:v>742</c:v>
                </c:pt>
                <c:pt idx="459">
                  <c:v>686</c:v>
                </c:pt>
                <c:pt idx="460">
                  <c:v>741</c:v>
                </c:pt>
                <c:pt idx="461">
                  <c:v>709</c:v>
                </c:pt>
                <c:pt idx="462">
                  <c:v>701</c:v>
                </c:pt>
                <c:pt idx="463">
                  <c:v>721</c:v>
                </c:pt>
                <c:pt idx="464">
                  <c:v>682</c:v>
                </c:pt>
                <c:pt idx="465">
                  <c:v>706</c:v>
                </c:pt>
                <c:pt idx="466">
                  <c:v>680</c:v>
                </c:pt>
                <c:pt idx="467">
                  <c:v>692</c:v>
                </c:pt>
                <c:pt idx="468">
                  <c:v>720</c:v>
                </c:pt>
                <c:pt idx="469">
                  <c:v>734</c:v>
                </c:pt>
                <c:pt idx="470">
                  <c:v>713</c:v>
                </c:pt>
                <c:pt idx="471">
                  <c:v>697</c:v>
                </c:pt>
                <c:pt idx="472">
                  <c:v>746</c:v>
                </c:pt>
                <c:pt idx="473">
                  <c:v>739</c:v>
                </c:pt>
                <c:pt idx="474">
                  <c:v>687</c:v>
                </c:pt>
                <c:pt idx="475">
                  <c:v>696</c:v>
                </c:pt>
                <c:pt idx="476">
                  <c:v>737</c:v>
                </c:pt>
                <c:pt idx="477">
                  <c:v>707</c:v>
                </c:pt>
                <c:pt idx="478">
                  <c:v>739</c:v>
                </c:pt>
                <c:pt idx="479">
                  <c:v>751</c:v>
                </c:pt>
                <c:pt idx="480">
                  <c:v>713</c:v>
                </c:pt>
                <c:pt idx="481">
                  <c:v>733</c:v>
                </c:pt>
                <c:pt idx="482">
                  <c:v>668</c:v>
                </c:pt>
                <c:pt idx="483">
                  <c:v>739</c:v>
                </c:pt>
                <c:pt idx="484">
                  <c:v>712</c:v>
                </c:pt>
                <c:pt idx="485">
                  <c:v>707</c:v>
                </c:pt>
                <c:pt idx="486">
                  <c:v>727</c:v>
                </c:pt>
                <c:pt idx="487">
                  <c:v>715</c:v>
                </c:pt>
                <c:pt idx="488">
                  <c:v>720</c:v>
                </c:pt>
                <c:pt idx="489">
                  <c:v>722</c:v>
                </c:pt>
                <c:pt idx="490">
                  <c:v>718</c:v>
                </c:pt>
                <c:pt idx="491">
                  <c:v>723</c:v>
                </c:pt>
                <c:pt idx="492">
                  <c:v>693</c:v>
                </c:pt>
                <c:pt idx="493">
                  <c:v>741</c:v>
                </c:pt>
                <c:pt idx="494">
                  <c:v>740</c:v>
                </c:pt>
                <c:pt idx="495">
                  <c:v>704</c:v>
                </c:pt>
                <c:pt idx="496">
                  <c:v>731</c:v>
                </c:pt>
                <c:pt idx="497">
                  <c:v>751</c:v>
                </c:pt>
                <c:pt idx="498">
                  <c:v>719</c:v>
                </c:pt>
                <c:pt idx="499">
                  <c:v>699</c:v>
                </c:pt>
                <c:pt idx="500">
                  <c:v>750</c:v>
                </c:pt>
                <c:pt idx="501">
                  <c:v>717</c:v>
                </c:pt>
                <c:pt idx="502">
                  <c:v>723</c:v>
                </c:pt>
                <c:pt idx="503">
                  <c:v>730</c:v>
                </c:pt>
                <c:pt idx="504">
                  <c:v>749</c:v>
                </c:pt>
                <c:pt idx="505">
                  <c:v>719</c:v>
                </c:pt>
                <c:pt idx="506">
                  <c:v>692</c:v>
                </c:pt>
                <c:pt idx="507">
                  <c:v>723</c:v>
                </c:pt>
                <c:pt idx="508">
                  <c:v>712</c:v>
                </c:pt>
                <c:pt idx="509">
                  <c:v>703</c:v>
                </c:pt>
                <c:pt idx="510">
                  <c:v>686</c:v>
                </c:pt>
                <c:pt idx="511">
                  <c:v>741</c:v>
                </c:pt>
                <c:pt idx="512">
                  <c:v>743</c:v>
                </c:pt>
                <c:pt idx="513">
                  <c:v>738</c:v>
                </c:pt>
                <c:pt idx="514">
                  <c:v>724</c:v>
                </c:pt>
                <c:pt idx="515">
                  <c:v>711</c:v>
                </c:pt>
                <c:pt idx="516">
                  <c:v>691</c:v>
                </c:pt>
                <c:pt idx="517">
                  <c:v>748</c:v>
                </c:pt>
                <c:pt idx="518">
                  <c:v>704</c:v>
                </c:pt>
                <c:pt idx="519">
                  <c:v>747</c:v>
                </c:pt>
                <c:pt idx="520">
                  <c:v>713</c:v>
                </c:pt>
                <c:pt idx="521">
                  <c:v>738</c:v>
                </c:pt>
                <c:pt idx="522">
                  <c:v>732</c:v>
                </c:pt>
                <c:pt idx="523">
                  <c:v>723</c:v>
                </c:pt>
                <c:pt idx="524">
                  <c:v>654</c:v>
                </c:pt>
                <c:pt idx="525">
                  <c:v>725</c:v>
                </c:pt>
                <c:pt idx="526">
                  <c:v>735</c:v>
                </c:pt>
                <c:pt idx="527">
                  <c:v>740</c:v>
                </c:pt>
                <c:pt idx="528">
                  <c:v>738</c:v>
                </c:pt>
                <c:pt idx="529">
                  <c:v>735</c:v>
                </c:pt>
                <c:pt idx="530">
                  <c:v>711</c:v>
                </c:pt>
                <c:pt idx="531">
                  <c:v>735</c:v>
                </c:pt>
                <c:pt idx="532">
                  <c:v>688</c:v>
                </c:pt>
                <c:pt idx="533">
                  <c:v>719</c:v>
                </c:pt>
                <c:pt idx="534">
                  <c:v>738</c:v>
                </c:pt>
                <c:pt idx="535">
                  <c:v>741</c:v>
                </c:pt>
                <c:pt idx="536">
                  <c:v>709</c:v>
                </c:pt>
                <c:pt idx="537">
                  <c:v>652</c:v>
                </c:pt>
                <c:pt idx="538">
                  <c:v>719</c:v>
                </c:pt>
                <c:pt idx="539">
                  <c:v>704</c:v>
                </c:pt>
                <c:pt idx="540">
                  <c:v>725</c:v>
                </c:pt>
                <c:pt idx="541">
                  <c:v>673</c:v>
                </c:pt>
                <c:pt idx="542">
                  <c:v>722</c:v>
                </c:pt>
                <c:pt idx="543">
                  <c:v>690</c:v>
                </c:pt>
                <c:pt idx="544">
                  <c:v>735</c:v>
                </c:pt>
                <c:pt idx="545">
                  <c:v>664</c:v>
                </c:pt>
                <c:pt idx="546">
                  <c:v>669</c:v>
                </c:pt>
                <c:pt idx="547">
                  <c:v>744</c:v>
                </c:pt>
                <c:pt idx="548">
                  <c:v>735</c:v>
                </c:pt>
                <c:pt idx="549">
                  <c:v>716</c:v>
                </c:pt>
                <c:pt idx="550">
                  <c:v>733</c:v>
                </c:pt>
                <c:pt idx="551">
                  <c:v>690</c:v>
                </c:pt>
                <c:pt idx="552">
                  <c:v>715</c:v>
                </c:pt>
                <c:pt idx="553">
                  <c:v>691</c:v>
                </c:pt>
                <c:pt idx="554">
                  <c:v>721</c:v>
                </c:pt>
                <c:pt idx="555">
                  <c:v>742</c:v>
                </c:pt>
                <c:pt idx="556">
                  <c:v>678</c:v>
                </c:pt>
                <c:pt idx="557">
                  <c:v>694</c:v>
                </c:pt>
                <c:pt idx="558">
                  <c:v>724</c:v>
                </c:pt>
                <c:pt idx="559">
                  <c:v>745</c:v>
                </c:pt>
                <c:pt idx="560">
                  <c:v>720</c:v>
                </c:pt>
                <c:pt idx="561">
                  <c:v>735</c:v>
                </c:pt>
                <c:pt idx="562">
                  <c:v>750</c:v>
                </c:pt>
                <c:pt idx="563">
                  <c:v>717</c:v>
                </c:pt>
                <c:pt idx="564">
                  <c:v>730</c:v>
                </c:pt>
                <c:pt idx="565">
                  <c:v>691</c:v>
                </c:pt>
                <c:pt idx="566">
                  <c:v>719</c:v>
                </c:pt>
                <c:pt idx="567">
                  <c:v>698</c:v>
                </c:pt>
                <c:pt idx="568">
                  <c:v>746</c:v>
                </c:pt>
                <c:pt idx="569">
                  <c:v>743</c:v>
                </c:pt>
                <c:pt idx="570">
                  <c:v>712</c:v>
                </c:pt>
                <c:pt idx="571">
                  <c:v>738</c:v>
                </c:pt>
                <c:pt idx="572">
                  <c:v>740</c:v>
                </c:pt>
                <c:pt idx="573">
                  <c:v>721</c:v>
                </c:pt>
                <c:pt idx="574">
                  <c:v>732</c:v>
                </c:pt>
                <c:pt idx="575">
                  <c:v>675</c:v>
                </c:pt>
                <c:pt idx="576">
                  <c:v>738</c:v>
                </c:pt>
                <c:pt idx="577">
                  <c:v>741</c:v>
                </c:pt>
                <c:pt idx="578">
                  <c:v>717</c:v>
                </c:pt>
                <c:pt idx="579">
                  <c:v>728</c:v>
                </c:pt>
                <c:pt idx="580">
                  <c:v>673</c:v>
                </c:pt>
                <c:pt idx="581">
                  <c:v>741</c:v>
                </c:pt>
                <c:pt idx="582">
                  <c:v>738</c:v>
                </c:pt>
                <c:pt idx="583">
                  <c:v>703</c:v>
                </c:pt>
                <c:pt idx="584">
                  <c:v>735</c:v>
                </c:pt>
                <c:pt idx="585">
                  <c:v>722</c:v>
                </c:pt>
                <c:pt idx="586">
                  <c:v>750</c:v>
                </c:pt>
                <c:pt idx="587">
                  <c:v>726</c:v>
                </c:pt>
                <c:pt idx="588">
                  <c:v>699</c:v>
                </c:pt>
                <c:pt idx="589">
                  <c:v>692</c:v>
                </c:pt>
                <c:pt idx="590">
                  <c:v>703</c:v>
                </c:pt>
                <c:pt idx="591">
                  <c:v>697</c:v>
                </c:pt>
                <c:pt idx="592">
                  <c:v>683</c:v>
                </c:pt>
                <c:pt idx="593">
                  <c:v>730</c:v>
                </c:pt>
                <c:pt idx="594">
                  <c:v>719</c:v>
                </c:pt>
                <c:pt idx="595">
                  <c:v>738</c:v>
                </c:pt>
                <c:pt idx="596">
                  <c:v>646</c:v>
                </c:pt>
                <c:pt idx="597">
                  <c:v>736</c:v>
                </c:pt>
                <c:pt idx="598">
                  <c:v>695</c:v>
                </c:pt>
                <c:pt idx="599">
                  <c:v>751</c:v>
                </c:pt>
                <c:pt idx="600">
                  <c:v>728</c:v>
                </c:pt>
                <c:pt idx="601">
                  <c:v>703</c:v>
                </c:pt>
                <c:pt idx="602">
                  <c:v>722</c:v>
                </c:pt>
                <c:pt idx="603">
                  <c:v>699</c:v>
                </c:pt>
                <c:pt idx="604">
                  <c:v>641</c:v>
                </c:pt>
                <c:pt idx="605">
                  <c:v>729</c:v>
                </c:pt>
                <c:pt idx="606">
                  <c:v>718</c:v>
                </c:pt>
                <c:pt idx="607">
                  <c:v>716</c:v>
                </c:pt>
                <c:pt idx="608">
                  <c:v>714</c:v>
                </c:pt>
                <c:pt idx="609">
                  <c:v>686</c:v>
                </c:pt>
                <c:pt idx="610">
                  <c:v>718</c:v>
                </c:pt>
                <c:pt idx="611">
                  <c:v>720</c:v>
                </c:pt>
                <c:pt idx="612">
                  <c:v>746</c:v>
                </c:pt>
                <c:pt idx="613">
                  <c:v>716</c:v>
                </c:pt>
                <c:pt idx="614">
                  <c:v>723</c:v>
                </c:pt>
                <c:pt idx="615">
                  <c:v>712</c:v>
                </c:pt>
                <c:pt idx="616">
                  <c:v>682</c:v>
                </c:pt>
                <c:pt idx="617">
                  <c:v>726</c:v>
                </c:pt>
                <c:pt idx="618">
                  <c:v>719</c:v>
                </c:pt>
                <c:pt idx="619">
                  <c:v>739</c:v>
                </c:pt>
                <c:pt idx="620">
                  <c:v>698</c:v>
                </c:pt>
                <c:pt idx="621">
                  <c:v>747</c:v>
                </c:pt>
                <c:pt idx="622">
                  <c:v>719</c:v>
                </c:pt>
                <c:pt idx="623">
                  <c:v>734</c:v>
                </c:pt>
                <c:pt idx="624">
                  <c:v>743</c:v>
                </c:pt>
                <c:pt idx="625">
                  <c:v>723</c:v>
                </c:pt>
                <c:pt idx="626">
                  <c:v>744</c:v>
                </c:pt>
                <c:pt idx="627">
                  <c:v>705</c:v>
                </c:pt>
                <c:pt idx="628">
                  <c:v>685</c:v>
                </c:pt>
                <c:pt idx="629">
                  <c:v>720</c:v>
                </c:pt>
                <c:pt idx="630">
                  <c:v>715</c:v>
                </c:pt>
                <c:pt idx="631">
                  <c:v>747</c:v>
                </c:pt>
                <c:pt idx="632">
                  <c:v>702</c:v>
                </c:pt>
                <c:pt idx="633">
                  <c:v>748</c:v>
                </c:pt>
                <c:pt idx="634">
                  <c:v>734</c:v>
                </c:pt>
                <c:pt idx="635">
                  <c:v>705</c:v>
                </c:pt>
                <c:pt idx="636">
                  <c:v>714</c:v>
                </c:pt>
                <c:pt idx="637">
                  <c:v>728</c:v>
                </c:pt>
                <c:pt idx="638">
                  <c:v>707</c:v>
                </c:pt>
                <c:pt idx="639">
                  <c:v>725</c:v>
                </c:pt>
                <c:pt idx="640">
                  <c:v>728</c:v>
                </c:pt>
                <c:pt idx="641">
                  <c:v>742</c:v>
                </c:pt>
                <c:pt idx="642">
                  <c:v>748</c:v>
                </c:pt>
                <c:pt idx="643">
                  <c:v>743</c:v>
                </c:pt>
                <c:pt idx="644">
                  <c:v>669</c:v>
                </c:pt>
                <c:pt idx="645">
                  <c:v>704</c:v>
                </c:pt>
                <c:pt idx="646">
                  <c:v>731</c:v>
                </c:pt>
                <c:pt idx="647">
                  <c:v>730</c:v>
                </c:pt>
                <c:pt idx="648">
                  <c:v>735</c:v>
                </c:pt>
                <c:pt idx="649">
                  <c:v>740</c:v>
                </c:pt>
                <c:pt idx="650">
                  <c:v>740</c:v>
                </c:pt>
                <c:pt idx="651">
                  <c:v>720</c:v>
                </c:pt>
                <c:pt idx="652">
                  <c:v>723</c:v>
                </c:pt>
                <c:pt idx="653">
                  <c:v>715</c:v>
                </c:pt>
                <c:pt idx="654">
                  <c:v>735</c:v>
                </c:pt>
                <c:pt idx="655">
                  <c:v>721</c:v>
                </c:pt>
                <c:pt idx="656">
                  <c:v>694</c:v>
                </c:pt>
                <c:pt idx="657">
                  <c:v>746</c:v>
                </c:pt>
                <c:pt idx="658">
                  <c:v>739</c:v>
                </c:pt>
                <c:pt idx="659">
                  <c:v>689</c:v>
                </c:pt>
                <c:pt idx="660">
                  <c:v>731</c:v>
                </c:pt>
                <c:pt idx="661">
                  <c:v>665</c:v>
                </c:pt>
                <c:pt idx="662">
                  <c:v>710</c:v>
                </c:pt>
                <c:pt idx="663">
                  <c:v>683</c:v>
                </c:pt>
                <c:pt idx="664">
                  <c:v>725</c:v>
                </c:pt>
                <c:pt idx="665">
                  <c:v>681</c:v>
                </c:pt>
                <c:pt idx="666">
                  <c:v>680</c:v>
                </c:pt>
                <c:pt idx="667">
                  <c:v>654</c:v>
                </c:pt>
                <c:pt idx="668">
                  <c:v>723</c:v>
                </c:pt>
                <c:pt idx="669">
                  <c:v>747</c:v>
                </c:pt>
                <c:pt idx="670">
                  <c:v>699</c:v>
                </c:pt>
                <c:pt idx="671">
                  <c:v>714</c:v>
                </c:pt>
                <c:pt idx="672">
                  <c:v>721</c:v>
                </c:pt>
                <c:pt idx="673">
                  <c:v>708</c:v>
                </c:pt>
                <c:pt idx="674">
                  <c:v>737</c:v>
                </c:pt>
                <c:pt idx="675">
                  <c:v>702</c:v>
                </c:pt>
                <c:pt idx="676">
                  <c:v>747</c:v>
                </c:pt>
                <c:pt idx="677">
                  <c:v>705</c:v>
                </c:pt>
                <c:pt idx="678">
                  <c:v>716</c:v>
                </c:pt>
                <c:pt idx="679">
                  <c:v>695</c:v>
                </c:pt>
                <c:pt idx="680">
                  <c:v>732</c:v>
                </c:pt>
                <c:pt idx="681">
                  <c:v>728</c:v>
                </c:pt>
                <c:pt idx="682">
                  <c:v>739</c:v>
                </c:pt>
                <c:pt idx="683">
                  <c:v>742</c:v>
                </c:pt>
                <c:pt idx="684">
                  <c:v>728</c:v>
                </c:pt>
                <c:pt idx="685">
                  <c:v>748</c:v>
                </c:pt>
                <c:pt idx="686">
                  <c:v>718</c:v>
                </c:pt>
                <c:pt idx="687">
                  <c:v>680</c:v>
                </c:pt>
                <c:pt idx="688">
                  <c:v>654</c:v>
                </c:pt>
                <c:pt idx="689">
                  <c:v>739</c:v>
                </c:pt>
                <c:pt idx="690">
                  <c:v>685</c:v>
                </c:pt>
                <c:pt idx="691">
                  <c:v>725</c:v>
                </c:pt>
                <c:pt idx="692">
                  <c:v>716</c:v>
                </c:pt>
                <c:pt idx="693">
                  <c:v>710</c:v>
                </c:pt>
                <c:pt idx="694">
                  <c:v>717</c:v>
                </c:pt>
                <c:pt idx="695">
                  <c:v>739</c:v>
                </c:pt>
                <c:pt idx="696">
                  <c:v>723</c:v>
                </c:pt>
                <c:pt idx="697">
                  <c:v>722</c:v>
                </c:pt>
                <c:pt idx="698">
                  <c:v>722</c:v>
                </c:pt>
                <c:pt idx="699">
                  <c:v>710</c:v>
                </c:pt>
                <c:pt idx="700">
                  <c:v>738</c:v>
                </c:pt>
                <c:pt idx="701">
                  <c:v>682</c:v>
                </c:pt>
                <c:pt idx="702">
                  <c:v>725</c:v>
                </c:pt>
                <c:pt idx="703">
                  <c:v>693</c:v>
                </c:pt>
                <c:pt idx="704">
                  <c:v>730</c:v>
                </c:pt>
                <c:pt idx="705">
                  <c:v>705</c:v>
                </c:pt>
                <c:pt idx="706">
                  <c:v>681</c:v>
                </c:pt>
                <c:pt idx="707">
                  <c:v>674</c:v>
                </c:pt>
                <c:pt idx="708">
                  <c:v>709</c:v>
                </c:pt>
                <c:pt idx="709">
                  <c:v>719</c:v>
                </c:pt>
                <c:pt idx="710">
                  <c:v>732</c:v>
                </c:pt>
                <c:pt idx="711">
                  <c:v>740</c:v>
                </c:pt>
                <c:pt idx="712">
                  <c:v>677</c:v>
                </c:pt>
                <c:pt idx="713">
                  <c:v>698</c:v>
                </c:pt>
                <c:pt idx="714">
                  <c:v>728</c:v>
                </c:pt>
                <c:pt idx="715">
                  <c:v>731</c:v>
                </c:pt>
                <c:pt idx="716">
                  <c:v>741</c:v>
                </c:pt>
                <c:pt idx="717">
                  <c:v>738</c:v>
                </c:pt>
                <c:pt idx="718">
                  <c:v>744</c:v>
                </c:pt>
                <c:pt idx="719">
                  <c:v>707</c:v>
                </c:pt>
                <c:pt idx="720">
                  <c:v>739</c:v>
                </c:pt>
                <c:pt idx="721">
                  <c:v>684</c:v>
                </c:pt>
                <c:pt idx="722">
                  <c:v>746</c:v>
                </c:pt>
                <c:pt idx="723">
                  <c:v>708</c:v>
                </c:pt>
                <c:pt idx="724">
                  <c:v>707</c:v>
                </c:pt>
                <c:pt idx="725">
                  <c:v>744</c:v>
                </c:pt>
                <c:pt idx="726">
                  <c:v>655</c:v>
                </c:pt>
                <c:pt idx="727">
                  <c:v>742</c:v>
                </c:pt>
                <c:pt idx="728">
                  <c:v>738</c:v>
                </c:pt>
                <c:pt idx="729">
                  <c:v>741</c:v>
                </c:pt>
                <c:pt idx="730">
                  <c:v>678</c:v>
                </c:pt>
                <c:pt idx="731">
                  <c:v>701</c:v>
                </c:pt>
                <c:pt idx="732">
                  <c:v>750</c:v>
                </c:pt>
                <c:pt idx="733">
                  <c:v>737</c:v>
                </c:pt>
                <c:pt idx="734">
                  <c:v>704</c:v>
                </c:pt>
                <c:pt idx="735">
                  <c:v>747</c:v>
                </c:pt>
                <c:pt idx="736">
                  <c:v>726</c:v>
                </c:pt>
                <c:pt idx="737">
                  <c:v>737</c:v>
                </c:pt>
                <c:pt idx="738">
                  <c:v>715</c:v>
                </c:pt>
                <c:pt idx="739">
                  <c:v>708</c:v>
                </c:pt>
                <c:pt idx="740">
                  <c:v>732</c:v>
                </c:pt>
                <c:pt idx="741">
                  <c:v>744</c:v>
                </c:pt>
                <c:pt idx="742">
                  <c:v>736</c:v>
                </c:pt>
                <c:pt idx="743">
                  <c:v>702</c:v>
                </c:pt>
                <c:pt idx="744">
                  <c:v>743</c:v>
                </c:pt>
                <c:pt idx="745">
                  <c:v>732</c:v>
                </c:pt>
                <c:pt idx="746">
                  <c:v>742</c:v>
                </c:pt>
                <c:pt idx="747">
                  <c:v>737</c:v>
                </c:pt>
                <c:pt idx="748">
                  <c:v>704</c:v>
                </c:pt>
                <c:pt idx="749">
                  <c:v>710</c:v>
                </c:pt>
                <c:pt idx="750">
                  <c:v>721</c:v>
                </c:pt>
                <c:pt idx="751">
                  <c:v>716</c:v>
                </c:pt>
                <c:pt idx="752">
                  <c:v>731</c:v>
                </c:pt>
                <c:pt idx="753">
                  <c:v>736</c:v>
                </c:pt>
                <c:pt idx="754">
                  <c:v>743</c:v>
                </c:pt>
                <c:pt idx="755">
                  <c:v>716</c:v>
                </c:pt>
                <c:pt idx="756">
                  <c:v>653</c:v>
                </c:pt>
                <c:pt idx="757">
                  <c:v>712</c:v>
                </c:pt>
                <c:pt idx="758">
                  <c:v>691</c:v>
                </c:pt>
                <c:pt idx="759">
                  <c:v>702</c:v>
                </c:pt>
                <c:pt idx="760">
                  <c:v>719</c:v>
                </c:pt>
                <c:pt idx="761">
                  <c:v>688</c:v>
                </c:pt>
                <c:pt idx="762">
                  <c:v>680</c:v>
                </c:pt>
                <c:pt idx="763">
                  <c:v>708</c:v>
                </c:pt>
                <c:pt idx="764">
                  <c:v>714</c:v>
                </c:pt>
                <c:pt idx="765">
                  <c:v>708</c:v>
                </c:pt>
                <c:pt idx="766">
                  <c:v>738</c:v>
                </c:pt>
                <c:pt idx="767">
                  <c:v>737</c:v>
                </c:pt>
                <c:pt idx="768">
                  <c:v>695</c:v>
                </c:pt>
                <c:pt idx="769">
                  <c:v>747</c:v>
                </c:pt>
                <c:pt idx="770">
                  <c:v>724</c:v>
                </c:pt>
                <c:pt idx="771">
                  <c:v>702</c:v>
                </c:pt>
                <c:pt idx="772">
                  <c:v>723</c:v>
                </c:pt>
                <c:pt idx="773">
                  <c:v>738</c:v>
                </c:pt>
                <c:pt idx="774">
                  <c:v>704</c:v>
                </c:pt>
                <c:pt idx="775">
                  <c:v>726</c:v>
                </c:pt>
                <c:pt idx="776">
                  <c:v>742</c:v>
                </c:pt>
                <c:pt idx="777">
                  <c:v>709</c:v>
                </c:pt>
                <c:pt idx="778">
                  <c:v>736</c:v>
                </c:pt>
                <c:pt idx="779">
                  <c:v>727</c:v>
                </c:pt>
                <c:pt idx="780">
                  <c:v>691</c:v>
                </c:pt>
                <c:pt idx="781">
                  <c:v>709</c:v>
                </c:pt>
                <c:pt idx="782">
                  <c:v>746</c:v>
                </c:pt>
                <c:pt idx="783">
                  <c:v>748</c:v>
                </c:pt>
                <c:pt idx="784">
                  <c:v>690</c:v>
                </c:pt>
                <c:pt idx="785">
                  <c:v>720</c:v>
                </c:pt>
                <c:pt idx="786">
                  <c:v>659</c:v>
                </c:pt>
                <c:pt idx="787">
                  <c:v>725</c:v>
                </c:pt>
                <c:pt idx="788">
                  <c:v>630</c:v>
                </c:pt>
                <c:pt idx="789">
                  <c:v>727</c:v>
                </c:pt>
                <c:pt idx="790">
                  <c:v>744</c:v>
                </c:pt>
                <c:pt idx="791">
                  <c:v>724</c:v>
                </c:pt>
                <c:pt idx="792">
                  <c:v>735</c:v>
                </c:pt>
                <c:pt idx="793">
                  <c:v>747</c:v>
                </c:pt>
                <c:pt idx="794">
                  <c:v>720</c:v>
                </c:pt>
                <c:pt idx="795">
                  <c:v>700</c:v>
                </c:pt>
                <c:pt idx="796">
                  <c:v>721</c:v>
                </c:pt>
                <c:pt idx="797">
                  <c:v>741</c:v>
                </c:pt>
                <c:pt idx="798">
                  <c:v>746</c:v>
                </c:pt>
                <c:pt idx="799">
                  <c:v>705</c:v>
                </c:pt>
                <c:pt idx="800">
                  <c:v>693</c:v>
                </c:pt>
                <c:pt idx="801">
                  <c:v>683</c:v>
                </c:pt>
                <c:pt idx="802">
                  <c:v>717</c:v>
                </c:pt>
                <c:pt idx="803">
                  <c:v>725</c:v>
                </c:pt>
                <c:pt idx="804">
                  <c:v>702</c:v>
                </c:pt>
                <c:pt idx="805">
                  <c:v>695</c:v>
                </c:pt>
                <c:pt idx="806">
                  <c:v>688</c:v>
                </c:pt>
                <c:pt idx="807">
                  <c:v>705</c:v>
                </c:pt>
                <c:pt idx="808">
                  <c:v>702</c:v>
                </c:pt>
                <c:pt idx="809">
                  <c:v>718</c:v>
                </c:pt>
                <c:pt idx="810">
                  <c:v>656</c:v>
                </c:pt>
                <c:pt idx="811">
                  <c:v>663</c:v>
                </c:pt>
                <c:pt idx="812">
                  <c:v>741</c:v>
                </c:pt>
                <c:pt idx="813">
                  <c:v>677</c:v>
                </c:pt>
                <c:pt idx="814">
                  <c:v>748</c:v>
                </c:pt>
                <c:pt idx="815">
                  <c:v>724</c:v>
                </c:pt>
                <c:pt idx="816">
                  <c:v>723</c:v>
                </c:pt>
                <c:pt idx="817">
                  <c:v>730</c:v>
                </c:pt>
                <c:pt idx="818">
                  <c:v>737</c:v>
                </c:pt>
                <c:pt idx="819">
                  <c:v>701</c:v>
                </c:pt>
                <c:pt idx="820">
                  <c:v>678</c:v>
                </c:pt>
                <c:pt idx="821">
                  <c:v>737</c:v>
                </c:pt>
                <c:pt idx="822">
                  <c:v>745</c:v>
                </c:pt>
                <c:pt idx="823">
                  <c:v>744</c:v>
                </c:pt>
                <c:pt idx="824">
                  <c:v>742</c:v>
                </c:pt>
                <c:pt idx="825">
                  <c:v>638</c:v>
                </c:pt>
                <c:pt idx="826">
                  <c:v>747</c:v>
                </c:pt>
                <c:pt idx="827">
                  <c:v>596</c:v>
                </c:pt>
                <c:pt idx="828">
                  <c:v>702</c:v>
                </c:pt>
                <c:pt idx="829">
                  <c:v>726</c:v>
                </c:pt>
                <c:pt idx="830">
                  <c:v>690</c:v>
                </c:pt>
                <c:pt idx="831">
                  <c:v>713</c:v>
                </c:pt>
                <c:pt idx="832">
                  <c:v>684</c:v>
                </c:pt>
                <c:pt idx="833">
                  <c:v>744</c:v>
                </c:pt>
                <c:pt idx="834">
                  <c:v>717</c:v>
                </c:pt>
                <c:pt idx="835">
                  <c:v>738</c:v>
                </c:pt>
                <c:pt idx="836">
                  <c:v>717</c:v>
                </c:pt>
                <c:pt idx="837">
                  <c:v>727</c:v>
                </c:pt>
                <c:pt idx="838">
                  <c:v>747</c:v>
                </c:pt>
                <c:pt idx="839">
                  <c:v>747</c:v>
                </c:pt>
                <c:pt idx="840">
                  <c:v>708</c:v>
                </c:pt>
                <c:pt idx="841">
                  <c:v>720</c:v>
                </c:pt>
                <c:pt idx="842">
                  <c:v>673</c:v>
                </c:pt>
                <c:pt idx="843">
                  <c:v>720</c:v>
                </c:pt>
                <c:pt idx="844">
                  <c:v>713</c:v>
                </c:pt>
                <c:pt idx="845">
                  <c:v>709</c:v>
                </c:pt>
                <c:pt idx="846">
                  <c:v>699</c:v>
                </c:pt>
                <c:pt idx="847">
                  <c:v>744</c:v>
                </c:pt>
                <c:pt idx="848">
                  <c:v>710</c:v>
                </c:pt>
                <c:pt idx="849">
                  <c:v>738</c:v>
                </c:pt>
                <c:pt idx="850">
                  <c:v>696</c:v>
                </c:pt>
                <c:pt idx="851">
                  <c:v>750</c:v>
                </c:pt>
                <c:pt idx="852">
                  <c:v>707</c:v>
                </c:pt>
                <c:pt idx="853">
                  <c:v>708</c:v>
                </c:pt>
                <c:pt idx="854">
                  <c:v>733</c:v>
                </c:pt>
                <c:pt idx="855">
                  <c:v>707</c:v>
                </c:pt>
                <c:pt idx="856">
                  <c:v>728</c:v>
                </c:pt>
                <c:pt idx="857">
                  <c:v>719</c:v>
                </c:pt>
                <c:pt idx="858">
                  <c:v>720</c:v>
                </c:pt>
                <c:pt idx="859">
                  <c:v>696</c:v>
                </c:pt>
                <c:pt idx="860">
                  <c:v>723</c:v>
                </c:pt>
                <c:pt idx="861">
                  <c:v>667</c:v>
                </c:pt>
                <c:pt idx="862">
                  <c:v>692</c:v>
                </c:pt>
                <c:pt idx="863">
                  <c:v>715</c:v>
                </c:pt>
                <c:pt idx="864">
                  <c:v>745</c:v>
                </c:pt>
                <c:pt idx="865">
                  <c:v>743</c:v>
                </c:pt>
                <c:pt idx="866">
                  <c:v>711</c:v>
                </c:pt>
                <c:pt idx="867">
                  <c:v>738</c:v>
                </c:pt>
                <c:pt idx="868">
                  <c:v>714</c:v>
                </c:pt>
                <c:pt idx="869">
                  <c:v>736</c:v>
                </c:pt>
                <c:pt idx="870">
                  <c:v>742</c:v>
                </c:pt>
                <c:pt idx="871">
                  <c:v>747</c:v>
                </c:pt>
                <c:pt idx="872">
                  <c:v>717</c:v>
                </c:pt>
                <c:pt idx="873">
                  <c:v>677</c:v>
                </c:pt>
                <c:pt idx="874">
                  <c:v>730</c:v>
                </c:pt>
                <c:pt idx="875">
                  <c:v>715</c:v>
                </c:pt>
                <c:pt idx="876">
                  <c:v>684</c:v>
                </c:pt>
                <c:pt idx="877">
                  <c:v>714</c:v>
                </c:pt>
                <c:pt idx="878">
                  <c:v>707</c:v>
                </c:pt>
                <c:pt idx="879">
                  <c:v>714</c:v>
                </c:pt>
                <c:pt idx="880">
                  <c:v>729</c:v>
                </c:pt>
                <c:pt idx="881">
                  <c:v>735</c:v>
                </c:pt>
                <c:pt idx="882">
                  <c:v>715</c:v>
                </c:pt>
                <c:pt idx="883">
                  <c:v>699</c:v>
                </c:pt>
                <c:pt idx="884">
                  <c:v>713</c:v>
                </c:pt>
                <c:pt idx="885">
                  <c:v>719</c:v>
                </c:pt>
                <c:pt idx="886">
                  <c:v>699</c:v>
                </c:pt>
                <c:pt idx="887">
                  <c:v>731</c:v>
                </c:pt>
                <c:pt idx="888">
                  <c:v>739</c:v>
                </c:pt>
                <c:pt idx="889">
                  <c:v>715</c:v>
                </c:pt>
                <c:pt idx="890">
                  <c:v>724</c:v>
                </c:pt>
                <c:pt idx="891">
                  <c:v>690</c:v>
                </c:pt>
                <c:pt idx="892">
                  <c:v>747</c:v>
                </c:pt>
                <c:pt idx="893">
                  <c:v>744</c:v>
                </c:pt>
                <c:pt idx="894">
                  <c:v>660</c:v>
                </c:pt>
                <c:pt idx="895">
                  <c:v>740</c:v>
                </c:pt>
                <c:pt idx="896">
                  <c:v>737</c:v>
                </c:pt>
                <c:pt idx="897">
                  <c:v>723</c:v>
                </c:pt>
                <c:pt idx="898">
                  <c:v>748</c:v>
                </c:pt>
                <c:pt idx="899">
                  <c:v>703</c:v>
                </c:pt>
                <c:pt idx="900">
                  <c:v>699</c:v>
                </c:pt>
                <c:pt idx="901">
                  <c:v>739</c:v>
                </c:pt>
                <c:pt idx="902">
                  <c:v>739</c:v>
                </c:pt>
                <c:pt idx="903">
                  <c:v>691</c:v>
                </c:pt>
                <c:pt idx="904">
                  <c:v>736</c:v>
                </c:pt>
                <c:pt idx="905">
                  <c:v>711</c:v>
                </c:pt>
                <c:pt idx="906">
                  <c:v>676</c:v>
                </c:pt>
                <c:pt idx="907">
                  <c:v>665</c:v>
                </c:pt>
                <c:pt idx="908">
                  <c:v>738</c:v>
                </c:pt>
                <c:pt idx="909">
                  <c:v>683</c:v>
                </c:pt>
                <c:pt idx="910">
                  <c:v>719</c:v>
                </c:pt>
                <c:pt idx="911">
                  <c:v>746</c:v>
                </c:pt>
                <c:pt idx="912">
                  <c:v>718</c:v>
                </c:pt>
                <c:pt idx="913">
                  <c:v>733</c:v>
                </c:pt>
                <c:pt idx="914">
                  <c:v>697</c:v>
                </c:pt>
                <c:pt idx="915">
                  <c:v>747</c:v>
                </c:pt>
                <c:pt idx="916">
                  <c:v>703</c:v>
                </c:pt>
                <c:pt idx="917">
                  <c:v>747</c:v>
                </c:pt>
                <c:pt idx="918">
                  <c:v>734</c:v>
                </c:pt>
                <c:pt idx="919">
                  <c:v>696</c:v>
                </c:pt>
                <c:pt idx="920">
                  <c:v>733</c:v>
                </c:pt>
                <c:pt idx="921">
                  <c:v>672</c:v>
                </c:pt>
                <c:pt idx="922">
                  <c:v>731</c:v>
                </c:pt>
                <c:pt idx="923">
                  <c:v>681</c:v>
                </c:pt>
                <c:pt idx="924">
                  <c:v>716</c:v>
                </c:pt>
                <c:pt idx="925">
                  <c:v>719</c:v>
                </c:pt>
                <c:pt idx="926">
                  <c:v>747</c:v>
                </c:pt>
                <c:pt idx="927">
                  <c:v>730</c:v>
                </c:pt>
                <c:pt idx="928">
                  <c:v>614</c:v>
                </c:pt>
                <c:pt idx="929">
                  <c:v>720</c:v>
                </c:pt>
                <c:pt idx="930">
                  <c:v>745</c:v>
                </c:pt>
                <c:pt idx="931">
                  <c:v>728</c:v>
                </c:pt>
                <c:pt idx="932">
                  <c:v>747</c:v>
                </c:pt>
                <c:pt idx="933">
                  <c:v>681</c:v>
                </c:pt>
                <c:pt idx="934">
                  <c:v>693</c:v>
                </c:pt>
                <c:pt idx="935">
                  <c:v>730</c:v>
                </c:pt>
                <c:pt idx="936">
                  <c:v>707</c:v>
                </c:pt>
                <c:pt idx="937">
                  <c:v>708</c:v>
                </c:pt>
                <c:pt idx="938">
                  <c:v>681</c:v>
                </c:pt>
                <c:pt idx="939">
                  <c:v>704</c:v>
                </c:pt>
                <c:pt idx="940">
                  <c:v>668</c:v>
                </c:pt>
                <c:pt idx="941">
                  <c:v>721</c:v>
                </c:pt>
                <c:pt idx="942">
                  <c:v>679</c:v>
                </c:pt>
                <c:pt idx="943">
                  <c:v>726</c:v>
                </c:pt>
                <c:pt idx="944">
                  <c:v>724</c:v>
                </c:pt>
                <c:pt idx="945">
                  <c:v>719</c:v>
                </c:pt>
                <c:pt idx="946">
                  <c:v>748</c:v>
                </c:pt>
                <c:pt idx="947">
                  <c:v>737</c:v>
                </c:pt>
                <c:pt idx="948">
                  <c:v>654</c:v>
                </c:pt>
                <c:pt idx="949">
                  <c:v>707</c:v>
                </c:pt>
                <c:pt idx="950">
                  <c:v>724</c:v>
                </c:pt>
                <c:pt idx="951">
                  <c:v>703</c:v>
                </c:pt>
                <c:pt idx="952">
                  <c:v>709</c:v>
                </c:pt>
                <c:pt idx="953">
                  <c:v>701</c:v>
                </c:pt>
                <c:pt idx="954">
                  <c:v>725</c:v>
                </c:pt>
                <c:pt idx="955">
                  <c:v>665</c:v>
                </c:pt>
                <c:pt idx="956">
                  <c:v>706</c:v>
                </c:pt>
                <c:pt idx="957">
                  <c:v>739</c:v>
                </c:pt>
                <c:pt idx="958">
                  <c:v>684</c:v>
                </c:pt>
                <c:pt idx="959">
                  <c:v>744</c:v>
                </c:pt>
                <c:pt idx="960">
                  <c:v>736</c:v>
                </c:pt>
                <c:pt idx="961">
                  <c:v>708</c:v>
                </c:pt>
                <c:pt idx="962">
                  <c:v>735</c:v>
                </c:pt>
                <c:pt idx="963">
                  <c:v>747</c:v>
                </c:pt>
                <c:pt idx="964">
                  <c:v>701</c:v>
                </c:pt>
                <c:pt idx="965">
                  <c:v>746</c:v>
                </c:pt>
                <c:pt idx="966">
                  <c:v>692</c:v>
                </c:pt>
                <c:pt idx="967">
                  <c:v>722</c:v>
                </c:pt>
                <c:pt idx="968">
                  <c:v>724</c:v>
                </c:pt>
                <c:pt idx="969">
                  <c:v>733</c:v>
                </c:pt>
                <c:pt idx="970">
                  <c:v>742</c:v>
                </c:pt>
                <c:pt idx="971">
                  <c:v>744</c:v>
                </c:pt>
                <c:pt idx="972">
                  <c:v>686</c:v>
                </c:pt>
                <c:pt idx="973">
                  <c:v>716</c:v>
                </c:pt>
                <c:pt idx="974">
                  <c:v>734</c:v>
                </c:pt>
                <c:pt idx="975">
                  <c:v>668</c:v>
                </c:pt>
                <c:pt idx="976">
                  <c:v>715</c:v>
                </c:pt>
                <c:pt idx="977">
                  <c:v>725</c:v>
                </c:pt>
                <c:pt idx="978">
                  <c:v>746</c:v>
                </c:pt>
                <c:pt idx="979">
                  <c:v>706</c:v>
                </c:pt>
                <c:pt idx="980">
                  <c:v>744</c:v>
                </c:pt>
                <c:pt idx="981">
                  <c:v>714</c:v>
                </c:pt>
                <c:pt idx="982">
                  <c:v>695</c:v>
                </c:pt>
                <c:pt idx="983">
                  <c:v>728</c:v>
                </c:pt>
                <c:pt idx="984">
                  <c:v>670</c:v>
                </c:pt>
                <c:pt idx="985">
                  <c:v>737</c:v>
                </c:pt>
                <c:pt idx="986">
                  <c:v>701</c:v>
                </c:pt>
                <c:pt idx="987">
                  <c:v>609</c:v>
                </c:pt>
                <c:pt idx="988">
                  <c:v>718</c:v>
                </c:pt>
                <c:pt idx="989">
                  <c:v>699</c:v>
                </c:pt>
                <c:pt idx="990">
                  <c:v>696</c:v>
                </c:pt>
                <c:pt idx="991">
                  <c:v>678</c:v>
                </c:pt>
                <c:pt idx="992">
                  <c:v>750</c:v>
                </c:pt>
                <c:pt idx="993">
                  <c:v>723</c:v>
                </c:pt>
                <c:pt idx="994">
                  <c:v>603</c:v>
                </c:pt>
                <c:pt idx="995">
                  <c:v>741</c:v>
                </c:pt>
                <c:pt idx="996">
                  <c:v>724</c:v>
                </c:pt>
                <c:pt idx="997">
                  <c:v>714</c:v>
                </c:pt>
                <c:pt idx="998">
                  <c:v>647</c:v>
                </c:pt>
                <c:pt idx="999">
                  <c:v>693</c:v>
                </c:pt>
                <c:pt idx="1000">
                  <c:v>749</c:v>
                </c:pt>
                <c:pt idx="1001">
                  <c:v>693</c:v>
                </c:pt>
                <c:pt idx="1002">
                  <c:v>692</c:v>
                </c:pt>
                <c:pt idx="1003">
                  <c:v>741</c:v>
                </c:pt>
                <c:pt idx="1004">
                  <c:v>749</c:v>
                </c:pt>
                <c:pt idx="1005">
                  <c:v>722</c:v>
                </c:pt>
                <c:pt idx="1006">
                  <c:v>696</c:v>
                </c:pt>
                <c:pt idx="1007">
                  <c:v>667</c:v>
                </c:pt>
                <c:pt idx="1008">
                  <c:v>745</c:v>
                </c:pt>
                <c:pt idx="1009">
                  <c:v>682</c:v>
                </c:pt>
                <c:pt idx="1010">
                  <c:v>713</c:v>
                </c:pt>
                <c:pt idx="1011">
                  <c:v>722</c:v>
                </c:pt>
                <c:pt idx="1012">
                  <c:v>733</c:v>
                </c:pt>
                <c:pt idx="1013">
                  <c:v>735</c:v>
                </c:pt>
                <c:pt idx="1014">
                  <c:v>746</c:v>
                </c:pt>
                <c:pt idx="1015">
                  <c:v>731</c:v>
                </c:pt>
                <c:pt idx="1016">
                  <c:v>715</c:v>
                </c:pt>
                <c:pt idx="1017">
                  <c:v>699</c:v>
                </c:pt>
                <c:pt idx="1018">
                  <c:v>719</c:v>
                </c:pt>
                <c:pt idx="1019">
                  <c:v>712</c:v>
                </c:pt>
                <c:pt idx="1020">
                  <c:v>671</c:v>
                </c:pt>
                <c:pt idx="1021">
                  <c:v>747</c:v>
                </c:pt>
                <c:pt idx="1022">
                  <c:v>745</c:v>
                </c:pt>
                <c:pt idx="1023">
                  <c:v>718</c:v>
                </c:pt>
                <c:pt idx="1024">
                  <c:v>692</c:v>
                </c:pt>
                <c:pt idx="1025">
                  <c:v>749</c:v>
                </c:pt>
                <c:pt idx="1026">
                  <c:v>652</c:v>
                </c:pt>
                <c:pt idx="1027">
                  <c:v>725</c:v>
                </c:pt>
                <c:pt idx="1028">
                  <c:v>658</c:v>
                </c:pt>
                <c:pt idx="1029">
                  <c:v>731</c:v>
                </c:pt>
                <c:pt idx="1030">
                  <c:v>712</c:v>
                </c:pt>
                <c:pt idx="1031">
                  <c:v>714</c:v>
                </c:pt>
                <c:pt idx="1032">
                  <c:v>720</c:v>
                </c:pt>
                <c:pt idx="1033">
                  <c:v>639</c:v>
                </c:pt>
                <c:pt idx="1034">
                  <c:v>714</c:v>
                </c:pt>
                <c:pt idx="1035">
                  <c:v>702</c:v>
                </c:pt>
                <c:pt idx="1036">
                  <c:v>692</c:v>
                </c:pt>
                <c:pt idx="1037">
                  <c:v>711</c:v>
                </c:pt>
                <c:pt idx="1038">
                  <c:v>739</c:v>
                </c:pt>
                <c:pt idx="1039">
                  <c:v>742</c:v>
                </c:pt>
                <c:pt idx="1040">
                  <c:v>728</c:v>
                </c:pt>
                <c:pt idx="1041">
                  <c:v>649</c:v>
                </c:pt>
                <c:pt idx="1042">
                  <c:v>698</c:v>
                </c:pt>
                <c:pt idx="1043">
                  <c:v>729</c:v>
                </c:pt>
                <c:pt idx="1044">
                  <c:v>739</c:v>
                </c:pt>
                <c:pt idx="1045">
                  <c:v>724</c:v>
                </c:pt>
                <c:pt idx="1046">
                  <c:v>676</c:v>
                </c:pt>
                <c:pt idx="1047">
                  <c:v>749</c:v>
                </c:pt>
                <c:pt idx="1048">
                  <c:v>743</c:v>
                </c:pt>
                <c:pt idx="1049">
                  <c:v>704</c:v>
                </c:pt>
                <c:pt idx="1050">
                  <c:v>740</c:v>
                </c:pt>
                <c:pt idx="1051">
                  <c:v>723</c:v>
                </c:pt>
                <c:pt idx="1052">
                  <c:v>751</c:v>
                </c:pt>
                <c:pt idx="1053">
                  <c:v>717</c:v>
                </c:pt>
                <c:pt idx="1054">
                  <c:v>716</c:v>
                </c:pt>
                <c:pt idx="1055">
                  <c:v>720</c:v>
                </c:pt>
                <c:pt idx="1056">
                  <c:v>749</c:v>
                </c:pt>
                <c:pt idx="1057">
                  <c:v>710</c:v>
                </c:pt>
                <c:pt idx="1058">
                  <c:v>737</c:v>
                </c:pt>
                <c:pt idx="1059">
                  <c:v>647</c:v>
                </c:pt>
                <c:pt idx="1060">
                  <c:v>741</c:v>
                </c:pt>
                <c:pt idx="1061">
                  <c:v>735</c:v>
                </c:pt>
                <c:pt idx="1062">
                  <c:v>746</c:v>
                </c:pt>
                <c:pt idx="1063">
                  <c:v>721</c:v>
                </c:pt>
                <c:pt idx="1064">
                  <c:v>718</c:v>
                </c:pt>
                <c:pt idx="1065">
                  <c:v>685</c:v>
                </c:pt>
                <c:pt idx="1066">
                  <c:v>721</c:v>
                </c:pt>
                <c:pt idx="1067">
                  <c:v>645</c:v>
                </c:pt>
                <c:pt idx="1068">
                  <c:v>737</c:v>
                </c:pt>
                <c:pt idx="1069">
                  <c:v>730</c:v>
                </c:pt>
                <c:pt idx="1070">
                  <c:v>715</c:v>
                </c:pt>
                <c:pt idx="1071">
                  <c:v>725</c:v>
                </c:pt>
                <c:pt idx="1072">
                  <c:v>724</c:v>
                </c:pt>
                <c:pt idx="1073">
                  <c:v>710</c:v>
                </c:pt>
                <c:pt idx="1074">
                  <c:v>689</c:v>
                </c:pt>
                <c:pt idx="1075">
                  <c:v>724</c:v>
                </c:pt>
                <c:pt idx="1076">
                  <c:v>739</c:v>
                </c:pt>
                <c:pt idx="1077">
                  <c:v>736</c:v>
                </c:pt>
                <c:pt idx="1078">
                  <c:v>725</c:v>
                </c:pt>
                <c:pt idx="1079">
                  <c:v>701</c:v>
                </c:pt>
                <c:pt idx="1080">
                  <c:v>691</c:v>
                </c:pt>
                <c:pt idx="1081">
                  <c:v>735</c:v>
                </c:pt>
                <c:pt idx="1082">
                  <c:v>655</c:v>
                </c:pt>
                <c:pt idx="1083">
                  <c:v>687</c:v>
                </c:pt>
                <c:pt idx="1084">
                  <c:v>703</c:v>
                </c:pt>
                <c:pt idx="1085">
                  <c:v>722</c:v>
                </c:pt>
                <c:pt idx="1086">
                  <c:v>739</c:v>
                </c:pt>
                <c:pt idx="1087">
                  <c:v>721</c:v>
                </c:pt>
                <c:pt idx="1088">
                  <c:v>694</c:v>
                </c:pt>
                <c:pt idx="1089">
                  <c:v>699</c:v>
                </c:pt>
                <c:pt idx="1090">
                  <c:v>680</c:v>
                </c:pt>
                <c:pt idx="1091">
                  <c:v>741</c:v>
                </c:pt>
                <c:pt idx="1092">
                  <c:v>719</c:v>
                </c:pt>
                <c:pt idx="1093">
                  <c:v>725</c:v>
                </c:pt>
                <c:pt idx="1094">
                  <c:v>674</c:v>
                </c:pt>
                <c:pt idx="1095">
                  <c:v>710</c:v>
                </c:pt>
                <c:pt idx="1096">
                  <c:v>672</c:v>
                </c:pt>
                <c:pt idx="1097">
                  <c:v>719</c:v>
                </c:pt>
                <c:pt idx="1098">
                  <c:v>711</c:v>
                </c:pt>
                <c:pt idx="1099">
                  <c:v>728</c:v>
                </c:pt>
                <c:pt idx="1100">
                  <c:v>718</c:v>
                </c:pt>
                <c:pt idx="1101">
                  <c:v>719</c:v>
                </c:pt>
                <c:pt idx="1102">
                  <c:v>685</c:v>
                </c:pt>
                <c:pt idx="1103">
                  <c:v>716</c:v>
                </c:pt>
                <c:pt idx="1104">
                  <c:v>740</c:v>
                </c:pt>
                <c:pt idx="1105">
                  <c:v>691</c:v>
                </c:pt>
                <c:pt idx="1106">
                  <c:v>721</c:v>
                </c:pt>
                <c:pt idx="1107">
                  <c:v>743</c:v>
                </c:pt>
                <c:pt idx="1108">
                  <c:v>679</c:v>
                </c:pt>
                <c:pt idx="1109">
                  <c:v>738</c:v>
                </c:pt>
                <c:pt idx="1110">
                  <c:v>747</c:v>
                </c:pt>
                <c:pt idx="1111">
                  <c:v>723</c:v>
                </c:pt>
                <c:pt idx="1112">
                  <c:v>684</c:v>
                </c:pt>
                <c:pt idx="1113">
                  <c:v>661</c:v>
                </c:pt>
                <c:pt idx="1114">
                  <c:v>654</c:v>
                </c:pt>
                <c:pt idx="1115">
                  <c:v>713</c:v>
                </c:pt>
                <c:pt idx="1116">
                  <c:v>711</c:v>
                </c:pt>
                <c:pt idx="1117">
                  <c:v>737</c:v>
                </c:pt>
                <c:pt idx="1118">
                  <c:v>720</c:v>
                </c:pt>
                <c:pt idx="1119">
                  <c:v>646</c:v>
                </c:pt>
                <c:pt idx="1120">
                  <c:v>706</c:v>
                </c:pt>
                <c:pt idx="1121">
                  <c:v>708</c:v>
                </c:pt>
                <c:pt idx="1122">
                  <c:v>731</c:v>
                </c:pt>
                <c:pt idx="1123">
                  <c:v>745</c:v>
                </c:pt>
                <c:pt idx="1124">
                  <c:v>744</c:v>
                </c:pt>
                <c:pt idx="1125">
                  <c:v>749</c:v>
                </c:pt>
                <c:pt idx="1126">
                  <c:v>729</c:v>
                </c:pt>
                <c:pt idx="1127">
                  <c:v>740</c:v>
                </c:pt>
                <c:pt idx="1128">
                  <c:v>643</c:v>
                </c:pt>
                <c:pt idx="1129">
                  <c:v>633</c:v>
                </c:pt>
                <c:pt idx="1130">
                  <c:v>696</c:v>
                </c:pt>
                <c:pt idx="1131">
                  <c:v>749</c:v>
                </c:pt>
                <c:pt idx="1132">
                  <c:v>670</c:v>
                </c:pt>
                <c:pt idx="1133">
                  <c:v>681</c:v>
                </c:pt>
                <c:pt idx="1134">
                  <c:v>745</c:v>
                </c:pt>
                <c:pt idx="1135">
                  <c:v>738</c:v>
                </c:pt>
                <c:pt idx="1136">
                  <c:v>677</c:v>
                </c:pt>
                <c:pt idx="1137">
                  <c:v>698</c:v>
                </c:pt>
                <c:pt idx="1138">
                  <c:v>743</c:v>
                </c:pt>
                <c:pt idx="1139">
                  <c:v>747</c:v>
                </c:pt>
                <c:pt idx="1140">
                  <c:v>717</c:v>
                </c:pt>
                <c:pt idx="1141">
                  <c:v>731</c:v>
                </c:pt>
                <c:pt idx="1142">
                  <c:v>743</c:v>
                </c:pt>
                <c:pt idx="1143">
                  <c:v>735</c:v>
                </c:pt>
                <c:pt idx="1144">
                  <c:v>747</c:v>
                </c:pt>
                <c:pt idx="1145">
                  <c:v>743</c:v>
                </c:pt>
                <c:pt idx="1146">
                  <c:v>717</c:v>
                </c:pt>
                <c:pt idx="1147">
                  <c:v>715</c:v>
                </c:pt>
                <c:pt idx="1148">
                  <c:v>724</c:v>
                </c:pt>
                <c:pt idx="1149">
                  <c:v>748</c:v>
                </c:pt>
                <c:pt idx="1150">
                  <c:v>731</c:v>
                </c:pt>
                <c:pt idx="1151">
                  <c:v>734</c:v>
                </c:pt>
                <c:pt idx="1152">
                  <c:v>719</c:v>
                </c:pt>
                <c:pt idx="1153">
                  <c:v>715</c:v>
                </c:pt>
                <c:pt idx="1154">
                  <c:v>737</c:v>
                </c:pt>
                <c:pt idx="1155">
                  <c:v>746</c:v>
                </c:pt>
                <c:pt idx="1156">
                  <c:v>713</c:v>
                </c:pt>
                <c:pt idx="1157">
                  <c:v>730</c:v>
                </c:pt>
                <c:pt idx="1158">
                  <c:v>719</c:v>
                </c:pt>
                <c:pt idx="1159">
                  <c:v>720</c:v>
                </c:pt>
                <c:pt idx="1160">
                  <c:v>718</c:v>
                </c:pt>
                <c:pt idx="1161">
                  <c:v>748</c:v>
                </c:pt>
                <c:pt idx="1162">
                  <c:v>747</c:v>
                </c:pt>
                <c:pt idx="1163">
                  <c:v>723</c:v>
                </c:pt>
                <c:pt idx="1164">
                  <c:v>586</c:v>
                </c:pt>
                <c:pt idx="1165">
                  <c:v>710</c:v>
                </c:pt>
                <c:pt idx="1166">
                  <c:v>716</c:v>
                </c:pt>
                <c:pt idx="1167">
                  <c:v>721</c:v>
                </c:pt>
                <c:pt idx="1168">
                  <c:v>737</c:v>
                </c:pt>
                <c:pt idx="1169">
                  <c:v>683</c:v>
                </c:pt>
                <c:pt idx="1170">
                  <c:v>704</c:v>
                </c:pt>
                <c:pt idx="1171">
                  <c:v>724</c:v>
                </c:pt>
                <c:pt idx="1172">
                  <c:v>750</c:v>
                </c:pt>
                <c:pt idx="1173">
                  <c:v>710</c:v>
                </c:pt>
                <c:pt idx="1174">
                  <c:v>732</c:v>
                </c:pt>
                <c:pt idx="1175">
                  <c:v>716</c:v>
                </c:pt>
                <c:pt idx="1176">
                  <c:v>701</c:v>
                </c:pt>
                <c:pt idx="1177">
                  <c:v>707</c:v>
                </c:pt>
                <c:pt idx="1178">
                  <c:v>685</c:v>
                </c:pt>
                <c:pt idx="1179">
                  <c:v>751</c:v>
                </c:pt>
                <c:pt idx="1180">
                  <c:v>722</c:v>
                </c:pt>
                <c:pt idx="1181">
                  <c:v>696</c:v>
                </c:pt>
                <c:pt idx="1182">
                  <c:v>734</c:v>
                </c:pt>
                <c:pt idx="1183">
                  <c:v>718</c:v>
                </c:pt>
                <c:pt idx="1184">
                  <c:v>690</c:v>
                </c:pt>
                <c:pt idx="1185">
                  <c:v>732</c:v>
                </c:pt>
                <c:pt idx="1186">
                  <c:v>696</c:v>
                </c:pt>
                <c:pt idx="1187">
                  <c:v>733</c:v>
                </c:pt>
                <c:pt idx="1188">
                  <c:v>686</c:v>
                </c:pt>
                <c:pt idx="1189">
                  <c:v>738</c:v>
                </c:pt>
                <c:pt idx="1190">
                  <c:v>749</c:v>
                </c:pt>
                <c:pt idx="1191">
                  <c:v>738</c:v>
                </c:pt>
                <c:pt idx="1192">
                  <c:v>747</c:v>
                </c:pt>
                <c:pt idx="1193">
                  <c:v>724</c:v>
                </c:pt>
                <c:pt idx="1194">
                  <c:v>721</c:v>
                </c:pt>
                <c:pt idx="1195">
                  <c:v>748</c:v>
                </c:pt>
                <c:pt idx="1196">
                  <c:v>701</c:v>
                </c:pt>
                <c:pt idx="1197">
                  <c:v>723</c:v>
                </c:pt>
                <c:pt idx="1198">
                  <c:v>710</c:v>
                </c:pt>
                <c:pt idx="1199">
                  <c:v>685</c:v>
                </c:pt>
                <c:pt idx="1200">
                  <c:v>745</c:v>
                </c:pt>
                <c:pt idx="1201">
                  <c:v>698</c:v>
                </c:pt>
                <c:pt idx="1202">
                  <c:v>723</c:v>
                </c:pt>
                <c:pt idx="1203">
                  <c:v>745</c:v>
                </c:pt>
                <c:pt idx="1204">
                  <c:v>747</c:v>
                </c:pt>
                <c:pt idx="1205">
                  <c:v>659</c:v>
                </c:pt>
                <c:pt idx="1206">
                  <c:v>687</c:v>
                </c:pt>
                <c:pt idx="1207">
                  <c:v>705</c:v>
                </c:pt>
                <c:pt idx="1208">
                  <c:v>652</c:v>
                </c:pt>
                <c:pt idx="1209">
                  <c:v>706</c:v>
                </c:pt>
                <c:pt idx="1210">
                  <c:v>735</c:v>
                </c:pt>
                <c:pt idx="1211">
                  <c:v>665</c:v>
                </c:pt>
                <c:pt idx="1212">
                  <c:v>732</c:v>
                </c:pt>
                <c:pt idx="1213">
                  <c:v>676</c:v>
                </c:pt>
                <c:pt idx="1214">
                  <c:v>710</c:v>
                </c:pt>
                <c:pt idx="1215">
                  <c:v>680</c:v>
                </c:pt>
                <c:pt idx="1216">
                  <c:v>721</c:v>
                </c:pt>
                <c:pt idx="1217">
                  <c:v>749</c:v>
                </c:pt>
                <c:pt idx="1218">
                  <c:v>729</c:v>
                </c:pt>
                <c:pt idx="1219">
                  <c:v>747</c:v>
                </c:pt>
                <c:pt idx="1220">
                  <c:v>737</c:v>
                </c:pt>
                <c:pt idx="1221">
                  <c:v>748</c:v>
                </c:pt>
                <c:pt idx="1222">
                  <c:v>748</c:v>
                </c:pt>
                <c:pt idx="1223">
                  <c:v>714</c:v>
                </c:pt>
                <c:pt idx="1224">
                  <c:v>709</c:v>
                </c:pt>
                <c:pt idx="1225">
                  <c:v>724</c:v>
                </c:pt>
                <c:pt idx="1226">
                  <c:v>700</c:v>
                </c:pt>
                <c:pt idx="1227">
                  <c:v>629</c:v>
                </c:pt>
                <c:pt idx="1228">
                  <c:v>727</c:v>
                </c:pt>
                <c:pt idx="1229">
                  <c:v>735</c:v>
                </c:pt>
                <c:pt idx="1230">
                  <c:v>738</c:v>
                </c:pt>
                <c:pt idx="1231">
                  <c:v>738</c:v>
                </c:pt>
                <c:pt idx="1232">
                  <c:v>685</c:v>
                </c:pt>
                <c:pt idx="1233">
                  <c:v>738</c:v>
                </c:pt>
                <c:pt idx="1234">
                  <c:v>682</c:v>
                </c:pt>
                <c:pt idx="1235">
                  <c:v>744</c:v>
                </c:pt>
                <c:pt idx="1236">
                  <c:v>727</c:v>
                </c:pt>
                <c:pt idx="1237">
                  <c:v>615</c:v>
                </c:pt>
                <c:pt idx="1238">
                  <c:v>718</c:v>
                </c:pt>
                <c:pt idx="1239">
                  <c:v>746</c:v>
                </c:pt>
                <c:pt idx="1240">
                  <c:v>739</c:v>
                </c:pt>
                <c:pt idx="1241">
                  <c:v>715</c:v>
                </c:pt>
                <c:pt idx="1242">
                  <c:v>740</c:v>
                </c:pt>
                <c:pt idx="1243">
                  <c:v>694</c:v>
                </c:pt>
                <c:pt idx="1244">
                  <c:v>712</c:v>
                </c:pt>
                <c:pt idx="1245">
                  <c:v>648</c:v>
                </c:pt>
                <c:pt idx="1246">
                  <c:v>703</c:v>
                </c:pt>
                <c:pt idx="1247">
                  <c:v>722</c:v>
                </c:pt>
                <c:pt idx="1248">
                  <c:v>730</c:v>
                </c:pt>
                <c:pt idx="1249">
                  <c:v>731</c:v>
                </c:pt>
                <c:pt idx="1250">
                  <c:v>705</c:v>
                </c:pt>
                <c:pt idx="1251">
                  <c:v>664</c:v>
                </c:pt>
                <c:pt idx="1252">
                  <c:v>709</c:v>
                </c:pt>
                <c:pt idx="1253">
                  <c:v>701</c:v>
                </c:pt>
                <c:pt idx="1254">
                  <c:v>724</c:v>
                </c:pt>
                <c:pt idx="1255">
                  <c:v>751</c:v>
                </c:pt>
                <c:pt idx="1256">
                  <c:v>657</c:v>
                </c:pt>
                <c:pt idx="1257">
                  <c:v>728</c:v>
                </c:pt>
                <c:pt idx="1258">
                  <c:v>739</c:v>
                </c:pt>
                <c:pt idx="1259">
                  <c:v>681</c:v>
                </c:pt>
                <c:pt idx="1260">
                  <c:v>738</c:v>
                </c:pt>
                <c:pt idx="1261">
                  <c:v>733</c:v>
                </c:pt>
                <c:pt idx="1262">
                  <c:v>663</c:v>
                </c:pt>
                <c:pt idx="1263">
                  <c:v>661</c:v>
                </c:pt>
                <c:pt idx="1264">
                  <c:v>728</c:v>
                </c:pt>
                <c:pt idx="1265">
                  <c:v>739</c:v>
                </c:pt>
                <c:pt idx="1266">
                  <c:v>675</c:v>
                </c:pt>
                <c:pt idx="1267">
                  <c:v>723</c:v>
                </c:pt>
                <c:pt idx="1268">
                  <c:v>715</c:v>
                </c:pt>
                <c:pt idx="1269">
                  <c:v>717</c:v>
                </c:pt>
                <c:pt idx="1270">
                  <c:v>739</c:v>
                </c:pt>
                <c:pt idx="1271">
                  <c:v>724</c:v>
                </c:pt>
                <c:pt idx="1272">
                  <c:v>640</c:v>
                </c:pt>
                <c:pt idx="1273">
                  <c:v>681</c:v>
                </c:pt>
                <c:pt idx="1274">
                  <c:v>728</c:v>
                </c:pt>
                <c:pt idx="1275">
                  <c:v>724</c:v>
                </c:pt>
                <c:pt idx="1276">
                  <c:v>735</c:v>
                </c:pt>
                <c:pt idx="1277">
                  <c:v>716</c:v>
                </c:pt>
                <c:pt idx="1278">
                  <c:v>731</c:v>
                </c:pt>
                <c:pt idx="1279">
                  <c:v>724</c:v>
                </c:pt>
                <c:pt idx="1280">
                  <c:v>696</c:v>
                </c:pt>
                <c:pt idx="1281">
                  <c:v>720</c:v>
                </c:pt>
                <c:pt idx="1282">
                  <c:v>713</c:v>
                </c:pt>
                <c:pt idx="1283">
                  <c:v>721</c:v>
                </c:pt>
                <c:pt idx="1284">
                  <c:v>732</c:v>
                </c:pt>
                <c:pt idx="1285">
                  <c:v>712</c:v>
                </c:pt>
                <c:pt idx="1286">
                  <c:v>742</c:v>
                </c:pt>
                <c:pt idx="1287">
                  <c:v>657</c:v>
                </c:pt>
                <c:pt idx="1288">
                  <c:v>735</c:v>
                </c:pt>
                <c:pt idx="1289">
                  <c:v>717</c:v>
                </c:pt>
                <c:pt idx="1290">
                  <c:v>732</c:v>
                </c:pt>
                <c:pt idx="1291">
                  <c:v>737</c:v>
                </c:pt>
                <c:pt idx="1292">
                  <c:v>746</c:v>
                </c:pt>
                <c:pt idx="1293">
                  <c:v>674</c:v>
                </c:pt>
                <c:pt idx="1294">
                  <c:v>704</c:v>
                </c:pt>
                <c:pt idx="1295">
                  <c:v>734</c:v>
                </c:pt>
                <c:pt idx="1296">
                  <c:v>704</c:v>
                </c:pt>
                <c:pt idx="1297">
                  <c:v>748</c:v>
                </c:pt>
                <c:pt idx="1298">
                  <c:v>726</c:v>
                </c:pt>
                <c:pt idx="1299">
                  <c:v>740</c:v>
                </c:pt>
                <c:pt idx="1300">
                  <c:v>747</c:v>
                </c:pt>
                <c:pt idx="1301">
                  <c:v>721</c:v>
                </c:pt>
                <c:pt idx="1302">
                  <c:v>717</c:v>
                </c:pt>
                <c:pt idx="1303">
                  <c:v>747</c:v>
                </c:pt>
                <c:pt idx="1304">
                  <c:v>716</c:v>
                </c:pt>
                <c:pt idx="1305">
                  <c:v>745</c:v>
                </c:pt>
                <c:pt idx="1306">
                  <c:v>729</c:v>
                </c:pt>
                <c:pt idx="1307">
                  <c:v>710</c:v>
                </c:pt>
                <c:pt idx="1308">
                  <c:v>729</c:v>
                </c:pt>
                <c:pt idx="1309">
                  <c:v>738</c:v>
                </c:pt>
                <c:pt idx="1310">
                  <c:v>750</c:v>
                </c:pt>
                <c:pt idx="1311">
                  <c:v>718</c:v>
                </c:pt>
                <c:pt idx="1312">
                  <c:v>711</c:v>
                </c:pt>
                <c:pt idx="1313">
                  <c:v>672</c:v>
                </c:pt>
                <c:pt idx="1314">
                  <c:v>740</c:v>
                </c:pt>
                <c:pt idx="1315">
                  <c:v>745</c:v>
                </c:pt>
                <c:pt idx="1316">
                  <c:v>741</c:v>
                </c:pt>
                <c:pt idx="1317">
                  <c:v>742</c:v>
                </c:pt>
                <c:pt idx="1318">
                  <c:v>687</c:v>
                </c:pt>
                <c:pt idx="1319">
                  <c:v>735</c:v>
                </c:pt>
                <c:pt idx="1320">
                  <c:v>700</c:v>
                </c:pt>
                <c:pt idx="1321">
                  <c:v>711</c:v>
                </c:pt>
                <c:pt idx="1322">
                  <c:v>718</c:v>
                </c:pt>
                <c:pt idx="1323">
                  <c:v>715</c:v>
                </c:pt>
                <c:pt idx="1324">
                  <c:v>736</c:v>
                </c:pt>
                <c:pt idx="1325">
                  <c:v>725</c:v>
                </c:pt>
                <c:pt idx="1326">
                  <c:v>744</c:v>
                </c:pt>
                <c:pt idx="1327">
                  <c:v>683</c:v>
                </c:pt>
                <c:pt idx="1328">
                  <c:v>657</c:v>
                </c:pt>
                <c:pt idx="1329">
                  <c:v>703</c:v>
                </c:pt>
                <c:pt idx="1330">
                  <c:v>683</c:v>
                </c:pt>
                <c:pt idx="1331">
                  <c:v>704</c:v>
                </c:pt>
                <c:pt idx="1332">
                  <c:v>711</c:v>
                </c:pt>
                <c:pt idx="1333">
                  <c:v>725</c:v>
                </c:pt>
                <c:pt idx="1334">
                  <c:v>705</c:v>
                </c:pt>
                <c:pt idx="1335">
                  <c:v>696</c:v>
                </c:pt>
                <c:pt idx="1336">
                  <c:v>739</c:v>
                </c:pt>
                <c:pt idx="1337">
                  <c:v>734</c:v>
                </c:pt>
                <c:pt idx="1338">
                  <c:v>672</c:v>
                </c:pt>
                <c:pt idx="1339">
                  <c:v>727</c:v>
                </c:pt>
                <c:pt idx="1340">
                  <c:v>721</c:v>
                </c:pt>
                <c:pt idx="1341">
                  <c:v>722</c:v>
                </c:pt>
                <c:pt idx="1342">
                  <c:v>636</c:v>
                </c:pt>
                <c:pt idx="1343">
                  <c:v>732</c:v>
                </c:pt>
                <c:pt idx="1344">
                  <c:v>745</c:v>
                </c:pt>
                <c:pt idx="1345">
                  <c:v>721</c:v>
                </c:pt>
                <c:pt idx="1346">
                  <c:v>726</c:v>
                </c:pt>
                <c:pt idx="1347">
                  <c:v>690</c:v>
                </c:pt>
                <c:pt idx="1348">
                  <c:v>720</c:v>
                </c:pt>
                <c:pt idx="1349">
                  <c:v>722</c:v>
                </c:pt>
                <c:pt idx="1350">
                  <c:v>751</c:v>
                </c:pt>
                <c:pt idx="1351">
                  <c:v>718</c:v>
                </c:pt>
                <c:pt idx="1352">
                  <c:v>725</c:v>
                </c:pt>
                <c:pt idx="1353">
                  <c:v>742</c:v>
                </c:pt>
                <c:pt idx="1354">
                  <c:v>736</c:v>
                </c:pt>
                <c:pt idx="1355">
                  <c:v>737</c:v>
                </c:pt>
                <c:pt idx="1356">
                  <c:v>747</c:v>
                </c:pt>
                <c:pt idx="1357">
                  <c:v>726</c:v>
                </c:pt>
                <c:pt idx="1358">
                  <c:v>740</c:v>
                </c:pt>
                <c:pt idx="1359">
                  <c:v>706</c:v>
                </c:pt>
                <c:pt idx="1360">
                  <c:v>718</c:v>
                </c:pt>
                <c:pt idx="1361">
                  <c:v>747</c:v>
                </c:pt>
                <c:pt idx="1362">
                  <c:v>727</c:v>
                </c:pt>
                <c:pt idx="1363">
                  <c:v>720</c:v>
                </c:pt>
                <c:pt idx="1364">
                  <c:v>749</c:v>
                </c:pt>
                <c:pt idx="1365">
                  <c:v>739</c:v>
                </c:pt>
                <c:pt idx="1366">
                  <c:v>716</c:v>
                </c:pt>
                <c:pt idx="1367">
                  <c:v>681</c:v>
                </c:pt>
                <c:pt idx="1368">
                  <c:v>723</c:v>
                </c:pt>
                <c:pt idx="1369">
                  <c:v>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2-FF48-BE50-7D13FA63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057632"/>
        <c:axId val="1024929968"/>
      </c:scatterChart>
      <c:valAx>
        <c:axId val="10250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929968"/>
        <c:crosses val="autoZero"/>
        <c:crossBetween val="midCat"/>
      </c:valAx>
      <c:valAx>
        <c:axId val="10249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0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'Данные(чистые)'!$N$1</c:f>
              <c:strCache>
                <c:ptCount val="1"/>
                <c:pt idx="0">
                  <c:v>Количество кредитных карт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'Данные(чистые)'!$N$2:$N$1371</c:f>
              <c:numCache>
                <c:formatCode>General</c:formatCode>
                <c:ptCount val="1370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  <c:pt idx="4">
                  <c:v>4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15</c:v>
                </c:pt>
                <c:pt idx="16">
                  <c:v>16</c:v>
                </c:pt>
                <c:pt idx="17">
                  <c:v>7</c:v>
                </c:pt>
                <c:pt idx="18">
                  <c:v>18</c:v>
                </c:pt>
                <c:pt idx="19">
                  <c:v>13</c:v>
                </c:pt>
                <c:pt idx="20">
                  <c:v>6</c:v>
                </c:pt>
                <c:pt idx="21">
                  <c:v>14</c:v>
                </c:pt>
                <c:pt idx="22">
                  <c:v>8</c:v>
                </c:pt>
                <c:pt idx="23">
                  <c:v>4</c:v>
                </c:pt>
                <c:pt idx="24">
                  <c:v>11</c:v>
                </c:pt>
                <c:pt idx="25">
                  <c:v>9</c:v>
                </c:pt>
                <c:pt idx="26">
                  <c:v>34</c:v>
                </c:pt>
                <c:pt idx="27">
                  <c:v>11</c:v>
                </c:pt>
                <c:pt idx="28">
                  <c:v>11</c:v>
                </c:pt>
                <c:pt idx="29">
                  <c:v>8</c:v>
                </c:pt>
                <c:pt idx="30">
                  <c:v>11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17</c:v>
                </c:pt>
                <c:pt idx="36">
                  <c:v>6</c:v>
                </c:pt>
                <c:pt idx="37">
                  <c:v>7</c:v>
                </c:pt>
                <c:pt idx="38">
                  <c:v>11</c:v>
                </c:pt>
                <c:pt idx="39">
                  <c:v>10</c:v>
                </c:pt>
                <c:pt idx="40">
                  <c:v>17</c:v>
                </c:pt>
                <c:pt idx="41">
                  <c:v>11</c:v>
                </c:pt>
                <c:pt idx="42">
                  <c:v>5</c:v>
                </c:pt>
                <c:pt idx="43">
                  <c:v>19</c:v>
                </c:pt>
                <c:pt idx="44">
                  <c:v>7</c:v>
                </c:pt>
                <c:pt idx="45">
                  <c:v>9</c:v>
                </c:pt>
                <c:pt idx="46">
                  <c:v>16</c:v>
                </c:pt>
                <c:pt idx="47">
                  <c:v>11</c:v>
                </c:pt>
                <c:pt idx="48">
                  <c:v>13</c:v>
                </c:pt>
                <c:pt idx="49">
                  <c:v>14</c:v>
                </c:pt>
                <c:pt idx="50">
                  <c:v>9</c:v>
                </c:pt>
                <c:pt idx="51">
                  <c:v>19</c:v>
                </c:pt>
                <c:pt idx="52">
                  <c:v>6</c:v>
                </c:pt>
                <c:pt idx="53">
                  <c:v>11</c:v>
                </c:pt>
                <c:pt idx="54">
                  <c:v>9</c:v>
                </c:pt>
                <c:pt idx="55">
                  <c:v>15</c:v>
                </c:pt>
                <c:pt idx="56">
                  <c:v>12</c:v>
                </c:pt>
                <c:pt idx="57">
                  <c:v>13</c:v>
                </c:pt>
                <c:pt idx="58">
                  <c:v>18</c:v>
                </c:pt>
                <c:pt idx="59">
                  <c:v>10</c:v>
                </c:pt>
                <c:pt idx="60">
                  <c:v>13</c:v>
                </c:pt>
                <c:pt idx="61">
                  <c:v>14</c:v>
                </c:pt>
                <c:pt idx="62">
                  <c:v>12</c:v>
                </c:pt>
                <c:pt idx="63">
                  <c:v>8</c:v>
                </c:pt>
                <c:pt idx="64">
                  <c:v>10</c:v>
                </c:pt>
                <c:pt idx="65">
                  <c:v>5</c:v>
                </c:pt>
                <c:pt idx="66">
                  <c:v>11</c:v>
                </c:pt>
                <c:pt idx="67">
                  <c:v>13</c:v>
                </c:pt>
                <c:pt idx="68">
                  <c:v>7</c:v>
                </c:pt>
                <c:pt idx="69">
                  <c:v>10</c:v>
                </c:pt>
                <c:pt idx="70">
                  <c:v>5</c:v>
                </c:pt>
                <c:pt idx="71">
                  <c:v>13</c:v>
                </c:pt>
                <c:pt idx="72">
                  <c:v>10</c:v>
                </c:pt>
                <c:pt idx="73">
                  <c:v>5</c:v>
                </c:pt>
                <c:pt idx="74">
                  <c:v>19</c:v>
                </c:pt>
                <c:pt idx="75">
                  <c:v>2</c:v>
                </c:pt>
                <c:pt idx="76">
                  <c:v>7</c:v>
                </c:pt>
                <c:pt idx="77">
                  <c:v>16</c:v>
                </c:pt>
                <c:pt idx="78">
                  <c:v>6</c:v>
                </c:pt>
                <c:pt idx="79">
                  <c:v>9</c:v>
                </c:pt>
                <c:pt idx="80">
                  <c:v>15</c:v>
                </c:pt>
                <c:pt idx="81">
                  <c:v>32</c:v>
                </c:pt>
                <c:pt idx="82">
                  <c:v>5</c:v>
                </c:pt>
                <c:pt idx="83">
                  <c:v>10</c:v>
                </c:pt>
                <c:pt idx="84">
                  <c:v>8</c:v>
                </c:pt>
                <c:pt idx="85">
                  <c:v>10</c:v>
                </c:pt>
                <c:pt idx="86">
                  <c:v>13</c:v>
                </c:pt>
                <c:pt idx="87">
                  <c:v>5</c:v>
                </c:pt>
                <c:pt idx="88">
                  <c:v>6</c:v>
                </c:pt>
                <c:pt idx="89">
                  <c:v>13</c:v>
                </c:pt>
                <c:pt idx="90">
                  <c:v>15</c:v>
                </c:pt>
                <c:pt idx="91">
                  <c:v>20</c:v>
                </c:pt>
                <c:pt idx="92">
                  <c:v>10</c:v>
                </c:pt>
                <c:pt idx="93">
                  <c:v>13</c:v>
                </c:pt>
                <c:pt idx="94">
                  <c:v>4</c:v>
                </c:pt>
                <c:pt idx="95">
                  <c:v>12</c:v>
                </c:pt>
                <c:pt idx="96">
                  <c:v>8</c:v>
                </c:pt>
                <c:pt idx="97">
                  <c:v>5</c:v>
                </c:pt>
                <c:pt idx="98">
                  <c:v>10</c:v>
                </c:pt>
                <c:pt idx="99">
                  <c:v>7</c:v>
                </c:pt>
                <c:pt idx="100">
                  <c:v>11</c:v>
                </c:pt>
                <c:pt idx="101">
                  <c:v>16</c:v>
                </c:pt>
                <c:pt idx="102">
                  <c:v>9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13</c:v>
                </c:pt>
                <c:pt idx="109">
                  <c:v>9</c:v>
                </c:pt>
                <c:pt idx="110">
                  <c:v>9</c:v>
                </c:pt>
                <c:pt idx="111">
                  <c:v>21</c:v>
                </c:pt>
                <c:pt idx="112">
                  <c:v>10</c:v>
                </c:pt>
                <c:pt idx="113">
                  <c:v>9</c:v>
                </c:pt>
                <c:pt idx="114">
                  <c:v>14</c:v>
                </c:pt>
                <c:pt idx="115">
                  <c:v>6</c:v>
                </c:pt>
                <c:pt idx="116">
                  <c:v>10</c:v>
                </c:pt>
                <c:pt idx="117">
                  <c:v>16</c:v>
                </c:pt>
                <c:pt idx="118">
                  <c:v>7</c:v>
                </c:pt>
                <c:pt idx="119">
                  <c:v>6</c:v>
                </c:pt>
                <c:pt idx="120">
                  <c:v>9</c:v>
                </c:pt>
                <c:pt idx="121">
                  <c:v>6</c:v>
                </c:pt>
                <c:pt idx="122">
                  <c:v>13</c:v>
                </c:pt>
                <c:pt idx="123">
                  <c:v>6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14</c:v>
                </c:pt>
                <c:pt idx="130">
                  <c:v>6</c:v>
                </c:pt>
                <c:pt idx="131">
                  <c:v>6</c:v>
                </c:pt>
                <c:pt idx="132">
                  <c:v>8</c:v>
                </c:pt>
                <c:pt idx="133">
                  <c:v>16</c:v>
                </c:pt>
                <c:pt idx="134">
                  <c:v>10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12</c:v>
                </c:pt>
                <c:pt idx="139">
                  <c:v>9</c:v>
                </c:pt>
                <c:pt idx="140">
                  <c:v>13</c:v>
                </c:pt>
                <c:pt idx="141">
                  <c:v>7</c:v>
                </c:pt>
                <c:pt idx="142">
                  <c:v>14</c:v>
                </c:pt>
                <c:pt idx="143">
                  <c:v>13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13</c:v>
                </c:pt>
                <c:pt idx="148">
                  <c:v>12</c:v>
                </c:pt>
                <c:pt idx="149">
                  <c:v>19</c:v>
                </c:pt>
                <c:pt idx="150">
                  <c:v>18</c:v>
                </c:pt>
                <c:pt idx="151">
                  <c:v>10</c:v>
                </c:pt>
                <c:pt idx="152">
                  <c:v>6</c:v>
                </c:pt>
                <c:pt idx="153">
                  <c:v>4</c:v>
                </c:pt>
                <c:pt idx="154">
                  <c:v>9</c:v>
                </c:pt>
                <c:pt idx="155">
                  <c:v>12</c:v>
                </c:pt>
                <c:pt idx="156">
                  <c:v>9</c:v>
                </c:pt>
                <c:pt idx="157">
                  <c:v>5</c:v>
                </c:pt>
                <c:pt idx="158">
                  <c:v>11</c:v>
                </c:pt>
                <c:pt idx="159">
                  <c:v>4</c:v>
                </c:pt>
                <c:pt idx="160">
                  <c:v>5</c:v>
                </c:pt>
                <c:pt idx="161">
                  <c:v>13</c:v>
                </c:pt>
                <c:pt idx="162">
                  <c:v>7</c:v>
                </c:pt>
                <c:pt idx="163">
                  <c:v>8</c:v>
                </c:pt>
                <c:pt idx="164">
                  <c:v>6</c:v>
                </c:pt>
                <c:pt idx="165">
                  <c:v>9</c:v>
                </c:pt>
                <c:pt idx="166">
                  <c:v>12</c:v>
                </c:pt>
                <c:pt idx="167">
                  <c:v>9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13</c:v>
                </c:pt>
                <c:pt idx="172">
                  <c:v>14</c:v>
                </c:pt>
                <c:pt idx="173">
                  <c:v>17</c:v>
                </c:pt>
                <c:pt idx="174">
                  <c:v>12</c:v>
                </c:pt>
                <c:pt idx="175">
                  <c:v>13</c:v>
                </c:pt>
                <c:pt idx="176">
                  <c:v>9</c:v>
                </c:pt>
                <c:pt idx="177">
                  <c:v>20</c:v>
                </c:pt>
                <c:pt idx="178">
                  <c:v>5</c:v>
                </c:pt>
                <c:pt idx="179">
                  <c:v>10</c:v>
                </c:pt>
                <c:pt idx="180">
                  <c:v>9</c:v>
                </c:pt>
                <c:pt idx="181">
                  <c:v>5</c:v>
                </c:pt>
                <c:pt idx="182">
                  <c:v>14</c:v>
                </c:pt>
                <c:pt idx="183">
                  <c:v>10</c:v>
                </c:pt>
                <c:pt idx="184">
                  <c:v>15</c:v>
                </c:pt>
                <c:pt idx="185">
                  <c:v>9</c:v>
                </c:pt>
                <c:pt idx="186">
                  <c:v>17</c:v>
                </c:pt>
                <c:pt idx="187">
                  <c:v>10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8</c:v>
                </c:pt>
                <c:pt idx="194">
                  <c:v>19</c:v>
                </c:pt>
                <c:pt idx="195">
                  <c:v>7</c:v>
                </c:pt>
                <c:pt idx="196">
                  <c:v>9</c:v>
                </c:pt>
                <c:pt idx="197">
                  <c:v>5</c:v>
                </c:pt>
                <c:pt idx="198">
                  <c:v>13</c:v>
                </c:pt>
                <c:pt idx="199">
                  <c:v>8</c:v>
                </c:pt>
                <c:pt idx="200">
                  <c:v>11</c:v>
                </c:pt>
                <c:pt idx="201">
                  <c:v>15</c:v>
                </c:pt>
                <c:pt idx="202">
                  <c:v>10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14</c:v>
                </c:pt>
                <c:pt idx="207">
                  <c:v>11</c:v>
                </c:pt>
                <c:pt idx="208">
                  <c:v>20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10</c:v>
                </c:pt>
                <c:pt idx="214">
                  <c:v>19</c:v>
                </c:pt>
                <c:pt idx="215">
                  <c:v>17</c:v>
                </c:pt>
                <c:pt idx="216">
                  <c:v>7</c:v>
                </c:pt>
                <c:pt idx="217">
                  <c:v>9</c:v>
                </c:pt>
                <c:pt idx="218">
                  <c:v>17</c:v>
                </c:pt>
                <c:pt idx="219">
                  <c:v>8</c:v>
                </c:pt>
                <c:pt idx="220">
                  <c:v>16</c:v>
                </c:pt>
                <c:pt idx="221">
                  <c:v>12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9</c:v>
                </c:pt>
                <c:pt idx="227">
                  <c:v>28</c:v>
                </c:pt>
                <c:pt idx="228">
                  <c:v>15</c:v>
                </c:pt>
                <c:pt idx="229">
                  <c:v>7</c:v>
                </c:pt>
                <c:pt idx="230">
                  <c:v>15</c:v>
                </c:pt>
                <c:pt idx="231">
                  <c:v>8</c:v>
                </c:pt>
                <c:pt idx="232">
                  <c:v>10</c:v>
                </c:pt>
                <c:pt idx="233">
                  <c:v>17</c:v>
                </c:pt>
                <c:pt idx="234">
                  <c:v>11</c:v>
                </c:pt>
                <c:pt idx="235">
                  <c:v>12</c:v>
                </c:pt>
                <c:pt idx="236">
                  <c:v>15</c:v>
                </c:pt>
                <c:pt idx="237">
                  <c:v>4</c:v>
                </c:pt>
                <c:pt idx="238">
                  <c:v>14</c:v>
                </c:pt>
                <c:pt idx="239">
                  <c:v>9</c:v>
                </c:pt>
                <c:pt idx="240">
                  <c:v>3</c:v>
                </c:pt>
                <c:pt idx="241">
                  <c:v>13</c:v>
                </c:pt>
                <c:pt idx="242">
                  <c:v>9</c:v>
                </c:pt>
                <c:pt idx="243">
                  <c:v>10</c:v>
                </c:pt>
                <c:pt idx="244">
                  <c:v>7</c:v>
                </c:pt>
                <c:pt idx="245">
                  <c:v>4</c:v>
                </c:pt>
                <c:pt idx="246">
                  <c:v>8</c:v>
                </c:pt>
                <c:pt idx="247">
                  <c:v>9</c:v>
                </c:pt>
                <c:pt idx="248">
                  <c:v>14</c:v>
                </c:pt>
                <c:pt idx="249">
                  <c:v>19</c:v>
                </c:pt>
                <c:pt idx="250">
                  <c:v>18</c:v>
                </c:pt>
                <c:pt idx="251">
                  <c:v>17</c:v>
                </c:pt>
                <c:pt idx="252">
                  <c:v>9</c:v>
                </c:pt>
                <c:pt idx="253">
                  <c:v>5</c:v>
                </c:pt>
                <c:pt idx="254">
                  <c:v>10</c:v>
                </c:pt>
                <c:pt idx="255">
                  <c:v>8</c:v>
                </c:pt>
                <c:pt idx="256">
                  <c:v>10</c:v>
                </c:pt>
                <c:pt idx="257">
                  <c:v>20</c:v>
                </c:pt>
                <c:pt idx="258">
                  <c:v>15</c:v>
                </c:pt>
                <c:pt idx="259">
                  <c:v>12</c:v>
                </c:pt>
                <c:pt idx="260">
                  <c:v>6</c:v>
                </c:pt>
                <c:pt idx="261">
                  <c:v>2</c:v>
                </c:pt>
                <c:pt idx="262">
                  <c:v>9</c:v>
                </c:pt>
                <c:pt idx="263">
                  <c:v>8</c:v>
                </c:pt>
                <c:pt idx="264">
                  <c:v>15</c:v>
                </c:pt>
                <c:pt idx="265">
                  <c:v>24</c:v>
                </c:pt>
                <c:pt idx="266">
                  <c:v>4</c:v>
                </c:pt>
                <c:pt idx="267">
                  <c:v>10</c:v>
                </c:pt>
                <c:pt idx="268">
                  <c:v>12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43</c:v>
                </c:pt>
                <c:pt idx="273">
                  <c:v>8</c:v>
                </c:pt>
                <c:pt idx="274">
                  <c:v>9</c:v>
                </c:pt>
                <c:pt idx="275">
                  <c:v>21</c:v>
                </c:pt>
                <c:pt idx="276">
                  <c:v>11</c:v>
                </c:pt>
                <c:pt idx="277">
                  <c:v>6</c:v>
                </c:pt>
                <c:pt idx="278">
                  <c:v>7</c:v>
                </c:pt>
                <c:pt idx="279">
                  <c:v>5</c:v>
                </c:pt>
                <c:pt idx="280">
                  <c:v>12</c:v>
                </c:pt>
                <c:pt idx="281">
                  <c:v>18</c:v>
                </c:pt>
                <c:pt idx="282">
                  <c:v>10</c:v>
                </c:pt>
                <c:pt idx="283">
                  <c:v>8</c:v>
                </c:pt>
                <c:pt idx="284">
                  <c:v>12</c:v>
                </c:pt>
                <c:pt idx="285">
                  <c:v>11</c:v>
                </c:pt>
                <c:pt idx="286">
                  <c:v>15</c:v>
                </c:pt>
                <c:pt idx="287">
                  <c:v>10</c:v>
                </c:pt>
                <c:pt idx="288">
                  <c:v>12</c:v>
                </c:pt>
                <c:pt idx="289">
                  <c:v>7</c:v>
                </c:pt>
                <c:pt idx="290">
                  <c:v>13</c:v>
                </c:pt>
                <c:pt idx="291">
                  <c:v>10</c:v>
                </c:pt>
                <c:pt idx="292">
                  <c:v>22</c:v>
                </c:pt>
                <c:pt idx="293">
                  <c:v>16</c:v>
                </c:pt>
                <c:pt idx="294">
                  <c:v>13</c:v>
                </c:pt>
                <c:pt idx="295">
                  <c:v>9</c:v>
                </c:pt>
                <c:pt idx="296">
                  <c:v>6</c:v>
                </c:pt>
                <c:pt idx="297">
                  <c:v>5</c:v>
                </c:pt>
                <c:pt idx="298">
                  <c:v>10</c:v>
                </c:pt>
                <c:pt idx="299">
                  <c:v>16</c:v>
                </c:pt>
                <c:pt idx="300">
                  <c:v>4</c:v>
                </c:pt>
                <c:pt idx="301">
                  <c:v>13</c:v>
                </c:pt>
                <c:pt idx="302">
                  <c:v>9</c:v>
                </c:pt>
                <c:pt idx="303">
                  <c:v>7</c:v>
                </c:pt>
                <c:pt idx="304">
                  <c:v>25</c:v>
                </c:pt>
                <c:pt idx="305">
                  <c:v>11</c:v>
                </c:pt>
                <c:pt idx="306">
                  <c:v>13</c:v>
                </c:pt>
                <c:pt idx="307">
                  <c:v>9</c:v>
                </c:pt>
                <c:pt idx="308">
                  <c:v>7</c:v>
                </c:pt>
                <c:pt idx="309">
                  <c:v>3</c:v>
                </c:pt>
                <c:pt idx="310">
                  <c:v>8</c:v>
                </c:pt>
                <c:pt idx="311">
                  <c:v>12</c:v>
                </c:pt>
                <c:pt idx="312">
                  <c:v>11</c:v>
                </c:pt>
                <c:pt idx="313">
                  <c:v>16</c:v>
                </c:pt>
                <c:pt idx="314">
                  <c:v>14</c:v>
                </c:pt>
                <c:pt idx="315">
                  <c:v>7</c:v>
                </c:pt>
                <c:pt idx="316">
                  <c:v>19</c:v>
                </c:pt>
                <c:pt idx="317">
                  <c:v>6</c:v>
                </c:pt>
                <c:pt idx="318">
                  <c:v>8</c:v>
                </c:pt>
                <c:pt idx="319">
                  <c:v>13</c:v>
                </c:pt>
                <c:pt idx="320">
                  <c:v>10</c:v>
                </c:pt>
                <c:pt idx="321">
                  <c:v>13</c:v>
                </c:pt>
                <c:pt idx="322">
                  <c:v>17</c:v>
                </c:pt>
                <c:pt idx="323">
                  <c:v>9</c:v>
                </c:pt>
                <c:pt idx="324">
                  <c:v>18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22</c:v>
                </c:pt>
                <c:pt idx="329">
                  <c:v>10</c:v>
                </c:pt>
                <c:pt idx="330">
                  <c:v>21</c:v>
                </c:pt>
                <c:pt idx="331">
                  <c:v>8</c:v>
                </c:pt>
                <c:pt idx="332">
                  <c:v>6</c:v>
                </c:pt>
                <c:pt idx="333">
                  <c:v>12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17</c:v>
                </c:pt>
                <c:pt idx="338">
                  <c:v>11</c:v>
                </c:pt>
                <c:pt idx="339">
                  <c:v>11</c:v>
                </c:pt>
                <c:pt idx="340">
                  <c:v>14</c:v>
                </c:pt>
                <c:pt idx="341">
                  <c:v>9</c:v>
                </c:pt>
                <c:pt idx="342">
                  <c:v>9</c:v>
                </c:pt>
                <c:pt idx="343">
                  <c:v>4</c:v>
                </c:pt>
                <c:pt idx="344">
                  <c:v>8</c:v>
                </c:pt>
                <c:pt idx="345">
                  <c:v>7</c:v>
                </c:pt>
                <c:pt idx="346">
                  <c:v>10</c:v>
                </c:pt>
                <c:pt idx="347">
                  <c:v>9</c:v>
                </c:pt>
                <c:pt idx="348">
                  <c:v>13</c:v>
                </c:pt>
                <c:pt idx="349">
                  <c:v>9</c:v>
                </c:pt>
                <c:pt idx="350">
                  <c:v>11</c:v>
                </c:pt>
                <c:pt idx="351">
                  <c:v>7</c:v>
                </c:pt>
                <c:pt idx="352">
                  <c:v>11</c:v>
                </c:pt>
                <c:pt idx="353">
                  <c:v>9</c:v>
                </c:pt>
                <c:pt idx="354">
                  <c:v>8</c:v>
                </c:pt>
                <c:pt idx="355">
                  <c:v>16</c:v>
                </c:pt>
                <c:pt idx="356">
                  <c:v>11</c:v>
                </c:pt>
                <c:pt idx="357">
                  <c:v>14</c:v>
                </c:pt>
                <c:pt idx="358">
                  <c:v>10</c:v>
                </c:pt>
                <c:pt idx="359">
                  <c:v>4</c:v>
                </c:pt>
                <c:pt idx="360">
                  <c:v>43</c:v>
                </c:pt>
                <c:pt idx="361">
                  <c:v>4</c:v>
                </c:pt>
                <c:pt idx="362">
                  <c:v>9</c:v>
                </c:pt>
                <c:pt idx="363">
                  <c:v>8</c:v>
                </c:pt>
                <c:pt idx="364">
                  <c:v>12</c:v>
                </c:pt>
                <c:pt idx="365">
                  <c:v>4</c:v>
                </c:pt>
                <c:pt idx="366">
                  <c:v>7</c:v>
                </c:pt>
                <c:pt idx="367">
                  <c:v>4</c:v>
                </c:pt>
                <c:pt idx="368">
                  <c:v>7</c:v>
                </c:pt>
                <c:pt idx="369">
                  <c:v>12</c:v>
                </c:pt>
                <c:pt idx="370">
                  <c:v>10</c:v>
                </c:pt>
                <c:pt idx="371">
                  <c:v>11</c:v>
                </c:pt>
                <c:pt idx="372">
                  <c:v>7</c:v>
                </c:pt>
                <c:pt idx="373">
                  <c:v>6</c:v>
                </c:pt>
                <c:pt idx="374">
                  <c:v>20</c:v>
                </c:pt>
                <c:pt idx="375">
                  <c:v>7</c:v>
                </c:pt>
                <c:pt idx="376">
                  <c:v>18</c:v>
                </c:pt>
                <c:pt idx="377">
                  <c:v>4</c:v>
                </c:pt>
                <c:pt idx="378">
                  <c:v>12</c:v>
                </c:pt>
                <c:pt idx="379">
                  <c:v>11</c:v>
                </c:pt>
                <c:pt idx="380">
                  <c:v>16</c:v>
                </c:pt>
                <c:pt idx="381">
                  <c:v>25</c:v>
                </c:pt>
                <c:pt idx="382">
                  <c:v>12</c:v>
                </c:pt>
                <c:pt idx="383">
                  <c:v>6</c:v>
                </c:pt>
                <c:pt idx="384">
                  <c:v>9</c:v>
                </c:pt>
                <c:pt idx="385">
                  <c:v>15</c:v>
                </c:pt>
                <c:pt idx="386">
                  <c:v>13</c:v>
                </c:pt>
                <c:pt idx="387">
                  <c:v>6</c:v>
                </c:pt>
                <c:pt idx="388">
                  <c:v>6</c:v>
                </c:pt>
                <c:pt idx="389">
                  <c:v>17</c:v>
                </c:pt>
                <c:pt idx="390">
                  <c:v>13</c:v>
                </c:pt>
                <c:pt idx="391">
                  <c:v>9</c:v>
                </c:pt>
                <c:pt idx="392">
                  <c:v>8</c:v>
                </c:pt>
                <c:pt idx="393">
                  <c:v>6</c:v>
                </c:pt>
                <c:pt idx="394">
                  <c:v>4</c:v>
                </c:pt>
                <c:pt idx="395">
                  <c:v>10</c:v>
                </c:pt>
                <c:pt idx="396">
                  <c:v>12</c:v>
                </c:pt>
                <c:pt idx="397">
                  <c:v>6</c:v>
                </c:pt>
                <c:pt idx="398">
                  <c:v>15</c:v>
                </c:pt>
                <c:pt idx="399">
                  <c:v>16</c:v>
                </c:pt>
                <c:pt idx="400">
                  <c:v>15</c:v>
                </c:pt>
                <c:pt idx="401">
                  <c:v>15</c:v>
                </c:pt>
                <c:pt idx="402">
                  <c:v>11</c:v>
                </c:pt>
                <c:pt idx="403">
                  <c:v>17</c:v>
                </c:pt>
                <c:pt idx="404">
                  <c:v>15</c:v>
                </c:pt>
                <c:pt idx="405">
                  <c:v>4</c:v>
                </c:pt>
                <c:pt idx="406">
                  <c:v>9</c:v>
                </c:pt>
                <c:pt idx="407">
                  <c:v>13</c:v>
                </c:pt>
                <c:pt idx="408">
                  <c:v>5</c:v>
                </c:pt>
                <c:pt idx="409">
                  <c:v>9</c:v>
                </c:pt>
                <c:pt idx="410">
                  <c:v>13</c:v>
                </c:pt>
                <c:pt idx="411">
                  <c:v>7</c:v>
                </c:pt>
                <c:pt idx="412">
                  <c:v>17</c:v>
                </c:pt>
                <c:pt idx="413">
                  <c:v>6</c:v>
                </c:pt>
                <c:pt idx="414">
                  <c:v>9</c:v>
                </c:pt>
                <c:pt idx="415">
                  <c:v>13</c:v>
                </c:pt>
                <c:pt idx="416">
                  <c:v>5</c:v>
                </c:pt>
                <c:pt idx="417">
                  <c:v>16</c:v>
                </c:pt>
                <c:pt idx="418">
                  <c:v>10</c:v>
                </c:pt>
                <c:pt idx="419">
                  <c:v>17</c:v>
                </c:pt>
                <c:pt idx="420">
                  <c:v>5</c:v>
                </c:pt>
                <c:pt idx="421">
                  <c:v>9</c:v>
                </c:pt>
                <c:pt idx="422">
                  <c:v>17</c:v>
                </c:pt>
                <c:pt idx="423">
                  <c:v>11</c:v>
                </c:pt>
                <c:pt idx="424">
                  <c:v>4</c:v>
                </c:pt>
                <c:pt idx="425">
                  <c:v>8</c:v>
                </c:pt>
                <c:pt idx="426">
                  <c:v>6</c:v>
                </c:pt>
                <c:pt idx="427">
                  <c:v>18</c:v>
                </c:pt>
                <c:pt idx="428">
                  <c:v>5</c:v>
                </c:pt>
                <c:pt idx="429">
                  <c:v>15</c:v>
                </c:pt>
                <c:pt idx="430">
                  <c:v>11</c:v>
                </c:pt>
                <c:pt idx="431">
                  <c:v>7</c:v>
                </c:pt>
                <c:pt idx="432">
                  <c:v>16</c:v>
                </c:pt>
                <c:pt idx="433">
                  <c:v>7</c:v>
                </c:pt>
                <c:pt idx="434">
                  <c:v>7</c:v>
                </c:pt>
                <c:pt idx="435">
                  <c:v>15</c:v>
                </c:pt>
                <c:pt idx="436">
                  <c:v>13</c:v>
                </c:pt>
                <c:pt idx="437">
                  <c:v>5</c:v>
                </c:pt>
                <c:pt idx="438">
                  <c:v>14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7</c:v>
                </c:pt>
                <c:pt idx="443">
                  <c:v>7</c:v>
                </c:pt>
                <c:pt idx="444">
                  <c:v>5</c:v>
                </c:pt>
                <c:pt idx="445">
                  <c:v>18</c:v>
                </c:pt>
                <c:pt idx="446">
                  <c:v>14</c:v>
                </c:pt>
                <c:pt idx="447">
                  <c:v>13</c:v>
                </c:pt>
                <c:pt idx="448">
                  <c:v>14</c:v>
                </c:pt>
                <c:pt idx="449">
                  <c:v>13</c:v>
                </c:pt>
                <c:pt idx="450">
                  <c:v>26</c:v>
                </c:pt>
                <c:pt idx="451">
                  <c:v>15</c:v>
                </c:pt>
                <c:pt idx="452">
                  <c:v>6</c:v>
                </c:pt>
                <c:pt idx="453">
                  <c:v>8</c:v>
                </c:pt>
                <c:pt idx="454">
                  <c:v>9</c:v>
                </c:pt>
                <c:pt idx="455">
                  <c:v>8</c:v>
                </c:pt>
                <c:pt idx="456">
                  <c:v>7</c:v>
                </c:pt>
                <c:pt idx="457">
                  <c:v>19</c:v>
                </c:pt>
                <c:pt idx="458">
                  <c:v>20</c:v>
                </c:pt>
                <c:pt idx="459">
                  <c:v>20</c:v>
                </c:pt>
                <c:pt idx="460">
                  <c:v>16</c:v>
                </c:pt>
                <c:pt idx="461">
                  <c:v>8</c:v>
                </c:pt>
                <c:pt idx="462">
                  <c:v>14</c:v>
                </c:pt>
                <c:pt idx="463">
                  <c:v>5</c:v>
                </c:pt>
                <c:pt idx="464">
                  <c:v>26</c:v>
                </c:pt>
                <c:pt idx="465">
                  <c:v>14</c:v>
                </c:pt>
                <c:pt idx="466">
                  <c:v>5</c:v>
                </c:pt>
                <c:pt idx="467">
                  <c:v>9</c:v>
                </c:pt>
                <c:pt idx="468">
                  <c:v>5</c:v>
                </c:pt>
                <c:pt idx="469">
                  <c:v>13</c:v>
                </c:pt>
                <c:pt idx="470">
                  <c:v>10</c:v>
                </c:pt>
                <c:pt idx="471">
                  <c:v>7</c:v>
                </c:pt>
                <c:pt idx="472">
                  <c:v>10</c:v>
                </c:pt>
                <c:pt idx="473">
                  <c:v>13</c:v>
                </c:pt>
                <c:pt idx="474">
                  <c:v>6</c:v>
                </c:pt>
                <c:pt idx="475">
                  <c:v>14</c:v>
                </c:pt>
                <c:pt idx="476">
                  <c:v>11</c:v>
                </c:pt>
                <c:pt idx="477">
                  <c:v>22</c:v>
                </c:pt>
                <c:pt idx="478">
                  <c:v>3</c:v>
                </c:pt>
                <c:pt idx="479">
                  <c:v>9</c:v>
                </c:pt>
                <c:pt idx="480">
                  <c:v>12</c:v>
                </c:pt>
                <c:pt idx="481">
                  <c:v>11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21</c:v>
                </c:pt>
                <c:pt idx="486">
                  <c:v>6</c:v>
                </c:pt>
                <c:pt idx="487">
                  <c:v>12</c:v>
                </c:pt>
                <c:pt idx="488">
                  <c:v>7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3</c:v>
                </c:pt>
                <c:pt idx="493">
                  <c:v>10</c:v>
                </c:pt>
                <c:pt idx="494">
                  <c:v>10</c:v>
                </c:pt>
                <c:pt idx="495">
                  <c:v>7</c:v>
                </c:pt>
                <c:pt idx="496">
                  <c:v>8</c:v>
                </c:pt>
                <c:pt idx="497">
                  <c:v>13</c:v>
                </c:pt>
                <c:pt idx="498">
                  <c:v>9</c:v>
                </c:pt>
                <c:pt idx="499">
                  <c:v>7</c:v>
                </c:pt>
                <c:pt idx="500">
                  <c:v>21</c:v>
                </c:pt>
                <c:pt idx="501">
                  <c:v>8</c:v>
                </c:pt>
                <c:pt idx="502">
                  <c:v>5</c:v>
                </c:pt>
                <c:pt idx="503">
                  <c:v>19</c:v>
                </c:pt>
                <c:pt idx="504">
                  <c:v>9</c:v>
                </c:pt>
                <c:pt idx="505">
                  <c:v>36</c:v>
                </c:pt>
                <c:pt idx="506">
                  <c:v>24</c:v>
                </c:pt>
                <c:pt idx="507">
                  <c:v>6</c:v>
                </c:pt>
                <c:pt idx="508">
                  <c:v>6</c:v>
                </c:pt>
                <c:pt idx="509">
                  <c:v>8</c:v>
                </c:pt>
                <c:pt idx="510">
                  <c:v>9</c:v>
                </c:pt>
                <c:pt idx="511">
                  <c:v>10</c:v>
                </c:pt>
                <c:pt idx="512">
                  <c:v>13</c:v>
                </c:pt>
                <c:pt idx="513">
                  <c:v>7</c:v>
                </c:pt>
                <c:pt idx="514">
                  <c:v>7</c:v>
                </c:pt>
                <c:pt idx="515">
                  <c:v>9</c:v>
                </c:pt>
                <c:pt idx="516">
                  <c:v>12</c:v>
                </c:pt>
                <c:pt idx="517">
                  <c:v>13</c:v>
                </c:pt>
                <c:pt idx="518">
                  <c:v>11</c:v>
                </c:pt>
                <c:pt idx="519">
                  <c:v>13</c:v>
                </c:pt>
                <c:pt idx="520">
                  <c:v>14</c:v>
                </c:pt>
                <c:pt idx="521">
                  <c:v>13</c:v>
                </c:pt>
                <c:pt idx="522">
                  <c:v>10</c:v>
                </c:pt>
                <c:pt idx="523">
                  <c:v>4</c:v>
                </c:pt>
                <c:pt idx="524">
                  <c:v>8</c:v>
                </c:pt>
                <c:pt idx="525">
                  <c:v>5</c:v>
                </c:pt>
                <c:pt idx="526">
                  <c:v>8</c:v>
                </c:pt>
                <c:pt idx="527">
                  <c:v>6</c:v>
                </c:pt>
                <c:pt idx="528">
                  <c:v>14</c:v>
                </c:pt>
                <c:pt idx="529">
                  <c:v>9</c:v>
                </c:pt>
                <c:pt idx="530">
                  <c:v>9</c:v>
                </c:pt>
                <c:pt idx="531">
                  <c:v>8</c:v>
                </c:pt>
                <c:pt idx="532">
                  <c:v>10</c:v>
                </c:pt>
                <c:pt idx="533">
                  <c:v>15</c:v>
                </c:pt>
                <c:pt idx="534">
                  <c:v>9</c:v>
                </c:pt>
                <c:pt idx="535">
                  <c:v>7</c:v>
                </c:pt>
                <c:pt idx="536">
                  <c:v>10</c:v>
                </c:pt>
                <c:pt idx="537">
                  <c:v>15</c:v>
                </c:pt>
                <c:pt idx="538">
                  <c:v>7</c:v>
                </c:pt>
                <c:pt idx="539">
                  <c:v>6</c:v>
                </c:pt>
                <c:pt idx="540">
                  <c:v>10</c:v>
                </c:pt>
                <c:pt idx="541">
                  <c:v>15</c:v>
                </c:pt>
                <c:pt idx="542">
                  <c:v>12</c:v>
                </c:pt>
                <c:pt idx="543">
                  <c:v>12</c:v>
                </c:pt>
                <c:pt idx="544">
                  <c:v>9</c:v>
                </c:pt>
                <c:pt idx="545">
                  <c:v>4</c:v>
                </c:pt>
                <c:pt idx="546">
                  <c:v>10</c:v>
                </c:pt>
                <c:pt idx="547">
                  <c:v>6</c:v>
                </c:pt>
                <c:pt idx="548">
                  <c:v>18</c:v>
                </c:pt>
                <c:pt idx="549">
                  <c:v>9</c:v>
                </c:pt>
                <c:pt idx="550">
                  <c:v>13</c:v>
                </c:pt>
                <c:pt idx="551">
                  <c:v>9</c:v>
                </c:pt>
                <c:pt idx="552">
                  <c:v>3</c:v>
                </c:pt>
                <c:pt idx="553">
                  <c:v>10</c:v>
                </c:pt>
                <c:pt idx="554">
                  <c:v>6</c:v>
                </c:pt>
                <c:pt idx="555">
                  <c:v>15</c:v>
                </c:pt>
                <c:pt idx="556">
                  <c:v>21</c:v>
                </c:pt>
                <c:pt idx="557">
                  <c:v>11</c:v>
                </c:pt>
                <c:pt idx="558">
                  <c:v>12</c:v>
                </c:pt>
                <c:pt idx="559">
                  <c:v>9</c:v>
                </c:pt>
                <c:pt idx="560">
                  <c:v>4</c:v>
                </c:pt>
                <c:pt idx="561">
                  <c:v>5</c:v>
                </c:pt>
                <c:pt idx="562">
                  <c:v>12</c:v>
                </c:pt>
                <c:pt idx="563">
                  <c:v>9</c:v>
                </c:pt>
                <c:pt idx="564">
                  <c:v>10</c:v>
                </c:pt>
                <c:pt idx="565">
                  <c:v>18</c:v>
                </c:pt>
                <c:pt idx="566">
                  <c:v>6</c:v>
                </c:pt>
                <c:pt idx="567">
                  <c:v>10</c:v>
                </c:pt>
                <c:pt idx="568">
                  <c:v>11</c:v>
                </c:pt>
                <c:pt idx="569">
                  <c:v>12</c:v>
                </c:pt>
                <c:pt idx="570">
                  <c:v>17</c:v>
                </c:pt>
                <c:pt idx="571">
                  <c:v>13</c:v>
                </c:pt>
                <c:pt idx="572">
                  <c:v>8</c:v>
                </c:pt>
                <c:pt idx="573">
                  <c:v>7</c:v>
                </c:pt>
                <c:pt idx="574">
                  <c:v>8</c:v>
                </c:pt>
                <c:pt idx="575">
                  <c:v>8</c:v>
                </c:pt>
                <c:pt idx="576">
                  <c:v>10</c:v>
                </c:pt>
                <c:pt idx="577">
                  <c:v>7</c:v>
                </c:pt>
                <c:pt idx="578">
                  <c:v>8</c:v>
                </c:pt>
                <c:pt idx="579">
                  <c:v>27</c:v>
                </c:pt>
                <c:pt idx="580">
                  <c:v>11</c:v>
                </c:pt>
                <c:pt idx="581">
                  <c:v>13</c:v>
                </c:pt>
                <c:pt idx="582">
                  <c:v>12</c:v>
                </c:pt>
                <c:pt idx="583">
                  <c:v>19</c:v>
                </c:pt>
                <c:pt idx="584">
                  <c:v>12</c:v>
                </c:pt>
                <c:pt idx="585">
                  <c:v>4</c:v>
                </c:pt>
                <c:pt idx="586">
                  <c:v>9</c:v>
                </c:pt>
                <c:pt idx="587">
                  <c:v>8</c:v>
                </c:pt>
                <c:pt idx="588">
                  <c:v>6</c:v>
                </c:pt>
                <c:pt idx="589">
                  <c:v>10</c:v>
                </c:pt>
                <c:pt idx="590">
                  <c:v>10</c:v>
                </c:pt>
                <c:pt idx="591">
                  <c:v>15</c:v>
                </c:pt>
                <c:pt idx="592">
                  <c:v>10</c:v>
                </c:pt>
                <c:pt idx="593">
                  <c:v>10</c:v>
                </c:pt>
                <c:pt idx="594">
                  <c:v>9</c:v>
                </c:pt>
                <c:pt idx="595">
                  <c:v>18</c:v>
                </c:pt>
                <c:pt idx="596">
                  <c:v>7</c:v>
                </c:pt>
                <c:pt idx="597">
                  <c:v>6</c:v>
                </c:pt>
                <c:pt idx="598">
                  <c:v>5</c:v>
                </c:pt>
                <c:pt idx="599">
                  <c:v>4</c:v>
                </c:pt>
                <c:pt idx="600">
                  <c:v>8</c:v>
                </c:pt>
                <c:pt idx="601">
                  <c:v>19</c:v>
                </c:pt>
                <c:pt idx="602">
                  <c:v>8</c:v>
                </c:pt>
                <c:pt idx="603">
                  <c:v>7</c:v>
                </c:pt>
                <c:pt idx="604">
                  <c:v>12</c:v>
                </c:pt>
                <c:pt idx="605">
                  <c:v>5</c:v>
                </c:pt>
                <c:pt idx="606">
                  <c:v>17</c:v>
                </c:pt>
                <c:pt idx="607">
                  <c:v>11</c:v>
                </c:pt>
                <c:pt idx="608">
                  <c:v>22</c:v>
                </c:pt>
                <c:pt idx="609">
                  <c:v>4</c:v>
                </c:pt>
                <c:pt idx="610">
                  <c:v>13</c:v>
                </c:pt>
                <c:pt idx="611">
                  <c:v>11</c:v>
                </c:pt>
                <c:pt idx="612">
                  <c:v>13</c:v>
                </c:pt>
                <c:pt idx="613">
                  <c:v>11</c:v>
                </c:pt>
                <c:pt idx="614">
                  <c:v>6</c:v>
                </c:pt>
                <c:pt idx="615">
                  <c:v>11</c:v>
                </c:pt>
                <c:pt idx="616">
                  <c:v>14</c:v>
                </c:pt>
                <c:pt idx="617">
                  <c:v>18</c:v>
                </c:pt>
                <c:pt idx="618">
                  <c:v>8</c:v>
                </c:pt>
                <c:pt idx="619">
                  <c:v>18</c:v>
                </c:pt>
                <c:pt idx="620">
                  <c:v>10</c:v>
                </c:pt>
                <c:pt idx="621">
                  <c:v>6</c:v>
                </c:pt>
                <c:pt idx="622">
                  <c:v>21</c:v>
                </c:pt>
                <c:pt idx="623">
                  <c:v>12</c:v>
                </c:pt>
                <c:pt idx="624">
                  <c:v>24</c:v>
                </c:pt>
                <c:pt idx="625">
                  <c:v>10</c:v>
                </c:pt>
                <c:pt idx="626">
                  <c:v>10</c:v>
                </c:pt>
                <c:pt idx="627">
                  <c:v>9</c:v>
                </c:pt>
                <c:pt idx="628">
                  <c:v>10</c:v>
                </c:pt>
                <c:pt idx="629">
                  <c:v>13</c:v>
                </c:pt>
                <c:pt idx="630">
                  <c:v>14</c:v>
                </c:pt>
                <c:pt idx="631">
                  <c:v>8</c:v>
                </c:pt>
                <c:pt idx="632">
                  <c:v>16</c:v>
                </c:pt>
                <c:pt idx="633">
                  <c:v>10</c:v>
                </c:pt>
                <c:pt idx="634">
                  <c:v>19</c:v>
                </c:pt>
                <c:pt idx="635">
                  <c:v>15</c:v>
                </c:pt>
                <c:pt idx="636">
                  <c:v>10</c:v>
                </c:pt>
                <c:pt idx="637">
                  <c:v>15</c:v>
                </c:pt>
                <c:pt idx="638">
                  <c:v>10</c:v>
                </c:pt>
                <c:pt idx="639">
                  <c:v>9</c:v>
                </c:pt>
                <c:pt idx="640">
                  <c:v>12</c:v>
                </c:pt>
                <c:pt idx="641">
                  <c:v>8</c:v>
                </c:pt>
                <c:pt idx="642">
                  <c:v>8</c:v>
                </c:pt>
                <c:pt idx="643">
                  <c:v>14</c:v>
                </c:pt>
                <c:pt idx="644">
                  <c:v>18</c:v>
                </c:pt>
                <c:pt idx="645">
                  <c:v>4</c:v>
                </c:pt>
                <c:pt idx="646">
                  <c:v>8</c:v>
                </c:pt>
                <c:pt idx="647">
                  <c:v>14</c:v>
                </c:pt>
                <c:pt idx="648">
                  <c:v>9</c:v>
                </c:pt>
                <c:pt idx="649">
                  <c:v>6</c:v>
                </c:pt>
                <c:pt idx="650">
                  <c:v>9</c:v>
                </c:pt>
                <c:pt idx="651">
                  <c:v>7</c:v>
                </c:pt>
                <c:pt idx="652">
                  <c:v>12</c:v>
                </c:pt>
                <c:pt idx="653">
                  <c:v>20</c:v>
                </c:pt>
                <c:pt idx="654">
                  <c:v>17</c:v>
                </c:pt>
                <c:pt idx="655">
                  <c:v>17</c:v>
                </c:pt>
                <c:pt idx="656">
                  <c:v>5</c:v>
                </c:pt>
                <c:pt idx="657">
                  <c:v>9</c:v>
                </c:pt>
                <c:pt idx="658">
                  <c:v>12</c:v>
                </c:pt>
                <c:pt idx="659">
                  <c:v>6</c:v>
                </c:pt>
                <c:pt idx="660">
                  <c:v>10</c:v>
                </c:pt>
                <c:pt idx="661">
                  <c:v>6</c:v>
                </c:pt>
                <c:pt idx="662">
                  <c:v>8</c:v>
                </c:pt>
                <c:pt idx="663">
                  <c:v>17</c:v>
                </c:pt>
                <c:pt idx="664">
                  <c:v>7</c:v>
                </c:pt>
                <c:pt idx="665">
                  <c:v>6</c:v>
                </c:pt>
                <c:pt idx="666">
                  <c:v>16</c:v>
                </c:pt>
                <c:pt idx="667">
                  <c:v>10</c:v>
                </c:pt>
                <c:pt idx="668">
                  <c:v>3</c:v>
                </c:pt>
                <c:pt idx="669">
                  <c:v>16</c:v>
                </c:pt>
                <c:pt idx="670">
                  <c:v>12</c:v>
                </c:pt>
                <c:pt idx="671">
                  <c:v>18</c:v>
                </c:pt>
                <c:pt idx="672">
                  <c:v>4</c:v>
                </c:pt>
                <c:pt idx="673">
                  <c:v>3</c:v>
                </c:pt>
                <c:pt idx="674">
                  <c:v>10</c:v>
                </c:pt>
                <c:pt idx="675">
                  <c:v>14</c:v>
                </c:pt>
                <c:pt idx="676">
                  <c:v>10</c:v>
                </c:pt>
                <c:pt idx="677">
                  <c:v>8</c:v>
                </c:pt>
                <c:pt idx="678">
                  <c:v>9</c:v>
                </c:pt>
                <c:pt idx="679">
                  <c:v>8</c:v>
                </c:pt>
                <c:pt idx="680">
                  <c:v>7</c:v>
                </c:pt>
                <c:pt idx="681">
                  <c:v>12</c:v>
                </c:pt>
                <c:pt idx="682">
                  <c:v>9</c:v>
                </c:pt>
                <c:pt idx="683">
                  <c:v>8</c:v>
                </c:pt>
                <c:pt idx="684">
                  <c:v>9</c:v>
                </c:pt>
                <c:pt idx="685">
                  <c:v>9</c:v>
                </c:pt>
                <c:pt idx="686">
                  <c:v>8</c:v>
                </c:pt>
                <c:pt idx="687">
                  <c:v>14</c:v>
                </c:pt>
                <c:pt idx="688">
                  <c:v>14</c:v>
                </c:pt>
                <c:pt idx="689">
                  <c:v>10</c:v>
                </c:pt>
                <c:pt idx="690">
                  <c:v>12</c:v>
                </c:pt>
                <c:pt idx="691">
                  <c:v>15</c:v>
                </c:pt>
                <c:pt idx="692">
                  <c:v>29</c:v>
                </c:pt>
                <c:pt idx="693">
                  <c:v>6</c:v>
                </c:pt>
                <c:pt idx="694">
                  <c:v>8</c:v>
                </c:pt>
                <c:pt idx="695">
                  <c:v>10</c:v>
                </c:pt>
                <c:pt idx="696">
                  <c:v>14</c:v>
                </c:pt>
                <c:pt idx="697">
                  <c:v>13</c:v>
                </c:pt>
                <c:pt idx="698">
                  <c:v>8</c:v>
                </c:pt>
                <c:pt idx="699">
                  <c:v>12</c:v>
                </c:pt>
                <c:pt idx="700">
                  <c:v>6</c:v>
                </c:pt>
                <c:pt idx="701">
                  <c:v>21</c:v>
                </c:pt>
                <c:pt idx="702">
                  <c:v>17</c:v>
                </c:pt>
                <c:pt idx="703">
                  <c:v>14</c:v>
                </c:pt>
                <c:pt idx="704">
                  <c:v>10</c:v>
                </c:pt>
                <c:pt idx="705">
                  <c:v>8</c:v>
                </c:pt>
                <c:pt idx="706">
                  <c:v>11</c:v>
                </c:pt>
                <c:pt idx="707">
                  <c:v>9</c:v>
                </c:pt>
                <c:pt idx="708">
                  <c:v>12</c:v>
                </c:pt>
                <c:pt idx="709">
                  <c:v>14</c:v>
                </c:pt>
                <c:pt idx="710">
                  <c:v>7</c:v>
                </c:pt>
                <c:pt idx="711">
                  <c:v>11</c:v>
                </c:pt>
                <c:pt idx="712">
                  <c:v>7</c:v>
                </c:pt>
                <c:pt idx="713">
                  <c:v>8</c:v>
                </c:pt>
                <c:pt idx="714">
                  <c:v>6</c:v>
                </c:pt>
                <c:pt idx="715">
                  <c:v>13</c:v>
                </c:pt>
                <c:pt idx="716">
                  <c:v>20</c:v>
                </c:pt>
                <c:pt idx="717">
                  <c:v>11</c:v>
                </c:pt>
                <c:pt idx="718">
                  <c:v>11</c:v>
                </c:pt>
                <c:pt idx="719">
                  <c:v>13</c:v>
                </c:pt>
                <c:pt idx="720">
                  <c:v>4</c:v>
                </c:pt>
                <c:pt idx="721">
                  <c:v>8</c:v>
                </c:pt>
                <c:pt idx="722">
                  <c:v>11</c:v>
                </c:pt>
                <c:pt idx="723">
                  <c:v>12</c:v>
                </c:pt>
                <c:pt idx="724">
                  <c:v>14</c:v>
                </c:pt>
                <c:pt idx="725">
                  <c:v>15</c:v>
                </c:pt>
                <c:pt idx="726">
                  <c:v>14</c:v>
                </c:pt>
                <c:pt idx="727">
                  <c:v>20</c:v>
                </c:pt>
                <c:pt idx="728">
                  <c:v>10</c:v>
                </c:pt>
                <c:pt idx="729">
                  <c:v>10</c:v>
                </c:pt>
                <c:pt idx="730">
                  <c:v>13</c:v>
                </c:pt>
                <c:pt idx="731">
                  <c:v>7</c:v>
                </c:pt>
                <c:pt idx="732">
                  <c:v>14</c:v>
                </c:pt>
                <c:pt idx="733">
                  <c:v>10</c:v>
                </c:pt>
                <c:pt idx="734">
                  <c:v>17</c:v>
                </c:pt>
                <c:pt idx="735">
                  <c:v>11</c:v>
                </c:pt>
                <c:pt idx="736">
                  <c:v>12</c:v>
                </c:pt>
                <c:pt idx="737">
                  <c:v>11</c:v>
                </c:pt>
                <c:pt idx="738">
                  <c:v>4</c:v>
                </c:pt>
                <c:pt idx="739">
                  <c:v>16</c:v>
                </c:pt>
                <c:pt idx="740">
                  <c:v>21</c:v>
                </c:pt>
                <c:pt idx="741">
                  <c:v>12</c:v>
                </c:pt>
                <c:pt idx="742">
                  <c:v>9</c:v>
                </c:pt>
                <c:pt idx="743">
                  <c:v>10</c:v>
                </c:pt>
                <c:pt idx="744">
                  <c:v>19</c:v>
                </c:pt>
                <c:pt idx="745">
                  <c:v>14</c:v>
                </c:pt>
                <c:pt idx="746">
                  <c:v>6</c:v>
                </c:pt>
                <c:pt idx="747">
                  <c:v>7</c:v>
                </c:pt>
                <c:pt idx="748">
                  <c:v>7</c:v>
                </c:pt>
                <c:pt idx="749">
                  <c:v>17</c:v>
                </c:pt>
                <c:pt idx="750">
                  <c:v>9</c:v>
                </c:pt>
                <c:pt idx="751">
                  <c:v>6</c:v>
                </c:pt>
                <c:pt idx="752">
                  <c:v>8</c:v>
                </c:pt>
                <c:pt idx="753">
                  <c:v>14</c:v>
                </c:pt>
                <c:pt idx="754">
                  <c:v>9</c:v>
                </c:pt>
                <c:pt idx="755">
                  <c:v>13</c:v>
                </c:pt>
                <c:pt idx="756">
                  <c:v>17</c:v>
                </c:pt>
                <c:pt idx="757">
                  <c:v>20</c:v>
                </c:pt>
                <c:pt idx="758">
                  <c:v>18</c:v>
                </c:pt>
                <c:pt idx="759">
                  <c:v>8</c:v>
                </c:pt>
                <c:pt idx="760">
                  <c:v>5</c:v>
                </c:pt>
                <c:pt idx="761">
                  <c:v>12</c:v>
                </c:pt>
                <c:pt idx="762">
                  <c:v>7</c:v>
                </c:pt>
                <c:pt idx="763">
                  <c:v>9</c:v>
                </c:pt>
                <c:pt idx="764">
                  <c:v>27</c:v>
                </c:pt>
                <c:pt idx="765">
                  <c:v>8</c:v>
                </c:pt>
                <c:pt idx="766">
                  <c:v>11</c:v>
                </c:pt>
                <c:pt idx="767">
                  <c:v>18</c:v>
                </c:pt>
                <c:pt idx="768">
                  <c:v>11</c:v>
                </c:pt>
                <c:pt idx="769">
                  <c:v>6</c:v>
                </c:pt>
                <c:pt idx="770">
                  <c:v>8</c:v>
                </c:pt>
                <c:pt idx="771">
                  <c:v>14</c:v>
                </c:pt>
                <c:pt idx="772">
                  <c:v>7</c:v>
                </c:pt>
                <c:pt idx="773">
                  <c:v>21</c:v>
                </c:pt>
                <c:pt idx="774">
                  <c:v>6</c:v>
                </c:pt>
                <c:pt idx="775">
                  <c:v>10</c:v>
                </c:pt>
                <c:pt idx="776">
                  <c:v>12</c:v>
                </c:pt>
                <c:pt idx="777">
                  <c:v>28</c:v>
                </c:pt>
                <c:pt idx="778">
                  <c:v>7</c:v>
                </c:pt>
                <c:pt idx="779">
                  <c:v>8</c:v>
                </c:pt>
                <c:pt idx="780">
                  <c:v>13</c:v>
                </c:pt>
                <c:pt idx="781">
                  <c:v>8</c:v>
                </c:pt>
                <c:pt idx="782">
                  <c:v>5</c:v>
                </c:pt>
                <c:pt idx="783">
                  <c:v>7</c:v>
                </c:pt>
                <c:pt idx="784">
                  <c:v>15</c:v>
                </c:pt>
                <c:pt idx="785">
                  <c:v>10</c:v>
                </c:pt>
                <c:pt idx="786">
                  <c:v>16</c:v>
                </c:pt>
                <c:pt idx="787">
                  <c:v>16</c:v>
                </c:pt>
                <c:pt idx="788">
                  <c:v>14</c:v>
                </c:pt>
                <c:pt idx="789">
                  <c:v>6</c:v>
                </c:pt>
                <c:pt idx="790">
                  <c:v>10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5</c:v>
                </c:pt>
                <c:pt idx="795">
                  <c:v>9</c:v>
                </c:pt>
                <c:pt idx="796">
                  <c:v>3</c:v>
                </c:pt>
                <c:pt idx="797">
                  <c:v>7</c:v>
                </c:pt>
                <c:pt idx="798">
                  <c:v>10</c:v>
                </c:pt>
                <c:pt idx="799">
                  <c:v>26</c:v>
                </c:pt>
                <c:pt idx="800">
                  <c:v>7</c:v>
                </c:pt>
                <c:pt idx="801">
                  <c:v>9</c:v>
                </c:pt>
                <c:pt idx="802">
                  <c:v>8</c:v>
                </c:pt>
                <c:pt idx="803">
                  <c:v>17</c:v>
                </c:pt>
                <c:pt idx="804">
                  <c:v>8</c:v>
                </c:pt>
                <c:pt idx="805">
                  <c:v>14</c:v>
                </c:pt>
                <c:pt idx="806">
                  <c:v>12</c:v>
                </c:pt>
                <c:pt idx="807">
                  <c:v>11</c:v>
                </c:pt>
                <c:pt idx="808">
                  <c:v>14</c:v>
                </c:pt>
                <c:pt idx="809">
                  <c:v>6</c:v>
                </c:pt>
                <c:pt idx="810">
                  <c:v>10</c:v>
                </c:pt>
                <c:pt idx="811">
                  <c:v>14</c:v>
                </c:pt>
                <c:pt idx="812">
                  <c:v>10</c:v>
                </c:pt>
                <c:pt idx="813">
                  <c:v>11</c:v>
                </c:pt>
                <c:pt idx="814">
                  <c:v>6</c:v>
                </c:pt>
                <c:pt idx="815">
                  <c:v>13</c:v>
                </c:pt>
                <c:pt idx="816">
                  <c:v>7</c:v>
                </c:pt>
                <c:pt idx="817">
                  <c:v>12</c:v>
                </c:pt>
                <c:pt idx="818">
                  <c:v>16</c:v>
                </c:pt>
                <c:pt idx="819">
                  <c:v>16</c:v>
                </c:pt>
                <c:pt idx="820">
                  <c:v>24</c:v>
                </c:pt>
                <c:pt idx="821">
                  <c:v>17</c:v>
                </c:pt>
                <c:pt idx="822">
                  <c:v>14</c:v>
                </c:pt>
                <c:pt idx="823">
                  <c:v>9</c:v>
                </c:pt>
                <c:pt idx="824">
                  <c:v>10</c:v>
                </c:pt>
                <c:pt idx="825">
                  <c:v>17</c:v>
                </c:pt>
                <c:pt idx="826">
                  <c:v>10</c:v>
                </c:pt>
                <c:pt idx="827">
                  <c:v>29</c:v>
                </c:pt>
                <c:pt idx="828">
                  <c:v>15</c:v>
                </c:pt>
                <c:pt idx="829">
                  <c:v>16</c:v>
                </c:pt>
                <c:pt idx="830">
                  <c:v>16</c:v>
                </c:pt>
                <c:pt idx="831">
                  <c:v>8</c:v>
                </c:pt>
                <c:pt idx="832">
                  <c:v>11</c:v>
                </c:pt>
                <c:pt idx="833">
                  <c:v>7</c:v>
                </c:pt>
                <c:pt idx="834">
                  <c:v>10</c:v>
                </c:pt>
                <c:pt idx="835">
                  <c:v>8</c:v>
                </c:pt>
                <c:pt idx="836">
                  <c:v>15</c:v>
                </c:pt>
                <c:pt idx="837">
                  <c:v>6</c:v>
                </c:pt>
                <c:pt idx="838">
                  <c:v>14</c:v>
                </c:pt>
                <c:pt idx="839">
                  <c:v>9</c:v>
                </c:pt>
                <c:pt idx="840">
                  <c:v>8</c:v>
                </c:pt>
                <c:pt idx="841">
                  <c:v>13</c:v>
                </c:pt>
                <c:pt idx="842">
                  <c:v>22</c:v>
                </c:pt>
                <c:pt idx="843">
                  <c:v>6</c:v>
                </c:pt>
                <c:pt idx="844">
                  <c:v>7</c:v>
                </c:pt>
                <c:pt idx="845">
                  <c:v>8</c:v>
                </c:pt>
                <c:pt idx="846">
                  <c:v>12</c:v>
                </c:pt>
                <c:pt idx="847">
                  <c:v>10</c:v>
                </c:pt>
                <c:pt idx="848">
                  <c:v>7</c:v>
                </c:pt>
                <c:pt idx="849">
                  <c:v>8</c:v>
                </c:pt>
                <c:pt idx="850">
                  <c:v>12</c:v>
                </c:pt>
                <c:pt idx="851">
                  <c:v>7</c:v>
                </c:pt>
                <c:pt idx="852">
                  <c:v>20</c:v>
                </c:pt>
                <c:pt idx="853">
                  <c:v>8</c:v>
                </c:pt>
                <c:pt idx="854">
                  <c:v>8</c:v>
                </c:pt>
                <c:pt idx="855">
                  <c:v>6</c:v>
                </c:pt>
                <c:pt idx="856">
                  <c:v>12</c:v>
                </c:pt>
                <c:pt idx="857">
                  <c:v>6</c:v>
                </c:pt>
                <c:pt idx="858">
                  <c:v>7</c:v>
                </c:pt>
                <c:pt idx="859">
                  <c:v>25</c:v>
                </c:pt>
                <c:pt idx="860">
                  <c:v>9</c:v>
                </c:pt>
                <c:pt idx="861">
                  <c:v>12</c:v>
                </c:pt>
                <c:pt idx="862">
                  <c:v>13</c:v>
                </c:pt>
                <c:pt idx="863">
                  <c:v>12</c:v>
                </c:pt>
                <c:pt idx="864">
                  <c:v>11</c:v>
                </c:pt>
                <c:pt idx="865">
                  <c:v>15</c:v>
                </c:pt>
                <c:pt idx="866">
                  <c:v>19</c:v>
                </c:pt>
                <c:pt idx="867">
                  <c:v>8</c:v>
                </c:pt>
                <c:pt idx="868">
                  <c:v>6</c:v>
                </c:pt>
                <c:pt idx="869">
                  <c:v>12</c:v>
                </c:pt>
                <c:pt idx="870">
                  <c:v>11</c:v>
                </c:pt>
                <c:pt idx="871">
                  <c:v>12</c:v>
                </c:pt>
                <c:pt idx="872">
                  <c:v>13</c:v>
                </c:pt>
                <c:pt idx="873">
                  <c:v>10</c:v>
                </c:pt>
                <c:pt idx="874">
                  <c:v>9</c:v>
                </c:pt>
                <c:pt idx="875">
                  <c:v>12</c:v>
                </c:pt>
                <c:pt idx="876">
                  <c:v>25</c:v>
                </c:pt>
                <c:pt idx="877">
                  <c:v>7</c:v>
                </c:pt>
                <c:pt idx="878">
                  <c:v>18</c:v>
                </c:pt>
                <c:pt idx="879">
                  <c:v>15</c:v>
                </c:pt>
                <c:pt idx="880">
                  <c:v>8</c:v>
                </c:pt>
                <c:pt idx="881">
                  <c:v>20</c:v>
                </c:pt>
                <c:pt idx="882">
                  <c:v>3</c:v>
                </c:pt>
                <c:pt idx="883">
                  <c:v>7</c:v>
                </c:pt>
                <c:pt idx="884">
                  <c:v>6</c:v>
                </c:pt>
                <c:pt idx="885">
                  <c:v>8</c:v>
                </c:pt>
                <c:pt idx="886">
                  <c:v>15</c:v>
                </c:pt>
                <c:pt idx="887">
                  <c:v>8</c:v>
                </c:pt>
                <c:pt idx="888">
                  <c:v>15</c:v>
                </c:pt>
                <c:pt idx="889">
                  <c:v>16</c:v>
                </c:pt>
                <c:pt idx="890">
                  <c:v>6</c:v>
                </c:pt>
                <c:pt idx="891">
                  <c:v>10</c:v>
                </c:pt>
                <c:pt idx="892">
                  <c:v>10</c:v>
                </c:pt>
                <c:pt idx="893">
                  <c:v>9</c:v>
                </c:pt>
                <c:pt idx="894">
                  <c:v>13</c:v>
                </c:pt>
                <c:pt idx="895">
                  <c:v>9</c:v>
                </c:pt>
                <c:pt idx="896">
                  <c:v>10</c:v>
                </c:pt>
                <c:pt idx="897">
                  <c:v>7</c:v>
                </c:pt>
                <c:pt idx="898">
                  <c:v>9</c:v>
                </c:pt>
                <c:pt idx="899">
                  <c:v>13</c:v>
                </c:pt>
                <c:pt idx="900">
                  <c:v>5</c:v>
                </c:pt>
                <c:pt idx="901">
                  <c:v>6</c:v>
                </c:pt>
                <c:pt idx="902">
                  <c:v>9</c:v>
                </c:pt>
                <c:pt idx="903">
                  <c:v>7</c:v>
                </c:pt>
                <c:pt idx="904">
                  <c:v>4</c:v>
                </c:pt>
                <c:pt idx="905">
                  <c:v>11</c:v>
                </c:pt>
                <c:pt idx="906">
                  <c:v>20</c:v>
                </c:pt>
                <c:pt idx="907">
                  <c:v>8</c:v>
                </c:pt>
                <c:pt idx="908">
                  <c:v>13</c:v>
                </c:pt>
                <c:pt idx="909">
                  <c:v>7</c:v>
                </c:pt>
                <c:pt idx="910">
                  <c:v>20</c:v>
                </c:pt>
                <c:pt idx="911">
                  <c:v>8</c:v>
                </c:pt>
                <c:pt idx="912">
                  <c:v>4</c:v>
                </c:pt>
                <c:pt idx="913">
                  <c:v>4</c:v>
                </c:pt>
                <c:pt idx="914">
                  <c:v>8</c:v>
                </c:pt>
                <c:pt idx="915">
                  <c:v>23</c:v>
                </c:pt>
                <c:pt idx="916">
                  <c:v>6</c:v>
                </c:pt>
                <c:pt idx="917">
                  <c:v>22</c:v>
                </c:pt>
                <c:pt idx="918">
                  <c:v>20</c:v>
                </c:pt>
                <c:pt idx="919">
                  <c:v>27</c:v>
                </c:pt>
                <c:pt idx="920">
                  <c:v>24</c:v>
                </c:pt>
                <c:pt idx="921">
                  <c:v>13</c:v>
                </c:pt>
                <c:pt idx="922">
                  <c:v>11</c:v>
                </c:pt>
                <c:pt idx="923">
                  <c:v>5</c:v>
                </c:pt>
                <c:pt idx="924">
                  <c:v>16</c:v>
                </c:pt>
                <c:pt idx="925">
                  <c:v>13</c:v>
                </c:pt>
                <c:pt idx="926">
                  <c:v>26</c:v>
                </c:pt>
                <c:pt idx="927">
                  <c:v>12</c:v>
                </c:pt>
                <c:pt idx="928">
                  <c:v>10</c:v>
                </c:pt>
                <c:pt idx="929">
                  <c:v>9</c:v>
                </c:pt>
                <c:pt idx="930">
                  <c:v>16</c:v>
                </c:pt>
                <c:pt idx="931">
                  <c:v>8</c:v>
                </c:pt>
                <c:pt idx="932">
                  <c:v>12</c:v>
                </c:pt>
                <c:pt idx="933">
                  <c:v>7</c:v>
                </c:pt>
                <c:pt idx="934">
                  <c:v>15</c:v>
                </c:pt>
                <c:pt idx="935">
                  <c:v>5</c:v>
                </c:pt>
                <c:pt idx="936">
                  <c:v>11</c:v>
                </c:pt>
                <c:pt idx="937">
                  <c:v>10</c:v>
                </c:pt>
                <c:pt idx="938">
                  <c:v>17</c:v>
                </c:pt>
                <c:pt idx="939">
                  <c:v>24</c:v>
                </c:pt>
                <c:pt idx="940">
                  <c:v>11</c:v>
                </c:pt>
                <c:pt idx="941">
                  <c:v>7</c:v>
                </c:pt>
                <c:pt idx="942">
                  <c:v>3</c:v>
                </c:pt>
                <c:pt idx="943">
                  <c:v>13</c:v>
                </c:pt>
                <c:pt idx="944">
                  <c:v>5</c:v>
                </c:pt>
                <c:pt idx="945">
                  <c:v>6</c:v>
                </c:pt>
                <c:pt idx="946">
                  <c:v>18</c:v>
                </c:pt>
                <c:pt idx="947">
                  <c:v>19</c:v>
                </c:pt>
                <c:pt idx="948">
                  <c:v>7</c:v>
                </c:pt>
                <c:pt idx="949">
                  <c:v>9</c:v>
                </c:pt>
                <c:pt idx="950">
                  <c:v>7</c:v>
                </c:pt>
                <c:pt idx="951">
                  <c:v>13</c:v>
                </c:pt>
                <c:pt idx="952">
                  <c:v>8</c:v>
                </c:pt>
                <c:pt idx="953">
                  <c:v>8</c:v>
                </c:pt>
                <c:pt idx="954">
                  <c:v>3</c:v>
                </c:pt>
                <c:pt idx="955">
                  <c:v>11</c:v>
                </c:pt>
                <c:pt idx="956">
                  <c:v>8</c:v>
                </c:pt>
                <c:pt idx="957">
                  <c:v>15</c:v>
                </c:pt>
                <c:pt idx="958">
                  <c:v>11</c:v>
                </c:pt>
                <c:pt idx="959">
                  <c:v>4</c:v>
                </c:pt>
                <c:pt idx="960">
                  <c:v>6</c:v>
                </c:pt>
                <c:pt idx="961">
                  <c:v>5</c:v>
                </c:pt>
                <c:pt idx="962">
                  <c:v>14</c:v>
                </c:pt>
                <c:pt idx="963">
                  <c:v>7</c:v>
                </c:pt>
                <c:pt idx="964">
                  <c:v>13</c:v>
                </c:pt>
                <c:pt idx="965">
                  <c:v>10</c:v>
                </c:pt>
                <c:pt idx="966">
                  <c:v>9</c:v>
                </c:pt>
                <c:pt idx="967">
                  <c:v>14</c:v>
                </c:pt>
                <c:pt idx="968">
                  <c:v>6</c:v>
                </c:pt>
                <c:pt idx="969">
                  <c:v>9</c:v>
                </c:pt>
                <c:pt idx="970">
                  <c:v>5</c:v>
                </c:pt>
                <c:pt idx="971">
                  <c:v>5</c:v>
                </c:pt>
                <c:pt idx="972">
                  <c:v>12</c:v>
                </c:pt>
                <c:pt idx="973">
                  <c:v>19</c:v>
                </c:pt>
                <c:pt idx="974">
                  <c:v>12</c:v>
                </c:pt>
                <c:pt idx="975">
                  <c:v>29</c:v>
                </c:pt>
                <c:pt idx="976">
                  <c:v>12</c:v>
                </c:pt>
                <c:pt idx="977">
                  <c:v>7</c:v>
                </c:pt>
                <c:pt idx="978">
                  <c:v>7</c:v>
                </c:pt>
                <c:pt idx="979">
                  <c:v>12</c:v>
                </c:pt>
                <c:pt idx="980">
                  <c:v>8</c:v>
                </c:pt>
                <c:pt idx="981">
                  <c:v>10</c:v>
                </c:pt>
                <c:pt idx="982">
                  <c:v>15</c:v>
                </c:pt>
                <c:pt idx="983">
                  <c:v>8</c:v>
                </c:pt>
                <c:pt idx="984">
                  <c:v>15</c:v>
                </c:pt>
                <c:pt idx="985">
                  <c:v>6</c:v>
                </c:pt>
                <c:pt idx="986">
                  <c:v>23</c:v>
                </c:pt>
                <c:pt idx="987">
                  <c:v>5</c:v>
                </c:pt>
                <c:pt idx="988">
                  <c:v>6</c:v>
                </c:pt>
                <c:pt idx="989">
                  <c:v>16</c:v>
                </c:pt>
                <c:pt idx="990">
                  <c:v>7</c:v>
                </c:pt>
                <c:pt idx="991">
                  <c:v>16</c:v>
                </c:pt>
                <c:pt idx="992">
                  <c:v>8</c:v>
                </c:pt>
                <c:pt idx="993">
                  <c:v>6</c:v>
                </c:pt>
                <c:pt idx="994">
                  <c:v>8</c:v>
                </c:pt>
                <c:pt idx="995">
                  <c:v>11</c:v>
                </c:pt>
                <c:pt idx="996">
                  <c:v>18</c:v>
                </c:pt>
                <c:pt idx="997">
                  <c:v>16</c:v>
                </c:pt>
                <c:pt idx="998">
                  <c:v>8</c:v>
                </c:pt>
                <c:pt idx="999">
                  <c:v>6</c:v>
                </c:pt>
                <c:pt idx="1000">
                  <c:v>12</c:v>
                </c:pt>
                <c:pt idx="1001">
                  <c:v>14</c:v>
                </c:pt>
                <c:pt idx="1002">
                  <c:v>4</c:v>
                </c:pt>
                <c:pt idx="1003">
                  <c:v>7</c:v>
                </c:pt>
                <c:pt idx="1004">
                  <c:v>12</c:v>
                </c:pt>
                <c:pt idx="1005">
                  <c:v>7</c:v>
                </c:pt>
                <c:pt idx="1006">
                  <c:v>4</c:v>
                </c:pt>
                <c:pt idx="1007">
                  <c:v>12</c:v>
                </c:pt>
                <c:pt idx="1008">
                  <c:v>13</c:v>
                </c:pt>
                <c:pt idx="1009">
                  <c:v>6</c:v>
                </c:pt>
                <c:pt idx="1010">
                  <c:v>19</c:v>
                </c:pt>
                <c:pt idx="1011">
                  <c:v>7</c:v>
                </c:pt>
                <c:pt idx="1012">
                  <c:v>10</c:v>
                </c:pt>
                <c:pt idx="1013">
                  <c:v>14</c:v>
                </c:pt>
                <c:pt idx="1014">
                  <c:v>3</c:v>
                </c:pt>
                <c:pt idx="1015">
                  <c:v>15</c:v>
                </c:pt>
                <c:pt idx="1016">
                  <c:v>9</c:v>
                </c:pt>
                <c:pt idx="1017">
                  <c:v>9</c:v>
                </c:pt>
                <c:pt idx="1018">
                  <c:v>17</c:v>
                </c:pt>
                <c:pt idx="1019">
                  <c:v>19</c:v>
                </c:pt>
                <c:pt idx="1020">
                  <c:v>12</c:v>
                </c:pt>
                <c:pt idx="1021">
                  <c:v>9</c:v>
                </c:pt>
                <c:pt idx="1022">
                  <c:v>9</c:v>
                </c:pt>
                <c:pt idx="1023">
                  <c:v>12</c:v>
                </c:pt>
                <c:pt idx="1024">
                  <c:v>17</c:v>
                </c:pt>
                <c:pt idx="1025">
                  <c:v>14</c:v>
                </c:pt>
                <c:pt idx="1026">
                  <c:v>5</c:v>
                </c:pt>
                <c:pt idx="1027">
                  <c:v>11</c:v>
                </c:pt>
                <c:pt idx="1028">
                  <c:v>11</c:v>
                </c:pt>
                <c:pt idx="1029">
                  <c:v>12</c:v>
                </c:pt>
                <c:pt idx="1030">
                  <c:v>13</c:v>
                </c:pt>
                <c:pt idx="1031">
                  <c:v>8</c:v>
                </c:pt>
                <c:pt idx="1032">
                  <c:v>6</c:v>
                </c:pt>
                <c:pt idx="1033">
                  <c:v>14</c:v>
                </c:pt>
                <c:pt idx="1034">
                  <c:v>30</c:v>
                </c:pt>
                <c:pt idx="1035">
                  <c:v>5</c:v>
                </c:pt>
                <c:pt idx="1036">
                  <c:v>7</c:v>
                </c:pt>
                <c:pt idx="1037">
                  <c:v>23</c:v>
                </c:pt>
                <c:pt idx="1038">
                  <c:v>16</c:v>
                </c:pt>
                <c:pt idx="1039">
                  <c:v>11</c:v>
                </c:pt>
                <c:pt idx="1040">
                  <c:v>14</c:v>
                </c:pt>
                <c:pt idx="1041">
                  <c:v>8</c:v>
                </c:pt>
                <c:pt idx="1042">
                  <c:v>8</c:v>
                </c:pt>
                <c:pt idx="1043">
                  <c:v>9</c:v>
                </c:pt>
                <c:pt idx="1044">
                  <c:v>10</c:v>
                </c:pt>
                <c:pt idx="1045">
                  <c:v>15</c:v>
                </c:pt>
                <c:pt idx="1046">
                  <c:v>8</c:v>
                </c:pt>
                <c:pt idx="1047">
                  <c:v>5</c:v>
                </c:pt>
                <c:pt idx="1048">
                  <c:v>19</c:v>
                </c:pt>
                <c:pt idx="1049">
                  <c:v>6</c:v>
                </c:pt>
                <c:pt idx="1050">
                  <c:v>6</c:v>
                </c:pt>
                <c:pt idx="1051">
                  <c:v>9</c:v>
                </c:pt>
                <c:pt idx="1052">
                  <c:v>11</c:v>
                </c:pt>
                <c:pt idx="1053">
                  <c:v>12</c:v>
                </c:pt>
                <c:pt idx="1054">
                  <c:v>12</c:v>
                </c:pt>
                <c:pt idx="1055">
                  <c:v>6</c:v>
                </c:pt>
                <c:pt idx="1056">
                  <c:v>19</c:v>
                </c:pt>
                <c:pt idx="1057">
                  <c:v>11</c:v>
                </c:pt>
                <c:pt idx="1058">
                  <c:v>17</c:v>
                </c:pt>
                <c:pt idx="1059">
                  <c:v>5</c:v>
                </c:pt>
                <c:pt idx="1060">
                  <c:v>12</c:v>
                </c:pt>
                <c:pt idx="1061">
                  <c:v>16</c:v>
                </c:pt>
                <c:pt idx="1062">
                  <c:v>10</c:v>
                </c:pt>
                <c:pt idx="1063">
                  <c:v>12</c:v>
                </c:pt>
                <c:pt idx="1064">
                  <c:v>7</c:v>
                </c:pt>
                <c:pt idx="1065">
                  <c:v>12</c:v>
                </c:pt>
                <c:pt idx="1066">
                  <c:v>7</c:v>
                </c:pt>
                <c:pt idx="1067">
                  <c:v>11</c:v>
                </c:pt>
                <c:pt idx="1068">
                  <c:v>8</c:v>
                </c:pt>
                <c:pt idx="1069">
                  <c:v>23</c:v>
                </c:pt>
                <c:pt idx="1070">
                  <c:v>5</c:v>
                </c:pt>
                <c:pt idx="1071">
                  <c:v>12</c:v>
                </c:pt>
                <c:pt idx="1072">
                  <c:v>13</c:v>
                </c:pt>
                <c:pt idx="1073">
                  <c:v>11</c:v>
                </c:pt>
                <c:pt idx="1074">
                  <c:v>12</c:v>
                </c:pt>
                <c:pt idx="1075">
                  <c:v>9</c:v>
                </c:pt>
                <c:pt idx="1076">
                  <c:v>6</c:v>
                </c:pt>
                <c:pt idx="1077">
                  <c:v>5</c:v>
                </c:pt>
                <c:pt idx="1078">
                  <c:v>6</c:v>
                </c:pt>
                <c:pt idx="1079">
                  <c:v>9</c:v>
                </c:pt>
                <c:pt idx="1080">
                  <c:v>8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8</c:v>
                </c:pt>
                <c:pt idx="1085">
                  <c:v>13</c:v>
                </c:pt>
                <c:pt idx="1086">
                  <c:v>5</c:v>
                </c:pt>
                <c:pt idx="1087">
                  <c:v>11</c:v>
                </c:pt>
                <c:pt idx="1088">
                  <c:v>10</c:v>
                </c:pt>
                <c:pt idx="1089">
                  <c:v>7</c:v>
                </c:pt>
                <c:pt idx="1090">
                  <c:v>6</c:v>
                </c:pt>
                <c:pt idx="1091">
                  <c:v>7</c:v>
                </c:pt>
                <c:pt idx="1092">
                  <c:v>9</c:v>
                </c:pt>
                <c:pt idx="1093">
                  <c:v>6</c:v>
                </c:pt>
                <c:pt idx="1094">
                  <c:v>11</c:v>
                </c:pt>
                <c:pt idx="1095">
                  <c:v>5</c:v>
                </c:pt>
                <c:pt idx="1096">
                  <c:v>10</c:v>
                </c:pt>
                <c:pt idx="1097">
                  <c:v>12</c:v>
                </c:pt>
                <c:pt idx="1098">
                  <c:v>10</c:v>
                </c:pt>
                <c:pt idx="1099">
                  <c:v>10</c:v>
                </c:pt>
                <c:pt idx="1100">
                  <c:v>8</c:v>
                </c:pt>
                <c:pt idx="1101">
                  <c:v>13</c:v>
                </c:pt>
                <c:pt idx="1102">
                  <c:v>9</c:v>
                </c:pt>
                <c:pt idx="1103">
                  <c:v>22</c:v>
                </c:pt>
                <c:pt idx="1104">
                  <c:v>9</c:v>
                </c:pt>
                <c:pt idx="1105">
                  <c:v>7</c:v>
                </c:pt>
                <c:pt idx="1106">
                  <c:v>10</c:v>
                </c:pt>
                <c:pt idx="1107">
                  <c:v>9</c:v>
                </c:pt>
                <c:pt idx="1108">
                  <c:v>9</c:v>
                </c:pt>
                <c:pt idx="1109">
                  <c:v>5</c:v>
                </c:pt>
                <c:pt idx="1110">
                  <c:v>7</c:v>
                </c:pt>
                <c:pt idx="1111">
                  <c:v>10</c:v>
                </c:pt>
                <c:pt idx="1112">
                  <c:v>9</c:v>
                </c:pt>
                <c:pt idx="1113">
                  <c:v>9</c:v>
                </c:pt>
                <c:pt idx="1114">
                  <c:v>15</c:v>
                </c:pt>
                <c:pt idx="1115">
                  <c:v>15</c:v>
                </c:pt>
                <c:pt idx="1116">
                  <c:v>16</c:v>
                </c:pt>
                <c:pt idx="1117">
                  <c:v>11</c:v>
                </c:pt>
                <c:pt idx="1118">
                  <c:v>18</c:v>
                </c:pt>
                <c:pt idx="1119">
                  <c:v>9</c:v>
                </c:pt>
                <c:pt idx="1120">
                  <c:v>18</c:v>
                </c:pt>
                <c:pt idx="1121">
                  <c:v>9</c:v>
                </c:pt>
                <c:pt idx="1122">
                  <c:v>14</c:v>
                </c:pt>
                <c:pt idx="1123">
                  <c:v>13</c:v>
                </c:pt>
                <c:pt idx="1124">
                  <c:v>16</c:v>
                </c:pt>
                <c:pt idx="1125">
                  <c:v>7</c:v>
                </c:pt>
                <c:pt idx="1126">
                  <c:v>12</c:v>
                </c:pt>
                <c:pt idx="1127">
                  <c:v>13</c:v>
                </c:pt>
                <c:pt idx="1128">
                  <c:v>5</c:v>
                </c:pt>
                <c:pt idx="1129">
                  <c:v>11</c:v>
                </c:pt>
                <c:pt idx="1130">
                  <c:v>10</c:v>
                </c:pt>
                <c:pt idx="1131">
                  <c:v>9</c:v>
                </c:pt>
                <c:pt idx="1132">
                  <c:v>9</c:v>
                </c:pt>
                <c:pt idx="1133">
                  <c:v>13</c:v>
                </c:pt>
                <c:pt idx="1134">
                  <c:v>8</c:v>
                </c:pt>
                <c:pt idx="1135">
                  <c:v>9</c:v>
                </c:pt>
                <c:pt idx="1136">
                  <c:v>14</c:v>
                </c:pt>
                <c:pt idx="1137">
                  <c:v>13</c:v>
                </c:pt>
                <c:pt idx="1138">
                  <c:v>6</c:v>
                </c:pt>
                <c:pt idx="1139">
                  <c:v>11</c:v>
                </c:pt>
                <c:pt idx="1140">
                  <c:v>10</c:v>
                </c:pt>
                <c:pt idx="1141">
                  <c:v>19</c:v>
                </c:pt>
                <c:pt idx="1142">
                  <c:v>11</c:v>
                </c:pt>
                <c:pt idx="1143">
                  <c:v>5</c:v>
                </c:pt>
                <c:pt idx="1144">
                  <c:v>17</c:v>
                </c:pt>
                <c:pt idx="1145">
                  <c:v>9</c:v>
                </c:pt>
                <c:pt idx="1146">
                  <c:v>14</c:v>
                </c:pt>
                <c:pt idx="1147">
                  <c:v>9</c:v>
                </c:pt>
                <c:pt idx="1148">
                  <c:v>11</c:v>
                </c:pt>
                <c:pt idx="1149">
                  <c:v>25</c:v>
                </c:pt>
                <c:pt idx="1150">
                  <c:v>29</c:v>
                </c:pt>
                <c:pt idx="1151">
                  <c:v>8</c:v>
                </c:pt>
                <c:pt idx="1152">
                  <c:v>6</c:v>
                </c:pt>
                <c:pt idx="1153">
                  <c:v>5</c:v>
                </c:pt>
                <c:pt idx="1154">
                  <c:v>9</c:v>
                </c:pt>
                <c:pt idx="1155">
                  <c:v>14</c:v>
                </c:pt>
                <c:pt idx="1156">
                  <c:v>13</c:v>
                </c:pt>
                <c:pt idx="1157">
                  <c:v>7</c:v>
                </c:pt>
                <c:pt idx="1158">
                  <c:v>3</c:v>
                </c:pt>
                <c:pt idx="1159">
                  <c:v>7</c:v>
                </c:pt>
                <c:pt idx="1160">
                  <c:v>8</c:v>
                </c:pt>
                <c:pt idx="1161">
                  <c:v>6</c:v>
                </c:pt>
                <c:pt idx="1162">
                  <c:v>4</c:v>
                </c:pt>
                <c:pt idx="1163">
                  <c:v>32</c:v>
                </c:pt>
                <c:pt idx="1164">
                  <c:v>12</c:v>
                </c:pt>
                <c:pt idx="1165">
                  <c:v>7</c:v>
                </c:pt>
                <c:pt idx="1166">
                  <c:v>9</c:v>
                </c:pt>
                <c:pt idx="1167">
                  <c:v>8</c:v>
                </c:pt>
                <c:pt idx="1168">
                  <c:v>16</c:v>
                </c:pt>
                <c:pt idx="1169">
                  <c:v>25</c:v>
                </c:pt>
                <c:pt idx="1170">
                  <c:v>9</c:v>
                </c:pt>
                <c:pt idx="1171">
                  <c:v>12</c:v>
                </c:pt>
                <c:pt idx="1172">
                  <c:v>6</c:v>
                </c:pt>
                <c:pt idx="1173">
                  <c:v>11</c:v>
                </c:pt>
                <c:pt idx="1174">
                  <c:v>9</c:v>
                </c:pt>
                <c:pt idx="1175">
                  <c:v>9</c:v>
                </c:pt>
                <c:pt idx="1176">
                  <c:v>19</c:v>
                </c:pt>
                <c:pt idx="1177">
                  <c:v>14</c:v>
                </c:pt>
                <c:pt idx="1178">
                  <c:v>10</c:v>
                </c:pt>
                <c:pt idx="1179">
                  <c:v>7</c:v>
                </c:pt>
                <c:pt idx="1180">
                  <c:v>7</c:v>
                </c:pt>
                <c:pt idx="1181">
                  <c:v>9</c:v>
                </c:pt>
                <c:pt idx="1182">
                  <c:v>14</c:v>
                </c:pt>
                <c:pt idx="1183">
                  <c:v>15</c:v>
                </c:pt>
                <c:pt idx="1184">
                  <c:v>16</c:v>
                </c:pt>
                <c:pt idx="1185">
                  <c:v>10</c:v>
                </c:pt>
                <c:pt idx="1186">
                  <c:v>9</c:v>
                </c:pt>
                <c:pt idx="1187">
                  <c:v>5</c:v>
                </c:pt>
                <c:pt idx="1188">
                  <c:v>11</c:v>
                </c:pt>
                <c:pt idx="1189">
                  <c:v>7</c:v>
                </c:pt>
                <c:pt idx="1190">
                  <c:v>18</c:v>
                </c:pt>
                <c:pt idx="1191">
                  <c:v>15</c:v>
                </c:pt>
                <c:pt idx="1192">
                  <c:v>18</c:v>
                </c:pt>
                <c:pt idx="1193">
                  <c:v>14</c:v>
                </c:pt>
                <c:pt idx="1194">
                  <c:v>10</c:v>
                </c:pt>
                <c:pt idx="1195">
                  <c:v>27</c:v>
                </c:pt>
                <c:pt idx="1196">
                  <c:v>8</c:v>
                </c:pt>
                <c:pt idx="1197">
                  <c:v>24</c:v>
                </c:pt>
                <c:pt idx="1198">
                  <c:v>12</c:v>
                </c:pt>
                <c:pt idx="1199">
                  <c:v>9</c:v>
                </c:pt>
                <c:pt idx="1200">
                  <c:v>22</c:v>
                </c:pt>
                <c:pt idx="1201">
                  <c:v>6</c:v>
                </c:pt>
                <c:pt idx="1202">
                  <c:v>14</c:v>
                </c:pt>
                <c:pt idx="1203">
                  <c:v>12</c:v>
                </c:pt>
                <c:pt idx="1204">
                  <c:v>7</c:v>
                </c:pt>
                <c:pt idx="1205">
                  <c:v>24</c:v>
                </c:pt>
                <c:pt idx="1206">
                  <c:v>11</c:v>
                </c:pt>
                <c:pt idx="1207">
                  <c:v>9</c:v>
                </c:pt>
                <c:pt idx="1208">
                  <c:v>25</c:v>
                </c:pt>
                <c:pt idx="1209">
                  <c:v>10</c:v>
                </c:pt>
                <c:pt idx="1210">
                  <c:v>17</c:v>
                </c:pt>
                <c:pt idx="1211">
                  <c:v>16</c:v>
                </c:pt>
                <c:pt idx="1212">
                  <c:v>9</c:v>
                </c:pt>
                <c:pt idx="1213">
                  <c:v>25</c:v>
                </c:pt>
                <c:pt idx="1214">
                  <c:v>9</c:v>
                </c:pt>
                <c:pt idx="1215">
                  <c:v>10</c:v>
                </c:pt>
                <c:pt idx="1216">
                  <c:v>10</c:v>
                </c:pt>
                <c:pt idx="1217">
                  <c:v>15</c:v>
                </c:pt>
                <c:pt idx="1218">
                  <c:v>5</c:v>
                </c:pt>
                <c:pt idx="1219">
                  <c:v>14</c:v>
                </c:pt>
                <c:pt idx="1220">
                  <c:v>7</c:v>
                </c:pt>
                <c:pt idx="1221">
                  <c:v>12</c:v>
                </c:pt>
                <c:pt idx="1222">
                  <c:v>11</c:v>
                </c:pt>
                <c:pt idx="1223">
                  <c:v>11</c:v>
                </c:pt>
                <c:pt idx="1224">
                  <c:v>6</c:v>
                </c:pt>
                <c:pt idx="1225">
                  <c:v>6</c:v>
                </c:pt>
                <c:pt idx="1226">
                  <c:v>11</c:v>
                </c:pt>
                <c:pt idx="1227">
                  <c:v>17</c:v>
                </c:pt>
                <c:pt idx="1228">
                  <c:v>12</c:v>
                </c:pt>
                <c:pt idx="1229">
                  <c:v>9</c:v>
                </c:pt>
                <c:pt idx="1230">
                  <c:v>15</c:v>
                </c:pt>
                <c:pt idx="1231">
                  <c:v>18</c:v>
                </c:pt>
                <c:pt idx="1232">
                  <c:v>16</c:v>
                </c:pt>
                <c:pt idx="1233">
                  <c:v>9</c:v>
                </c:pt>
                <c:pt idx="1234">
                  <c:v>10</c:v>
                </c:pt>
                <c:pt idx="1235">
                  <c:v>7</c:v>
                </c:pt>
                <c:pt idx="1236">
                  <c:v>17</c:v>
                </c:pt>
                <c:pt idx="1237">
                  <c:v>16</c:v>
                </c:pt>
                <c:pt idx="1238">
                  <c:v>8</c:v>
                </c:pt>
                <c:pt idx="1239">
                  <c:v>7</c:v>
                </c:pt>
                <c:pt idx="1240">
                  <c:v>9</c:v>
                </c:pt>
                <c:pt idx="1241">
                  <c:v>5</c:v>
                </c:pt>
                <c:pt idx="1242">
                  <c:v>16</c:v>
                </c:pt>
                <c:pt idx="1243">
                  <c:v>9</c:v>
                </c:pt>
                <c:pt idx="1244">
                  <c:v>16</c:v>
                </c:pt>
                <c:pt idx="1245">
                  <c:v>8</c:v>
                </c:pt>
                <c:pt idx="1246">
                  <c:v>13</c:v>
                </c:pt>
                <c:pt idx="1247">
                  <c:v>12</c:v>
                </c:pt>
                <c:pt idx="1248">
                  <c:v>16</c:v>
                </c:pt>
                <c:pt idx="1249">
                  <c:v>5</c:v>
                </c:pt>
                <c:pt idx="1250">
                  <c:v>16</c:v>
                </c:pt>
                <c:pt idx="1251">
                  <c:v>8</c:v>
                </c:pt>
                <c:pt idx="1252">
                  <c:v>6</c:v>
                </c:pt>
                <c:pt idx="1253">
                  <c:v>8</c:v>
                </c:pt>
                <c:pt idx="1254">
                  <c:v>10</c:v>
                </c:pt>
                <c:pt idx="1255">
                  <c:v>17</c:v>
                </c:pt>
                <c:pt idx="1256">
                  <c:v>9</c:v>
                </c:pt>
                <c:pt idx="1257">
                  <c:v>6</c:v>
                </c:pt>
                <c:pt idx="1258">
                  <c:v>11</c:v>
                </c:pt>
                <c:pt idx="1259">
                  <c:v>5</c:v>
                </c:pt>
                <c:pt idx="1260">
                  <c:v>10</c:v>
                </c:pt>
                <c:pt idx="1261">
                  <c:v>8</c:v>
                </c:pt>
                <c:pt idx="1262">
                  <c:v>17</c:v>
                </c:pt>
                <c:pt idx="1263">
                  <c:v>4</c:v>
                </c:pt>
                <c:pt idx="1264">
                  <c:v>5</c:v>
                </c:pt>
                <c:pt idx="1265">
                  <c:v>9</c:v>
                </c:pt>
                <c:pt idx="1266">
                  <c:v>20</c:v>
                </c:pt>
                <c:pt idx="1267">
                  <c:v>17</c:v>
                </c:pt>
                <c:pt idx="1268">
                  <c:v>4</c:v>
                </c:pt>
                <c:pt idx="1269">
                  <c:v>16</c:v>
                </c:pt>
                <c:pt idx="1270">
                  <c:v>9</c:v>
                </c:pt>
                <c:pt idx="1271">
                  <c:v>14</c:v>
                </c:pt>
                <c:pt idx="1272">
                  <c:v>4</c:v>
                </c:pt>
                <c:pt idx="1273">
                  <c:v>7</c:v>
                </c:pt>
                <c:pt idx="1274">
                  <c:v>10</c:v>
                </c:pt>
                <c:pt idx="1275">
                  <c:v>10</c:v>
                </c:pt>
                <c:pt idx="1276">
                  <c:v>13</c:v>
                </c:pt>
                <c:pt idx="1277">
                  <c:v>7</c:v>
                </c:pt>
                <c:pt idx="1278">
                  <c:v>10</c:v>
                </c:pt>
                <c:pt idx="1279">
                  <c:v>5</c:v>
                </c:pt>
                <c:pt idx="1280">
                  <c:v>13</c:v>
                </c:pt>
                <c:pt idx="1281">
                  <c:v>15</c:v>
                </c:pt>
                <c:pt idx="1282">
                  <c:v>13</c:v>
                </c:pt>
                <c:pt idx="1283">
                  <c:v>14</c:v>
                </c:pt>
                <c:pt idx="1284">
                  <c:v>8</c:v>
                </c:pt>
                <c:pt idx="1285">
                  <c:v>10</c:v>
                </c:pt>
                <c:pt idx="1286">
                  <c:v>8</c:v>
                </c:pt>
                <c:pt idx="1287">
                  <c:v>19</c:v>
                </c:pt>
                <c:pt idx="1288">
                  <c:v>11</c:v>
                </c:pt>
                <c:pt idx="1289">
                  <c:v>12</c:v>
                </c:pt>
                <c:pt idx="1290">
                  <c:v>2</c:v>
                </c:pt>
                <c:pt idx="1291">
                  <c:v>7</c:v>
                </c:pt>
                <c:pt idx="1292">
                  <c:v>11</c:v>
                </c:pt>
                <c:pt idx="1293">
                  <c:v>12</c:v>
                </c:pt>
                <c:pt idx="1294">
                  <c:v>14</c:v>
                </c:pt>
                <c:pt idx="1295">
                  <c:v>20</c:v>
                </c:pt>
                <c:pt idx="1296">
                  <c:v>9</c:v>
                </c:pt>
                <c:pt idx="1297">
                  <c:v>22</c:v>
                </c:pt>
                <c:pt idx="1298">
                  <c:v>7</c:v>
                </c:pt>
                <c:pt idx="1299">
                  <c:v>13</c:v>
                </c:pt>
                <c:pt idx="1300">
                  <c:v>7</c:v>
                </c:pt>
                <c:pt idx="1301">
                  <c:v>14</c:v>
                </c:pt>
                <c:pt idx="1302">
                  <c:v>15</c:v>
                </c:pt>
                <c:pt idx="1303">
                  <c:v>17</c:v>
                </c:pt>
                <c:pt idx="1304">
                  <c:v>10</c:v>
                </c:pt>
                <c:pt idx="1305">
                  <c:v>10</c:v>
                </c:pt>
                <c:pt idx="1306">
                  <c:v>8</c:v>
                </c:pt>
                <c:pt idx="1307">
                  <c:v>14</c:v>
                </c:pt>
                <c:pt idx="1308">
                  <c:v>11</c:v>
                </c:pt>
                <c:pt idx="1309">
                  <c:v>14</c:v>
                </c:pt>
                <c:pt idx="1310">
                  <c:v>14</c:v>
                </c:pt>
                <c:pt idx="1311">
                  <c:v>11</c:v>
                </c:pt>
                <c:pt idx="1312">
                  <c:v>10</c:v>
                </c:pt>
                <c:pt idx="1313">
                  <c:v>14</c:v>
                </c:pt>
                <c:pt idx="1314">
                  <c:v>4</c:v>
                </c:pt>
                <c:pt idx="1315">
                  <c:v>10</c:v>
                </c:pt>
                <c:pt idx="1316">
                  <c:v>6</c:v>
                </c:pt>
                <c:pt idx="1317">
                  <c:v>9</c:v>
                </c:pt>
                <c:pt idx="1318">
                  <c:v>11</c:v>
                </c:pt>
                <c:pt idx="1319">
                  <c:v>9</c:v>
                </c:pt>
                <c:pt idx="1320">
                  <c:v>19</c:v>
                </c:pt>
                <c:pt idx="1321">
                  <c:v>7</c:v>
                </c:pt>
                <c:pt idx="1322">
                  <c:v>17</c:v>
                </c:pt>
                <c:pt idx="1323">
                  <c:v>10</c:v>
                </c:pt>
                <c:pt idx="1324">
                  <c:v>11</c:v>
                </c:pt>
                <c:pt idx="1325">
                  <c:v>4</c:v>
                </c:pt>
                <c:pt idx="1326">
                  <c:v>16</c:v>
                </c:pt>
                <c:pt idx="1327">
                  <c:v>11</c:v>
                </c:pt>
                <c:pt idx="1328">
                  <c:v>2</c:v>
                </c:pt>
                <c:pt idx="1329">
                  <c:v>8</c:v>
                </c:pt>
                <c:pt idx="1330">
                  <c:v>18</c:v>
                </c:pt>
                <c:pt idx="1331">
                  <c:v>11</c:v>
                </c:pt>
                <c:pt idx="1332">
                  <c:v>8</c:v>
                </c:pt>
                <c:pt idx="1333">
                  <c:v>5</c:v>
                </c:pt>
                <c:pt idx="1334">
                  <c:v>9</c:v>
                </c:pt>
                <c:pt idx="1335">
                  <c:v>6</c:v>
                </c:pt>
                <c:pt idx="1336">
                  <c:v>7</c:v>
                </c:pt>
                <c:pt idx="1337">
                  <c:v>25</c:v>
                </c:pt>
                <c:pt idx="1338">
                  <c:v>17</c:v>
                </c:pt>
                <c:pt idx="1339">
                  <c:v>10</c:v>
                </c:pt>
                <c:pt idx="1340">
                  <c:v>14</c:v>
                </c:pt>
                <c:pt idx="1341">
                  <c:v>9</c:v>
                </c:pt>
                <c:pt idx="1342">
                  <c:v>6</c:v>
                </c:pt>
                <c:pt idx="1343">
                  <c:v>6</c:v>
                </c:pt>
                <c:pt idx="1344">
                  <c:v>14</c:v>
                </c:pt>
                <c:pt idx="1345">
                  <c:v>8</c:v>
                </c:pt>
                <c:pt idx="1346">
                  <c:v>6</c:v>
                </c:pt>
                <c:pt idx="1347">
                  <c:v>6</c:v>
                </c:pt>
                <c:pt idx="1348">
                  <c:v>10</c:v>
                </c:pt>
                <c:pt idx="1349">
                  <c:v>19</c:v>
                </c:pt>
                <c:pt idx="1350">
                  <c:v>18</c:v>
                </c:pt>
                <c:pt idx="1351">
                  <c:v>6</c:v>
                </c:pt>
                <c:pt idx="1352">
                  <c:v>17</c:v>
                </c:pt>
                <c:pt idx="1353">
                  <c:v>8</c:v>
                </c:pt>
                <c:pt idx="1354">
                  <c:v>9</c:v>
                </c:pt>
                <c:pt idx="1355">
                  <c:v>11</c:v>
                </c:pt>
                <c:pt idx="1356">
                  <c:v>8</c:v>
                </c:pt>
                <c:pt idx="1357">
                  <c:v>14</c:v>
                </c:pt>
                <c:pt idx="1358">
                  <c:v>7</c:v>
                </c:pt>
                <c:pt idx="1359">
                  <c:v>12</c:v>
                </c:pt>
                <c:pt idx="1360">
                  <c:v>8</c:v>
                </c:pt>
                <c:pt idx="1361">
                  <c:v>5</c:v>
                </c:pt>
                <c:pt idx="1362">
                  <c:v>12</c:v>
                </c:pt>
                <c:pt idx="1363">
                  <c:v>5</c:v>
                </c:pt>
                <c:pt idx="1364">
                  <c:v>10</c:v>
                </c:pt>
                <c:pt idx="1365">
                  <c:v>12</c:v>
                </c:pt>
                <c:pt idx="1366">
                  <c:v>7</c:v>
                </c:pt>
                <c:pt idx="1367">
                  <c:v>8</c:v>
                </c:pt>
                <c:pt idx="1368">
                  <c:v>14</c:v>
                </c:pt>
                <c:pt idx="136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C-9542-9803-A82BCBCB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11008"/>
        <c:axId val="1043124928"/>
      </c:scatterChart>
      <c:valAx>
        <c:axId val="13105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124928"/>
        <c:crosses val="autoZero"/>
        <c:crossBetween val="midCat"/>
      </c:valAx>
      <c:valAx>
        <c:axId val="10431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5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'Данные(чистые)'!$K$1</c:f>
              <c:strCache>
                <c:ptCount val="1"/>
                <c:pt idx="0">
                  <c:v>Ежемесячный платеж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'Данные(чистые)'!$K$2:$K$1371</c:f>
              <c:numCache>
                <c:formatCode>0.00</c:formatCode>
                <c:ptCount val="1370"/>
                <c:pt idx="0">
                  <c:v>5214.74</c:v>
                </c:pt>
                <c:pt idx="1">
                  <c:v>8741.9</c:v>
                </c:pt>
                <c:pt idx="2">
                  <c:v>16367.74</c:v>
                </c:pt>
                <c:pt idx="3">
                  <c:v>10855.08</c:v>
                </c:pt>
                <c:pt idx="4">
                  <c:v>18660.28</c:v>
                </c:pt>
                <c:pt idx="5">
                  <c:v>39277.75</c:v>
                </c:pt>
                <c:pt idx="6">
                  <c:v>14211.24</c:v>
                </c:pt>
                <c:pt idx="7">
                  <c:v>17612.240000000002</c:v>
                </c:pt>
                <c:pt idx="8">
                  <c:v>2478.5500000000002</c:v>
                </c:pt>
                <c:pt idx="9">
                  <c:v>9632.81</c:v>
                </c:pt>
                <c:pt idx="10">
                  <c:v>13202.15</c:v>
                </c:pt>
                <c:pt idx="11">
                  <c:v>21900.35</c:v>
                </c:pt>
                <c:pt idx="12">
                  <c:v>5860.74</c:v>
                </c:pt>
                <c:pt idx="13">
                  <c:v>6812.26</c:v>
                </c:pt>
                <c:pt idx="14">
                  <c:v>15647.45</c:v>
                </c:pt>
                <c:pt idx="15">
                  <c:v>25186.21</c:v>
                </c:pt>
                <c:pt idx="16">
                  <c:v>16913.990000000002</c:v>
                </c:pt>
                <c:pt idx="17">
                  <c:v>9311.7099999999991</c:v>
                </c:pt>
                <c:pt idx="18">
                  <c:v>18205.04</c:v>
                </c:pt>
                <c:pt idx="19">
                  <c:v>20597.330000000002</c:v>
                </c:pt>
                <c:pt idx="20">
                  <c:v>3404.99</c:v>
                </c:pt>
                <c:pt idx="21">
                  <c:v>13090.43</c:v>
                </c:pt>
                <c:pt idx="22">
                  <c:v>14697.07</c:v>
                </c:pt>
                <c:pt idx="23">
                  <c:v>5777.9</c:v>
                </c:pt>
                <c:pt idx="24">
                  <c:v>44601.74</c:v>
                </c:pt>
                <c:pt idx="25">
                  <c:v>12946.79</c:v>
                </c:pt>
                <c:pt idx="26">
                  <c:v>18199.150000000001</c:v>
                </c:pt>
                <c:pt idx="27">
                  <c:v>16138.6</c:v>
                </c:pt>
                <c:pt idx="28">
                  <c:v>20923.560000000001</c:v>
                </c:pt>
                <c:pt idx="29">
                  <c:v>14341.39</c:v>
                </c:pt>
                <c:pt idx="30">
                  <c:v>22667.38</c:v>
                </c:pt>
                <c:pt idx="31">
                  <c:v>14207.63</c:v>
                </c:pt>
                <c:pt idx="32">
                  <c:v>5163.25</c:v>
                </c:pt>
                <c:pt idx="33">
                  <c:v>28372.89</c:v>
                </c:pt>
                <c:pt idx="34">
                  <c:v>10135.36</c:v>
                </c:pt>
                <c:pt idx="35">
                  <c:v>34711.29</c:v>
                </c:pt>
                <c:pt idx="36">
                  <c:v>9761.25</c:v>
                </c:pt>
                <c:pt idx="37">
                  <c:v>30522.74</c:v>
                </c:pt>
                <c:pt idx="38">
                  <c:v>8230.99</c:v>
                </c:pt>
                <c:pt idx="39">
                  <c:v>15664.74</c:v>
                </c:pt>
                <c:pt idx="40">
                  <c:v>48278.62</c:v>
                </c:pt>
                <c:pt idx="41">
                  <c:v>42500.15</c:v>
                </c:pt>
                <c:pt idx="42">
                  <c:v>22632.99</c:v>
                </c:pt>
                <c:pt idx="43">
                  <c:v>27997.64</c:v>
                </c:pt>
                <c:pt idx="44">
                  <c:v>19750.88</c:v>
                </c:pt>
                <c:pt idx="45">
                  <c:v>8923.35</c:v>
                </c:pt>
                <c:pt idx="46">
                  <c:v>8560.83</c:v>
                </c:pt>
                <c:pt idx="47">
                  <c:v>21378.799999999999</c:v>
                </c:pt>
                <c:pt idx="48">
                  <c:v>53747.96</c:v>
                </c:pt>
                <c:pt idx="49">
                  <c:v>42985.22</c:v>
                </c:pt>
                <c:pt idx="50">
                  <c:v>12778.26</c:v>
                </c:pt>
                <c:pt idx="51">
                  <c:v>22228.86</c:v>
                </c:pt>
                <c:pt idx="52">
                  <c:v>13312.92</c:v>
                </c:pt>
                <c:pt idx="53">
                  <c:v>10396.42</c:v>
                </c:pt>
                <c:pt idx="54">
                  <c:v>9348.3799999999992</c:v>
                </c:pt>
                <c:pt idx="55">
                  <c:v>32214.880000000001</c:v>
                </c:pt>
                <c:pt idx="56">
                  <c:v>35695.300000000003</c:v>
                </c:pt>
                <c:pt idx="57">
                  <c:v>25254.99</c:v>
                </c:pt>
                <c:pt idx="58">
                  <c:v>13429.96</c:v>
                </c:pt>
                <c:pt idx="59">
                  <c:v>22591.38</c:v>
                </c:pt>
                <c:pt idx="60">
                  <c:v>8522.83</c:v>
                </c:pt>
                <c:pt idx="61">
                  <c:v>14034.92</c:v>
                </c:pt>
                <c:pt idx="62">
                  <c:v>17007.849999999999</c:v>
                </c:pt>
                <c:pt idx="63">
                  <c:v>13603.43</c:v>
                </c:pt>
                <c:pt idx="64">
                  <c:v>16166.91</c:v>
                </c:pt>
                <c:pt idx="65">
                  <c:v>6132.25</c:v>
                </c:pt>
                <c:pt idx="66">
                  <c:v>11807.17</c:v>
                </c:pt>
                <c:pt idx="67">
                  <c:v>25234.47</c:v>
                </c:pt>
                <c:pt idx="68">
                  <c:v>10348.16</c:v>
                </c:pt>
                <c:pt idx="69">
                  <c:v>17447.89</c:v>
                </c:pt>
                <c:pt idx="70">
                  <c:v>19524.400000000001</c:v>
                </c:pt>
                <c:pt idx="71">
                  <c:v>52733.36</c:v>
                </c:pt>
                <c:pt idx="72">
                  <c:v>28191.06</c:v>
                </c:pt>
                <c:pt idx="73">
                  <c:v>21205.52</c:v>
                </c:pt>
                <c:pt idx="74">
                  <c:v>34582.47</c:v>
                </c:pt>
                <c:pt idx="75">
                  <c:v>1497.39</c:v>
                </c:pt>
                <c:pt idx="76">
                  <c:v>23258.28</c:v>
                </c:pt>
                <c:pt idx="77">
                  <c:v>41477</c:v>
                </c:pt>
                <c:pt idx="78">
                  <c:v>5522.16</c:v>
                </c:pt>
                <c:pt idx="79">
                  <c:v>24517.22</c:v>
                </c:pt>
                <c:pt idx="80">
                  <c:v>10884.91</c:v>
                </c:pt>
                <c:pt idx="81">
                  <c:v>26180.67</c:v>
                </c:pt>
                <c:pt idx="82">
                  <c:v>8141.88</c:v>
                </c:pt>
                <c:pt idx="83">
                  <c:v>20411.32</c:v>
                </c:pt>
                <c:pt idx="84">
                  <c:v>22145.83</c:v>
                </c:pt>
                <c:pt idx="85">
                  <c:v>9117.34</c:v>
                </c:pt>
                <c:pt idx="86">
                  <c:v>39252.86</c:v>
                </c:pt>
                <c:pt idx="87">
                  <c:v>21508.76</c:v>
                </c:pt>
                <c:pt idx="88">
                  <c:v>2655.06</c:v>
                </c:pt>
                <c:pt idx="89">
                  <c:v>23770.71</c:v>
                </c:pt>
                <c:pt idx="90">
                  <c:v>23639.8</c:v>
                </c:pt>
                <c:pt idx="91">
                  <c:v>12942.99</c:v>
                </c:pt>
                <c:pt idx="92">
                  <c:v>27378.62</c:v>
                </c:pt>
                <c:pt idx="93">
                  <c:v>6774.64</c:v>
                </c:pt>
                <c:pt idx="94">
                  <c:v>3257.36</c:v>
                </c:pt>
                <c:pt idx="95">
                  <c:v>24963.53</c:v>
                </c:pt>
                <c:pt idx="96">
                  <c:v>15160.1</c:v>
                </c:pt>
                <c:pt idx="97">
                  <c:v>11924.97</c:v>
                </c:pt>
                <c:pt idx="98">
                  <c:v>5770.68</c:v>
                </c:pt>
                <c:pt idx="99">
                  <c:v>3207.77</c:v>
                </c:pt>
                <c:pt idx="100">
                  <c:v>16756.48</c:v>
                </c:pt>
                <c:pt idx="101">
                  <c:v>6988.96</c:v>
                </c:pt>
                <c:pt idx="102">
                  <c:v>12702.26</c:v>
                </c:pt>
                <c:pt idx="103">
                  <c:v>8996.1200000000008</c:v>
                </c:pt>
                <c:pt idx="104">
                  <c:v>21576.400000000001</c:v>
                </c:pt>
                <c:pt idx="105">
                  <c:v>6543.79</c:v>
                </c:pt>
                <c:pt idx="106">
                  <c:v>22015.3</c:v>
                </c:pt>
                <c:pt idx="107">
                  <c:v>14341.77</c:v>
                </c:pt>
                <c:pt idx="108">
                  <c:v>13549.66</c:v>
                </c:pt>
                <c:pt idx="109">
                  <c:v>3432.73</c:v>
                </c:pt>
                <c:pt idx="110">
                  <c:v>8617.64</c:v>
                </c:pt>
                <c:pt idx="111">
                  <c:v>40386.97</c:v>
                </c:pt>
                <c:pt idx="112">
                  <c:v>43610.7</c:v>
                </c:pt>
                <c:pt idx="113">
                  <c:v>11762.14</c:v>
                </c:pt>
                <c:pt idx="114">
                  <c:v>10547.47</c:v>
                </c:pt>
                <c:pt idx="115">
                  <c:v>19264.669999999998</c:v>
                </c:pt>
                <c:pt idx="116">
                  <c:v>34959.43</c:v>
                </c:pt>
                <c:pt idx="117">
                  <c:v>23172.21</c:v>
                </c:pt>
                <c:pt idx="118">
                  <c:v>13400.32</c:v>
                </c:pt>
                <c:pt idx="119">
                  <c:v>12808.28</c:v>
                </c:pt>
                <c:pt idx="120">
                  <c:v>31765.72</c:v>
                </c:pt>
                <c:pt idx="121">
                  <c:v>12859.01</c:v>
                </c:pt>
                <c:pt idx="122">
                  <c:v>32264.85</c:v>
                </c:pt>
                <c:pt idx="123">
                  <c:v>9758.4</c:v>
                </c:pt>
                <c:pt idx="124">
                  <c:v>2594.4499999999998</c:v>
                </c:pt>
                <c:pt idx="125">
                  <c:v>3676.69</c:v>
                </c:pt>
                <c:pt idx="126">
                  <c:v>6377.16</c:v>
                </c:pt>
                <c:pt idx="127">
                  <c:v>10855.08</c:v>
                </c:pt>
                <c:pt idx="128">
                  <c:v>13110.76</c:v>
                </c:pt>
                <c:pt idx="129">
                  <c:v>24017.52</c:v>
                </c:pt>
                <c:pt idx="130">
                  <c:v>9271.81</c:v>
                </c:pt>
                <c:pt idx="131">
                  <c:v>18241.52</c:v>
                </c:pt>
                <c:pt idx="132">
                  <c:v>21087.72</c:v>
                </c:pt>
                <c:pt idx="133">
                  <c:v>17969.439999999999</c:v>
                </c:pt>
                <c:pt idx="134">
                  <c:v>16915.32</c:v>
                </c:pt>
                <c:pt idx="135">
                  <c:v>5993.55</c:v>
                </c:pt>
                <c:pt idx="136">
                  <c:v>17068.080000000002</c:v>
                </c:pt>
                <c:pt idx="137">
                  <c:v>24079.46</c:v>
                </c:pt>
                <c:pt idx="138">
                  <c:v>17013.169999999998</c:v>
                </c:pt>
                <c:pt idx="139">
                  <c:v>28960.18</c:v>
                </c:pt>
                <c:pt idx="140">
                  <c:v>22218.03</c:v>
                </c:pt>
                <c:pt idx="141">
                  <c:v>10895.17</c:v>
                </c:pt>
                <c:pt idx="142">
                  <c:v>18723.169999999998</c:v>
                </c:pt>
                <c:pt idx="143">
                  <c:v>4446.1899999999996</c:v>
                </c:pt>
                <c:pt idx="144">
                  <c:v>10327.83</c:v>
                </c:pt>
                <c:pt idx="145">
                  <c:v>16305.8</c:v>
                </c:pt>
                <c:pt idx="146">
                  <c:v>5948.71</c:v>
                </c:pt>
                <c:pt idx="147">
                  <c:v>13459.03</c:v>
                </c:pt>
                <c:pt idx="148">
                  <c:v>6734.17</c:v>
                </c:pt>
                <c:pt idx="149">
                  <c:v>21601.48</c:v>
                </c:pt>
                <c:pt idx="150">
                  <c:v>22612.47</c:v>
                </c:pt>
                <c:pt idx="151">
                  <c:v>22559.08</c:v>
                </c:pt>
                <c:pt idx="152">
                  <c:v>31647.73</c:v>
                </c:pt>
                <c:pt idx="153">
                  <c:v>4598.76</c:v>
                </c:pt>
                <c:pt idx="154">
                  <c:v>18762.12</c:v>
                </c:pt>
                <c:pt idx="155">
                  <c:v>15202.66</c:v>
                </c:pt>
                <c:pt idx="156">
                  <c:v>15110.51</c:v>
                </c:pt>
                <c:pt idx="157">
                  <c:v>18171.98</c:v>
                </c:pt>
                <c:pt idx="158">
                  <c:v>7522.29</c:v>
                </c:pt>
                <c:pt idx="159">
                  <c:v>8381.85</c:v>
                </c:pt>
                <c:pt idx="160">
                  <c:v>4450.9399999999996</c:v>
                </c:pt>
                <c:pt idx="161">
                  <c:v>10845.96</c:v>
                </c:pt>
                <c:pt idx="162">
                  <c:v>6223.45</c:v>
                </c:pt>
                <c:pt idx="163">
                  <c:v>19039.71</c:v>
                </c:pt>
                <c:pt idx="164">
                  <c:v>7352.62</c:v>
                </c:pt>
                <c:pt idx="165">
                  <c:v>23640.18</c:v>
                </c:pt>
                <c:pt idx="166">
                  <c:v>11711.6</c:v>
                </c:pt>
                <c:pt idx="167">
                  <c:v>16246.71</c:v>
                </c:pt>
                <c:pt idx="168">
                  <c:v>33528.54</c:v>
                </c:pt>
                <c:pt idx="169">
                  <c:v>4100.2</c:v>
                </c:pt>
                <c:pt idx="170">
                  <c:v>5027.59</c:v>
                </c:pt>
                <c:pt idx="171">
                  <c:v>15356.37</c:v>
                </c:pt>
                <c:pt idx="172">
                  <c:v>32041.22</c:v>
                </c:pt>
                <c:pt idx="173">
                  <c:v>18931.03</c:v>
                </c:pt>
                <c:pt idx="174">
                  <c:v>12723.73</c:v>
                </c:pt>
                <c:pt idx="175">
                  <c:v>47284.160000000003</c:v>
                </c:pt>
                <c:pt idx="176">
                  <c:v>9891.4</c:v>
                </c:pt>
                <c:pt idx="177">
                  <c:v>34060.730000000003</c:v>
                </c:pt>
                <c:pt idx="178">
                  <c:v>3640.78</c:v>
                </c:pt>
                <c:pt idx="179">
                  <c:v>10788.39</c:v>
                </c:pt>
                <c:pt idx="180">
                  <c:v>29309.21</c:v>
                </c:pt>
                <c:pt idx="181">
                  <c:v>6331.56</c:v>
                </c:pt>
                <c:pt idx="182">
                  <c:v>19006.650000000001</c:v>
                </c:pt>
                <c:pt idx="183">
                  <c:v>9142.7999999999993</c:v>
                </c:pt>
                <c:pt idx="184">
                  <c:v>33879.85</c:v>
                </c:pt>
                <c:pt idx="185">
                  <c:v>12766.67</c:v>
                </c:pt>
                <c:pt idx="186">
                  <c:v>19339.72</c:v>
                </c:pt>
                <c:pt idx="187">
                  <c:v>15069.09</c:v>
                </c:pt>
                <c:pt idx="188">
                  <c:v>55072.83</c:v>
                </c:pt>
                <c:pt idx="189">
                  <c:v>11397.34</c:v>
                </c:pt>
                <c:pt idx="190">
                  <c:v>12254.05</c:v>
                </c:pt>
                <c:pt idx="191">
                  <c:v>16289.08</c:v>
                </c:pt>
                <c:pt idx="192">
                  <c:v>2122.4899999999998</c:v>
                </c:pt>
                <c:pt idx="193">
                  <c:v>24111</c:v>
                </c:pt>
                <c:pt idx="194">
                  <c:v>13623.76</c:v>
                </c:pt>
                <c:pt idx="195">
                  <c:v>12610.11</c:v>
                </c:pt>
                <c:pt idx="196">
                  <c:v>18537.349999999999</c:v>
                </c:pt>
                <c:pt idx="197">
                  <c:v>8081.46</c:v>
                </c:pt>
                <c:pt idx="198">
                  <c:v>23782.11</c:v>
                </c:pt>
                <c:pt idx="199">
                  <c:v>12426</c:v>
                </c:pt>
                <c:pt idx="200">
                  <c:v>10037.700000000001</c:v>
                </c:pt>
                <c:pt idx="201">
                  <c:v>25635.75</c:v>
                </c:pt>
                <c:pt idx="202">
                  <c:v>20139.43</c:v>
                </c:pt>
                <c:pt idx="203">
                  <c:v>4925.37</c:v>
                </c:pt>
                <c:pt idx="204">
                  <c:v>15059.97</c:v>
                </c:pt>
                <c:pt idx="205">
                  <c:v>13667.27</c:v>
                </c:pt>
                <c:pt idx="206">
                  <c:v>21047.439999999999</c:v>
                </c:pt>
                <c:pt idx="207">
                  <c:v>2550.94</c:v>
                </c:pt>
                <c:pt idx="208">
                  <c:v>30290.18</c:v>
                </c:pt>
                <c:pt idx="209">
                  <c:v>14180.08</c:v>
                </c:pt>
                <c:pt idx="210">
                  <c:v>29465.58</c:v>
                </c:pt>
                <c:pt idx="211">
                  <c:v>14779.72</c:v>
                </c:pt>
                <c:pt idx="212">
                  <c:v>19514.14</c:v>
                </c:pt>
                <c:pt idx="213">
                  <c:v>7380.17</c:v>
                </c:pt>
                <c:pt idx="214">
                  <c:v>18479.59</c:v>
                </c:pt>
                <c:pt idx="215">
                  <c:v>16196.74</c:v>
                </c:pt>
                <c:pt idx="216">
                  <c:v>4842.53</c:v>
                </c:pt>
                <c:pt idx="217">
                  <c:v>39286.68</c:v>
                </c:pt>
                <c:pt idx="218">
                  <c:v>15284.36</c:v>
                </c:pt>
                <c:pt idx="219">
                  <c:v>10025.16</c:v>
                </c:pt>
                <c:pt idx="220">
                  <c:v>21386.400000000001</c:v>
                </c:pt>
                <c:pt idx="221">
                  <c:v>26568.46</c:v>
                </c:pt>
                <c:pt idx="222">
                  <c:v>28543.7</c:v>
                </c:pt>
                <c:pt idx="223">
                  <c:v>5780.94</c:v>
                </c:pt>
                <c:pt idx="224">
                  <c:v>13227.04</c:v>
                </c:pt>
                <c:pt idx="225">
                  <c:v>12647.73</c:v>
                </c:pt>
                <c:pt idx="226">
                  <c:v>16049.11</c:v>
                </c:pt>
                <c:pt idx="227">
                  <c:v>33722.910000000003</c:v>
                </c:pt>
                <c:pt idx="228">
                  <c:v>12284.45</c:v>
                </c:pt>
                <c:pt idx="229">
                  <c:v>7983.8</c:v>
                </c:pt>
                <c:pt idx="230">
                  <c:v>7256.67</c:v>
                </c:pt>
                <c:pt idx="231">
                  <c:v>17466.509999999998</c:v>
                </c:pt>
                <c:pt idx="232">
                  <c:v>20262.93</c:v>
                </c:pt>
                <c:pt idx="233">
                  <c:v>35221.06</c:v>
                </c:pt>
                <c:pt idx="234">
                  <c:v>8539.5499999999993</c:v>
                </c:pt>
                <c:pt idx="235">
                  <c:v>13480.5</c:v>
                </c:pt>
                <c:pt idx="236">
                  <c:v>34869.75</c:v>
                </c:pt>
                <c:pt idx="237">
                  <c:v>18626.27</c:v>
                </c:pt>
                <c:pt idx="238">
                  <c:v>7426.15</c:v>
                </c:pt>
                <c:pt idx="239">
                  <c:v>11733.07</c:v>
                </c:pt>
                <c:pt idx="240">
                  <c:v>4157.2</c:v>
                </c:pt>
                <c:pt idx="241">
                  <c:v>10706.5</c:v>
                </c:pt>
                <c:pt idx="242">
                  <c:v>3407.08</c:v>
                </c:pt>
                <c:pt idx="243">
                  <c:v>17685.96</c:v>
                </c:pt>
                <c:pt idx="244">
                  <c:v>14080.33</c:v>
                </c:pt>
                <c:pt idx="245">
                  <c:v>7573.59</c:v>
                </c:pt>
                <c:pt idx="246">
                  <c:v>20342.16</c:v>
                </c:pt>
                <c:pt idx="247">
                  <c:v>24334.82</c:v>
                </c:pt>
                <c:pt idx="248">
                  <c:v>40670.639999999999</c:v>
                </c:pt>
                <c:pt idx="249">
                  <c:v>25030.22</c:v>
                </c:pt>
                <c:pt idx="250">
                  <c:v>30270.61</c:v>
                </c:pt>
                <c:pt idx="251">
                  <c:v>35960.92</c:v>
                </c:pt>
                <c:pt idx="252">
                  <c:v>6447.65</c:v>
                </c:pt>
                <c:pt idx="253">
                  <c:v>6457.15</c:v>
                </c:pt>
                <c:pt idx="254">
                  <c:v>6969.39</c:v>
                </c:pt>
                <c:pt idx="255">
                  <c:v>4799.3999999999996</c:v>
                </c:pt>
                <c:pt idx="256">
                  <c:v>3070.97</c:v>
                </c:pt>
                <c:pt idx="257">
                  <c:v>8573.56</c:v>
                </c:pt>
                <c:pt idx="258">
                  <c:v>27881.93</c:v>
                </c:pt>
                <c:pt idx="259">
                  <c:v>24031.01</c:v>
                </c:pt>
                <c:pt idx="260">
                  <c:v>35945.53</c:v>
                </c:pt>
                <c:pt idx="261">
                  <c:v>7391.57</c:v>
                </c:pt>
                <c:pt idx="262">
                  <c:v>7794.75</c:v>
                </c:pt>
                <c:pt idx="263">
                  <c:v>41434.06</c:v>
                </c:pt>
                <c:pt idx="264">
                  <c:v>21410.53</c:v>
                </c:pt>
                <c:pt idx="265">
                  <c:v>34895.78</c:v>
                </c:pt>
                <c:pt idx="266">
                  <c:v>8766.2199999999993</c:v>
                </c:pt>
                <c:pt idx="267">
                  <c:v>13412.86</c:v>
                </c:pt>
                <c:pt idx="268">
                  <c:v>31506.37</c:v>
                </c:pt>
                <c:pt idx="269">
                  <c:v>13213.17</c:v>
                </c:pt>
                <c:pt idx="270">
                  <c:v>13659.67</c:v>
                </c:pt>
                <c:pt idx="271">
                  <c:v>9386.57</c:v>
                </c:pt>
                <c:pt idx="272">
                  <c:v>51380.56</c:v>
                </c:pt>
                <c:pt idx="273">
                  <c:v>17059.91</c:v>
                </c:pt>
                <c:pt idx="274">
                  <c:v>18796.89</c:v>
                </c:pt>
                <c:pt idx="275">
                  <c:v>18297.189999999999</c:v>
                </c:pt>
                <c:pt idx="276">
                  <c:v>4372.66</c:v>
                </c:pt>
                <c:pt idx="277">
                  <c:v>14118.71</c:v>
                </c:pt>
                <c:pt idx="278">
                  <c:v>11529.39</c:v>
                </c:pt>
                <c:pt idx="279">
                  <c:v>26665.74</c:v>
                </c:pt>
                <c:pt idx="280">
                  <c:v>12964.46</c:v>
                </c:pt>
                <c:pt idx="281">
                  <c:v>23935.63</c:v>
                </c:pt>
                <c:pt idx="282">
                  <c:v>12226.5</c:v>
                </c:pt>
                <c:pt idx="283">
                  <c:v>4013.37</c:v>
                </c:pt>
                <c:pt idx="284">
                  <c:v>8051.63</c:v>
                </c:pt>
                <c:pt idx="285">
                  <c:v>10894.41</c:v>
                </c:pt>
                <c:pt idx="286">
                  <c:v>15457.07</c:v>
                </c:pt>
                <c:pt idx="287">
                  <c:v>6643.54</c:v>
                </c:pt>
                <c:pt idx="288">
                  <c:v>11924.21</c:v>
                </c:pt>
                <c:pt idx="289">
                  <c:v>14338.54</c:v>
                </c:pt>
                <c:pt idx="290">
                  <c:v>19980.02</c:v>
                </c:pt>
                <c:pt idx="291">
                  <c:v>12417.45</c:v>
                </c:pt>
                <c:pt idx="292">
                  <c:v>43371.68</c:v>
                </c:pt>
                <c:pt idx="293">
                  <c:v>23133.83</c:v>
                </c:pt>
                <c:pt idx="294">
                  <c:v>13052.24</c:v>
                </c:pt>
                <c:pt idx="295">
                  <c:v>18706.64</c:v>
                </c:pt>
                <c:pt idx="296">
                  <c:v>10570.65</c:v>
                </c:pt>
                <c:pt idx="297">
                  <c:v>18487.38</c:v>
                </c:pt>
                <c:pt idx="298">
                  <c:v>2876.22</c:v>
                </c:pt>
                <c:pt idx="299">
                  <c:v>27960.21</c:v>
                </c:pt>
                <c:pt idx="300">
                  <c:v>6872.68</c:v>
                </c:pt>
                <c:pt idx="301">
                  <c:v>11263.01</c:v>
                </c:pt>
                <c:pt idx="302">
                  <c:v>10902.58</c:v>
                </c:pt>
                <c:pt idx="303">
                  <c:v>6810.17</c:v>
                </c:pt>
                <c:pt idx="304">
                  <c:v>33188.629999999997</c:v>
                </c:pt>
                <c:pt idx="305">
                  <c:v>17111.400000000001</c:v>
                </c:pt>
                <c:pt idx="306">
                  <c:v>17324.2</c:v>
                </c:pt>
                <c:pt idx="307">
                  <c:v>21511.42</c:v>
                </c:pt>
                <c:pt idx="308">
                  <c:v>7587.08</c:v>
                </c:pt>
                <c:pt idx="309">
                  <c:v>3157.8</c:v>
                </c:pt>
                <c:pt idx="310">
                  <c:v>12894.35</c:v>
                </c:pt>
                <c:pt idx="311">
                  <c:v>22574.85</c:v>
                </c:pt>
                <c:pt idx="312">
                  <c:v>17929.349999999999</c:v>
                </c:pt>
                <c:pt idx="313">
                  <c:v>23242.7</c:v>
                </c:pt>
                <c:pt idx="314">
                  <c:v>11932.95</c:v>
                </c:pt>
                <c:pt idx="315">
                  <c:v>11439.33</c:v>
                </c:pt>
                <c:pt idx="316">
                  <c:v>18308.78</c:v>
                </c:pt>
                <c:pt idx="317">
                  <c:v>12270.77</c:v>
                </c:pt>
                <c:pt idx="318">
                  <c:v>27015.53</c:v>
                </c:pt>
                <c:pt idx="319">
                  <c:v>11992.61</c:v>
                </c:pt>
                <c:pt idx="320">
                  <c:v>12857.68</c:v>
                </c:pt>
                <c:pt idx="321">
                  <c:v>86334.48</c:v>
                </c:pt>
                <c:pt idx="322">
                  <c:v>35993.22</c:v>
                </c:pt>
                <c:pt idx="323">
                  <c:v>16395.099999999999</c:v>
                </c:pt>
                <c:pt idx="324">
                  <c:v>44086.65</c:v>
                </c:pt>
                <c:pt idx="325">
                  <c:v>11009.55</c:v>
                </c:pt>
                <c:pt idx="326">
                  <c:v>16891.57</c:v>
                </c:pt>
                <c:pt idx="327">
                  <c:v>3811.97</c:v>
                </c:pt>
                <c:pt idx="328">
                  <c:v>35583.769999999997</c:v>
                </c:pt>
                <c:pt idx="329">
                  <c:v>48050.62</c:v>
                </c:pt>
                <c:pt idx="330">
                  <c:v>21470</c:v>
                </c:pt>
                <c:pt idx="331">
                  <c:v>19808.259999999998</c:v>
                </c:pt>
                <c:pt idx="332">
                  <c:v>7396.32</c:v>
                </c:pt>
                <c:pt idx="333">
                  <c:v>17698.310000000001</c:v>
                </c:pt>
                <c:pt idx="334">
                  <c:v>7204.99</c:v>
                </c:pt>
                <c:pt idx="335">
                  <c:v>10915.5</c:v>
                </c:pt>
                <c:pt idx="336">
                  <c:v>9330.7099999999991</c:v>
                </c:pt>
                <c:pt idx="337">
                  <c:v>17019.63</c:v>
                </c:pt>
                <c:pt idx="338">
                  <c:v>14687.19</c:v>
                </c:pt>
                <c:pt idx="339">
                  <c:v>11770.12</c:v>
                </c:pt>
                <c:pt idx="340">
                  <c:v>49576.13</c:v>
                </c:pt>
                <c:pt idx="341">
                  <c:v>40041.17</c:v>
                </c:pt>
                <c:pt idx="342">
                  <c:v>8724.61</c:v>
                </c:pt>
                <c:pt idx="343">
                  <c:v>11293.22</c:v>
                </c:pt>
                <c:pt idx="344">
                  <c:v>21353.15</c:v>
                </c:pt>
                <c:pt idx="345">
                  <c:v>7703.74</c:v>
                </c:pt>
                <c:pt idx="346">
                  <c:v>17557.14</c:v>
                </c:pt>
                <c:pt idx="347">
                  <c:v>29985.8</c:v>
                </c:pt>
                <c:pt idx="348">
                  <c:v>30587.72</c:v>
                </c:pt>
                <c:pt idx="349">
                  <c:v>25675.84</c:v>
                </c:pt>
                <c:pt idx="350">
                  <c:v>5390.11</c:v>
                </c:pt>
                <c:pt idx="351">
                  <c:v>13618.82</c:v>
                </c:pt>
                <c:pt idx="352">
                  <c:v>19869.63</c:v>
                </c:pt>
                <c:pt idx="353">
                  <c:v>12205.6</c:v>
                </c:pt>
                <c:pt idx="354">
                  <c:v>24455.66</c:v>
                </c:pt>
                <c:pt idx="355">
                  <c:v>40342.32</c:v>
                </c:pt>
                <c:pt idx="356">
                  <c:v>22060.52</c:v>
                </c:pt>
                <c:pt idx="357">
                  <c:v>6874.01</c:v>
                </c:pt>
                <c:pt idx="358">
                  <c:v>8346.32</c:v>
                </c:pt>
                <c:pt idx="359">
                  <c:v>12106.23</c:v>
                </c:pt>
                <c:pt idx="360">
                  <c:v>33396.300000000003</c:v>
                </c:pt>
                <c:pt idx="361">
                  <c:v>11211.14</c:v>
                </c:pt>
                <c:pt idx="362">
                  <c:v>6654.56</c:v>
                </c:pt>
                <c:pt idx="363">
                  <c:v>20058.3</c:v>
                </c:pt>
                <c:pt idx="364">
                  <c:v>18571.169999999998</c:v>
                </c:pt>
                <c:pt idx="365">
                  <c:v>5958.21</c:v>
                </c:pt>
                <c:pt idx="366">
                  <c:v>14473.44</c:v>
                </c:pt>
                <c:pt idx="367">
                  <c:v>20799.68</c:v>
                </c:pt>
                <c:pt idx="368">
                  <c:v>12078.87</c:v>
                </c:pt>
                <c:pt idx="369">
                  <c:v>20657.560000000001</c:v>
                </c:pt>
                <c:pt idx="370">
                  <c:v>31440.25</c:v>
                </c:pt>
                <c:pt idx="371">
                  <c:v>6797.06</c:v>
                </c:pt>
                <c:pt idx="372">
                  <c:v>34679.18</c:v>
                </c:pt>
                <c:pt idx="373">
                  <c:v>7883.48</c:v>
                </c:pt>
                <c:pt idx="374">
                  <c:v>28306.959999999999</c:v>
                </c:pt>
                <c:pt idx="375">
                  <c:v>16460.080000000002</c:v>
                </c:pt>
                <c:pt idx="376">
                  <c:v>33331.129999999997</c:v>
                </c:pt>
                <c:pt idx="377">
                  <c:v>4156.0600000000004</c:v>
                </c:pt>
                <c:pt idx="378">
                  <c:v>22688.28</c:v>
                </c:pt>
                <c:pt idx="379">
                  <c:v>5742.18</c:v>
                </c:pt>
                <c:pt idx="380">
                  <c:v>27601.49</c:v>
                </c:pt>
                <c:pt idx="381">
                  <c:v>36467.65</c:v>
                </c:pt>
                <c:pt idx="382">
                  <c:v>71285.72</c:v>
                </c:pt>
                <c:pt idx="383">
                  <c:v>4875.59</c:v>
                </c:pt>
                <c:pt idx="384">
                  <c:v>28916.29</c:v>
                </c:pt>
                <c:pt idx="385">
                  <c:v>40685.839999999997</c:v>
                </c:pt>
                <c:pt idx="386">
                  <c:v>12326.06</c:v>
                </c:pt>
                <c:pt idx="387">
                  <c:v>6551.2</c:v>
                </c:pt>
                <c:pt idx="388">
                  <c:v>5075.28</c:v>
                </c:pt>
                <c:pt idx="389">
                  <c:v>10066.58</c:v>
                </c:pt>
                <c:pt idx="390">
                  <c:v>44746.33</c:v>
                </c:pt>
                <c:pt idx="391">
                  <c:v>15959.05</c:v>
                </c:pt>
                <c:pt idx="392">
                  <c:v>25275.51</c:v>
                </c:pt>
                <c:pt idx="393">
                  <c:v>10847.48</c:v>
                </c:pt>
                <c:pt idx="394">
                  <c:v>11787.98</c:v>
                </c:pt>
                <c:pt idx="395">
                  <c:v>12962.94</c:v>
                </c:pt>
                <c:pt idx="396">
                  <c:v>3389.41</c:v>
                </c:pt>
                <c:pt idx="397">
                  <c:v>10199.01</c:v>
                </c:pt>
                <c:pt idx="398">
                  <c:v>9163.51</c:v>
                </c:pt>
                <c:pt idx="399">
                  <c:v>24306.7</c:v>
                </c:pt>
                <c:pt idx="400">
                  <c:v>7444.2</c:v>
                </c:pt>
                <c:pt idx="401">
                  <c:v>49482.080000000002</c:v>
                </c:pt>
                <c:pt idx="402">
                  <c:v>12493.07</c:v>
                </c:pt>
                <c:pt idx="403">
                  <c:v>19936.7</c:v>
                </c:pt>
                <c:pt idx="404">
                  <c:v>17479.62</c:v>
                </c:pt>
                <c:pt idx="405">
                  <c:v>12274.95</c:v>
                </c:pt>
                <c:pt idx="406">
                  <c:v>18022.259999999998</c:v>
                </c:pt>
                <c:pt idx="407">
                  <c:v>16719.240000000002</c:v>
                </c:pt>
                <c:pt idx="408">
                  <c:v>9890.26</c:v>
                </c:pt>
                <c:pt idx="409">
                  <c:v>11760.62</c:v>
                </c:pt>
                <c:pt idx="410">
                  <c:v>26623.94</c:v>
                </c:pt>
                <c:pt idx="411">
                  <c:v>10637.34</c:v>
                </c:pt>
                <c:pt idx="412">
                  <c:v>20938.759999999998</c:v>
                </c:pt>
                <c:pt idx="413">
                  <c:v>9317.2199999999993</c:v>
                </c:pt>
                <c:pt idx="414">
                  <c:v>12521.76</c:v>
                </c:pt>
                <c:pt idx="415">
                  <c:v>38292.79</c:v>
                </c:pt>
                <c:pt idx="416">
                  <c:v>9942.32</c:v>
                </c:pt>
                <c:pt idx="417">
                  <c:v>14310.99</c:v>
                </c:pt>
                <c:pt idx="418">
                  <c:v>29451.14</c:v>
                </c:pt>
                <c:pt idx="419">
                  <c:v>16029.54</c:v>
                </c:pt>
                <c:pt idx="420">
                  <c:v>9691.33</c:v>
                </c:pt>
                <c:pt idx="421">
                  <c:v>34806.1</c:v>
                </c:pt>
                <c:pt idx="422">
                  <c:v>52667.62</c:v>
                </c:pt>
                <c:pt idx="423">
                  <c:v>9087.51</c:v>
                </c:pt>
                <c:pt idx="424">
                  <c:v>2534.98</c:v>
                </c:pt>
                <c:pt idx="425">
                  <c:v>8966.67</c:v>
                </c:pt>
                <c:pt idx="426">
                  <c:v>20424.810000000001</c:v>
                </c:pt>
                <c:pt idx="427">
                  <c:v>59565.57</c:v>
                </c:pt>
                <c:pt idx="428">
                  <c:v>14783.9</c:v>
                </c:pt>
                <c:pt idx="429">
                  <c:v>27729.74</c:v>
                </c:pt>
                <c:pt idx="430">
                  <c:v>16647.23</c:v>
                </c:pt>
                <c:pt idx="431">
                  <c:v>16028.4</c:v>
                </c:pt>
                <c:pt idx="432">
                  <c:v>25413.07</c:v>
                </c:pt>
                <c:pt idx="433">
                  <c:v>3932.81</c:v>
                </c:pt>
                <c:pt idx="434">
                  <c:v>17758.54</c:v>
                </c:pt>
                <c:pt idx="435">
                  <c:v>11593.42</c:v>
                </c:pt>
                <c:pt idx="436">
                  <c:v>13065.92</c:v>
                </c:pt>
                <c:pt idx="437">
                  <c:v>29575.4</c:v>
                </c:pt>
                <c:pt idx="438">
                  <c:v>15819.02</c:v>
                </c:pt>
                <c:pt idx="439">
                  <c:v>7078.45</c:v>
                </c:pt>
                <c:pt idx="440">
                  <c:v>19048.259999999998</c:v>
                </c:pt>
                <c:pt idx="441">
                  <c:v>18240.95</c:v>
                </c:pt>
                <c:pt idx="442">
                  <c:v>19816.05</c:v>
                </c:pt>
                <c:pt idx="443">
                  <c:v>30189.48</c:v>
                </c:pt>
                <c:pt idx="444">
                  <c:v>5957.07</c:v>
                </c:pt>
                <c:pt idx="445">
                  <c:v>20942.560000000001</c:v>
                </c:pt>
                <c:pt idx="446">
                  <c:v>61932.02</c:v>
                </c:pt>
                <c:pt idx="447">
                  <c:v>33542.6</c:v>
                </c:pt>
                <c:pt idx="448">
                  <c:v>36329.14</c:v>
                </c:pt>
                <c:pt idx="449">
                  <c:v>34189.74</c:v>
                </c:pt>
                <c:pt idx="450">
                  <c:v>6499.52</c:v>
                </c:pt>
                <c:pt idx="451">
                  <c:v>23430.99</c:v>
                </c:pt>
                <c:pt idx="452">
                  <c:v>5264.14</c:v>
                </c:pt>
                <c:pt idx="453">
                  <c:v>37156.21</c:v>
                </c:pt>
                <c:pt idx="454">
                  <c:v>7904.76</c:v>
                </c:pt>
                <c:pt idx="455">
                  <c:v>8780.4699999999993</c:v>
                </c:pt>
                <c:pt idx="456">
                  <c:v>29400.6</c:v>
                </c:pt>
                <c:pt idx="457">
                  <c:v>12354.18</c:v>
                </c:pt>
                <c:pt idx="458">
                  <c:v>9692.85</c:v>
                </c:pt>
                <c:pt idx="459">
                  <c:v>35197.120000000003</c:v>
                </c:pt>
                <c:pt idx="460">
                  <c:v>10273.870000000001</c:v>
                </c:pt>
                <c:pt idx="461">
                  <c:v>29680.28</c:v>
                </c:pt>
                <c:pt idx="462">
                  <c:v>7964.99</c:v>
                </c:pt>
                <c:pt idx="463">
                  <c:v>6880.66</c:v>
                </c:pt>
                <c:pt idx="464">
                  <c:v>19149.150000000001</c:v>
                </c:pt>
                <c:pt idx="465">
                  <c:v>44610.48</c:v>
                </c:pt>
                <c:pt idx="466">
                  <c:v>6600.03</c:v>
                </c:pt>
                <c:pt idx="467">
                  <c:v>26698.23</c:v>
                </c:pt>
                <c:pt idx="468">
                  <c:v>12604.98</c:v>
                </c:pt>
                <c:pt idx="469">
                  <c:v>11060.66</c:v>
                </c:pt>
                <c:pt idx="470">
                  <c:v>40593.879999999997</c:v>
                </c:pt>
                <c:pt idx="471">
                  <c:v>13489.24</c:v>
                </c:pt>
                <c:pt idx="472">
                  <c:v>22684.1</c:v>
                </c:pt>
                <c:pt idx="473">
                  <c:v>12620.75</c:v>
                </c:pt>
                <c:pt idx="474">
                  <c:v>4373.99</c:v>
                </c:pt>
                <c:pt idx="475">
                  <c:v>14293.89</c:v>
                </c:pt>
                <c:pt idx="476">
                  <c:v>23913.02</c:v>
                </c:pt>
                <c:pt idx="477">
                  <c:v>28198.66</c:v>
                </c:pt>
                <c:pt idx="478">
                  <c:v>2120.4</c:v>
                </c:pt>
                <c:pt idx="479">
                  <c:v>11603.49</c:v>
                </c:pt>
                <c:pt idx="480">
                  <c:v>14482.56</c:v>
                </c:pt>
                <c:pt idx="481">
                  <c:v>23772.799999999999</c:v>
                </c:pt>
                <c:pt idx="482">
                  <c:v>2868.62</c:v>
                </c:pt>
                <c:pt idx="483">
                  <c:v>19015.96</c:v>
                </c:pt>
                <c:pt idx="484">
                  <c:v>44505.03</c:v>
                </c:pt>
                <c:pt idx="485">
                  <c:v>17338.07</c:v>
                </c:pt>
                <c:pt idx="486">
                  <c:v>11435.91</c:v>
                </c:pt>
                <c:pt idx="487">
                  <c:v>15483.1</c:v>
                </c:pt>
                <c:pt idx="488">
                  <c:v>13112.28</c:v>
                </c:pt>
                <c:pt idx="489">
                  <c:v>10312.82</c:v>
                </c:pt>
                <c:pt idx="490">
                  <c:v>25222.5</c:v>
                </c:pt>
                <c:pt idx="491">
                  <c:v>21790.34</c:v>
                </c:pt>
                <c:pt idx="492">
                  <c:v>4184.18</c:v>
                </c:pt>
                <c:pt idx="493">
                  <c:v>33090.21</c:v>
                </c:pt>
                <c:pt idx="494">
                  <c:v>25581.98</c:v>
                </c:pt>
                <c:pt idx="495">
                  <c:v>29257.91</c:v>
                </c:pt>
                <c:pt idx="496">
                  <c:v>8300.91</c:v>
                </c:pt>
                <c:pt idx="497">
                  <c:v>31749</c:v>
                </c:pt>
                <c:pt idx="498">
                  <c:v>24942.44</c:v>
                </c:pt>
                <c:pt idx="499">
                  <c:v>6014.83</c:v>
                </c:pt>
                <c:pt idx="500">
                  <c:v>14210.86</c:v>
                </c:pt>
                <c:pt idx="501">
                  <c:v>19568.48</c:v>
                </c:pt>
                <c:pt idx="502">
                  <c:v>20251.150000000001</c:v>
                </c:pt>
                <c:pt idx="503">
                  <c:v>12697.51</c:v>
                </c:pt>
                <c:pt idx="504">
                  <c:v>13962.15</c:v>
                </c:pt>
                <c:pt idx="505">
                  <c:v>28047.99</c:v>
                </c:pt>
                <c:pt idx="506">
                  <c:v>19879.509999999998</c:v>
                </c:pt>
                <c:pt idx="507">
                  <c:v>29920.82</c:v>
                </c:pt>
                <c:pt idx="508">
                  <c:v>4665.83</c:v>
                </c:pt>
                <c:pt idx="509">
                  <c:v>6967.49</c:v>
                </c:pt>
                <c:pt idx="510">
                  <c:v>12336.89</c:v>
                </c:pt>
                <c:pt idx="511">
                  <c:v>28256.799999999999</c:v>
                </c:pt>
                <c:pt idx="512">
                  <c:v>8836.9</c:v>
                </c:pt>
                <c:pt idx="513">
                  <c:v>9015.31</c:v>
                </c:pt>
                <c:pt idx="514">
                  <c:v>24095.61</c:v>
                </c:pt>
                <c:pt idx="515">
                  <c:v>24198.59</c:v>
                </c:pt>
                <c:pt idx="516">
                  <c:v>16986.189999999999</c:v>
                </c:pt>
                <c:pt idx="517">
                  <c:v>13288.79</c:v>
                </c:pt>
                <c:pt idx="518">
                  <c:v>5132.28</c:v>
                </c:pt>
                <c:pt idx="519">
                  <c:v>5130.38</c:v>
                </c:pt>
                <c:pt idx="520">
                  <c:v>49236.6</c:v>
                </c:pt>
                <c:pt idx="521">
                  <c:v>1006.24</c:v>
                </c:pt>
                <c:pt idx="522">
                  <c:v>2813.71</c:v>
                </c:pt>
                <c:pt idx="523">
                  <c:v>10378.18</c:v>
                </c:pt>
                <c:pt idx="524">
                  <c:v>31721.26</c:v>
                </c:pt>
                <c:pt idx="525">
                  <c:v>5925.34</c:v>
                </c:pt>
                <c:pt idx="526">
                  <c:v>8055.81</c:v>
                </c:pt>
                <c:pt idx="527">
                  <c:v>14965.92</c:v>
                </c:pt>
                <c:pt idx="528">
                  <c:v>35789.54</c:v>
                </c:pt>
                <c:pt idx="529">
                  <c:v>28173.96</c:v>
                </c:pt>
                <c:pt idx="530">
                  <c:v>13402.03</c:v>
                </c:pt>
                <c:pt idx="531">
                  <c:v>9163.51</c:v>
                </c:pt>
                <c:pt idx="532">
                  <c:v>16050.63</c:v>
                </c:pt>
                <c:pt idx="533">
                  <c:v>11681.39</c:v>
                </c:pt>
                <c:pt idx="534">
                  <c:v>8711.31</c:v>
                </c:pt>
                <c:pt idx="535">
                  <c:v>14034.16</c:v>
                </c:pt>
                <c:pt idx="536">
                  <c:v>16141.64</c:v>
                </c:pt>
                <c:pt idx="537">
                  <c:v>25160.75</c:v>
                </c:pt>
                <c:pt idx="538">
                  <c:v>27126.11</c:v>
                </c:pt>
                <c:pt idx="539">
                  <c:v>5015.8100000000004</c:v>
                </c:pt>
                <c:pt idx="540">
                  <c:v>18251.02</c:v>
                </c:pt>
                <c:pt idx="541">
                  <c:v>19467.78</c:v>
                </c:pt>
                <c:pt idx="542">
                  <c:v>51409.06</c:v>
                </c:pt>
                <c:pt idx="543">
                  <c:v>17928.21</c:v>
                </c:pt>
                <c:pt idx="544">
                  <c:v>9088.4599999999991</c:v>
                </c:pt>
                <c:pt idx="545">
                  <c:v>2976.73</c:v>
                </c:pt>
                <c:pt idx="546">
                  <c:v>22404.42</c:v>
                </c:pt>
                <c:pt idx="547">
                  <c:v>11665.81</c:v>
                </c:pt>
                <c:pt idx="548">
                  <c:v>15062.63</c:v>
                </c:pt>
                <c:pt idx="549">
                  <c:v>24049.63</c:v>
                </c:pt>
                <c:pt idx="550">
                  <c:v>20897.72</c:v>
                </c:pt>
                <c:pt idx="551">
                  <c:v>17327.05</c:v>
                </c:pt>
                <c:pt idx="552">
                  <c:v>6427.89</c:v>
                </c:pt>
                <c:pt idx="553">
                  <c:v>27029.78</c:v>
                </c:pt>
                <c:pt idx="554">
                  <c:v>18880.490000000002</c:v>
                </c:pt>
                <c:pt idx="555">
                  <c:v>8306.23</c:v>
                </c:pt>
                <c:pt idx="556">
                  <c:v>6914.86</c:v>
                </c:pt>
                <c:pt idx="557">
                  <c:v>3900.51</c:v>
                </c:pt>
                <c:pt idx="558">
                  <c:v>13864.3</c:v>
                </c:pt>
                <c:pt idx="559">
                  <c:v>16925.580000000002</c:v>
                </c:pt>
                <c:pt idx="560">
                  <c:v>9835.5400000000009</c:v>
                </c:pt>
                <c:pt idx="561">
                  <c:v>7345.4</c:v>
                </c:pt>
                <c:pt idx="562">
                  <c:v>10859.26</c:v>
                </c:pt>
                <c:pt idx="563">
                  <c:v>12712.71</c:v>
                </c:pt>
                <c:pt idx="564">
                  <c:v>21015.33</c:v>
                </c:pt>
                <c:pt idx="565">
                  <c:v>63459.81</c:v>
                </c:pt>
                <c:pt idx="566">
                  <c:v>13529.71</c:v>
                </c:pt>
                <c:pt idx="567">
                  <c:v>22227.72</c:v>
                </c:pt>
                <c:pt idx="568">
                  <c:v>15657.33</c:v>
                </c:pt>
                <c:pt idx="569">
                  <c:v>12345.25</c:v>
                </c:pt>
                <c:pt idx="570">
                  <c:v>42446.57</c:v>
                </c:pt>
                <c:pt idx="571">
                  <c:v>28811.03</c:v>
                </c:pt>
                <c:pt idx="572">
                  <c:v>17412.93</c:v>
                </c:pt>
                <c:pt idx="573">
                  <c:v>10683.13</c:v>
                </c:pt>
                <c:pt idx="574">
                  <c:v>4956.34</c:v>
                </c:pt>
                <c:pt idx="575">
                  <c:v>19221.919999999998</c:v>
                </c:pt>
                <c:pt idx="576">
                  <c:v>5281.24</c:v>
                </c:pt>
                <c:pt idx="577">
                  <c:v>12067.66</c:v>
                </c:pt>
                <c:pt idx="578">
                  <c:v>12656.47</c:v>
                </c:pt>
                <c:pt idx="579">
                  <c:v>22845.22</c:v>
                </c:pt>
                <c:pt idx="580">
                  <c:v>13314.63</c:v>
                </c:pt>
                <c:pt idx="581">
                  <c:v>16976.12</c:v>
                </c:pt>
                <c:pt idx="582">
                  <c:v>13780.51</c:v>
                </c:pt>
                <c:pt idx="583">
                  <c:v>33349.18</c:v>
                </c:pt>
                <c:pt idx="584">
                  <c:v>11691.27</c:v>
                </c:pt>
                <c:pt idx="585">
                  <c:v>15139.2</c:v>
                </c:pt>
                <c:pt idx="586">
                  <c:v>12830.13</c:v>
                </c:pt>
                <c:pt idx="587">
                  <c:v>9857.39</c:v>
                </c:pt>
                <c:pt idx="588">
                  <c:v>15152.88</c:v>
                </c:pt>
                <c:pt idx="589">
                  <c:v>4186.84</c:v>
                </c:pt>
                <c:pt idx="590">
                  <c:v>24725.08</c:v>
                </c:pt>
                <c:pt idx="591">
                  <c:v>17933.150000000001</c:v>
                </c:pt>
                <c:pt idx="592">
                  <c:v>7870.18</c:v>
                </c:pt>
                <c:pt idx="593">
                  <c:v>7642.75</c:v>
                </c:pt>
                <c:pt idx="594">
                  <c:v>4598</c:v>
                </c:pt>
                <c:pt idx="595">
                  <c:v>13400.7</c:v>
                </c:pt>
                <c:pt idx="596">
                  <c:v>20644.07</c:v>
                </c:pt>
                <c:pt idx="597">
                  <c:v>2647.65</c:v>
                </c:pt>
                <c:pt idx="598">
                  <c:v>6983.26</c:v>
                </c:pt>
                <c:pt idx="599">
                  <c:v>12097.68</c:v>
                </c:pt>
                <c:pt idx="600">
                  <c:v>13548.14</c:v>
                </c:pt>
                <c:pt idx="601">
                  <c:v>14016.68</c:v>
                </c:pt>
                <c:pt idx="602">
                  <c:v>8009.83</c:v>
                </c:pt>
                <c:pt idx="603">
                  <c:v>15787.48</c:v>
                </c:pt>
                <c:pt idx="604">
                  <c:v>17924.22</c:v>
                </c:pt>
                <c:pt idx="605">
                  <c:v>3180.6</c:v>
                </c:pt>
                <c:pt idx="606">
                  <c:v>12209.02</c:v>
                </c:pt>
                <c:pt idx="607">
                  <c:v>13481.64</c:v>
                </c:pt>
                <c:pt idx="608">
                  <c:v>10356.52</c:v>
                </c:pt>
                <c:pt idx="609">
                  <c:v>11211.71</c:v>
                </c:pt>
                <c:pt idx="610">
                  <c:v>35627.089999999997</c:v>
                </c:pt>
                <c:pt idx="611">
                  <c:v>33299.78</c:v>
                </c:pt>
                <c:pt idx="612">
                  <c:v>16127.96</c:v>
                </c:pt>
                <c:pt idx="613">
                  <c:v>14096.1</c:v>
                </c:pt>
                <c:pt idx="614">
                  <c:v>10439.17</c:v>
                </c:pt>
                <c:pt idx="615">
                  <c:v>23693.95</c:v>
                </c:pt>
                <c:pt idx="616">
                  <c:v>39489.03</c:v>
                </c:pt>
                <c:pt idx="617">
                  <c:v>20328.48</c:v>
                </c:pt>
                <c:pt idx="618">
                  <c:v>6687.62</c:v>
                </c:pt>
                <c:pt idx="619">
                  <c:v>23852.41</c:v>
                </c:pt>
                <c:pt idx="620">
                  <c:v>21976.73</c:v>
                </c:pt>
                <c:pt idx="621">
                  <c:v>9393.98</c:v>
                </c:pt>
                <c:pt idx="622">
                  <c:v>15055.03</c:v>
                </c:pt>
                <c:pt idx="623">
                  <c:v>39032.080000000002</c:v>
                </c:pt>
                <c:pt idx="624">
                  <c:v>36822.949999999997</c:v>
                </c:pt>
                <c:pt idx="625">
                  <c:v>13336.86</c:v>
                </c:pt>
                <c:pt idx="626">
                  <c:v>6074.3</c:v>
                </c:pt>
                <c:pt idx="627">
                  <c:v>23814.98</c:v>
                </c:pt>
                <c:pt idx="628">
                  <c:v>14979.41</c:v>
                </c:pt>
                <c:pt idx="629">
                  <c:v>28912.87</c:v>
                </c:pt>
                <c:pt idx="630">
                  <c:v>40566.14</c:v>
                </c:pt>
                <c:pt idx="631">
                  <c:v>18437.98</c:v>
                </c:pt>
                <c:pt idx="632">
                  <c:v>26718.75</c:v>
                </c:pt>
                <c:pt idx="633">
                  <c:v>26959.48</c:v>
                </c:pt>
                <c:pt idx="634">
                  <c:v>15408.24</c:v>
                </c:pt>
                <c:pt idx="635">
                  <c:v>35492.19</c:v>
                </c:pt>
                <c:pt idx="636">
                  <c:v>50902.14</c:v>
                </c:pt>
                <c:pt idx="637">
                  <c:v>24997.54</c:v>
                </c:pt>
                <c:pt idx="638">
                  <c:v>25361.39</c:v>
                </c:pt>
                <c:pt idx="639">
                  <c:v>35721.519999999997</c:v>
                </c:pt>
                <c:pt idx="640">
                  <c:v>17054.59</c:v>
                </c:pt>
                <c:pt idx="641">
                  <c:v>6324.15</c:v>
                </c:pt>
                <c:pt idx="642">
                  <c:v>13380.94</c:v>
                </c:pt>
                <c:pt idx="643">
                  <c:v>25132.82</c:v>
                </c:pt>
                <c:pt idx="644">
                  <c:v>33773.26</c:v>
                </c:pt>
                <c:pt idx="645">
                  <c:v>11168.58</c:v>
                </c:pt>
                <c:pt idx="646">
                  <c:v>23995.1</c:v>
                </c:pt>
                <c:pt idx="647">
                  <c:v>15928.46</c:v>
                </c:pt>
                <c:pt idx="648">
                  <c:v>5679.29</c:v>
                </c:pt>
                <c:pt idx="649">
                  <c:v>20220.75</c:v>
                </c:pt>
                <c:pt idx="650">
                  <c:v>4428.1400000000003</c:v>
                </c:pt>
                <c:pt idx="651">
                  <c:v>8106.16</c:v>
                </c:pt>
                <c:pt idx="652">
                  <c:v>19840.939999999999</c:v>
                </c:pt>
                <c:pt idx="653">
                  <c:v>13624.52</c:v>
                </c:pt>
                <c:pt idx="654">
                  <c:v>25612.57</c:v>
                </c:pt>
                <c:pt idx="655">
                  <c:v>20339.88</c:v>
                </c:pt>
                <c:pt idx="656">
                  <c:v>8525.11</c:v>
                </c:pt>
                <c:pt idx="657">
                  <c:v>16121.88</c:v>
                </c:pt>
                <c:pt idx="658">
                  <c:v>13740.61</c:v>
                </c:pt>
                <c:pt idx="659">
                  <c:v>5924.96</c:v>
                </c:pt>
                <c:pt idx="660">
                  <c:v>19766.650000000001</c:v>
                </c:pt>
                <c:pt idx="661">
                  <c:v>10778.13</c:v>
                </c:pt>
                <c:pt idx="662">
                  <c:v>8632.08</c:v>
                </c:pt>
                <c:pt idx="663">
                  <c:v>24634.07</c:v>
                </c:pt>
                <c:pt idx="664">
                  <c:v>12491.17</c:v>
                </c:pt>
                <c:pt idx="665">
                  <c:v>19819.66</c:v>
                </c:pt>
                <c:pt idx="666">
                  <c:v>29477.360000000001</c:v>
                </c:pt>
                <c:pt idx="667">
                  <c:v>20261.41</c:v>
                </c:pt>
                <c:pt idx="668">
                  <c:v>7625.46</c:v>
                </c:pt>
                <c:pt idx="669">
                  <c:v>8974.27</c:v>
                </c:pt>
                <c:pt idx="670">
                  <c:v>25107.74</c:v>
                </c:pt>
                <c:pt idx="671">
                  <c:v>13815.28</c:v>
                </c:pt>
                <c:pt idx="672">
                  <c:v>13086.44</c:v>
                </c:pt>
                <c:pt idx="673">
                  <c:v>14368.37</c:v>
                </c:pt>
                <c:pt idx="674">
                  <c:v>16350.26</c:v>
                </c:pt>
                <c:pt idx="675">
                  <c:v>42774.89</c:v>
                </c:pt>
                <c:pt idx="676">
                  <c:v>8640.6299999999992</c:v>
                </c:pt>
                <c:pt idx="677">
                  <c:v>5850.1</c:v>
                </c:pt>
                <c:pt idx="678">
                  <c:v>9417.5400000000009</c:v>
                </c:pt>
                <c:pt idx="679">
                  <c:v>3895.19</c:v>
                </c:pt>
                <c:pt idx="680">
                  <c:v>15073.46</c:v>
                </c:pt>
                <c:pt idx="681">
                  <c:v>9181.18</c:v>
                </c:pt>
                <c:pt idx="682">
                  <c:v>21777.040000000001</c:v>
                </c:pt>
                <c:pt idx="683">
                  <c:v>4634.29</c:v>
                </c:pt>
                <c:pt idx="684">
                  <c:v>9465.0400000000009</c:v>
                </c:pt>
                <c:pt idx="685">
                  <c:v>12745.2</c:v>
                </c:pt>
                <c:pt idx="686">
                  <c:v>15266.5</c:v>
                </c:pt>
                <c:pt idx="687">
                  <c:v>30738.77</c:v>
                </c:pt>
                <c:pt idx="688">
                  <c:v>14213.14</c:v>
                </c:pt>
                <c:pt idx="689">
                  <c:v>22259.83</c:v>
                </c:pt>
                <c:pt idx="690">
                  <c:v>10162.530000000001</c:v>
                </c:pt>
                <c:pt idx="691">
                  <c:v>34328.629999999997</c:v>
                </c:pt>
                <c:pt idx="692">
                  <c:v>72600.710000000006</c:v>
                </c:pt>
                <c:pt idx="693">
                  <c:v>6953.62</c:v>
                </c:pt>
                <c:pt idx="694">
                  <c:v>23180.38</c:v>
                </c:pt>
                <c:pt idx="695">
                  <c:v>28240.65</c:v>
                </c:pt>
                <c:pt idx="696">
                  <c:v>19190.189999999999</c:v>
                </c:pt>
                <c:pt idx="697">
                  <c:v>13850.43</c:v>
                </c:pt>
                <c:pt idx="698">
                  <c:v>2290.2600000000002</c:v>
                </c:pt>
                <c:pt idx="699">
                  <c:v>34101.96</c:v>
                </c:pt>
                <c:pt idx="700">
                  <c:v>10081.02</c:v>
                </c:pt>
                <c:pt idx="701">
                  <c:v>24632.55</c:v>
                </c:pt>
                <c:pt idx="702">
                  <c:v>31800.68</c:v>
                </c:pt>
                <c:pt idx="703">
                  <c:v>15434.08</c:v>
                </c:pt>
                <c:pt idx="704">
                  <c:v>17147.5</c:v>
                </c:pt>
                <c:pt idx="705">
                  <c:v>16464.07</c:v>
                </c:pt>
                <c:pt idx="706">
                  <c:v>27004.32</c:v>
                </c:pt>
                <c:pt idx="707">
                  <c:v>13182.58</c:v>
                </c:pt>
                <c:pt idx="708">
                  <c:v>11209.62</c:v>
                </c:pt>
                <c:pt idx="709">
                  <c:v>10515.17</c:v>
                </c:pt>
                <c:pt idx="710">
                  <c:v>23384.82</c:v>
                </c:pt>
                <c:pt idx="711">
                  <c:v>16130.43</c:v>
                </c:pt>
                <c:pt idx="712">
                  <c:v>6748.42</c:v>
                </c:pt>
                <c:pt idx="713">
                  <c:v>14890.49</c:v>
                </c:pt>
                <c:pt idx="714">
                  <c:v>9045.9</c:v>
                </c:pt>
                <c:pt idx="715">
                  <c:v>25158.66</c:v>
                </c:pt>
                <c:pt idx="716">
                  <c:v>20264.64</c:v>
                </c:pt>
                <c:pt idx="717">
                  <c:v>30187.200000000001</c:v>
                </c:pt>
                <c:pt idx="718">
                  <c:v>27369.69</c:v>
                </c:pt>
                <c:pt idx="719">
                  <c:v>15392.47</c:v>
                </c:pt>
                <c:pt idx="720">
                  <c:v>3920.08</c:v>
                </c:pt>
                <c:pt idx="721">
                  <c:v>4742.3999999999996</c:v>
                </c:pt>
                <c:pt idx="722">
                  <c:v>33504.6</c:v>
                </c:pt>
                <c:pt idx="723">
                  <c:v>22870.87</c:v>
                </c:pt>
                <c:pt idx="724">
                  <c:v>18631.400000000001</c:v>
                </c:pt>
                <c:pt idx="725">
                  <c:v>26201.57</c:v>
                </c:pt>
                <c:pt idx="726">
                  <c:v>2934.55</c:v>
                </c:pt>
                <c:pt idx="727">
                  <c:v>20001.3</c:v>
                </c:pt>
                <c:pt idx="728">
                  <c:v>14809.36</c:v>
                </c:pt>
                <c:pt idx="729">
                  <c:v>8444.74</c:v>
                </c:pt>
                <c:pt idx="730">
                  <c:v>20821.34</c:v>
                </c:pt>
                <c:pt idx="731">
                  <c:v>14082.23</c:v>
                </c:pt>
                <c:pt idx="732">
                  <c:v>8144.73</c:v>
                </c:pt>
                <c:pt idx="733">
                  <c:v>13723.32</c:v>
                </c:pt>
                <c:pt idx="734">
                  <c:v>54124.35</c:v>
                </c:pt>
                <c:pt idx="735">
                  <c:v>17931.82</c:v>
                </c:pt>
                <c:pt idx="736">
                  <c:v>20813.36</c:v>
                </c:pt>
                <c:pt idx="737">
                  <c:v>24064.639999999999</c:v>
                </c:pt>
                <c:pt idx="738">
                  <c:v>10688.83</c:v>
                </c:pt>
                <c:pt idx="739">
                  <c:v>27631.89</c:v>
                </c:pt>
                <c:pt idx="740">
                  <c:v>23336.75</c:v>
                </c:pt>
                <c:pt idx="741">
                  <c:v>21161.25</c:v>
                </c:pt>
                <c:pt idx="742">
                  <c:v>10035.040000000001</c:v>
                </c:pt>
                <c:pt idx="743">
                  <c:v>16039.8</c:v>
                </c:pt>
                <c:pt idx="744">
                  <c:v>32810.15</c:v>
                </c:pt>
                <c:pt idx="745">
                  <c:v>15667.97</c:v>
                </c:pt>
                <c:pt idx="746">
                  <c:v>11780.38</c:v>
                </c:pt>
                <c:pt idx="747">
                  <c:v>4743.16</c:v>
                </c:pt>
                <c:pt idx="748">
                  <c:v>14737.92</c:v>
                </c:pt>
                <c:pt idx="749">
                  <c:v>20809.560000000001</c:v>
                </c:pt>
                <c:pt idx="750">
                  <c:v>5758.14</c:v>
                </c:pt>
                <c:pt idx="751">
                  <c:v>15936.25</c:v>
                </c:pt>
                <c:pt idx="752">
                  <c:v>10490.66</c:v>
                </c:pt>
                <c:pt idx="753">
                  <c:v>22303.15</c:v>
                </c:pt>
                <c:pt idx="754">
                  <c:v>9666.06</c:v>
                </c:pt>
                <c:pt idx="755">
                  <c:v>6882.18</c:v>
                </c:pt>
                <c:pt idx="756">
                  <c:v>27549.62</c:v>
                </c:pt>
                <c:pt idx="757">
                  <c:v>19931.38</c:v>
                </c:pt>
                <c:pt idx="758">
                  <c:v>13129.57</c:v>
                </c:pt>
                <c:pt idx="759">
                  <c:v>14446.27</c:v>
                </c:pt>
                <c:pt idx="760">
                  <c:v>8102.17</c:v>
                </c:pt>
                <c:pt idx="761">
                  <c:v>19022.23</c:v>
                </c:pt>
                <c:pt idx="762">
                  <c:v>6234.47</c:v>
                </c:pt>
                <c:pt idx="763">
                  <c:v>18403.400000000001</c:v>
                </c:pt>
                <c:pt idx="764">
                  <c:v>44632.52</c:v>
                </c:pt>
                <c:pt idx="765">
                  <c:v>51034</c:v>
                </c:pt>
                <c:pt idx="766">
                  <c:v>18228.41</c:v>
                </c:pt>
                <c:pt idx="767">
                  <c:v>16718.099999999999</c:v>
                </c:pt>
                <c:pt idx="768">
                  <c:v>15493.36</c:v>
                </c:pt>
                <c:pt idx="769">
                  <c:v>5652.88</c:v>
                </c:pt>
                <c:pt idx="770">
                  <c:v>16279.77</c:v>
                </c:pt>
                <c:pt idx="771">
                  <c:v>16279.2</c:v>
                </c:pt>
                <c:pt idx="772">
                  <c:v>20960.8</c:v>
                </c:pt>
                <c:pt idx="773">
                  <c:v>19997.88</c:v>
                </c:pt>
                <c:pt idx="774">
                  <c:v>13983.43</c:v>
                </c:pt>
                <c:pt idx="775">
                  <c:v>6841.71</c:v>
                </c:pt>
                <c:pt idx="776">
                  <c:v>14025.04</c:v>
                </c:pt>
                <c:pt idx="777">
                  <c:v>52262.16</c:v>
                </c:pt>
                <c:pt idx="778">
                  <c:v>8903.9699999999993</c:v>
                </c:pt>
                <c:pt idx="779">
                  <c:v>16014.53</c:v>
                </c:pt>
                <c:pt idx="780">
                  <c:v>35242.910000000003</c:v>
                </c:pt>
                <c:pt idx="781">
                  <c:v>9271.81</c:v>
                </c:pt>
                <c:pt idx="782">
                  <c:v>5396.38</c:v>
                </c:pt>
                <c:pt idx="783">
                  <c:v>13985.71</c:v>
                </c:pt>
                <c:pt idx="784">
                  <c:v>2729.35</c:v>
                </c:pt>
                <c:pt idx="785">
                  <c:v>7188.46</c:v>
                </c:pt>
                <c:pt idx="786">
                  <c:v>24392.959999999999</c:v>
                </c:pt>
                <c:pt idx="787">
                  <c:v>13815.09</c:v>
                </c:pt>
                <c:pt idx="788">
                  <c:v>21347.83</c:v>
                </c:pt>
                <c:pt idx="789">
                  <c:v>8655.4500000000007</c:v>
                </c:pt>
                <c:pt idx="790">
                  <c:v>26120.06</c:v>
                </c:pt>
                <c:pt idx="791">
                  <c:v>36480</c:v>
                </c:pt>
                <c:pt idx="792">
                  <c:v>33888.21</c:v>
                </c:pt>
                <c:pt idx="793">
                  <c:v>14248.67</c:v>
                </c:pt>
                <c:pt idx="794">
                  <c:v>3132.53</c:v>
                </c:pt>
                <c:pt idx="795">
                  <c:v>6837.91</c:v>
                </c:pt>
                <c:pt idx="796">
                  <c:v>24789.68</c:v>
                </c:pt>
                <c:pt idx="797">
                  <c:v>6797.82</c:v>
                </c:pt>
                <c:pt idx="798">
                  <c:v>39505.18</c:v>
                </c:pt>
                <c:pt idx="799">
                  <c:v>20566.55</c:v>
                </c:pt>
                <c:pt idx="800">
                  <c:v>12301.93</c:v>
                </c:pt>
                <c:pt idx="801">
                  <c:v>15509.13</c:v>
                </c:pt>
                <c:pt idx="802">
                  <c:v>6034.4</c:v>
                </c:pt>
                <c:pt idx="803">
                  <c:v>13526.1</c:v>
                </c:pt>
                <c:pt idx="804">
                  <c:v>4957.4799999999996</c:v>
                </c:pt>
                <c:pt idx="805">
                  <c:v>21040.6</c:v>
                </c:pt>
                <c:pt idx="806">
                  <c:v>24866.63</c:v>
                </c:pt>
                <c:pt idx="807">
                  <c:v>10274.44</c:v>
                </c:pt>
                <c:pt idx="808">
                  <c:v>8779.14</c:v>
                </c:pt>
                <c:pt idx="809">
                  <c:v>3409.74</c:v>
                </c:pt>
                <c:pt idx="810">
                  <c:v>26053.37</c:v>
                </c:pt>
                <c:pt idx="811">
                  <c:v>24272.880000000001</c:v>
                </c:pt>
                <c:pt idx="812">
                  <c:v>25180.7</c:v>
                </c:pt>
                <c:pt idx="813">
                  <c:v>25057.01</c:v>
                </c:pt>
                <c:pt idx="814">
                  <c:v>6163.6</c:v>
                </c:pt>
                <c:pt idx="815">
                  <c:v>14561.22</c:v>
                </c:pt>
                <c:pt idx="816">
                  <c:v>12266.21</c:v>
                </c:pt>
                <c:pt idx="817">
                  <c:v>7660.23</c:v>
                </c:pt>
                <c:pt idx="818">
                  <c:v>14873.39</c:v>
                </c:pt>
                <c:pt idx="819">
                  <c:v>22747.37</c:v>
                </c:pt>
                <c:pt idx="820">
                  <c:v>48758.559999999998</c:v>
                </c:pt>
                <c:pt idx="821">
                  <c:v>11816.1</c:v>
                </c:pt>
                <c:pt idx="822">
                  <c:v>31756.98</c:v>
                </c:pt>
                <c:pt idx="823">
                  <c:v>10887.19</c:v>
                </c:pt>
                <c:pt idx="824">
                  <c:v>23202.799999999999</c:v>
                </c:pt>
                <c:pt idx="825">
                  <c:v>67218.39</c:v>
                </c:pt>
                <c:pt idx="826">
                  <c:v>16472.810000000001</c:v>
                </c:pt>
                <c:pt idx="827">
                  <c:v>30510.959999999999</c:v>
                </c:pt>
                <c:pt idx="828">
                  <c:v>23384.63</c:v>
                </c:pt>
                <c:pt idx="829">
                  <c:v>21271.07</c:v>
                </c:pt>
                <c:pt idx="830">
                  <c:v>31434.93</c:v>
                </c:pt>
                <c:pt idx="831">
                  <c:v>14679.97</c:v>
                </c:pt>
                <c:pt idx="832">
                  <c:v>23014.32</c:v>
                </c:pt>
                <c:pt idx="833">
                  <c:v>6885.79</c:v>
                </c:pt>
                <c:pt idx="834">
                  <c:v>72357.89</c:v>
                </c:pt>
                <c:pt idx="835">
                  <c:v>19189.62</c:v>
                </c:pt>
                <c:pt idx="836">
                  <c:v>14950.53</c:v>
                </c:pt>
                <c:pt idx="837">
                  <c:v>20261.22</c:v>
                </c:pt>
                <c:pt idx="838">
                  <c:v>13504.25</c:v>
                </c:pt>
                <c:pt idx="839">
                  <c:v>11115.76</c:v>
                </c:pt>
                <c:pt idx="840">
                  <c:v>8492.6200000000008</c:v>
                </c:pt>
                <c:pt idx="841">
                  <c:v>20074.830000000002</c:v>
                </c:pt>
                <c:pt idx="842">
                  <c:v>55460.05</c:v>
                </c:pt>
                <c:pt idx="843">
                  <c:v>4013.18</c:v>
                </c:pt>
                <c:pt idx="844">
                  <c:v>18567.939999999999</c:v>
                </c:pt>
                <c:pt idx="845">
                  <c:v>19289.560000000001</c:v>
                </c:pt>
                <c:pt idx="846">
                  <c:v>10718.66</c:v>
                </c:pt>
                <c:pt idx="847">
                  <c:v>11971.71</c:v>
                </c:pt>
                <c:pt idx="848">
                  <c:v>20980.75</c:v>
                </c:pt>
                <c:pt idx="849">
                  <c:v>11389.55</c:v>
                </c:pt>
                <c:pt idx="850">
                  <c:v>19418.95</c:v>
                </c:pt>
                <c:pt idx="851">
                  <c:v>10580.72</c:v>
                </c:pt>
                <c:pt idx="852">
                  <c:v>18250.07</c:v>
                </c:pt>
                <c:pt idx="853">
                  <c:v>17751.7</c:v>
                </c:pt>
                <c:pt idx="854">
                  <c:v>16076.28</c:v>
                </c:pt>
                <c:pt idx="855">
                  <c:v>16349.88</c:v>
                </c:pt>
                <c:pt idx="856">
                  <c:v>20161.47</c:v>
                </c:pt>
                <c:pt idx="857">
                  <c:v>10008.44</c:v>
                </c:pt>
                <c:pt idx="858">
                  <c:v>14069.12</c:v>
                </c:pt>
                <c:pt idx="859">
                  <c:v>18049.240000000002</c:v>
                </c:pt>
                <c:pt idx="860">
                  <c:v>11978.55</c:v>
                </c:pt>
                <c:pt idx="861">
                  <c:v>16571.23</c:v>
                </c:pt>
                <c:pt idx="862">
                  <c:v>34876.97</c:v>
                </c:pt>
                <c:pt idx="863">
                  <c:v>20121</c:v>
                </c:pt>
                <c:pt idx="864">
                  <c:v>30357.82</c:v>
                </c:pt>
                <c:pt idx="865">
                  <c:v>15633.2</c:v>
                </c:pt>
                <c:pt idx="866">
                  <c:v>8638.16</c:v>
                </c:pt>
                <c:pt idx="867">
                  <c:v>2015.9</c:v>
                </c:pt>
                <c:pt idx="868">
                  <c:v>17604.45</c:v>
                </c:pt>
                <c:pt idx="869">
                  <c:v>32556.12</c:v>
                </c:pt>
                <c:pt idx="870">
                  <c:v>17864.18</c:v>
                </c:pt>
                <c:pt idx="871">
                  <c:v>15878.87</c:v>
                </c:pt>
                <c:pt idx="872">
                  <c:v>16492.189999999999</c:v>
                </c:pt>
                <c:pt idx="873">
                  <c:v>29015.85</c:v>
                </c:pt>
                <c:pt idx="874">
                  <c:v>11883.74</c:v>
                </c:pt>
                <c:pt idx="875">
                  <c:v>9391.89</c:v>
                </c:pt>
                <c:pt idx="876">
                  <c:v>17509.830000000002</c:v>
                </c:pt>
                <c:pt idx="877">
                  <c:v>9725.7199999999993</c:v>
                </c:pt>
                <c:pt idx="878">
                  <c:v>29800.36</c:v>
                </c:pt>
                <c:pt idx="879">
                  <c:v>18191.55</c:v>
                </c:pt>
                <c:pt idx="880">
                  <c:v>13612.74</c:v>
                </c:pt>
                <c:pt idx="881">
                  <c:v>34180.43</c:v>
                </c:pt>
                <c:pt idx="882">
                  <c:v>5920.21</c:v>
                </c:pt>
                <c:pt idx="883">
                  <c:v>2015.52</c:v>
                </c:pt>
                <c:pt idx="884">
                  <c:v>15044.77</c:v>
                </c:pt>
                <c:pt idx="885">
                  <c:v>19490.77</c:v>
                </c:pt>
                <c:pt idx="886">
                  <c:v>11384.61</c:v>
                </c:pt>
                <c:pt idx="887">
                  <c:v>12947.93</c:v>
                </c:pt>
                <c:pt idx="888">
                  <c:v>36263.21</c:v>
                </c:pt>
                <c:pt idx="889">
                  <c:v>26143.05</c:v>
                </c:pt>
                <c:pt idx="890">
                  <c:v>28306.01</c:v>
                </c:pt>
                <c:pt idx="891">
                  <c:v>7313.1</c:v>
                </c:pt>
                <c:pt idx="892">
                  <c:v>19056.810000000001</c:v>
                </c:pt>
                <c:pt idx="893">
                  <c:v>7688.92</c:v>
                </c:pt>
                <c:pt idx="894">
                  <c:v>35214.980000000003</c:v>
                </c:pt>
                <c:pt idx="895">
                  <c:v>9551.2999999999993</c:v>
                </c:pt>
                <c:pt idx="896">
                  <c:v>3749.84</c:v>
                </c:pt>
                <c:pt idx="897">
                  <c:v>6441.19</c:v>
                </c:pt>
                <c:pt idx="898">
                  <c:v>10572.93</c:v>
                </c:pt>
                <c:pt idx="899">
                  <c:v>16652.740000000002</c:v>
                </c:pt>
                <c:pt idx="900">
                  <c:v>19972.04</c:v>
                </c:pt>
                <c:pt idx="901">
                  <c:v>25737.02</c:v>
                </c:pt>
                <c:pt idx="902">
                  <c:v>17985.400000000001</c:v>
                </c:pt>
                <c:pt idx="903">
                  <c:v>12581.42</c:v>
                </c:pt>
                <c:pt idx="904">
                  <c:v>8031.11</c:v>
                </c:pt>
                <c:pt idx="905">
                  <c:v>30511.72</c:v>
                </c:pt>
                <c:pt idx="906">
                  <c:v>36331.800000000003</c:v>
                </c:pt>
                <c:pt idx="907">
                  <c:v>34693.24</c:v>
                </c:pt>
                <c:pt idx="908">
                  <c:v>31384.77</c:v>
                </c:pt>
                <c:pt idx="909">
                  <c:v>15648.59</c:v>
                </c:pt>
                <c:pt idx="910">
                  <c:v>22440.52</c:v>
                </c:pt>
                <c:pt idx="911">
                  <c:v>19174.419999999998</c:v>
                </c:pt>
                <c:pt idx="912">
                  <c:v>1874.35</c:v>
                </c:pt>
                <c:pt idx="913">
                  <c:v>11868.54</c:v>
                </c:pt>
                <c:pt idx="914">
                  <c:v>8092.48</c:v>
                </c:pt>
                <c:pt idx="915">
                  <c:v>24305.94</c:v>
                </c:pt>
                <c:pt idx="916">
                  <c:v>13568.66</c:v>
                </c:pt>
                <c:pt idx="917">
                  <c:v>12201.99</c:v>
                </c:pt>
                <c:pt idx="918">
                  <c:v>34859.11</c:v>
                </c:pt>
                <c:pt idx="919">
                  <c:v>31585.22</c:v>
                </c:pt>
                <c:pt idx="920">
                  <c:v>18704.55</c:v>
                </c:pt>
                <c:pt idx="921">
                  <c:v>23688.63</c:v>
                </c:pt>
                <c:pt idx="922">
                  <c:v>10820.69</c:v>
                </c:pt>
                <c:pt idx="923">
                  <c:v>3936.8</c:v>
                </c:pt>
                <c:pt idx="924">
                  <c:v>6419.34</c:v>
                </c:pt>
                <c:pt idx="925">
                  <c:v>16028.4</c:v>
                </c:pt>
                <c:pt idx="926">
                  <c:v>13835.04</c:v>
                </c:pt>
                <c:pt idx="927">
                  <c:v>7828</c:v>
                </c:pt>
                <c:pt idx="928">
                  <c:v>43383.839999999997</c:v>
                </c:pt>
                <c:pt idx="929">
                  <c:v>20717.79</c:v>
                </c:pt>
                <c:pt idx="930">
                  <c:v>9454.9699999999993</c:v>
                </c:pt>
                <c:pt idx="931">
                  <c:v>10995.3</c:v>
                </c:pt>
                <c:pt idx="932">
                  <c:v>4446</c:v>
                </c:pt>
                <c:pt idx="933">
                  <c:v>18858.07</c:v>
                </c:pt>
                <c:pt idx="934">
                  <c:v>24229.94</c:v>
                </c:pt>
                <c:pt idx="935">
                  <c:v>16454.57</c:v>
                </c:pt>
                <c:pt idx="936">
                  <c:v>8809.5400000000009</c:v>
                </c:pt>
                <c:pt idx="937">
                  <c:v>16398.900000000001</c:v>
                </c:pt>
                <c:pt idx="938">
                  <c:v>39956.43</c:v>
                </c:pt>
                <c:pt idx="939">
                  <c:v>25768.37</c:v>
                </c:pt>
                <c:pt idx="940">
                  <c:v>27453.48</c:v>
                </c:pt>
                <c:pt idx="941">
                  <c:v>14379.77</c:v>
                </c:pt>
                <c:pt idx="942">
                  <c:v>7957.77</c:v>
                </c:pt>
                <c:pt idx="943">
                  <c:v>43246.28</c:v>
                </c:pt>
                <c:pt idx="944">
                  <c:v>10366.4</c:v>
                </c:pt>
                <c:pt idx="945">
                  <c:v>11981.78</c:v>
                </c:pt>
                <c:pt idx="946">
                  <c:v>15089.42</c:v>
                </c:pt>
                <c:pt idx="947">
                  <c:v>7288.59</c:v>
                </c:pt>
                <c:pt idx="948">
                  <c:v>4996.8100000000004</c:v>
                </c:pt>
                <c:pt idx="949">
                  <c:v>14126.69</c:v>
                </c:pt>
                <c:pt idx="950">
                  <c:v>5668.08</c:v>
                </c:pt>
                <c:pt idx="951">
                  <c:v>13854.61</c:v>
                </c:pt>
                <c:pt idx="952">
                  <c:v>6938.04</c:v>
                </c:pt>
                <c:pt idx="953">
                  <c:v>7503.86</c:v>
                </c:pt>
                <c:pt idx="954">
                  <c:v>18020.55</c:v>
                </c:pt>
                <c:pt idx="955">
                  <c:v>8291.2199999999993</c:v>
                </c:pt>
                <c:pt idx="956">
                  <c:v>4753.99</c:v>
                </c:pt>
                <c:pt idx="957">
                  <c:v>21713.01</c:v>
                </c:pt>
                <c:pt idx="958">
                  <c:v>53902.239999999998</c:v>
                </c:pt>
                <c:pt idx="959">
                  <c:v>1797.97</c:v>
                </c:pt>
                <c:pt idx="960">
                  <c:v>12280.46</c:v>
                </c:pt>
                <c:pt idx="961">
                  <c:v>7925.28</c:v>
                </c:pt>
                <c:pt idx="962">
                  <c:v>20295.61</c:v>
                </c:pt>
                <c:pt idx="963">
                  <c:v>12934.25</c:v>
                </c:pt>
                <c:pt idx="964">
                  <c:v>25891.11</c:v>
                </c:pt>
                <c:pt idx="965">
                  <c:v>15469.04</c:v>
                </c:pt>
                <c:pt idx="966">
                  <c:v>10688.83</c:v>
                </c:pt>
                <c:pt idx="967">
                  <c:v>24073.95</c:v>
                </c:pt>
                <c:pt idx="968">
                  <c:v>18310.490000000002</c:v>
                </c:pt>
                <c:pt idx="969">
                  <c:v>7589.74</c:v>
                </c:pt>
                <c:pt idx="970">
                  <c:v>3407.46</c:v>
                </c:pt>
                <c:pt idx="971">
                  <c:v>18297.57</c:v>
                </c:pt>
                <c:pt idx="972">
                  <c:v>6885.6</c:v>
                </c:pt>
                <c:pt idx="973">
                  <c:v>17948.349999999999</c:v>
                </c:pt>
                <c:pt idx="974">
                  <c:v>57414.77</c:v>
                </c:pt>
                <c:pt idx="975">
                  <c:v>35325.56</c:v>
                </c:pt>
                <c:pt idx="976">
                  <c:v>29373.24</c:v>
                </c:pt>
                <c:pt idx="977">
                  <c:v>2502.87</c:v>
                </c:pt>
                <c:pt idx="978">
                  <c:v>16937.740000000002</c:v>
                </c:pt>
                <c:pt idx="979">
                  <c:v>20686.439999999999</c:v>
                </c:pt>
                <c:pt idx="980">
                  <c:v>13137.36</c:v>
                </c:pt>
                <c:pt idx="981">
                  <c:v>18114.41</c:v>
                </c:pt>
                <c:pt idx="982">
                  <c:v>21133.7</c:v>
                </c:pt>
                <c:pt idx="983">
                  <c:v>19166.060000000001</c:v>
                </c:pt>
                <c:pt idx="984">
                  <c:v>22362.240000000002</c:v>
                </c:pt>
                <c:pt idx="985">
                  <c:v>25319.59</c:v>
                </c:pt>
                <c:pt idx="986">
                  <c:v>52501.56</c:v>
                </c:pt>
                <c:pt idx="987">
                  <c:v>20317.46</c:v>
                </c:pt>
                <c:pt idx="988">
                  <c:v>18215.3</c:v>
                </c:pt>
                <c:pt idx="989">
                  <c:v>18027.77</c:v>
                </c:pt>
                <c:pt idx="990">
                  <c:v>8850.9599999999991</c:v>
                </c:pt>
                <c:pt idx="991">
                  <c:v>38795.72</c:v>
                </c:pt>
                <c:pt idx="992">
                  <c:v>17049.46</c:v>
                </c:pt>
                <c:pt idx="993">
                  <c:v>18532.98</c:v>
                </c:pt>
                <c:pt idx="994">
                  <c:v>28120</c:v>
                </c:pt>
                <c:pt idx="995">
                  <c:v>18622.28</c:v>
                </c:pt>
                <c:pt idx="996">
                  <c:v>23867.23</c:v>
                </c:pt>
                <c:pt idx="997">
                  <c:v>26472.51</c:v>
                </c:pt>
                <c:pt idx="998">
                  <c:v>23643.79</c:v>
                </c:pt>
                <c:pt idx="999">
                  <c:v>16083.88</c:v>
                </c:pt>
                <c:pt idx="1000">
                  <c:v>6547.97</c:v>
                </c:pt>
                <c:pt idx="1001">
                  <c:v>21146.43</c:v>
                </c:pt>
                <c:pt idx="1002">
                  <c:v>4804.53</c:v>
                </c:pt>
                <c:pt idx="1003">
                  <c:v>14099.33</c:v>
                </c:pt>
                <c:pt idx="1004">
                  <c:v>27394.01</c:v>
                </c:pt>
                <c:pt idx="1005">
                  <c:v>25318.26</c:v>
                </c:pt>
                <c:pt idx="1006">
                  <c:v>10577.49</c:v>
                </c:pt>
                <c:pt idx="1007">
                  <c:v>11702.86</c:v>
                </c:pt>
                <c:pt idx="1008">
                  <c:v>26081.3</c:v>
                </c:pt>
                <c:pt idx="1009">
                  <c:v>11385.56</c:v>
                </c:pt>
                <c:pt idx="1010">
                  <c:v>31023.58</c:v>
                </c:pt>
                <c:pt idx="1011">
                  <c:v>27778.95</c:v>
                </c:pt>
                <c:pt idx="1012">
                  <c:v>11048.31</c:v>
                </c:pt>
                <c:pt idx="1013">
                  <c:v>8246.9500000000007</c:v>
                </c:pt>
                <c:pt idx="1014">
                  <c:v>5313.73</c:v>
                </c:pt>
                <c:pt idx="1015">
                  <c:v>22999.69</c:v>
                </c:pt>
                <c:pt idx="1016">
                  <c:v>20947.12</c:v>
                </c:pt>
                <c:pt idx="1017">
                  <c:v>17243.45</c:v>
                </c:pt>
                <c:pt idx="1018">
                  <c:v>20066.66</c:v>
                </c:pt>
                <c:pt idx="1019">
                  <c:v>34006.58</c:v>
                </c:pt>
                <c:pt idx="1020">
                  <c:v>10258.67</c:v>
                </c:pt>
                <c:pt idx="1021">
                  <c:v>28344.77</c:v>
                </c:pt>
                <c:pt idx="1022">
                  <c:v>8204.39</c:v>
                </c:pt>
                <c:pt idx="1023">
                  <c:v>21027.11</c:v>
                </c:pt>
                <c:pt idx="1024">
                  <c:v>25750.32</c:v>
                </c:pt>
                <c:pt idx="1025">
                  <c:v>19627.57</c:v>
                </c:pt>
                <c:pt idx="1026">
                  <c:v>3127.21</c:v>
                </c:pt>
                <c:pt idx="1027">
                  <c:v>15165.23</c:v>
                </c:pt>
                <c:pt idx="1028">
                  <c:v>12536.01</c:v>
                </c:pt>
                <c:pt idx="1029">
                  <c:v>20133.16</c:v>
                </c:pt>
                <c:pt idx="1030">
                  <c:v>28946.5</c:v>
                </c:pt>
                <c:pt idx="1031">
                  <c:v>10514.79</c:v>
                </c:pt>
                <c:pt idx="1032">
                  <c:v>12721.07</c:v>
                </c:pt>
                <c:pt idx="1033">
                  <c:v>13225.52</c:v>
                </c:pt>
                <c:pt idx="1034">
                  <c:v>16403.650000000001</c:v>
                </c:pt>
                <c:pt idx="1035">
                  <c:v>6208.63</c:v>
                </c:pt>
                <c:pt idx="1036">
                  <c:v>10730.06</c:v>
                </c:pt>
                <c:pt idx="1037">
                  <c:v>19915.8</c:v>
                </c:pt>
                <c:pt idx="1038">
                  <c:v>20377.5</c:v>
                </c:pt>
                <c:pt idx="1039">
                  <c:v>20737.740000000002</c:v>
                </c:pt>
                <c:pt idx="1040">
                  <c:v>10339.040000000001</c:v>
                </c:pt>
                <c:pt idx="1041">
                  <c:v>18388.580000000002</c:v>
                </c:pt>
                <c:pt idx="1042">
                  <c:v>18249.689999999999</c:v>
                </c:pt>
                <c:pt idx="1043">
                  <c:v>17126.98</c:v>
                </c:pt>
                <c:pt idx="1044">
                  <c:v>29026.87</c:v>
                </c:pt>
                <c:pt idx="1045">
                  <c:v>15730.86</c:v>
                </c:pt>
                <c:pt idx="1046">
                  <c:v>7020.69</c:v>
                </c:pt>
                <c:pt idx="1047">
                  <c:v>12259.18</c:v>
                </c:pt>
                <c:pt idx="1048">
                  <c:v>24732.49</c:v>
                </c:pt>
                <c:pt idx="1049">
                  <c:v>7349.01</c:v>
                </c:pt>
                <c:pt idx="1050">
                  <c:v>2744.74</c:v>
                </c:pt>
                <c:pt idx="1051">
                  <c:v>11653.84</c:v>
                </c:pt>
                <c:pt idx="1052">
                  <c:v>3785.37</c:v>
                </c:pt>
                <c:pt idx="1053">
                  <c:v>26074.27</c:v>
                </c:pt>
                <c:pt idx="1054">
                  <c:v>12798.59</c:v>
                </c:pt>
                <c:pt idx="1055">
                  <c:v>7691.01</c:v>
                </c:pt>
                <c:pt idx="1056">
                  <c:v>6269.24</c:v>
                </c:pt>
                <c:pt idx="1057">
                  <c:v>13949.61</c:v>
                </c:pt>
                <c:pt idx="1058">
                  <c:v>18314.48</c:v>
                </c:pt>
                <c:pt idx="1059">
                  <c:v>1668.39</c:v>
                </c:pt>
                <c:pt idx="1060">
                  <c:v>15448.9</c:v>
                </c:pt>
                <c:pt idx="1061">
                  <c:v>44290.71</c:v>
                </c:pt>
                <c:pt idx="1062">
                  <c:v>16276.73</c:v>
                </c:pt>
                <c:pt idx="1063">
                  <c:v>22084.080000000002</c:v>
                </c:pt>
                <c:pt idx="1064">
                  <c:v>5421.08</c:v>
                </c:pt>
                <c:pt idx="1065">
                  <c:v>27233.84</c:v>
                </c:pt>
                <c:pt idx="1066">
                  <c:v>13646.37</c:v>
                </c:pt>
                <c:pt idx="1067">
                  <c:v>6106.98</c:v>
                </c:pt>
                <c:pt idx="1068">
                  <c:v>26538.44</c:v>
                </c:pt>
                <c:pt idx="1069">
                  <c:v>9819.2000000000007</c:v>
                </c:pt>
                <c:pt idx="1070">
                  <c:v>17281.45</c:v>
                </c:pt>
                <c:pt idx="1071">
                  <c:v>16964.91</c:v>
                </c:pt>
                <c:pt idx="1072">
                  <c:v>22507.21</c:v>
                </c:pt>
                <c:pt idx="1073">
                  <c:v>23172.78</c:v>
                </c:pt>
                <c:pt idx="1074">
                  <c:v>7138.49</c:v>
                </c:pt>
                <c:pt idx="1075">
                  <c:v>27653.55</c:v>
                </c:pt>
                <c:pt idx="1076">
                  <c:v>9111.83</c:v>
                </c:pt>
                <c:pt idx="1077">
                  <c:v>8028.45</c:v>
                </c:pt>
                <c:pt idx="1078">
                  <c:v>3508.73</c:v>
                </c:pt>
                <c:pt idx="1079">
                  <c:v>12352.66</c:v>
                </c:pt>
                <c:pt idx="1080">
                  <c:v>26150.65</c:v>
                </c:pt>
                <c:pt idx="1081">
                  <c:v>8615.93</c:v>
                </c:pt>
                <c:pt idx="1082">
                  <c:v>22737.49</c:v>
                </c:pt>
                <c:pt idx="1083">
                  <c:v>27360.19</c:v>
                </c:pt>
                <c:pt idx="1084">
                  <c:v>9439.9599999999991</c:v>
                </c:pt>
                <c:pt idx="1085">
                  <c:v>13090.62</c:v>
                </c:pt>
                <c:pt idx="1086">
                  <c:v>3763.52</c:v>
                </c:pt>
                <c:pt idx="1087">
                  <c:v>13491.71</c:v>
                </c:pt>
                <c:pt idx="1088">
                  <c:v>50414.03</c:v>
                </c:pt>
                <c:pt idx="1089">
                  <c:v>11868.16</c:v>
                </c:pt>
                <c:pt idx="1090">
                  <c:v>8887.44</c:v>
                </c:pt>
                <c:pt idx="1091">
                  <c:v>5686.7</c:v>
                </c:pt>
                <c:pt idx="1092">
                  <c:v>11959.36</c:v>
                </c:pt>
                <c:pt idx="1093">
                  <c:v>4285.45</c:v>
                </c:pt>
                <c:pt idx="1094">
                  <c:v>9003.91</c:v>
                </c:pt>
                <c:pt idx="1095">
                  <c:v>13510.14</c:v>
                </c:pt>
                <c:pt idx="1096">
                  <c:v>15112.98</c:v>
                </c:pt>
                <c:pt idx="1097">
                  <c:v>19247.189999999999</c:v>
                </c:pt>
                <c:pt idx="1098">
                  <c:v>15002.21</c:v>
                </c:pt>
                <c:pt idx="1099">
                  <c:v>22034.87</c:v>
                </c:pt>
                <c:pt idx="1100">
                  <c:v>6056.63</c:v>
                </c:pt>
                <c:pt idx="1101">
                  <c:v>20940.28</c:v>
                </c:pt>
                <c:pt idx="1102">
                  <c:v>14971.05</c:v>
                </c:pt>
                <c:pt idx="1103">
                  <c:v>6726</c:v>
                </c:pt>
                <c:pt idx="1104">
                  <c:v>10186.85</c:v>
                </c:pt>
                <c:pt idx="1105">
                  <c:v>2982.62</c:v>
                </c:pt>
                <c:pt idx="1106">
                  <c:v>24788.35</c:v>
                </c:pt>
                <c:pt idx="1107">
                  <c:v>14547.54</c:v>
                </c:pt>
                <c:pt idx="1108">
                  <c:v>19790.400000000001</c:v>
                </c:pt>
                <c:pt idx="1109">
                  <c:v>13556.69</c:v>
                </c:pt>
                <c:pt idx="1110">
                  <c:v>13740.99</c:v>
                </c:pt>
                <c:pt idx="1111">
                  <c:v>15321.22</c:v>
                </c:pt>
                <c:pt idx="1112">
                  <c:v>3511.77</c:v>
                </c:pt>
                <c:pt idx="1113">
                  <c:v>17336.740000000002</c:v>
                </c:pt>
                <c:pt idx="1114">
                  <c:v>22990.19</c:v>
                </c:pt>
                <c:pt idx="1115">
                  <c:v>25861.47</c:v>
                </c:pt>
                <c:pt idx="1116">
                  <c:v>27695.16</c:v>
                </c:pt>
                <c:pt idx="1117">
                  <c:v>6403.38</c:v>
                </c:pt>
                <c:pt idx="1118">
                  <c:v>17357.07</c:v>
                </c:pt>
                <c:pt idx="1119">
                  <c:v>26346.54</c:v>
                </c:pt>
                <c:pt idx="1120">
                  <c:v>11816.86</c:v>
                </c:pt>
                <c:pt idx="1121">
                  <c:v>9325.39</c:v>
                </c:pt>
                <c:pt idx="1122">
                  <c:v>25515.86</c:v>
                </c:pt>
                <c:pt idx="1123">
                  <c:v>53859.68</c:v>
                </c:pt>
                <c:pt idx="1124">
                  <c:v>29459.5</c:v>
                </c:pt>
                <c:pt idx="1125">
                  <c:v>16713.919999999998</c:v>
                </c:pt>
                <c:pt idx="1126">
                  <c:v>6306.1</c:v>
                </c:pt>
                <c:pt idx="1127">
                  <c:v>27462.41</c:v>
                </c:pt>
                <c:pt idx="1128">
                  <c:v>10567.42</c:v>
                </c:pt>
                <c:pt idx="1129">
                  <c:v>21405.97</c:v>
                </c:pt>
                <c:pt idx="1130">
                  <c:v>11618.88</c:v>
                </c:pt>
                <c:pt idx="1131">
                  <c:v>9805.33</c:v>
                </c:pt>
                <c:pt idx="1132">
                  <c:v>28772.46</c:v>
                </c:pt>
                <c:pt idx="1133">
                  <c:v>20983.599999999999</c:v>
                </c:pt>
                <c:pt idx="1134">
                  <c:v>1441.15</c:v>
                </c:pt>
                <c:pt idx="1135">
                  <c:v>11443.89</c:v>
                </c:pt>
                <c:pt idx="1136">
                  <c:v>23039.4</c:v>
                </c:pt>
                <c:pt idx="1137">
                  <c:v>13451.43</c:v>
                </c:pt>
                <c:pt idx="1138">
                  <c:v>8739.0499999999993</c:v>
                </c:pt>
                <c:pt idx="1139">
                  <c:v>17952.72</c:v>
                </c:pt>
                <c:pt idx="1140">
                  <c:v>19038.95</c:v>
                </c:pt>
                <c:pt idx="1141">
                  <c:v>12203.13</c:v>
                </c:pt>
                <c:pt idx="1142">
                  <c:v>19689.7</c:v>
                </c:pt>
                <c:pt idx="1143">
                  <c:v>12719.36</c:v>
                </c:pt>
                <c:pt idx="1144">
                  <c:v>3879.42</c:v>
                </c:pt>
                <c:pt idx="1145">
                  <c:v>7717.61</c:v>
                </c:pt>
                <c:pt idx="1146">
                  <c:v>12955.91</c:v>
                </c:pt>
                <c:pt idx="1147">
                  <c:v>16018.71</c:v>
                </c:pt>
                <c:pt idx="1148">
                  <c:v>23206.03</c:v>
                </c:pt>
                <c:pt idx="1149">
                  <c:v>23913.97</c:v>
                </c:pt>
                <c:pt idx="1150">
                  <c:v>11134.19</c:v>
                </c:pt>
                <c:pt idx="1151">
                  <c:v>11424.7</c:v>
                </c:pt>
                <c:pt idx="1152">
                  <c:v>17958.419999999998</c:v>
                </c:pt>
                <c:pt idx="1153">
                  <c:v>11446.74</c:v>
                </c:pt>
                <c:pt idx="1154">
                  <c:v>21734.86</c:v>
                </c:pt>
                <c:pt idx="1155">
                  <c:v>7209.93</c:v>
                </c:pt>
                <c:pt idx="1156">
                  <c:v>18226.89</c:v>
                </c:pt>
                <c:pt idx="1157">
                  <c:v>19299.63</c:v>
                </c:pt>
                <c:pt idx="1158">
                  <c:v>3468.07</c:v>
                </c:pt>
                <c:pt idx="1159">
                  <c:v>12536.58</c:v>
                </c:pt>
                <c:pt idx="1160">
                  <c:v>5094.09</c:v>
                </c:pt>
                <c:pt idx="1161">
                  <c:v>6852.54</c:v>
                </c:pt>
                <c:pt idx="1162">
                  <c:v>2898.83</c:v>
                </c:pt>
                <c:pt idx="1163">
                  <c:v>13429.77</c:v>
                </c:pt>
                <c:pt idx="1164">
                  <c:v>24978.92</c:v>
                </c:pt>
                <c:pt idx="1165">
                  <c:v>12558.43</c:v>
                </c:pt>
                <c:pt idx="1166">
                  <c:v>21739.42</c:v>
                </c:pt>
                <c:pt idx="1167">
                  <c:v>12863.57</c:v>
                </c:pt>
                <c:pt idx="1168">
                  <c:v>32845.68</c:v>
                </c:pt>
                <c:pt idx="1169">
                  <c:v>28304.3</c:v>
                </c:pt>
                <c:pt idx="1170">
                  <c:v>18462.490000000002</c:v>
                </c:pt>
                <c:pt idx="1171">
                  <c:v>33082.42</c:v>
                </c:pt>
                <c:pt idx="1172">
                  <c:v>17407.8</c:v>
                </c:pt>
                <c:pt idx="1173">
                  <c:v>14957.56</c:v>
                </c:pt>
                <c:pt idx="1174">
                  <c:v>19961.59</c:v>
                </c:pt>
                <c:pt idx="1175">
                  <c:v>5526.34</c:v>
                </c:pt>
                <c:pt idx="1176">
                  <c:v>36613.760000000002</c:v>
                </c:pt>
                <c:pt idx="1177">
                  <c:v>19329.650000000001</c:v>
                </c:pt>
                <c:pt idx="1178">
                  <c:v>9725.5300000000007</c:v>
                </c:pt>
                <c:pt idx="1179">
                  <c:v>10161.200000000001</c:v>
                </c:pt>
                <c:pt idx="1180">
                  <c:v>12592.06</c:v>
                </c:pt>
                <c:pt idx="1181">
                  <c:v>12604.79</c:v>
                </c:pt>
                <c:pt idx="1182">
                  <c:v>19510.91</c:v>
                </c:pt>
                <c:pt idx="1183">
                  <c:v>24199.35</c:v>
                </c:pt>
                <c:pt idx="1184">
                  <c:v>27573.94</c:v>
                </c:pt>
                <c:pt idx="1185">
                  <c:v>27688.32</c:v>
                </c:pt>
                <c:pt idx="1186">
                  <c:v>23035.98</c:v>
                </c:pt>
                <c:pt idx="1187">
                  <c:v>7535.78</c:v>
                </c:pt>
                <c:pt idx="1188">
                  <c:v>25060.05</c:v>
                </c:pt>
                <c:pt idx="1189">
                  <c:v>11943.21</c:v>
                </c:pt>
                <c:pt idx="1190">
                  <c:v>38368.6</c:v>
                </c:pt>
                <c:pt idx="1191">
                  <c:v>22140.51</c:v>
                </c:pt>
                <c:pt idx="1192">
                  <c:v>19049.02</c:v>
                </c:pt>
                <c:pt idx="1193">
                  <c:v>14639.31</c:v>
                </c:pt>
                <c:pt idx="1194">
                  <c:v>20716.84</c:v>
                </c:pt>
                <c:pt idx="1195">
                  <c:v>21323.32</c:v>
                </c:pt>
                <c:pt idx="1196">
                  <c:v>3987.91</c:v>
                </c:pt>
                <c:pt idx="1197">
                  <c:v>23968.69</c:v>
                </c:pt>
                <c:pt idx="1198">
                  <c:v>16333.16</c:v>
                </c:pt>
                <c:pt idx="1199">
                  <c:v>56076.98</c:v>
                </c:pt>
                <c:pt idx="1200">
                  <c:v>51602.1</c:v>
                </c:pt>
                <c:pt idx="1201">
                  <c:v>4185.13</c:v>
                </c:pt>
                <c:pt idx="1202">
                  <c:v>24720.33</c:v>
                </c:pt>
                <c:pt idx="1203">
                  <c:v>20205.36</c:v>
                </c:pt>
                <c:pt idx="1204">
                  <c:v>12452.6</c:v>
                </c:pt>
                <c:pt idx="1205">
                  <c:v>20002.439999999999</c:v>
                </c:pt>
                <c:pt idx="1206">
                  <c:v>24268.32</c:v>
                </c:pt>
                <c:pt idx="1207">
                  <c:v>3740.53</c:v>
                </c:pt>
                <c:pt idx="1208">
                  <c:v>31560.52</c:v>
                </c:pt>
                <c:pt idx="1209">
                  <c:v>28147.93</c:v>
                </c:pt>
                <c:pt idx="1210">
                  <c:v>17740.87</c:v>
                </c:pt>
                <c:pt idx="1211">
                  <c:v>22168.82</c:v>
                </c:pt>
                <c:pt idx="1212">
                  <c:v>9034.1200000000008</c:v>
                </c:pt>
                <c:pt idx="1213">
                  <c:v>31855.21</c:v>
                </c:pt>
                <c:pt idx="1214">
                  <c:v>15667.59</c:v>
                </c:pt>
                <c:pt idx="1215">
                  <c:v>11155.47</c:v>
                </c:pt>
                <c:pt idx="1216">
                  <c:v>11305</c:v>
                </c:pt>
                <c:pt idx="1217">
                  <c:v>31308.959999999999</c:v>
                </c:pt>
                <c:pt idx="1218">
                  <c:v>23521.05</c:v>
                </c:pt>
                <c:pt idx="1219">
                  <c:v>10420.36</c:v>
                </c:pt>
                <c:pt idx="1220">
                  <c:v>28061.29</c:v>
                </c:pt>
                <c:pt idx="1221">
                  <c:v>45989.120000000003</c:v>
                </c:pt>
                <c:pt idx="1222">
                  <c:v>12162.47</c:v>
                </c:pt>
                <c:pt idx="1223">
                  <c:v>30532.81</c:v>
                </c:pt>
                <c:pt idx="1224">
                  <c:v>10505.86</c:v>
                </c:pt>
                <c:pt idx="1225">
                  <c:v>9391.1299999999992</c:v>
                </c:pt>
                <c:pt idx="1226">
                  <c:v>26969.93</c:v>
                </c:pt>
                <c:pt idx="1227">
                  <c:v>13668.22</c:v>
                </c:pt>
                <c:pt idx="1228">
                  <c:v>18562.240000000002</c:v>
                </c:pt>
                <c:pt idx="1229">
                  <c:v>19953.990000000002</c:v>
                </c:pt>
                <c:pt idx="1230">
                  <c:v>23249.73</c:v>
                </c:pt>
                <c:pt idx="1231">
                  <c:v>23737.84</c:v>
                </c:pt>
                <c:pt idx="1232">
                  <c:v>27718.91</c:v>
                </c:pt>
                <c:pt idx="1233">
                  <c:v>26641.23</c:v>
                </c:pt>
                <c:pt idx="1234">
                  <c:v>26282.51</c:v>
                </c:pt>
                <c:pt idx="1235">
                  <c:v>12472.93</c:v>
                </c:pt>
                <c:pt idx="1236">
                  <c:v>11816.29</c:v>
                </c:pt>
                <c:pt idx="1237">
                  <c:v>14539.18</c:v>
                </c:pt>
                <c:pt idx="1238">
                  <c:v>22532.86</c:v>
                </c:pt>
                <c:pt idx="1239">
                  <c:v>7128.8</c:v>
                </c:pt>
                <c:pt idx="1240">
                  <c:v>11796.53</c:v>
                </c:pt>
                <c:pt idx="1241">
                  <c:v>7672.39</c:v>
                </c:pt>
                <c:pt idx="1242">
                  <c:v>22303.15</c:v>
                </c:pt>
                <c:pt idx="1243">
                  <c:v>27819.99</c:v>
                </c:pt>
                <c:pt idx="1244">
                  <c:v>38406.410000000003</c:v>
                </c:pt>
                <c:pt idx="1245">
                  <c:v>26409.81</c:v>
                </c:pt>
                <c:pt idx="1246">
                  <c:v>15424.2</c:v>
                </c:pt>
                <c:pt idx="1247">
                  <c:v>21009.82</c:v>
                </c:pt>
                <c:pt idx="1248">
                  <c:v>14675.6</c:v>
                </c:pt>
                <c:pt idx="1249">
                  <c:v>8477.23</c:v>
                </c:pt>
                <c:pt idx="1250">
                  <c:v>23347.58</c:v>
                </c:pt>
                <c:pt idx="1251">
                  <c:v>13103.35</c:v>
                </c:pt>
                <c:pt idx="1252">
                  <c:v>15594.82</c:v>
                </c:pt>
                <c:pt idx="1253">
                  <c:v>10103.44</c:v>
                </c:pt>
                <c:pt idx="1254">
                  <c:v>12437.21</c:v>
                </c:pt>
                <c:pt idx="1255">
                  <c:v>9916.67</c:v>
                </c:pt>
                <c:pt idx="1256">
                  <c:v>24631.03</c:v>
                </c:pt>
                <c:pt idx="1257">
                  <c:v>5423.17</c:v>
                </c:pt>
                <c:pt idx="1258">
                  <c:v>4160.05</c:v>
                </c:pt>
                <c:pt idx="1259">
                  <c:v>8232.1299999999992</c:v>
                </c:pt>
                <c:pt idx="1260">
                  <c:v>19705.09</c:v>
                </c:pt>
                <c:pt idx="1261">
                  <c:v>4573.49</c:v>
                </c:pt>
                <c:pt idx="1262">
                  <c:v>25954.57</c:v>
                </c:pt>
                <c:pt idx="1263">
                  <c:v>3591.38</c:v>
                </c:pt>
                <c:pt idx="1264">
                  <c:v>7258</c:v>
                </c:pt>
                <c:pt idx="1265">
                  <c:v>23483.24</c:v>
                </c:pt>
                <c:pt idx="1266">
                  <c:v>33088.5</c:v>
                </c:pt>
                <c:pt idx="1267">
                  <c:v>34662.65</c:v>
                </c:pt>
                <c:pt idx="1268">
                  <c:v>1326.01</c:v>
                </c:pt>
                <c:pt idx="1269">
                  <c:v>43985</c:v>
                </c:pt>
                <c:pt idx="1270">
                  <c:v>12745.58</c:v>
                </c:pt>
                <c:pt idx="1271">
                  <c:v>7133.55</c:v>
                </c:pt>
                <c:pt idx="1272">
                  <c:v>18281.04</c:v>
                </c:pt>
                <c:pt idx="1273">
                  <c:v>2577.54</c:v>
                </c:pt>
                <c:pt idx="1274">
                  <c:v>26098.97</c:v>
                </c:pt>
                <c:pt idx="1275">
                  <c:v>13355.29</c:v>
                </c:pt>
                <c:pt idx="1276">
                  <c:v>12816.83</c:v>
                </c:pt>
                <c:pt idx="1277">
                  <c:v>32842.639999999999</c:v>
                </c:pt>
                <c:pt idx="1278">
                  <c:v>34803.25</c:v>
                </c:pt>
                <c:pt idx="1279">
                  <c:v>9598.99</c:v>
                </c:pt>
                <c:pt idx="1280">
                  <c:v>29611.69</c:v>
                </c:pt>
                <c:pt idx="1281">
                  <c:v>26179.91</c:v>
                </c:pt>
                <c:pt idx="1282">
                  <c:v>20987.78</c:v>
                </c:pt>
                <c:pt idx="1283">
                  <c:v>40839.74</c:v>
                </c:pt>
                <c:pt idx="1284">
                  <c:v>27504.02</c:v>
                </c:pt>
                <c:pt idx="1285">
                  <c:v>27372.92</c:v>
                </c:pt>
                <c:pt idx="1286">
                  <c:v>24316.58</c:v>
                </c:pt>
                <c:pt idx="1287">
                  <c:v>23457.02</c:v>
                </c:pt>
                <c:pt idx="1288">
                  <c:v>4406.29</c:v>
                </c:pt>
                <c:pt idx="1289">
                  <c:v>17265.3</c:v>
                </c:pt>
                <c:pt idx="1290">
                  <c:v>1739.64</c:v>
                </c:pt>
                <c:pt idx="1291">
                  <c:v>17749.61</c:v>
                </c:pt>
                <c:pt idx="1292">
                  <c:v>11155.09</c:v>
                </c:pt>
                <c:pt idx="1293">
                  <c:v>35539.31</c:v>
                </c:pt>
                <c:pt idx="1294">
                  <c:v>6499.52</c:v>
                </c:pt>
                <c:pt idx="1295">
                  <c:v>58829.13</c:v>
                </c:pt>
                <c:pt idx="1296">
                  <c:v>20504.61</c:v>
                </c:pt>
                <c:pt idx="1297">
                  <c:v>22252.42</c:v>
                </c:pt>
                <c:pt idx="1298">
                  <c:v>16440.89</c:v>
                </c:pt>
                <c:pt idx="1299">
                  <c:v>19423.7</c:v>
                </c:pt>
                <c:pt idx="1300">
                  <c:v>8001.47</c:v>
                </c:pt>
                <c:pt idx="1301">
                  <c:v>36288.29</c:v>
                </c:pt>
                <c:pt idx="1302">
                  <c:v>35757.24</c:v>
                </c:pt>
                <c:pt idx="1303">
                  <c:v>24159.83</c:v>
                </c:pt>
                <c:pt idx="1304">
                  <c:v>19358.150000000001</c:v>
                </c:pt>
                <c:pt idx="1305">
                  <c:v>24860.74</c:v>
                </c:pt>
                <c:pt idx="1306">
                  <c:v>24830.34</c:v>
                </c:pt>
                <c:pt idx="1307">
                  <c:v>10307.69</c:v>
                </c:pt>
                <c:pt idx="1308">
                  <c:v>7783.16</c:v>
                </c:pt>
                <c:pt idx="1309">
                  <c:v>44033.45</c:v>
                </c:pt>
                <c:pt idx="1310">
                  <c:v>6681.54</c:v>
                </c:pt>
                <c:pt idx="1311">
                  <c:v>19899.650000000001</c:v>
                </c:pt>
                <c:pt idx="1312">
                  <c:v>13118.74</c:v>
                </c:pt>
                <c:pt idx="1313">
                  <c:v>19499.7</c:v>
                </c:pt>
                <c:pt idx="1314">
                  <c:v>4212.3</c:v>
                </c:pt>
                <c:pt idx="1315">
                  <c:v>17499.95</c:v>
                </c:pt>
                <c:pt idx="1316">
                  <c:v>10964.71</c:v>
                </c:pt>
                <c:pt idx="1317">
                  <c:v>13421.03</c:v>
                </c:pt>
                <c:pt idx="1318">
                  <c:v>10799.22</c:v>
                </c:pt>
                <c:pt idx="1319">
                  <c:v>48798.080000000002</c:v>
                </c:pt>
                <c:pt idx="1320">
                  <c:v>36247.06</c:v>
                </c:pt>
                <c:pt idx="1321">
                  <c:v>6885.6</c:v>
                </c:pt>
                <c:pt idx="1322">
                  <c:v>23947.79</c:v>
                </c:pt>
                <c:pt idx="1323">
                  <c:v>11831.11</c:v>
                </c:pt>
                <c:pt idx="1324">
                  <c:v>14902.65</c:v>
                </c:pt>
                <c:pt idx="1325">
                  <c:v>6119.14</c:v>
                </c:pt>
                <c:pt idx="1326">
                  <c:v>13806.92</c:v>
                </c:pt>
                <c:pt idx="1327">
                  <c:v>13420.46</c:v>
                </c:pt>
                <c:pt idx="1328">
                  <c:v>5533.75</c:v>
                </c:pt>
                <c:pt idx="1329">
                  <c:v>36405.9</c:v>
                </c:pt>
                <c:pt idx="1330">
                  <c:v>25834.49</c:v>
                </c:pt>
                <c:pt idx="1331">
                  <c:v>13069.34</c:v>
                </c:pt>
                <c:pt idx="1332">
                  <c:v>9653.52</c:v>
                </c:pt>
                <c:pt idx="1333">
                  <c:v>6524.98</c:v>
                </c:pt>
                <c:pt idx="1334">
                  <c:v>18567.18</c:v>
                </c:pt>
                <c:pt idx="1335">
                  <c:v>1777.45</c:v>
                </c:pt>
                <c:pt idx="1336">
                  <c:v>18578.77</c:v>
                </c:pt>
                <c:pt idx="1337">
                  <c:v>30529.96</c:v>
                </c:pt>
                <c:pt idx="1338">
                  <c:v>27851.34</c:v>
                </c:pt>
                <c:pt idx="1339">
                  <c:v>13529.52</c:v>
                </c:pt>
                <c:pt idx="1340">
                  <c:v>36594.57</c:v>
                </c:pt>
                <c:pt idx="1341">
                  <c:v>21639.67</c:v>
                </c:pt>
                <c:pt idx="1342">
                  <c:v>22293.65</c:v>
                </c:pt>
                <c:pt idx="1343">
                  <c:v>17084.8</c:v>
                </c:pt>
                <c:pt idx="1344">
                  <c:v>14170.39</c:v>
                </c:pt>
                <c:pt idx="1345">
                  <c:v>10286.219999999999</c:v>
                </c:pt>
                <c:pt idx="1346">
                  <c:v>12981.75</c:v>
                </c:pt>
                <c:pt idx="1347">
                  <c:v>3433.49</c:v>
                </c:pt>
                <c:pt idx="1348">
                  <c:v>20588.59</c:v>
                </c:pt>
                <c:pt idx="1349">
                  <c:v>18871.37</c:v>
                </c:pt>
                <c:pt idx="1350">
                  <c:v>16540.830000000002</c:v>
                </c:pt>
                <c:pt idx="1351">
                  <c:v>7107.52</c:v>
                </c:pt>
                <c:pt idx="1352">
                  <c:v>18291.68</c:v>
                </c:pt>
                <c:pt idx="1353">
                  <c:v>6505.03</c:v>
                </c:pt>
                <c:pt idx="1354">
                  <c:v>8658.2999999999993</c:v>
                </c:pt>
                <c:pt idx="1355">
                  <c:v>8622.77</c:v>
                </c:pt>
                <c:pt idx="1356">
                  <c:v>35824.69</c:v>
                </c:pt>
                <c:pt idx="1357">
                  <c:v>7989.69</c:v>
                </c:pt>
                <c:pt idx="1358">
                  <c:v>22161.22</c:v>
                </c:pt>
                <c:pt idx="1359">
                  <c:v>15638.52</c:v>
                </c:pt>
                <c:pt idx="1360">
                  <c:v>4432.8900000000003</c:v>
                </c:pt>
                <c:pt idx="1361">
                  <c:v>8711.1200000000008</c:v>
                </c:pt>
                <c:pt idx="1362">
                  <c:v>11616.22</c:v>
                </c:pt>
                <c:pt idx="1363">
                  <c:v>4203.9399999999996</c:v>
                </c:pt>
                <c:pt idx="1364">
                  <c:v>2744.74</c:v>
                </c:pt>
                <c:pt idx="1365">
                  <c:v>5857.13</c:v>
                </c:pt>
                <c:pt idx="1366">
                  <c:v>7795.89</c:v>
                </c:pt>
                <c:pt idx="1367">
                  <c:v>11371.88</c:v>
                </c:pt>
                <c:pt idx="1368">
                  <c:v>39868.839999999997</c:v>
                </c:pt>
                <c:pt idx="1369">
                  <c:v>14364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0-EE4C-B156-A6035AF0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49568"/>
        <c:axId val="550551216"/>
      </c:lineChart>
      <c:catAx>
        <c:axId val="5505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551216"/>
        <c:crosses val="autoZero"/>
        <c:auto val="1"/>
        <c:lblAlgn val="ctr"/>
        <c:lblOffset val="100"/>
        <c:noMultiLvlLbl val="0"/>
      </c:catAx>
      <c:valAx>
        <c:axId val="550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5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'Данные(чистые)'!$L$1</c:f>
              <c:strCache>
                <c:ptCount val="1"/>
                <c:pt idx="0">
                  <c:v>Срок кредитной истории (лет)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'Данные(чистые)'!$L$2:$L$1371</c:f>
              <c:numCache>
                <c:formatCode>General</c:formatCode>
                <c:ptCount val="1370"/>
                <c:pt idx="0">
                  <c:v>17.2</c:v>
                </c:pt>
                <c:pt idx="1">
                  <c:v>12</c:v>
                </c:pt>
                <c:pt idx="2">
                  <c:v>17.3</c:v>
                </c:pt>
                <c:pt idx="3">
                  <c:v>19.600000000000001</c:v>
                </c:pt>
                <c:pt idx="4">
                  <c:v>22.6</c:v>
                </c:pt>
                <c:pt idx="5">
                  <c:v>13.9</c:v>
                </c:pt>
                <c:pt idx="6">
                  <c:v>24.7</c:v>
                </c:pt>
                <c:pt idx="7">
                  <c:v>22</c:v>
                </c:pt>
                <c:pt idx="8">
                  <c:v>22.7</c:v>
                </c:pt>
                <c:pt idx="9">
                  <c:v>17.399999999999999</c:v>
                </c:pt>
                <c:pt idx="10">
                  <c:v>11.9</c:v>
                </c:pt>
                <c:pt idx="11">
                  <c:v>15.7</c:v>
                </c:pt>
                <c:pt idx="12">
                  <c:v>17.5</c:v>
                </c:pt>
                <c:pt idx="13">
                  <c:v>14.4</c:v>
                </c:pt>
                <c:pt idx="14">
                  <c:v>22.3</c:v>
                </c:pt>
                <c:pt idx="15">
                  <c:v>14</c:v>
                </c:pt>
                <c:pt idx="16">
                  <c:v>20</c:v>
                </c:pt>
                <c:pt idx="17">
                  <c:v>15.4</c:v>
                </c:pt>
                <c:pt idx="18">
                  <c:v>14.6</c:v>
                </c:pt>
                <c:pt idx="19">
                  <c:v>24.5</c:v>
                </c:pt>
                <c:pt idx="20">
                  <c:v>22.6</c:v>
                </c:pt>
                <c:pt idx="21">
                  <c:v>28.8</c:v>
                </c:pt>
                <c:pt idx="22">
                  <c:v>16.600000000000001</c:v>
                </c:pt>
                <c:pt idx="23">
                  <c:v>14.8</c:v>
                </c:pt>
                <c:pt idx="24">
                  <c:v>14.5</c:v>
                </c:pt>
                <c:pt idx="25">
                  <c:v>21.6</c:v>
                </c:pt>
                <c:pt idx="26">
                  <c:v>19.399999999999999</c:v>
                </c:pt>
                <c:pt idx="27">
                  <c:v>18.600000000000001</c:v>
                </c:pt>
                <c:pt idx="28">
                  <c:v>17.8</c:v>
                </c:pt>
                <c:pt idx="29">
                  <c:v>14.1</c:v>
                </c:pt>
                <c:pt idx="30">
                  <c:v>20.9</c:v>
                </c:pt>
                <c:pt idx="31">
                  <c:v>17</c:v>
                </c:pt>
                <c:pt idx="32">
                  <c:v>36.6</c:v>
                </c:pt>
                <c:pt idx="33">
                  <c:v>15.4</c:v>
                </c:pt>
                <c:pt idx="34">
                  <c:v>11.4</c:v>
                </c:pt>
                <c:pt idx="35">
                  <c:v>9.1999999999999993</c:v>
                </c:pt>
                <c:pt idx="36">
                  <c:v>16.100000000000001</c:v>
                </c:pt>
                <c:pt idx="37">
                  <c:v>15</c:v>
                </c:pt>
                <c:pt idx="38">
                  <c:v>18.3</c:v>
                </c:pt>
                <c:pt idx="39">
                  <c:v>12</c:v>
                </c:pt>
                <c:pt idx="40">
                  <c:v>31.5</c:v>
                </c:pt>
                <c:pt idx="41">
                  <c:v>19.3</c:v>
                </c:pt>
                <c:pt idx="42">
                  <c:v>14</c:v>
                </c:pt>
                <c:pt idx="43">
                  <c:v>21.8</c:v>
                </c:pt>
                <c:pt idx="44">
                  <c:v>18</c:v>
                </c:pt>
                <c:pt idx="45">
                  <c:v>15.1</c:v>
                </c:pt>
                <c:pt idx="46">
                  <c:v>31.4</c:v>
                </c:pt>
                <c:pt idx="47">
                  <c:v>29.5</c:v>
                </c:pt>
                <c:pt idx="48">
                  <c:v>21.5</c:v>
                </c:pt>
                <c:pt idx="49">
                  <c:v>6.4</c:v>
                </c:pt>
                <c:pt idx="50">
                  <c:v>16.100000000000001</c:v>
                </c:pt>
                <c:pt idx="51">
                  <c:v>19</c:v>
                </c:pt>
                <c:pt idx="52">
                  <c:v>12</c:v>
                </c:pt>
                <c:pt idx="53">
                  <c:v>28.2</c:v>
                </c:pt>
                <c:pt idx="54">
                  <c:v>12.2</c:v>
                </c:pt>
                <c:pt idx="55">
                  <c:v>17</c:v>
                </c:pt>
                <c:pt idx="56">
                  <c:v>27.4</c:v>
                </c:pt>
                <c:pt idx="57">
                  <c:v>20.399999999999999</c:v>
                </c:pt>
                <c:pt idx="58">
                  <c:v>18</c:v>
                </c:pt>
                <c:pt idx="59">
                  <c:v>31.3</c:v>
                </c:pt>
                <c:pt idx="60">
                  <c:v>10.5</c:v>
                </c:pt>
                <c:pt idx="61">
                  <c:v>14.2</c:v>
                </c:pt>
                <c:pt idx="62">
                  <c:v>25.9</c:v>
                </c:pt>
                <c:pt idx="63">
                  <c:v>16</c:v>
                </c:pt>
                <c:pt idx="64">
                  <c:v>14.7</c:v>
                </c:pt>
                <c:pt idx="65">
                  <c:v>13</c:v>
                </c:pt>
                <c:pt idx="66">
                  <c:v>23.3</c:v>
                </c:pt>
                <c:pt idx="67">
                  <c:v>19.7</c:v>
                </c:pt>
                <c:pt idx="68">
                  <c:v>10</c:v>
                </c:pt>
                <c:pt idx="69">
                  <c:v>19.5</c:v>
                </c:pt>
                <c:pt idx="70">
                  <c:v>17.899999999999999</c:v>
                </c:pt>
                <c:pt idx="71">
                  <c:v>12.2</c:v>
                </c:pt>
                <c:pt idx="72">
                  <c:v>14.4</c:v>
                </c:pt>
                <c:pt idx="73">
                  <c:v>20.5</c:v>
                </c:pt>
                <c:pt idx="74">
                  <c:v>11</c:v>
                </c:pt>
                <c:pt idx="75">
                  <c:v>21.5</c:v>
                </c:pt>
                <c:pt idx="76">
                  <c:v>15</c:v>
                </c:pt>
                <c:pt idx="77">
                  <c:v>13</c:v>
                </c:pt>
                <c:pt idx="78">
                  <c:v>28.2</c:v>
                </c:pt>
                <c:pt idx="79">
                  <c:v>13.6</c:v>
                </c:pt>
                <c:pt idx="80">
                  <c:v>13.9</c:v>
                </c:pt>
                <c:pt idx="81">
                  <c:v>14.9</c:v>
                </c:pt>
                <c:pt idx="82">
                  <c:v>10.199999999999999</c:v>
                </c:pt>
                <c:pt idx="83">
                  <c:v>17</c:v>
                </c:pt>
                <c:pt idx="84">
                  <c:v>12.5</c:v>
                </c:pt>
                <c:pt idx="85">
                  <c:v>13.4</c:v>
                </c:pt>
                <c:pt idx="86">
                  <c:v>21.8</c:v>
                </c:pt>
                <c:pt idx="87">
                  <c:v>9</c:v>
                </c:pt>
                <c:pt idx="88">
                  <c:v>23.4</c:v>
                </c:pt>
                <c:pt idx="89">
                  <c:v>19.600000000000001</c:v>
                </c:pt>
                <c:pt idx="90">
                  <c:v>9.5</c:v>
                </c:pt>
                <c:pt idx="91">
                  <c:v>15.7</c:v>
                </c:pt>
                <c:pt idx="92">
                  <c:v>34.4</c:v>
                </c:pt>
                <c:pt idx="93">
                  <c:v>13</c:v>
                </c:pt>
                <c:pt idx="94">
                  <c:v>18.399999999999999</c:v>
                </c:pt>
                <c:pt idx="95">
                  <c:v>23.5</c:v>
                </c:pt>
                <c:pt idx="96">
                  <c:v>14.3</c:v>
                </c:pt>
                <c:pt idx="97">
                  <c:v>14.3</c:v>
                </c:pt>
                <c:pt idx="98">
                  <c:v>12</c:v>
                </c:pt>
                <c:pt idx="99">
                  <c:v>13.6</c:v>
                </c:pt>
                <c:pt idx="100">
                  <c:v>50.1</c:v>
                </c:pt>
                <c:pt idx="101">
                  <c:v>14.5</c:v>
                </c:pt>
                <c:pt idx="102">
                  <c:v>13.2</c:v>
                </c:pt>
                <c:pt idx="103">
                  <c:v>33.1</c:v>
                </c:pt>
                <c:pt idx="104">
                  <c:v>23.9</c:v>
                </c:pt>
                <c:pt idx="105">
                  <c:v>14.7</c:v>
                </c:pt>
                <c:pt idx="106">
                  <c:v>12.5</c:v>
                </c:pt>
                <c:pt idx="107">
                  <c:v>17.5</c:v>
                </c:pt>
                <c:pt idx="108">
                  <c:v>43.3</c:v>
                </c:pt>
                <c:pt idx="109">
                  <c:v>12</c:v>
                </c:pt>
                <c:pt idx="110">
                  <c:v>24</c:v>
                </c:pt>
                <c:pt idx="111">
                  <c:v>23</c:v>
                </c:pt>
                <c:pt idx="112">
                  <c:v>17</c:v>
                </c:pt>
                <c:pt idx="113">
                  <c:v>15</c:v>
                </c:pt>
                <c:pt idx="114">
                  <c:v>29.2</c:v>
                </c:pt>
                <c:pt idx="115">
                  <c:v>18.2</c:v>
                </c:pt>
                <c:pt idx="116">
                  <c:v>44</c:v>
                </c:pt>
                <c:pt idx="117">
                  <c:v>17.899999999999999</c:v>
                </c:pt>
                <c:pt idx="118">
                  <c:v>15</c:v>
                </c:pt>
                <c:pt idx="119">
                  <c:v>10</c:v>
                </c:pt>
                <c:pt idx="120">
                  <c:v>15.6</c:v>
                </c:pt>
                <c:pt idx="121">
                  <c:v>22.7</c:v>
                </c:pt>
                <c:pt idx="122">
                  <c:v>13.8</c:v>
                </c:pt>
                <c:pt idx="123">
                  <c:v>30.5</c:v>
                </c:pt>
                <c:pt idx="124">
                  <c:v>14.1</c:v>
                </c:pt>
                <c:pt idx="125">
                  <c:v>7.1</c:v>
                </c:pt>
                <c:pt idx="126">
                  <c:v>6.6</c:v>
                </c:pt>
                <c:pt idx="127">
                  <c:v>14.6</c:v>
                </c:pt>
                <c:pt idx="128">
                  <c:v>17.8</c:v>
                </c:pt>
                <c:pt idx="129">
                  <c:v>15.8</c:v>
                </c:pt>
                <c:pt idx="130">
                  <c:v>13.4</c:v>
                </c:pt>
                <c:pt idx="131">
                  <c:v>16.5</c:v>
                </c:pt>
                <c:pt idx="132">
                  <c:v>17.600000000000001</c:v>
                </c:pt>
                <c:pt idx="133">
                  <c:v>17.8</c:v>
                </c:pt>
                <c:pt idx="134">
                  <c:v>21.5</c:v>
                </c:pt>
                <c:pt idx="135">
                  <c:v>36.299999999999997</c:v>
                </c:pt>
                <c:pt idx="136">
                  <c:v>22.5</c:v>
                </c:pt>
                <c:pt idx="137">
                  <c:v>15</c:v>
                </c:pt>
                <c:pt idx="138">
                  <c:v>19.7</c:v>
                </c:pt>
                <c:pt idx="139">
                  <c:v>16.100000000000001</c:v>
                </c:pt>
                <c:pt idx="140">
                  <c:v>17.5</c:v>
                </c:pt>
                <c:pt idx="141">
                  <c:v>8.6</c:v>
                </c:pt>
                <c:pt idx="142">
                  <c:v>13.9</c:v>
                </c:pt>
                <c:pt idx="143">
                  <c:v>13.3</c:v>
                </c:pt>
                <c:pt idx="144">
                  <c:v>17.399999999999999</c:v>
                </c:pt>
                <c:pt idx="145">
                  <c:v>9</c:v>
                </c:pt>
                <c:pt idx="146">
                  <c:v>15.5</c:v>
                </c:pt>
                <c:pt idx="147">
                  <c:v>11.8</c:v>
                </c:pt>
                <c:pt idx="148">
                  <c:v>13</c:v>
                </c:pt>
                <c:pt idx="149">
                  <c:v>14.9</c:v>
                </c:pt>
                <c:pt idx="150">
                  <c:v>20</c:v>
                </c:pt>
                <c:pt idx="151">
                  <c:v>22.3</c:v>
                </c:pt>
                <c:pt idx="152">
                  <c:v>17.8</c:v>
                </c:pt>
                <c:pt idx="153">
                  <c:v>20.399999999999999</c:v>
                </c:pt>
                <c:pt idx="154">
                  <c:v>14</c:v>
                </c:pt>
                <c:pt idx="155">
                  <c:v>10.199999999999999</c:v>
                </c:pt>
                <c:pt idx="156">
                  <c:v>10.8</c:v>
                </c:pt>
                <c:pt idx="157">
                  <c:v>18.7</c:v>
                </c:pt>
                <c:pt idx="158">
                  <c:v>30.9</c:v>
                </c:pt>
                <c:pt idx="159">
                  <c:v>14</c:v>
                </c:pt>
                <c:pt idx="160">
                  <c:v>17.100000000000001</c:v>
                </c:pt>
                <c:pt idx="161">
                  <c:v>15</c:v>
                </c:pt>
                <c:pt idx="162">
                  <c:v>16.3</c:v>
                </c:pt>
                <c:pt idx="163">
                  <c:v>4.9000000000000004</c:v>
                </c:pt>
                <c:pt idx="164">
                  <c:v>21.4</c:v>
                </c:pt>
                <c:pt idx="165">
                  <c:v>11.9</c:v>
                </c:pt>
                <c:pt idx="166">
                  <c:v>17.2</c:v>
                </c:pt>
                <c:pt idx="167">
                  <c:v>22.6</c:v>
                </c:pt>
                <c:pt idx="168">
                  <c:v>16</c:v>
                </c:pt>
                <c:pt idx="169">
                  <c:v>10.3</c:v>
                </c:pt>
                <c:pt idx="170">
                  <c:v>20.5</c:v>
                </c:pt>
                <c:pt idx="171">
                  <c:v>18.5</c:v>
                </c:pt>
                <c:pt idx="172">
                  <c:v>16.7</c:v>
                </c:pt>
                <c:pt idx="173">
                  <c:v>10.199999999999999</c:v>
                </c:pt>
                <c:pt idx="174">
                  <c:v>15.9</c:v>
                </c:pt>
                <c:pt idx="175">
                  <c:v>8.6999999999999993</c:v>
                </c:pt>
                <c:pt idx="176">
                  <c:v>11.1</c:v>
                </c:pt>
                <c:pt idx="177">
                  <c:v>19.2</c:v>
                </c:pt>
                <c:pt idx="178">
                  <c:v>23</c:v>
                </c:pt>
                <c:pt idx="179">
                  <c:v>21.3</c:v>
                </c:pt>
                <c:pt idx="180">
                  <c:v>17</c:v>
                </c:pt>
                <c:pt idx="181">
                  <c:v>10.7</c:v>
                </c:pt>
                <c:pt idx="182">
                  <c:v>17.600000000000001</c:v>
                </c:pt>
                <c:pt idx="183">
                  <c:v>28.8</c:v>
                </c:pt>
                <c:pt idx="184">
                  <c:v>33.700000000000003</c:v>
                </c:pt>
                <c:pt idx="185">
                  <c:v>14.9</c:v>
                </c:pt>
                <c:pt idx="186">
                  <c:v>15.4</c:v>
                </c:pt>
                <c:pt idx="187">
                  <c:v>27</c:v>
                </c:pt>
                <c:pt idx="188">
                  <c:v>18.8</c:v>
                </c:pt>
                <c:pt idx="189">
                  <c:v>11.4</c:v>
                </c:pt>
                <c:pt idx="190">
                  <c:v>23</c:v>
                </c:pt>
                <c:pt idx="191">
                  <c:v>14.9</c:v>
                </c:pt>
                <c:pt idx="192">
                  <c:v>17.399999999999999</c:v>
                </c:pt>
                <c:pt idx="193">
                  <c:v>22.2</c:v>
                </c:pt>
                <c:pt idx="194">
                  <c:v>16.5</c:v>
                </c:pt>
                <c:pt idx="195">
                  <c:v>22.5</c:v>
                </c:pt>
                <c:pt idx="196">
                  <c:v>13.7</c:v>
                </c:pt>
                <c:pt idx="197">
                  <c:v>15.4</c:v>
                </c:pt>
                <c:pt idx="198">
                  <c:v>13.1</c:v>
                </c:pt>
                <c:pt idx="199">
                  <c:v>11.1</c:v>
                </c:pt>
                <c:pt idx="200">
                  <c:v>11.7</c:v>
                </c:pt>
                <c:pt idx="201">
                  <c:v>16</c:v>
                </c:pt>
                <c:pt idx="202">
                  <c:v>11.4</c:v>
                </c:pt>
                <c:pt idx="203">
                  <c:v>15.3</c:v>
                </c:pt>
                <c:pt idx="204">
                  <c:v>15.9</c:v>
                </c:pt>
                <c:pt idx="205">
                  <c:v>21.2</c:v>
                </c:pt>
                <c:pt idx="206">
                  <c:v>20.8</c:v>
                </c:pt>
                <c:pt idx="207">
                  <c:v>11.5</c:v>
                </c:pt>
                <c:pt idx="208">
                  <c:v>17.600000000000001</c:v>
                </c:pt>
                <c:pt idx="209">
                  <c:v>15.7</c:v>
                </c:pt>
                <c:pt idx="210">
                  <c:v>20.6</c:v>
                </c:pt>
                <c:pt idx="211">
                  <c:v>20.7</c:v>
                </c:pt>
                <c:pt idx="212">
                  <c:v>19</c:v>
                </c:pt>
                <c:pt idx="213">
                  <c:v>22.5</c:v>
                </c:pt>
                <c:pt idx="214">
                  <c:v>17</c:v>
                </c:pt>
                <c:pt idx="215">
                  <c:v>9.3000000000000007</c:v>
                </c:pt>
                <c:pt idx="216">
                  <c:v>14.8</c:v>
                </c:pt>
                <c:pt idx="217">
                  <c:v>16.3</c:v>
                </c:pt>
                <c:pt idx="218">
                  <c:v>17.8</c:v>
                </c:pt>
                <c:pt idx="219">
                  <c:v>35</c:v>
                </c:pt>
                <c:pt idx="220">
                  <c:v>26.5</c:v>
                </c:pt>
                <c:pt idx="221">
                  <c:v>12.5</c:v>
                </c:pt>
                <c:pt idx="222">
                  <c:v>24.1</c:v>
                </c:pt>
                <c:pt idx="223">
                  <c:v>12.5</c:v>
                </c:pt>
                <c:pt idx="224">
                  <c:v>23</c:v>
                </c:pt>
                <c:pt idx="225">
                  <c:v>13.3</c:v>
                </c:pt>
                <c:pt idx="226">
                  <c:v>16.7</c:v>
                </c:pt>
                <c:pt idx="227">
                  <c:v>20.5</c:v>
                </c:pt>
                <c:pt idx="228">
                  <c:v>36.4</c:v>
                </c:pt>
                <c:pt idx="229">
                  <c:v>13.5</c:v>
                </c:pt>
                <c:pt idx="230">
                  <c:v>13.3</c:v>
                </c:pt>
                <c:pt idx="231">
                  <c:v>14.7</c:v>
                </c:pt>
                <c:pt idx="232">
                  <c:v>17.2</c:v>
                </c:pt>
                <c:pt idx="233">
                  <c:v>29.2</c:v>
                </c:pt>
                <c:pt idx="234">
                  <c:v>9</c:v>
                </c:pt>
                <c:pt idx="235">
                  <c:v>30.6</c:v>
                </c:pt>
                <c:pt idx="236">
                  <c:v>17.899999999999999</c:v>
                </c:pt>
                <c:pt idx="237">
                  <c:v>12.8</c:v>
                </c:pt>
                <c:pt idx="238">
                  <c:v>23.8</c:v>
                </c:pt>
                <c:pt idx="239">
                  <c:v>15.6</c:v>
                </c:pt>
                <c:pt idx="240">
                  <c:v>13.7</c:v>
                </c:pt>
                <c:pt idx="241">
                  <c:v>14.2</c:v>
                </c:pt>
                <c:pt idx="242">
                  <c:v>25.5</c:v>
                </c:pt>
                <c:pt idx="243">
                  <c:v>38.5</c:v>
                </c:pt>
                <c:pt idx="244">
                  <c:v>15.9</c:v>
                </c:pt>
                <c:pt idx="245">
                  <c:v>17.399999999999999</c:v>
                </c:pt>
                <c:pt idx="246">
                  <c:v>15.6</c:v>
                </c:pt>
                <c:pt idx="247">
                  <c:v>24.4</c:v>
                </c:pt>
                <c:pt idx="248">
                  <c:v>22.5</c:v>
                </c:pt>
                <c:pt idx="249">
                  <c:v>21.6</c:v>
                </c:pt>
                <c:pt idx="250">
                  <c:v>12.1</c:v>
                </c:pt>
                <c:pt idx="251">
                  <c:v>12.4</c:v>
                </c:pt>
                <c:pt idx="252">
                  <c:v>13.2</c:v>
                </c:pt>
                <c:pt idx="253">
                  <c:v>15.4</c:v>
                </c:pt>
                <c:pt idx="254">
                  <c:v>10.1</c:v>
                </c:pt>
                <c:pt idx="255">
                  <c:v>12.8</c:v>
                </c:pt>
                <c:pt idx="256">
                  <c:v>12.9</c:v>
                </c:pt>
                <c:pt idx="257">
                  <c:v>18.100000000000001</c:v>
                </c:pt>
                <c:pt idx="258">
                  <c:v>11.3</c:v>
                </c:pt>
                <c:pt idx="259">
                  <c:v>9.1999999999999993</c:v>
                </c:pt>
                <c:pt idx="260">
                  <c:v>17.899999999999999</c:v>
                </c:pt>
                <c:pt idx="261">
                  <c:v>7.5</c:v>
                </c:pt>
                <c:pt idx="262">
                  <c:v>14.6</c:v>
                </c:pt>
                <c:pt idx="263">
                  <c:v>23</c:v>
                </c:pt>
                <c:pt idx="264">
                  <c:v>19.600000000000001</c:v>
                </c:pt>
                <c:pt idx="265">
                  <c:v>16.399999999999999</c:v>
                </c:pt>
                <c:pt idx="266">
                  <c:v>11.8</c:v>
                </c:pt>
                <c:pt idx="267">
                  <c:v>20.2</c:v>
                </c:pt>
                <c:pt idx="268">
                  <c:v>17.5</c:v>
                </c:pt>
                <c:pt idx="269">
                  <c:v>9.8000000000000007</c:v>
                </c:pt>
                <c:pt idx="270">
                  <c:v>12</c:v>
                </c:pt>
                <c:pt idx="271">
                  <c:v>14.6</c:v>
                </c:pt>
                <c:pt idx="272">
                  <c:v>21.2</c:v>
                </c:pt>
                <c:pt idx="273">
                  <c:v>27.2</c:v>
                </c:pt>
                <c:pt idx="274">
                  <c:v>32.9</c:v>
                </c:pt>
                <c:pt idx="275">
                  <c:v>8.9</c:v>
                </c:pt>
                <c:pt idx="276">
                  <c:v>16.8</c:v>
                </c:pt>
                <c:pt idx="277">
                  <c:v>19.399999999999999</c:v>
                </c:pt>
                <c:pt idx="278">
                  <c:v>10.6</c:v>
                </c:pt>
                <c:pt idx="279">
                  <c:v>18</c:v>
                </c:pt>
                <c:pt idx="280">
                  <c:v>16.600000000000001</c:v>
                </c:pt>
                <c:pt idx="281">
                  <c:v>16.100000000000001</c:v>
                </c:pt>
                <c:pt idx="282">
                  <c:v>8.1999999999999993</c:v>
                </c:pt>
                <c:pt idx="283">
                  <c:v>17.8</c:v>
                </c:pt>
                <c:pt idx="284">
                  <c:v>10.6</c:v>
                </c:pt>
                <c:pt idx="285">
                  <c:v>11</c:v>
                </c:pt>
                <c:pt idx="286">
                  <c:v>9.1999999999999993</c:v>
                </c:pt>
                <c:pt idx="287">
                  <c:v>28.4</c:v>
                </c:pt>
                <c:pt idx="288">
                  <c:v>13.9</c:v>
                </c:pt>
                <c:pt idx="289">
                  <c:v>21.9</c:v>
                </c:pt>
                <c:pt idx="290">
                  <c:v>21.7</c:v>
                </c:pt>
                <c:pt idx="291">
                  <c:v>16.100000000000001</c:v>
                </c:pt>
                <c:pt idx="292">
                  <c:v>48.7</c:v>
                </c:pt>
                <c:pt idx="293">
                  <c:v>12.8</c:v>
                </c:pt>
                <c:pt idx="294">
                  <c:v>16.2</c:v>
                </c:pt>
                <c:pt idx="295">
                  <c:v>32.5</c:v>
                </c:pt>
                <c:pt idx="296">
                  <c:v>11.1</c:v>
                </c:pt>
                <c:pt idx="297">
                  <c:v>8.8000000000000007</c:v>
                </c:pt>
                <c:pt idx="298">
                  <c:v>30</c:v>
                </c:pt>
                <c:pt idx="299">
                  <c:v>10.199999999999999</c:v>
                </c:pt>
                <c:pt idx="300">
                  <c:v>17</c:v>
                </c:pt>
                <c:pt idx="301">
                  <c:v>22.6</c:v>
                </c:pt>
                <c:pt idx="302">
                  <c:v>26</c:v>
                </c:pt>
                <c:pt idx="303">
                  <c:v>15</c:v>
                </c:pt>
                <c:pt idx="304">
                  <c:v>28.9</c:v>
                </c:pt>
                <c:pt idx="305">
                  <c:v>19.5</c:v>
                </c:pt>
                <c:pt idx="306">
                  <c:v>13.8</c:v>
                </c:pt>
                <c:pt idx="307">
                  <c:v>16.5</c:v>
                </c:pt>
                <c:pt idx="308">
                  <c:v>13.7</c:v>
                </c:pt>
                <c:pt idx="309">
                  <c:v>8.6999999999999993</c:v>
                </c:pt>
                <c:pt idx="310">
                  <c:v>12.6</c:v>
                </c:pt>
                <c:pt idx="311">
                  <c:v>18.399999999999999</c:v>
                </c:pt>
                <c:pt idx="312">
                  <c:v>38</c:v>
                </c:pt>
                <c:pt idx="313">
                  <c:v>26.3</c:v>
                </c:pt>
                <c:pt idx="314">
                  <c:v>16.8</c:v>
                </c:pt>
                <c:pt idx="315">
                  <c:v>21.5</c:v>
                </c:pt>
                <c:pt idx="316">
                  <c:v>18.8</c:v>
                </c:pt>
                <c:pt idx="317">
                  <c:v>28.5</c:v>
                </c:pt>
                <c:pt idx="318">
                  <c:v>22</c:v>
                </c:pt>
                <c:pt idx="319">
                  <c:v>19</c:v>
                </c:pt>
                <c:pt idx="320">
                  <c:v>31.2</c:v>
                </c:pt>
                <c:pt idx="321">
                  <c:v>26.4</c:v>
                </c:pt>
                <c:pt idx="322">
                  <c:v>8.4</c:v>
                </c:pt>
                <c:pt idx="323">
                  <c:v>27</c:v>
                </c:pt>
                <c:pt idx="324">
                  <c:v>14.3</c:v>
                </c:pt>
                <c:pt idx="325">
                  <c:v>22.8</c:v>
                </c:pt>
                <c:pt idx="326">
                  <c:v>11.7</c:v>
                </c:pt>
                <c:pt idx="327">
                  <c:v>19.5</c:v>
                </c:pt>
                <c:pt idx="328">
                  <c:v>12.2</c:v>
                </c:pt>
                <c:pt idx="329">
                  <c:v>16</c:v>
                </c:pt>
                <c:pt idx="330">
                  <c:v>22.5</c:v>
                </c:pt>
                <c:pt idx="331">
                  <c:v>16.399999999999999</c:v>
                </c:pt>
                <c:pt idx="332">
                  <c:v>14.8</c:v>
                </c:pt>
                <c:pt idx="333">
                  <c:v>10.7</c:v>
                </c:pt>
                <c:pt idx="334">
                  <c:v>21.3</c:v>
                </c:pt>
                <c:pt idx="335">
                  <c:v>25.5</c:v>
                </c:pt>
                <c:pt idx="336">
                  <c:v>10</c:v>
                </c:pt>
                <c:pt idx="337">
                  <c:v>18.8</c:v>
                </c:pt>
                <c:pt idx="338">
                  <c:v>8.1999999999999993</c:v>
                </c:pt>
                <c:pt idx="339">
                  <c:v>19.399999999999999</c:v>
                </c:pt>
                <c:pt idx="340">
                  <c:v>21</c:v>
                </c:pt>
                <c:pt idx="341">
                  <c:v>9.9</c:v>
                </c:pt>
                <c:pt idx="342">
                  <c:v>11.4</c:v>
                </c:pt>
                <c:pt idx="343">
                  <c:v>19</c:v>
                </c:pt>
                <c:pt idx="344">
                  <c:v>19.399999999999999</c:v>
                </c:pt>
                <c:pt idx="345">
                  <c:v>14.7</c:v>
                </c:pt>
                <c:pt idx="346">
                  <c:v>29</c:v>
                </c:pt>
                <c:pt idx="347">
                  <c:v>16.8</c:v>
                </c:pt>
                <c:pt idx="348">
                  <c:v>26.5</c:v>
                </c:pt>
                <c:pt idx="349">
                  <c:v>14</c:v>
                </c:pt>
                <c:pt idx="350">
                  <c:v>8.3000000000000007</c:v>
                </c:pt>
                <c:pt idx="351">
                  <c:v>24.3</c:v>
                </c:pt>
                <c:pt idx="352">
                  <c:v>33.5</c:v>
                </c:pt>
                <c:pt idx="353">
                  <c:v>15.4</c:v>
                </c:pt>
                <c:pt idx="354">
                  <c:v>22.4</c:v>
                </c:pt>
                <c:pt idx="355">
                  <c:v>14.1</c:v>
                </c:pt>
                <c:pt idx="356">
                  <c:v>14.1</c:v>
                </c:pt>
                <c:pt idx="357">
                  <c:v>21.7</c:v>
                </c:pt>
                <c:pt idx="358">
                  <c:v>21.4</c:v>
                </c:pt>
                <c:pt idx="359">
                  <c:v>16.3</c:v>
                </c:pt>
                <c:pt idx="360">
                  <c:v>21.6</c:v>
                </c:pt>
                <c:pt idx="361">
                  <c:v>15.3</c:v>
                </c:pt>
                <c:pt idx="362">
                  <c:v>19.8</c:v>
                </c:pt>
                <c:pt idx="363">
                  <c:v>11.1</c:v>
                </c:pt>
                <c:pt idx="364">
                  <c:v>14.1</c:v>
                </c:pt>
                <c:pt idx="365">
                  <c:v>17.2</c:v>
                </c:pt>
                <c:pt idx="366">
                  <c:v>31</c:v>
                </c:pt>
                <c:pt idx="367">
                  <c:v>20.9</c:v>
                </c:pt>
                <c:pt idx="368">
                  <c:v>18.600000000000001</c:v>
                </c:pt>
                <c:pt idx="369">
                  <c:v>19.100000000000001</c:v>
                </c:pt>
                <c:pt idx="370">
                  <c:v>11.9</c:v>
                </c:pt>
                <c:pt idx="371">
                  <c:v>19</c:v>
                </c:pt>
                <c:pt idx="372">
                  <c:v>13.4</c:v>
                </c:pt>
                <c:pt idx="373">
                  <c:v>30.8</c:v>
                </c:pt>
                <c:pt idx="374">
                  <c:v>18.100000000000001</c:v>
                </c:pt>
                <c:pt idx="375">
                  <c:v>15.5</c:v>
                </c:pt>
                <c:pt idx="376">
                  <c:v>15.6</c:v>
                </c:pt>
                <c:pt idx="377">
                  <c:v>19.600000000000001</c:v>
                </c:pt>
                <c:pt idx="378">
                  <c:v>16.2</c:v>
                </c:pt>
                <c:pt idx="379">
                  <c:v>17</c:v>
                </c:pt>
                <c:pt idx="380">
                  <c:v>21.9</c:v>
                </c:pt>
                <c:pt idx="381">
                  <c:v>16</c:v>
                </c:pt>
                <c:pt idx="382">
                  <c:v>14.5</c:v>
                </c:pt>
                <c:pt idx="383">
                  <c:v>22.5</c:v>
                </c:pt>
                <c:pt idx="384">
                  <c:v>20.100000000000001</c:v>
                </c:pt>
                <c:pt idx="385">
                  <c:v>17.899999999999999</c:v>
                </c:pt>
                <c:pt idx="386">
                  <c:v>9.5</c:v>
                </c:pt>
                <c:pt idx="387">
                  <c:v>23.4</c:v>
                </c:pt>
                <c:pt idx="388">
                  <c:v>38.299999999999997</c:v>
                </c:pt>
                <c:pt idx="389">
                  <c:v>17.600000000000001</c:v>
                </c:pt>
                <c:pt idx="390">
                  <c:v>12.5</c:v>
                </c:pt>
                <c:pt idx="391">
                  <c:v>18.5</c:v>
                </c:pt>
                <c:pt idx="392">
                  <c:v>14.7</c:v>
                </c:pt>
                <c:pt idx="393">
                  <c:v>31</c:v>
                </c:pt>
                <c:pt idx="394">
                  <c:v>14.8</c:v>
                </c:pt>
                <c:pt idx="395">
                  <c:v>29.2</c:v>
                </c:pt>
                <c:pt idx="396">
                  <c:v>17.399999999999999</c:v>
                </c:pt>
                <c:pt idx="397">
                  <c:v>14.8</c:v>
                </c:pt>
                <c:pt idx="398">
                  <c:v>22</c:v>
                </c:pt>
                <c:pt idx="399">
                  <c:v>10.7</c:v>
                </c:pt>
                <c:pt idx="400">
                  <c:v>24</c:v>
                </c:pt>
                <c:pt idx="401">
                  <c:v>15.5</c:v>
                </c:pt>
                <c:pt idx="402">
                  <c:v>25.6</c:v>
                </c:pt>
                <c:pt idx="403">
                  <c:v>18.600000000000001</c:v>
                </c:pt>
                <c:pt idx="404">
                  <c:v>20.100000000000001</c:v>
                </c:pt>
                <c:pt idx="405">
                  <c:v>21.1</c:v>
                </c:pt>
                <c:pt idx="406">
                  <c:v>18.5</c:v>
                </c:pt>
                <c:pt idx="407">
                  <c:v>12.1</c:v>
                </c:pt>
                <c:pt idx="408">
                  <c:v>33.5</c:v>
                </c:pt>
                <c:pt idx="409">
                  <c:v>10.1</c:v>
                </c:pt>
                <c:pt idx="410">
                  <c:v>31.3</c:v>
                </c:pt>
                <c:pt idx="411">
                  <c:v>11.4</c:v>
                </c:pt>
                <c:pt idx="412">
                  <c:v>19.8</c:v>
                </c:pt>
                <c:pt idx="413">
                  <c:v>29.8</c:v>
                </c:pt>
                <c:pt idx="414">
                  <c:v>20.2</c:v>
                </c:pt>
                <c:pt idx="415">
                  <c:v>27.5</c:v>
                </c:pt>
                <c:pt idx="416">
                  <c:v>27.8</c:v>
                </c:pt>
                <c:pt idx="417">
                  <c:v>20</c:v>
                </c:pt>
                <c:pt idx="418">
                  <c:v>7.7</c:v>
                </c:pt>
                <c:pt idx="419">
                  <c:v>8.6</c:v>
                </c:pt>
                <c:pt idx="420">
                  <c:v>13.5</c:v>
                </c:pt>
                <c:pt idx="421">
                  <c:v>16</c:v>
                </c:pt>
                <c:pt idx="422">
                  <c:v>18</c:v>
                </c:pt>
                <c:pt idx="423">
                  <c:v>11.3</c:v>
                </c:pt>
                <c:pt idx="424">
                  <c:v>20.5</c:v>
                </c:pt>
                <c:pt idx="425">
                  <c:v>25</c:v>
                </c:pt>
                <c:pt idx="426">
                  <c:v>10.5</c:v>
                </c:pt>
                <c:pt idx="427">
                  <c:v>25</c:v>
                </c:pt>
                <c:pt idx="428">
                  <c:v>15.9</c:v>
                </c:pt>
                <c:pt idx="429">
                  <c:v>13.5</c:v>
                </c:pt>
                <c:pt idx="430">
                  <c:v>15.9</c:v>
                </c:pt>
                <c:pt idx="431">
                  <c:v>11</c:v>
                </c:pt>
                <c:pt idx="432">
                  <c:v>15.4</c:v>
                </c:pt>
                <c:pt idx="433">
                  <c:v>12.8</c:v>
                </c:pt>
                <c:pt idx="434">
                  <c:v>25.5</c:v>
                </c:pt>
                <c:pt idx="435">
                  <c:v>18.5</c:v>
                </c:pt>
                <c:pt idx="436">
                  <c:v>10.9</c:v>
                </c:pt>
                <c:pt idx="437">
                  <c:v>16</c:v>
                </c:pt>
                <c:pt idx="438">
                  <c:v>21.5</c:v>
                </c:pt>
                <c:pt idx="439">
                  <c:v>15.8</c:v>
                </c:pt>
                <c:pt idx="440">
                  <c:v>31.8</c:v>
                </c:pt>
                <c:pt idx="441">
                  <c:v>22.1</c:v>
                </c:pt>
                <c:pt idx="442">
                  <c:v>12.7</c:v>
                </c:pt>
                <c:pt idx="443">
                  <c:v>13</c:v>
                </c:pt>
                <c:pt idx="444">
                  <c:v>21.7</c:v>
                </c:pt>
                <c:pt idx="445">
                  <c:v>16.8</c:v>
                </c:pt>
                <c:pt idx="446">
                  <c:v>27.6</c:v>
                </c:pt>
                <c:pt idx="447">
                  <c:v>19.399999999999999</c:v>
                </c:pt>
                <c:pt idx="448">
                  <c:v>20</c:v>
                </c:pt>
                <c:pt idx="449">
                  <c:v>17.5</c:v>
                </c:pt>
                <c:pt idx="450">
                  <c:v>16.8</c:v>
                </c:pt>
                <c:pt idx="451">
                  <c:v>25.6</c:v>
                </c:pt>
                <c:pt idx="452">
                  <c:v>21</c:v>
                </c:pt>
                <c:pt idx="453">
                  <c:v>16.5</c:v>
                </c:pt>
                <c:pt idx="454">
                  <c:v>17</c:v>
                </c:pt>
                <c:pt idx="455">
                  <c:v>14.8</c:v>
                </c:pt>
                <c:pt idx="456">
                  <c:v>17.899999999999999</c:v>
                </c:pt>
                <c:pt idx="457">
                  <c:v>24.2</c:v>
                </c:pt>
                <c:pt idx="458">
                  <c:v>14.7</c:v>
                </c:pt>
                <c:pt idx="459">
                  <c:v>16.600000000000001</c:v>
                </c:pt>
                <c:pt idx="460">
                  <c:v>13.3</c:v>
                </c:pt>
                <c:pt idx="461">
                  <c:v>14.5</c:v>
                </c:pt>
                <c:pt idx="462">
                  <c:v>11.4</c:v>
                </c:pt>
                <c:pt idx="463">
                  <c:v>22.8</c:v>
                </c:pt>
                <c:pt idx="464">
                  <c:v>13.6</c:v>
                </c:pt>
                <c:pt idx="465">
                  <c:v>17.399999999999999</c:v>
                </c:pt>
                <c:pt idx="466">
                  <c:v>22.5</c:v>
                </c:pt>
                <c:pt idx="467">
                  <c:v>25.2</c:v>
                </c:pt>
                <c:pt idx="468">
                  <c:v>25.5</c:v>
                </c:pt>
                <c:pt idx="469">
                  <c:v>16.7</c:v>
                </c:pt>
                <c:pt idx="470">
                  <c:v>15.4</c:v>
                </c:pt>
                <c:pt idx="471">
                  <c:v>32.9</c:v>
                </c:pt>
                <c:pt idx="472">
                  <c:v>12.2</c:v>
                </c:pt>
                <c:pt idx="473">
                  <c:v>24.5</c:v>
                </c:pt>
                <c:pt idx="474">
                  <c:v>23.4</c:v>
                </c:pt>
                <c:pt idx="475">
                  <c:v>29.2</c:v>
                </c:pt>
                <c:pt idx="476">
                  <c:v>6.8</c:v>
                </c:pt>
                <c:pt idx="477">
                  <c:v>21</c:v>
                </c:pt>
                <c:pt idx="478">
                  <c:v>21</c:v>
                </c:pt>
                <c:pt idx="479">
                  <c:v>22.6</c:v>
                </c:pt>
                <c:pt idx="480">
                  <c:v>12.4</c:v>
                </c:pt>
                <c:pt idx="481">
                  <c:v>17.5</c:v>
                </c:pt>
                <c:pt idx="482">
                  <c:v>21.2</c:v>
                </c:pt>
                <c:pt idx="483">
                  <c:v>20.5</c:v>
                </c:pt>
                <c:pt idx="484">
                  <c:v>27.9</c:v>
                </c:pt>
                <c:pt idx="485">
                  <c:v>32.299999999999997</c:v>
                </c:pt>
                <c:pt idx="486">
                  <c:v>16.600000000000001</c:v>
                </c:pt>
                <c:pt idx="487">
                  <c:v>14.5</c:v>
                </c:pt>
                <c:pt idx="488">
                  <c:v>10.6</c:v>
                </c:pt>
                <c:pt idx="489">
                  <c:v>23.9</c:v>
                </c:pt>
                <c:pt idx="490">
                  <c:v>10.1</c:v>
                </c:pt>
                <c:pt idx="491">
                  <c:v>21</c:v>
                </c:pt>
                <c:pt idx="492">
                  <c:v>17.899999999999999</c:v>
                </c:pt>
                <c:pt idx="493">
                  <c:v>18.600000000000001</c:v>
                </c:pt>
                <c:pt idx="494">
                  <c:v>14.1</c:v>
                </c:pt>
                <c:pt idx="495">
                  <c:v>18.2</c:v>
                </c:pt>
                <c:pt idx="496">
                  <c:v>8.4</c:v>
                </c:pt>
                <c:pt idx="497">
                  <c:v>8</c:v>
                </c:pt>
                <c:pt idx="498">
                  <c:v>18.8</c:v>
                </c:pt>
                <c:pt idx="499">
                  <c:v>7.6</c:v>
                </c:pt>
                <c:pt idx="500">
                  <c:v>5</c:v>
                </c:pt>
                <c:pt idx="501">
                  <c:v>13.4</c:v>
                </c:pt>
                <c:pt idx="502">
                  <c:v>42.4</c:v>
                </c:pt>
                <c:pt idx="503">
                  <c:v>12</c:v>
                </c:pt>
                <c:pt idx="504">
                  <c:v>28.8</c:v>
                </c:pt>
                <c:pt idx="505">
                  <c:v>12.6</c:v>
                </c:pt>
                <c:pt idx="506">
                  <c:v>23.1</c:v>
                </c:pt>
                <c:pt idx="507">
                  <c:v>13.5</c:v>
                </c:pt>
                <c:pt idx="508">
                  <c:v>5.8</c:v>
                </c:pt>
                <c:pt idx="509">
                  <c:v>22.1</c:v>
                </c:pt>
                <c:pt idx="510">
                  <c:v>16.899999999999999</c:v>
                </c:pt>
                <c:pt idx="511">
                  <c:v>22.8</c:v>
                </c:pt>
                <c:pt idx="512">
                  <c:v>23.5</c:v>
                </c:pt>
                <c:pt idx="513">
                  <c:v>17.5</c:v>
                </c:pt>
                <c:pt idx="514">
                  <c:v>22.6</c:v>
                </c:pt>
                <c:pt idx="515">
                  <c:v>14.3</c:v>
                </c:pt>
                <c:pt idx="516">
                  <c:v>20.5</c:v>
                </c:pt>
                <c:pt idx="517">
                  <c:v>24.2</c:v>
                </c:pt>
                <c:pt idx="518">
                  <c:v>16.5</c:v>
                </c:pt>
                <c:pt idx="519">
                  <c:v>9.4</c:v>
                </c:pt>
                <c:pt idx="520">
                  <c:v>21.2</c:v>
                </c:pt>
                <c:pt idx="521">
                  <c:v>14.3</c:v>
                </c:pt>
                <c:pt idx="522">
                  <c:v>16.7</c:v>
                </c:pt>
                <c:pt idx="523">
                  <c:v>5.5</c:v>
                </c:pt>
                <c:pt idx="524">
                  <c:v>17.100000000000001</c:v>
                </c:pt>
                <c:pt idx="525">
                  <c:v>19.8</c:v>
                </c:pt>
                <c:pt idx="526">
                  <c:v>14.6</c:v>
                </c:pt>
                <c:pt idx="527">
                  <c:v>28.5</c:v>
                </c:pt>
                <c:pt idx="528">
                  <c:v>21.1</c:v>
                </c:pt>
                <c:pt idx="529">
                  <c:v>10.8</c:v>
                </c:pt>
                <c:pt idx="530">
                  <c:v>11</c:v>
                </c:pt>
                <c:pt idx="531">
                  <c:v>13.3</c:v>
                </c:pt>
                <c:pt idx="532">
                  <c:v>18.5</c:v>
                </c:pt>
                <c:pt idx="533">
                  <c:v>11</c:v>
                </c:pt>
                <c:pt idx="534">
                  <c:v>17.3</c:v>
                </c:pt>
                <c:pt idx="535">
                  <c:v>22.2</c:v>
                </c:pt>
                <c:pt idx="536">
                  <c:v>34.1</c:v>
                </c:pt>
                <c:pt idx="537">
                  <c:v>16.100000000000001</c:v>
                </c:pt>
                <c:pt idx="538">
                  <c:v>27.7</c:v>
                </c:pt>
                <c:pt idx="539">
                  <c:v>16.5</c:v>
                </c:pt>
                <c:pt idx="540">
                  <c:v>12.8</c:v>
                </c:pt>
                <c:pt idx="541">
                  <c:v>21</c:v>
                </c:pt>
                <c:pt idx="542">
                  <c:v>17</c:v>
                </c:pt>
                <c:pt idx="543">
                  <c:v>10.6</c:v>
                </c:pt>
                <c:pt idx="544">
                  <c:v>9.6999999999999993</c:v>
                </c:pt>
                <c:pt idx="545">
                  <c:v>8.6999999999999993</c:v>
                </c:pt>
                <c:pt idx="546">
                  <c:v>13</c:v>
                </c:pt>
                <c:pt idx="547">
                  <c:v>12.8</c:v>
                </c:pt>
                <c:pt idx="548">
                  <c:v>31.4</c:v>
                </c:pt>
                <c:pt idx="549">
                  <c:v>19.5</c:v>
                </c:pt>
                <c:pt idx="550">
                  <c:v>16.5</c:v>
                </c:pt>
                <c:pt idx="551">
                  <c:v>19</c:v>
                </c:pt>
                <c:pt idx="552">
                  <c:v>15.4</c:v>
                </c:pt>
                <c:pt idx="553">
                  <c:v>7.9</c:v>
                </c:pt>
                <c:pt idx="554">
                  <c:v>13</c:v>
                </c:pt>
                <c:pt idx="555">
                  <c:v>9.8000000000000007</c:v>
                </c:pt>
                <c:pt idx="556">
                  <c:v>12.8</c:v>
                </c:pt>
                <c:pt idx="557">
                  <c:v>27</c:v>
                </c:pt>
                <c:pt idx="558">
                  <c:v>10.4</c:v>
                </c:pt>
                <c:pt idx="559">
                  <c:v>10.6</c:v>
                </c:pt>
                <c:pt idx="560">
                  <c:v>20.7</c:v>
                </c:pt>
                <c:pt idx="561">
                  <c:v>16.399999999999999</c:v>
                </c:pt>
                <c:pt idx="562">
                  <c:v>12.8</c:v>
                </c:pt>
                <c:pt idx="563">
                  <c:v>17</c:v>
                </c:pt>
                <c:pt idx="564">
                  <c:v>17</c:v>
                </c:pt>
                <c:pt idx="565">
                  <c:v>8.4</c:v>
                </c:pt>
                <c:pt idx="566">
                  <c:v>10</c:v>
                </c:pt>
                <c:pt idx="567">
                  <c:v>20.8</c:v>
                </c:pt>
                <c:pt idx="568">
                  <c:v>18.3</c:v>
                </c:pt>
                <c:pt idx="569">
                  <c:v>22.6</c:v>
                </c:pt>
                <c:pt idx="570">
                  <c:v>11.8</c:v>
                </c:pt>
                <c:pt idx="571">
                  <c:v>7.7</c:v>
                </c:pt>
                <c:pt idx="572">
                  <c:v>15.4</c:v>
                </c:pt>
                <c:pt idx="573">
                  <c:v>6.4</c:v>
                </c:pt>
                <c:pt idx="574">
                  <c:v>15.4</c:v>
                </c:pt>
                <c:pt idx="575">
                  <c:v>18.5</c:v>
                </c:pt>
                <c:pt idx="576">
                  <c:v>21.4</c:v>
                </c:pt>
                <c:pt idx="577">
                  <c:v>15.9</c:v>
                </c:pt>
                <c:pt idx="578">
                  <c:v>22.3</c:v>
                </c:pt>
                <c:pt idx="579">
                  <c:v>14</c:v>
                </c:pt>
                <c:pt idx="580">
                  <c:v>22.6</c:v>
                </c:pt>
                <c:pt idx="581">
                  <c:v>20.6</c:v>
                </c:pt>
                <c:pt idx="582">
                  <c:v>14</c:v>
                </c:pt>
                <c:pt idx="583">
                  <c:v>24.5</c:v>
                </c:pt>
                <c:pt idx="584">
                  <c:v>15.4</c:v>
                </c:pt>
                <c:pt idx="585">
                  <c:v>16.399999999999999</c:v>
                </c:pt>
                <c:pt idx="586">
                  <c:v>22.2</c:v>
                </c:pt>
                <c:pt idx="587">
                  <c:v>20.8</c:v>
                </c:pt>
                <c:pt idx="588">
                  <c:v>14.8</c:v>
                </c:pt>
                <c:pt idx="589">
                  <c:v>28.1</c:v>
                </c:pt>
                <c:pt idx="590">
                  <c:v>15.1</c:v>
                </c:pt>
                <c:pt idx="591">
                  <c:v>25.5</c:v>
                </c:pt>
                <c:pt idx="592">
                  <c:v>10.8</c:v>
                </c:pt>
                <c:pt idx="593">
                  <c:v>11</c:v>
                </c:pt>
                <c:pt idx="594">
                  <c:v>18</c:v>
                </c:pt>
                <c:pt idx="595">
                  <c:v>21.6</c:v>
                </c:pt>
                <c:pt idx="596">
                  <c:v>23</c:v>
                </c:pt>
                <c:pt idx="597">
                  <c:v>24.9</c:v>
                </c:pt>
                <c:pt idx="598">
                  <c:v>20.6</c:v>
                </c:pt>
                <c:pt idx="599">
                  <c:v>19</c:v>
                </c:pt>
                <c:pt idx="600">
                  <c:v>31.2</c:v>
                </c:pt>
                <c:pt idx="601">
                  <c:v>17.2</c:v>
                </c:pt>
                <c:pt idx="602">
                  <c:v>28.9</c:v>
                </c:pt>
                <c:pt idx="603">
                  <c:v>17.5</c:v>
                </c:pt>
                <c:pt idx="604">
                  <c:v>11.4</c:v>
                </c:pt>
                <c:pt idx="605">
                  <c:v>15</c:v>
                </c:pt>
                <c:pt idx="606">
                  <c:v>15.3</c:v>
                </c:pt>
                <c:pt idx="607">
                  <c:v>16.8</c:v>
                </c:pt>
                <c:pt idx="608">
                  <c:v>14.9</c:v>
                </c:pt>
                <c:pt idx="609">
                  <c:v>16.100000000000001</c:v>
                </c:pt>
                <c:pt idx="610">
                  <c:v>17.8</c:v>
                </c:pt>
                <c:pt idx="611">
                  <c:v>15.6</c:v>
                </c:pt>
                <c:pt idx="612">
                  <c:v>12.4</c:v>
                </c:pt>
                <c:pt idx="613">
                  <c:v>15.6</c:v>
                </c:pt>
                <c:pt idx="614">
                  <c:v>14.2</c:v>
                </c:pt>
                <c:pt idx="615">
                  <c:v>14.8</c:v>
                </c:pt>
                <c:pt idx="616">
                  <c:v>14</c:v>
                </c:pt>
                <c:pt idx="617">
                  <c:v>15.6</c:v>
                </c:pt>
                <c:pt idx="618">
                  <c:v>22.5</c:v>
                </c:pt>
                <c:pt idx="619">
                  <c:v>26.1</c:v>
                </c:pt>
                <c:pt idx="620">
                  <c:v>19.3</c:v>
                </c:pt>
                <c:pt idx="621">
                  <c:v>15.4</c:v>
                </c:pt>
                <c:pt idx="622">
                  <c:v>23</c:v>
                </c:pt>
                <c:pt idx="623">
                  <c:v>15.4</c:v>
                </c:pt>
                <c:pt idx="624">
                  <c:v>14.4</c:v>
                </c:pt>
                <c:pt idx="625">
                  <c:v>23.1</c:v>
                </c:pt>
                <c:pt idx="626">
                  <c:v>8.5</c:v>
                </c:pt>
                <c:pt idx="627">
                  <c:v>11</c:v>
                </c:pt>
                <c:pt idx="628">
                  <c:v>25.8</c:v>
                </c:pt>
                <c:pt idx="629">
                  <c:v>16.5</c:v>
                </c:pt>
                <c:pt idx="630">
                  <c:v>14.2</c:v>
                </c:pt>
                <c:pt idx="631">
                  <c:v>17.2</c:v>
                </c:pt>
                <c:pt idx="632">
                  <c:v>28.2</c:v>
                </c:pt>
                <c:pt idx="633">
                  <c:v>35</c:v>
                </c:pt>
                <c:pt idx="634">
                  <c:v>16.399999999999999</c:v>
                </c:pt>
                <c:pt idx="635">
                  <c:v>30</c:v>
                </c:pt>
                <c:pt idx="636">
                  <c:v>16.7</c:v>
                </c:pt>
                <c:pt idx="637">
                  <c:v>23</c:v>
                </c:pt>
                <c:pt idx="638">
                  <c:v>27.9</c:v>
                </c:pt>
                <c:pt idx="639">
                  <c:v>18.3</c:v>
                </c:pt>
                <c:pt idx="640">
                  <c:v>19.399999999999999</c:v>
                </c:pt>
                <c:pt idx="641">
                  <c:v>15.7</c:v>
                </c:pt>
                <c:pt idx="642">
                  <c:v>14.9</c:v>
                </c:pt>
                <c:pt idx="643">
                  <c:v>11</c:v>
                </c:pt>
                <c:pt idx="644">
                  <c:v>24</c:v>
                </c:pt>
                <c:pt idx="645">
                  <c:v>18.7</c:v>
                </c:pt>
                <c:pt idx="646">
                  <c:v>17.399999999999999</c:v>
                </c:pt>
                <c:pt idx="647">
                  <c:v>11.3</c:v>
                </c:pt>
                <c:pt idx="648">
                  <c:v>9.1999999999999993</c:v>
                </c:pt>
                <c:pt idx="649">
                  <c:v>26</c:v>
                </c:pt>
                <c:pt idx="650">
                  <c:v>14.9</c:v>
                </c:pt>
                <c:pt idx="651">
                  <c:v>20.3</c:v>
                </c:pt>
                <c:pt idx="652">
                  <c:v>17.899999999999999</c:v>
                </c:pt>
                <c:pt idx="653">
                  <c:v>16.399999999999999</c:v>
                </c:pt>
                <c:pt idx="654">
                  <c:v>14.8</c:v>
                </c:pt>
                <c:pt idx="655">
                  <c:v>14.6</c:v>
                </c:pt>
                <c:pt idx="656">
                  <c:v>10.4</c:v>
                </c:pt>
                <c:pt idx="657">
                  <c:v>12.1</c:v>
                </c:pt>
                <c:pt idx="658">
                  <c:v>13.5</c:v>
                </c:pt>
                <c:pt idx="659">
                  <c:v>16</c:v>
                </c:pt>
                <c:pt idx="660">
                  <c:v>18</c:v>
                </c:pt>
                <c:pt idx="661">
                  <c:v>22.1</c:v>
                </c:pt>
                <c:pt idx="662">
                  <c:v>17.5</c:v>
                </c:pt>
                <c:pt idx="663">
                  <c:v>16.3</c:v>
                </c:pt>
                <c:pt idx="664">
                  <c:v>12.8</c:v>
                </c:pt>
                <c:pt idx="665">
                  <c:v>14.7</c:v>
                </c:pt>
                <c:pt idx="666">
                  <c:v>12.1</c:v>
                </c:pt>
                <c:pt idx="667">
                  <c:v>26.1</c:v>
                </c:pt>
                <c:pt idx="668">
                  <c:v>21.4</c:v>
                </c:pt>
                <c:pt idx="669">
                  <c:v>9.9</c:v>
                </c:pt>
                <c:pt idx="670">
                  <c:v>14.6</c:v>
                </c:pt>
                <c:pt idx="671">
                  <c:v>22.9</c:v>
                </c:pt>
                <c:pt idx="672">
                  <c:v>26.5</c:v>
                </c:pt>
                <c:pt idx="673">
                  <c:v>29.9</c:v>
                </c:pt>
                <c:pt idx="674">
                  <c:v>7.8</c:v>
                </c:pt>
                <c:pt idx="675">
                  <c:v>11.4</c:v>
                </c:pt>
                <c:pt idx="676">
                  <c:v>12.3</c:v>
                </c:pt>
                <c:pt idx="677">
                  <c:v>19.399999999999999</c:v>
                </c:pt>
                <c:pt idx="678">
                  <c:v>15</c:v>
                </c:pt>
                <c:pt idx="679">
                  <c:v>8.6999999999999993</c:v>
                </c:pt>
                <c:pt idx="680">
                  <c:v>21.3</c:v>
                </c:pt>
                <c:pt idx="681">
                  <c:v>15</c:v>
                </c:pt>
                <c:pt idx="682">
                  <c:v>21.9</c:v>
                </c:pt>
                <c:pt idx="683">
                  <c:v>10.8</c:v>
                </c:pt>
                <c:pt idx="684">
                  <c:v>23.6</c:v>
                </c:pt>
                <c:pt idx="685">
                  <c:v>28.3</c:v>
                </c:pt>
                <c:pt idx="686">
                  <c:v>15.6</c:v>
                </c:pt>
                <c:pt idx="687">
                  <c:v>9</c:v>
                </c:pt>
                <c:pt idx="688">
                  <c:v>14.7</c:v>
                </c:pt>
                <c:pt idx="689">
                  <c:v>34.299999999999997</c:v>
                </c:pt>
                <c:pt idx="690">
                  <c:v>11.9</c:v>
                </c:pt>
                <c:pt idx="691">
                  <c:v>12.8</c:v>
                </c:pt>
                <c:pt idx="692">
                  <c:v>24</c:v>
                </c:pt>
                <c:pt idx="693">
                  <c:v>19.600000000000001</c:v>
                </c:pt>
                <c:pt idx="694">
                  <c:v>12.8</c:v>
                </c:pt>
                <c:pt idx="695">
                  <c:v>18.5</c:v>
                </c:pt>
                <c:pt idx="696">
                  <c:v>33.700000000000003</c:v>
                </c:pt>
                <c:pt idx="697">
                  <c:v>11.5</c:v>
                </c:pt>
                <c:pt idx="698">
                  <c:v>27.1</c:v>
                </c:pt>
                <c:pt idx="699">
                  <c:v>8.5</c:v>
                </c:pt>
                <c:pt idx="700">
                  <c:v>18.5</c:v>
                </c:pt>
                <c:pt idx="701">
                  <c:v>22.5</c:v>
                </c:pt>
                <c:pt idx="702">
                  <c:v>13</c:v>
                </c:pt>
                <c:pt idx="703">
                  <c:v>28.9</c:v>
                </c:pt>
                <c:pt idx="704">
                  <c:v>18.899999999999999</c:v>
                </c:pt>
                <c:pt idx="705">
                  <c:v>28.4</c:v>
                </c:pt>
                <c:pt idx="706">
                  <c:v>17.5</c:v>
                </c:pt>
                <c:pt idx="707">
                  <c:v>11</c:v>
                </c:pt>
                <c:pt idx="708">
                  <c:v>19.7</c:v>
                </c:pt>
                <c:pt idx="709">
                  <c:v>20.5</c:v>
                </c:pt>
                <c:pt idx="710">
                  <c:v>22.8</c:v>
                </c:pt>
                <c:pt idx="711">
                  <c:v>13</c:v>
                </c:pt>
                <c:pt idx="712">
                  <c:v>17.899999999999999</c:v>
                </c:pt>
                <c:pt idx="713">
                  <c:v>33.4</c:v>
                </c:pt>
                <c:pt idx="714">
                  <c:v>13.9</c:v>
                </c:pt>
                <c:pt idx="715">
                  <c:v>27.4</c:v>
                </c:pt>
                <c:pt idx="716">
                  <c:v>16.7</c:v>
                </c:pt>
                <c:pt idx="717">
                  <c:v>11.4</c:v>
                </c:pt>
                <c:pt idx="718">
                  <c:v>39.4</c:v>
                </c:pt>
                <c:pt idx="719">
                  <c:v>17.399999999999999</c:v>
                </c:pt>
                <c:pt idx="720">
                  <c:v>12.7</c:v>
                </c:pt>
                <c:pt idx="721">
                  <c:v>9.9</c:v>
                </c:pt>
                <c:pt idx="722">
                  <c:v>10.199999999999999</c:v>
                </c:pt>
                <c:pt idx="723">
                  <c:v>30.5</c:v>
                </c:pt>
                <c:pt idx="724">
                  <c:v>10</c:v>
                </c:pt>
                <c:pt idx="725">
                  <c:v>32.700000000000003</c:v>
                </c:pt>
                <c:pt idx="726">
                  <c:v>10.1</c:v>
                </c:pt>
                <c:pt idx="727">
                  <c:v>10.8</c:v>
                </c:pt>
                <c:pt idx="728">
                  <c:v>16</c:v>
                </c:pt>
                <c:pt idx="729">
                  <c:v>12.3</c:v>
                </c:pt>
                <c:pt idx="730">
                  <c:v>18.5</c:v>
                </c:pt>
                <c:pt idx="731">
                  <c:v>11.4</c:v>
                </c:pt>
                <c:pt idx="732">
                  <c:v>21.1</c:v>
                </c:pt>
                <c:pt idx="733">
                  <c:v>14.1</c:v>
                </c:pt>
                <c:pt idx="734">
                  <c:v>31.4</c:v>
                </c:pt>
                <c:pt idx="735">
                  <c:v>22.1</c:v>
                </c:pt>
                <c:pt idx="736">
                  <c:v>17.8</c:v>
                </c:pt>
                <c:pt idx="737">
                  <c:v>14.4</c:v>
                </c:pt>
                <c:pt idx="738">
                  <c:v>19.8</c:v>
                </c:pt>
                <c:pt idx="739">
                  <c:v>29</c:v>
                </c:pt>
                <c:pt idx="740">
                  <c:v>8.3000000000000007</c:v>
                </c:pt>
                <c:pt idx="741">
                  <c:v>15.3</c:v>
                </c:pt>
                <c:pt idx="742">
                  <c:v>17.8</c:v>
                </c:pt>
                <c:pt idx="743">
                  <c:v>18.3</c:v>
                </c:pt>
                <c:pt idx="744">
                  <c:v>14.2</c:v>
                </c:pt>
                <c:pt idx="745">
                  <c:v>16.7</c:v>
                </c:pt>
                <c:pt idx="746">
                  <c:v>16.899999999999999</c:v>
                </c:pt>
                <c:pt idx="747">
                  <c:v>9.1</c:v>
                </c:pt>
                <c:pt idx="748">
                  <c:v>16</c:v>
                </c:pt>
                <c:pt idx="749">
                  <c:v>21.3</c:v>
                </c:pt>
                <c:pt idx="750">
                  <c:v>18.8</c:v>
                </c:pt>
                <c:pt idx="751">
                  <c:v>14.9</c:v>
                </c:pt>
                <c:pt idx="752">
                  <c:v>21</c:v>
                </c:pt>
                <c:pt idx="753">
                  <c:v>13.7</c:v>
                </c:pt>
                <c:pt idx="754">
                  <c:v>28.8</c:v>
                </c:pt>
                <c:pt idx="755">
                  <c:v>19</c:v>
                </c:pt>
                <c:pt idx="756">
                  <c:v>39.4</c:v>
                </c:pt>
                <c:pt idx="757">
                  <c:v>16.8</c:v>
                </c:pt>
                <c:pt idx="758">
                  <c:v>14.1</c:v>
                </c:pt>
                <c:pt idx="759">
                  <c:v>15.6</c:v>
                </c:pt>
                <c:pt idx="760">
                  <c:v>8.8000000000000007</c:v>
                </c:pt>
                <c:pt idx="761">
                  <c:v>15.6</c:v>
                </c:pt>
                <c:pt idx="762">
                  <c:v>23.9</c:v>
                </c:pt>
                <c:pt idx="763">
                  <c:v>29.5</c:v>
                </c:pt>
                <c:pt idx="764">
                  <c:v>26.2</c:v>
                </c:pt>
                <c:pt idx="765">
                  <c:v>21.6</c:v>
                </c:pt>
                <c:pt idx="766">
                  <c:v>6.2</c:v>
                </c:pt>
                <c:pt idx="767">
                  <c:v>15.4</c:v>
                </c:pt>
                <c:pt idx="768">
                  <c:v>18.8</c:v>
                </c:pt>
                <c:pt idx="769">
                  <c:v>10</c:v>
                </c:pt>
                <c:pt idx="770">
                  <c:v>18.2</c:v>
                </c:pt>
                <c:pt idx="771">
                  <c:v>20.399999999999999</c:v>
                </c:pt>
                <c:pt idx="772">
                  <c:v>7</c:v>
                </c:pt>
                <c:pt idx="773">
                  <c:v>25.6</c:v>
                </c:pt>
                <c:pt idx="774">
                  <c:v>11.9</c:v>
                </c:pt>
                <c:pt idx="775">
                  <c:v>22.5</c:v>
                </c:pt>
                <c:pt idx="776">
                  <c:v>16.100000000000001</c:v>
                </c:pt>
                <c:pt idx="777">
                  <c:v>14.4</c:v>
                </c:pt>
                <c:pt idx="778">
                  <c:v>30</c:v>
                </c:pt>
                <c:pt idx="779">
                  <c:v>21.7</c:v>
                </c:pt>
                <c:pt idx="780">
                  <c:v>10.4</c:v>
                </c:pt>
                <c:pt idx="781">
                  <c:v>22.4</c:v>
                </c:pt>
                <c:pt idx="782">
                  <c:v>14.1</c:v>
                </c:pt>
                <c:pt idx="783">
                  <c:v>19.399999999999999</c:v>
                </c:pt>
                <c:pt idx="784">
                  <c:v>15.7</c:v>
                </c:pt>
                <c:pt idx="785">
                  <c:v>23.2</c:v>
                </c:pt>
                <c:pt idx="786">
                  <c:v>21.5</c:v>
                </c:pt>
                <c:pt idx="787">
                  <c:v>16.8</c:v>
                </c:pt>
                <c:pt idx="788">
                  <c:v>21.3</c:v>
                </c:pt>
                <c:pt idx="789">
                  <c:v>14.4</c:v>
                </c:pt>
                <c:pt idx="790">
                  <c:v>28.9</c:v>
                </c:pt>
                <c:pt idx="791">
                  <c:v>29.9</c:v>
                </c:pt>
                <c:pt idx="792">
                  <c:v>11.4</c:v>
                </c:pt>
                <c:pt idx="793">
                  <c:v>12.1</c:v>
                </c:pt>
                <c:pt idx="794">
                  <c:v>15.2</c:v>
                </c:pt>
                <c:pt idx="795">
                  <c:v>16</c:v>
                </c:pt>
                <c:pt idx="796">
                  <c:v>14</c:v>
                </c:pt>
                <c:pt idx="797">
                  <c:v>17.8</c:v>
                </c:pt>
                <c:pt idx="798">
                  <c:v>12.2</c:v>
                </c:pt>
                <c:pt idx="799">
                  <c:v>22</c:v>
                </c:pt>
                <c:pt idx="800">
                  <c:v>22</c:v>
                </c:pt>
                <c:pt idx="801">
                  <c:v>20.8</c:v>
                </c:pt>
                <c:pt idx="802">
                  <c:v>18.3</c:v>
                </c:pt>
                <c:pt idx="803">
                  <c:v>19.2</c:v>
                </c:pt>
                <c:pt idx="804">
                  <c:v>18</c:v>
                </c:pt>
                <c:pt idx="805">
                  <c:v>16.399999999999999</c:v>
                </c:pt>
                <c:pt idx="806">
                  <c:v>13.5</c:v>
                </c:pt>
                <c:pt idx="807">
                  <c:v>16.2</c:v>
                </c:pt>
                <c:pt idx="808">
                  <c:v>20.2</c:v>
                </c:pt>
                <c:pt idx="809">
                  <c:v>14</c:v>
                </c:pt>
                <c:pt idx="810">
                  <c:v>22.7</c:v>
                </c:pt>
                <c:pt idx="811">
                  <c:v>22.4</c:v>
                </c:pt>
                <c:pt idx="812">
                  <c:v>15</c:v>
                </c:pt>
                <c:pt idx="813">
                  <c:v>12.5</c:v>
                </c:pt>
                <c:pt idx="814">
                  <c:v>14.4</c:v>
                </c:pt>
                <c:pt idx="815">
                  <c:v>8</c:v>
                </c:pt>
                <c:pt idx="816">
                  <c:v>17.100000000000001</c:v>
                </c:pt>
                <c:pt idx="817">
                  <c:v>20.3</c:v>
                </c:pt>
                <c:pt idx="818">
                  <c:v>14.1</c:v>
                </c:pt>
                <c:pt idx="819">
                  <c:v>28.4</c:v>
                </c:pt>
                <c:pt idx="820">
                  <c:v>25.6</c:v>
                </c:pt>
                <c:pt idx="821">
                  <c:v>14.8</c:v>
                </c:pt>
                <c:pt idx="822">
                  <c:v>23.4</c:v>
                </c:pt>
                <c:pt idx="823">
                  <c:v>21.5</c:v>
                </c:pt>
                <c:pt idx="824">
                  <c:v>15.5</c:v>
                </c:pt>
                <c:pt idx="825">
                  <c:v>11.4</c:v>
                </c:pt>
                <c:pt idx="826">
                  <c:v>45.3</c:v>
                </c:pt>
                <c:pt idx="827">
                  <c:v>29</c:v>
                </c:pt>
                <c:pt idx="828">
                  <c:v>15</c:v>
                </c:pt>
                <c:pt idx="829">
                  <c:v>29.3</c:v>
                </c:pt>
                <c:pt idx="830">
                  <c:v>13.5</c:v>
                </c:pt>
                <c:pt idx="831">
                  <c:v>32.299999999999997</c:v>
                </c:pt>
                <c:pt idx="832">
                  <c:v>28.8</c:v>
                </c:pt>
                <c:pt idx="833">
                  <c:v>34.5</c:v>
                </c:pt>
                <c:pt idx="834">
                  <c:v>11.3</c:v>
                </c:pt>
                <c:pt idx="835">
                  <c:v>28.6</c:v>
                </c:pt>
                <c:pt idx="836">
                  <c:v>14.1</c:v>
                </c:pt>
                <c:pt idx="837">
                  <c:v>16.5</c:v>
                </c:pt>
                <c:pt idx="838">
                  <c:v>16.2</c:v>
                </c:pt>
                <c:pt idx="839">
                  <c:v>17.3</c:v>
                </c:pt>
                <c:pt idx="840">
                  <c:v>13.5</c:v>
                </c:pt>
                <c:pt idx="841">
                  <c:v>21.3</c:v>
                </c:pt>
                <c:pt idx="842">
                  <c:v>7.4</c:v>
                </c:pt>
                <c:pt idx="843">
                  <c:v>12.4</c:v>
                </c:pt>
                <c:pt idx="844">
                  <c:v>23.5</c:v>
                </c:pt>
                <c:pt idx="845">
                  <c:v>13.8</c:v>
                </c:pt>
                <c:pt idx="846">
                  <c:v>11.8</c:v>
                </c:pt>
                <c:pt idx="847">
                  <c:v>17.899999999999999</c:v>
                </c:pt>
                <c:pt idx="848">
                  <c:v>25.9</c:v>
                </c:pt>
                <c:pt idx="849">
                  <c:v>11.3</c:v>
                </c:pt>
                <c:pt idx="850">
                  <c:v>37.799999999999997</c:v>
                </c:pt>
                <c:pt idx="851">
                  <c:v>21.2</c:v>
                </c:pt>
                <c:pt idx="852">
                  <c:v>19.2</c:v>
                </c:pt>
                <c:pt idx="853">
                  <c:v>22.1</c:v>
                </c:pt>
                <c:pt idx="854">
                  <c:v>15.4</c:v>
                </c:pt>
                <c:pt idx="855">
                  <c:v>15.6</c:v>
                </c:pt>
                <c:pt idx="856">
                  <c:v>21.1</c:v>
                </c:pt>
                <c:pt idx="857">
                  <c:v>19.399999999999999</c:v>
                </c:pt>
                <c:pt idx="858">
                  <c:v>14</c:v>
                </c:pt>
                <c:pt idx="859">
                  <c:v>12.5</c:v>
                </c:pt>
                <c:pt idx="860">
                  <c:v>18.7</c:v>
                </c:pt>
                <c:pt idx="861">
                  <c:v>14.4</c:v>
                </c:pt>
                <c:pt idx="862">
                  <c:v>18.399999999999999</c:v>
                </c:pt>
                <c:pt idx="863">
                  <c:v>28.2</c:v>
                </c:pt>
                <c:pt idx="864">
                  <c:v>17</c:v>
                </c:pt>
                <c:pt idx="865">
                  <c:v>8.1</c:v>
                </c:pt>
                <c:pt idx="866">
                  <c:v>14.2</c:v>
                </c:pt>
                <c:pt idx="867">
                  <c:v>10</c:v>
                </c:pt>
                <c:pt idx="868">
                  <c:v>17.3</c:v>
                </c:pt>
                <c:pt idx="869">
                  <c:v>15.5</c:v>
                </c:pt>
                <c:pt idx="870">
                  <c:v>9.1</c:v>
                </c:pt>
                <c:pt idx="871">
                  <c:v>13</c:v>
                </c:pt>
                <c:pt idx="872">
                  <c:v>21</c:v>
                </c:pt>
                <c:pt idx="873">
                  <c:v>15.5</c:v>
                </c:pt>
                <c:pt idx="874">
                  <c:v>13</c:v>
                </c:pt>
                <c:pt idx="875">
                  <c:v>16</c:v>
                </c:pt>
                <c:pt idx="876">
                  <c:v>32.200000000000003</c:v>
                </c:pt>
                <c:pt idx="877">
                  <c:v>19.5</c:v>
                </c:pt>
                <c:pt idx="878">
                  <c:v>13.5</c:v>
                </c:pt>
                <c:pt idx="879">
                  <c:v>12</c:v>
                </c:pt>
                <c:pt idx="880">
                  <c:v>17.7</c:v>
                </c:pt>
                <c:pt idx="881">
                  <c:v>9.4</c:v>
                </c:pt>
                <c:pt idx="882">
                  <c:v>9.1999999999999993</c:v>
                </c:pt>
                <c:pt idx="883">
                  <c:v>12.2</c:v>
                </c:pt>
                <c:pt idx="884">
                  <c:v>12.5</c:v>
                </c:pt>
                <c:pt idx="885">
                  <c:v>11.4</c:v>
                </c:pt>
                <c:pt idx="886">
                  <c:v>25.4</c:v>
                </c:pt>
                <c:pt idx="887">
                  <c:v>9.9</c:v>
                </c:pt>
                <c:pt idx="888">
                  <c:v>20.8</c:v>
                </c:pt>
                <c:pt idx="889">
                  <c:v>15.7</c:v>
                </c:pt>
                <c:pt idx="890">
                  <c:v>6.8</c:v>
                </c:pt>
                <c:pt idx="891">
                  <c:v>17</c:v>
                </c:pt>
                <c:pt idx="892">
                  <c:v>13</c:v>
                </c:pt>
                <c:pt idx="893">
                  <c:v>17.600000000000001</c:v>
                </c:pt>
                <c:pt idx="894">
                  <c:v>20.9</c:v>
                </c:pt>
                <c:pt idx="895">
                  <c:v>5.7</c:v>
                </c:pt>
                <c:pt idx="896">
                  <c:v>17.600000000000001</c:v>
                </c:pt>
                <c:pt idx="897">
                  <c:v>25</c:v>
                </c:pt>
                <c:pt idx="898">
                  <c:v>14</c:v>
                </c:pt>
                <c:pt idx="899">
                  <c:v>13.4</c:v>
                </c:pt>
                <c:pt idx="900">
                  <c:v>21.1</c:v>
                </c:pt>
                <c:pt idx="901">
                  <c:v>29.1</c:v>
                </c:pt>
                <c:pt idx="902">
                  <c:v>16.899999999999999</c:v>
                </c:pt>
                <c:pt idx="903">
                  <c:v>22.5</c:v>
                </c:pt>
                <c:pt idx="904">
                  <c:v>22.9</c:v>
                </c:pt>
                <c:pt idx="905">
                  <c:v>6.5</c:v>
                </c:pt>
                <c:pt idx="906">
                  <c:v>17</c:v>
                </c:pt>
                <c:pt idx="907">
                  <c:v>15</c:v>
                </c:pt>
                <c:pt idx="908">
                  <c:v>17.600000000000001</c:v>
                </c:pt>
                <c:pt idx="909">
                  <c:v>9.5</c:v>
                </c:pt>
                <c:pt idx="910">
                  <c:v>31</c:v>
                </c:pt>
                <c:pt idx="911">
                  <c:v>31.7</c:v>
                </c:pt>
                <c:pt idx="912">
                  <c:v>4.9000000000000004</c:v>
                </c:pt>
                <c:pt idx="913">
                  <c:v>16</c:v>
                </c:pt>
                <c:pt idx="914">
                  <c:v>10.6</c:v>
                </c:pt>
                <c:pt idx="915">
                  <c:v>20.399999999999999</c:v>
                </c:pt>
                <c:pt idx="916">
                  <c:v>14.2</c:v>
                </c:pt>
                <c:pt idx="917">
                  <c:v>30</c:v>
                </c:pt>
                <c:pt idx="918">
                  <c:v>19.399999999999999</c:v>
                </c:pt>
                <c:pt idx="919">
                  <c:v>27</c:v>
                </c:pt>
                <c:pt idx="920">
                  <c:v>14.4</c:v>
                </c:pt>
                <c:pt idx="921">
                  <c:v>6</c:v>
                </c:pt>
                <c:pt idx="922">
                  <c:v>15.4</c:v>
                </c:pt>
                <c:pt idx="923">
                  <c:v>9.1</c:v>
                </c:pt>
                <c:pt idx="924">
                  <c:v>14.5</c:v>
                </c:pt>
                <c:pt idx="925">
                  <c:v>16.100000000000001</c:v>
                </c:pt>
                <c:pt idx="926">
                  <c:v>21.9</c:v>
                </c:pt>
                <c:pt idx="927">
                  <c:v>9.6999999999999993</c:v>
                </c:pt>
                <c:pt idx="928">
                  <c:v>25.7</c:v>
                </c:pt>
                <c:pt idx="929">
                  <c:v>15.6</c:v>
                </c:pt>
                <c:pt idx="930">
                  <c:v>24.4</c:v>
                </c:pt>
                <c:pt idx="931">
                  <c:v>7.8</c:v>
                </c:pt>
                <c:pt idx="932">
                  <c:v>39.6</c:v>
                </c:pt>
                <c:pt idx="933">
                  <c:v>9.9</c:v>
                </c:pt>
                <c:pt idx="934">
                  <c:v>12.3</c:v>
                </c:pt>
                <c:pt idx="935">
                  <c:v>23.3</c:v>
                </c:pt>
                <c:pt idx="936">
                  <c:v>11</c:v>
                </c:pt>
                <c:pt idx="937">
                  <c:v>17.399999999999999</c:v>
                </c:pt>
                <c:pt idx="938">
                  <c:v>28.1</c:v>
                </c:pt>
                <c:pt idx="939">
                  <c:v>22.5</c:v>
                </c:pt>
                <c:pt idx="940">
                  <c:v>38.799999999999997</c:v>
                </c:pt>
                <c:pt idx="941">
                  <c:v>8.5</c:v>
                </c:pt>
                <c:pt idx="942">
                  <c:v>19.100000000000001</c:v>
                </c:pt>
                <c:pt idx="943">
                  <c:v>13</c:v>
                </c:pt>
                <c:pt idx="944">
                  <c:v>16.2</c:v>
                </c:pt>
                <c:pt idx="945">
                  <c:v>26.1</c:v>
                </c:pt>
                <c:pt idx="946">
                  <c:v>30.9</c:v>
                </c:pt>
                <c:pt idx="947">
                  <c:v>11.9</c:v>
                </c:pt>
                <c:pt idx="948">
                  <c:v>9.6999999999999993</c:v>
                </c:pt>
                <c:pt idx="949">
                  <c:v>17.5</c:v>
                </c:pt>
                <c:pt idx="950">
                  <c:v>13</c:v>
                </c:pt>
                <c:pt idx="951">
                  <c:v>19.2</c:v>
                </c:pt>
                <c:pt idx="952">
                  <c:v>14.9</c:v>
                </c:pt>
                <c:pt idx="953">
                  <c:v>23.8</c:v>
                </c:pt>
                <c:pt idx="954">
                  <c:v>16</c:v>
                </c:pt>
                <c:pt idx="955">
                  <c:v>11</c:v>
                </c:pt>
                <c:pt idx="956">
                  <c:v>16.399999999999999</c:v>
                </c:pt>
                <c:pt idx="957">
                  <c:v>22.1</c:v>
                </c:pt>
                <c:pt idx="958">
                  <c:v>29.7</c:v>
                </c:pt>
                <c:pt idx="959">
                  <c:v>13</c:v>
                </c:pt>
                <c:pt idx="960">
                  <c:v>9.6</c:v>
                </c:pt>
                <c:pt idx="961">
                  <c:v>14.9</c:v>
                </c:pt>
                <c:pt idx="962">
                  <c:v>19.3</c:v>
                </c:pt>
                <c:pt idx="963">
                  <c:v>14.5</c:v>
                </c:pt>
                <c:pt idx="964">
                  <c:v>16.7</c:v>
                </c:pt>
                <c:pt idx="965">
                  <c:v>17.100000000000001</c:v>
                </c:pt>
                <c:pt idx="966">
                  <c:v>18.5</c:v>
                </c:pt>
                <c:pt idx="967">
                  <c:v>22.5</c:v>
                </c:pt>
                <c:pt idx="968">
                  <c:v>13.3</c:v>
                </c:pt>
                <c:pt idx="969">
                  <c:v>14.5</c:v>
                </c:pt>
                <c:pt idx="970">
                  <c:v>13.9</c:v>
                </c:pt>
                <c:pt idx="971">
                  <c:v>24.7</c:v>
                </c:pt>
                <c:pt idx="972">
                  <c:v>30</c:v>
                </c:pt>
                <c:pt idx="973">
                  <c:v>16.100000000000001</c:v>
                </c:pt>
                <c:pt idx="974">
                  <c:v>10</c:v>
                </c:pt>
                <c:pt idx="975">
                  <c:v>30.3</c:v>
                </c:pt>
                <c:pt idx="976">
                  <c:v>10.7</c:v>
                </c:pt>
                <c:pt idx="977">
                  <c:v>15.5</c:v>
                </c:pt>
                <c:pt idx="978">
                  <c:v>14.7</c:v>
                </c:pt>
                <c:pt idx="979">
                  <c:v>16.399999999999999</c:v>
                </c:pt>
                <c:pt idx="980">
                  <c:v>9.5</c:v>
                </c:pt>
                <c:pt idx="981">
                  <c:v>18.7</c:v>
                </c:pt>
                <c:pt idx="982">
                  <c:v>28.2</c:v>
                </c:pt>
                <c:pt idx="983">
                  <c:v>12.7</c:v>
                </c:pt>
                <c:pt idx="984">
                  <c:v>27.5</c:v>
                </c:pt>
                <c:pt idx="985">
                  <c:v>13.5</c:v>
                </c:pt>
                <c:pt idx="986">
                  <c:v>38</c:v>
                </c:pt>
                <c:pt idx="987">
                  <c:v>15.1</c:v>
                </c:pt>
                <c:pt idx="988">
                  <c:v>19.899999999999999</c:v>
                </c:pt>
                <c:pt idx="989">
                  <c:v>15.6</c:v>
                </c:pt>
                <c:pt idx="990">
                  <c:v>16.5</c:v>
                </c:pt>
                <c:pt idx="991">
                  <c:v>14.9</c:v>
                </c:pt>
                <c:pt idx="992">
                  <c:v>23.6</c:v>
                </c:pt>
                <c:pt idx="993">
                  <c:v>21.3</c:v>
                </c:pt>
                <c:pt idx="994">
                  <c:v>17.5</c:v>
                </c:pt>
                <c:pt idx="995">
                  <c:v>11</c:v>
                </c:pt>
                <c:pt idx="996">
                  <c:v>27.1</c:v>
                </c:pt>
                <c:pt idx="997">
                  <c:v>16.5</c:v>
                </c:pt>
                <c:pt idx="998">
                  <c:v>16.2</c:v>
                </c:pt>
                <c:pt idx="999">
                  <c:v>16.8</c:v>
                </c:pt>
                <c:pt idx="1000">
                  <c:v>15.8</c:v>
                </c:pt>
                <c:pt idx="1001">
                  <c:v>19.8</c:v>
                </c:pt>
                <c:pt idx="1002">
                  <c:v>17.399999999999999</c:v>
                </c:pt>
                <c:pt idx="1003">
                  <c:v>10.5</c:v>
                </c:pt>
                <c:pt idx="1004">
                  <c:v>16</c:v>
                </c:pt>
                <c:pt idx="1005">
                  <c:v>13.9</c:v>
                </c:pt>
                <c:pt idx="1006">
                  <c:v>8.4</c:v>
                </c:pt>
                <c:pt idx="1007">
                  <c:v>15.3</c:v>
                </c:pt>
                <c:pt idx="1008">
                  <c:v>20.9</c:v>
                </c:pt>
                <c:pt idx="1009">
                  <c:v>9.8000000000000007</c:v>
                </c:pt>
                <c:pt idx="1010">
                  <c:v>15.4</c:v>
                </c:pt>
                <c:pt idx="1011">
                  <c:v>25.2</c:v>
                </c:pt>
                <c:pt idx="1012">
                  <c:v>14.8</c:v>
                </c:pt>
                <c:pt idx="1013">
                  <c:v>16.5</c:v>
                </c:pt>
                <c:pt idx="1014">
                  <c:v>11.4</c:v>
                </c:pt>
                <c:pt idx="1015">
                  <c:v>20.100000000000001</c:v>
                </c:pt>
                <c:pt idx="1016">
                  <c:v>20.5</c:v>
                </c:pt>
                <c:pt idx="1017">
                  <c:v>16.5</c:v>
                </c:pt>
                <c:pt idx="1018">
                  <c:v>17.899999999999999</c:v>
                </c:pt>
                <c:pt idx="1019">
                  <c:v>18.100000000000001</c:v>
                </c:pt>
                <c:pt idx="1020">
                  <c:v>16.2</c:v>
                </c:pt>
                <c:pt idx="1021">
                  <c:v>25.9</c:v>
                </c:pt>
                <c:pt idx="1022">
                  <c:v>25.9</c:v>
                </c:pt>
                <c:pt idx="1023">
                  <c:v>14.7</c:v>
                </c:pt>
                <c:pt idx="1024">
                  <c:v>10.1</c:v>
                </c:pt>
                <c:pt idx="1025">
                  <c:v>14.1</c:v>
                </c:pt>
                <c:pt idx="1026">
                  <c:v>11</c:v>
                </c:pt>
                <c:pt idx="1027">
                  <c:v>10.6</c:v>
                </c:pt>
                <c:pt idx="1028">
                  <c:v>18.7</c:v>
                </c:pt>
                <c:pt idx="1029">
                  <c:v>20.6</c:v>
                </c:pt>
                <c:pt idx="1030">
                  <c:v>10.199999999999999</c:v>
                </c:pt>
                <c:pt idx="1031">
                  <c:v>19.3</c:v>
                </c:pt>
                <c:pt idx="1032">
                  <c:v>13.9</c:v>
                </c:pt>
                <c:pt idx="1033">
                  <c:v>9.4</c:v>
                </c:pt>
                <c:pt idx="1034">
                  <c:v>26.1</c:v>
                </c:pt>
                <c:pt idx="1035">
                  <c:v>14</c:v>
                </c:pt>
                <c:pt idx="1036">
                  <c:v>7.4</c:v>
                </c:pt>
                <c:pt idx="1037">
                  <c:v>15.1</c:v>
                </c:pt>
                <c:pt idx="1038">
                  <c:v>22.7</c:v>
                </c:pt>
                <c:pt idx="1039">
                  <c:v>25.5</c:v>
                </c:pt>
                <c:pt idx="1040">
                  <c:v>16</c:v>
                </c:pt>
                <c:pt idx="1041">
                  <c:v>9.1</c:v>
                </c:pt>
                <c:pt idx="1042">
                  <c:v>19.8</c:v>
                </c:pt>
                <c:pt idx="1043">
                  <c:v>23.4</c:v>
                </c:pt>
                <c:pt idx="1044">
                  <c:v>19.7</c:v>
                </c:pt>
                <c:pt idx="1045">
                  <c:v>11</c:v>
                </c:pt>
                <c:pt idx="1046">
                  <c:v>16.899999999999999</c:v>
                </c:pt>
                <c:pt idx="1047">
                  <c:v>11.5</c:v>
                </c:pt>
                <c:pt idx="1048">
                  <c:v>28</c:v>
                </c:pt>
                <c:pt idx="1049">
                  <c:v>13</c:v>
                </c:pt>
                <c:pt idx="1050">
                  <c:v>20.7</c:v>
                </c:pt>
                <c:pt idx="1051">
                  <c:v>29</c:v>
                </c:pt>
                <c:pt idx="1052">
                  <c:v>15.4</c:v>
                </c:pt>
                <c:pt idx="1053">
                  <c:v>14.9</c:v>
                </c:pt>
                <c:pt idx="1054">
                  <c:v>12.4</c:v>
                </c:pt>
                <c:pt idx="1055">
                  <c:v>18</c:v>
                </c:pt>
                <c:pt idx="1056">
                  <c:v>33.5</c:v>
                </c:pt>
                <c:pt idx="1057">
                  <c:v>21.4</c:v>
                </c:pt>
                <c:pt idx="1058">
                  <c:v>18</c:v>
                </c:pt>
                <c:pt idx="1059">
                  <c:v>6.4</c:v>
                </c:pt>
                <c:pt idx="1060">
                  <c:v>27.2</c:v>
                </c:pt>
                <c:pt idx="1061">
                  <c:v>24.5</c:v>
                </c:pt>
                <c:pt idx="1062">
                  <c:v>19.2</c:v>
                </c:pt>
                <c:pt idx="1063">
                  <c:v>13.4</c:v>
                </c:pt>
                <c:pt idx="1064">
                  <c:v>24.5</c:v>
                </c:pt>
                <c:pt idx="1065">
                  <c:v>26.6</c:v>
                </c:pt>
                <c:pt idx="1066">
                  <c:v>17.899999999999999</c:v>
                </c:pt>
                <c:pt idx="1067">
                  <c:v>15.2</c:v>
                </c:pt>
                <c:pt idx="1068">
                  <c:v>21.8</c:v>
                </c:pt>
                <c:pt idx="1069">
                  <c:v>9</c:v>
                </c:pt>
                <c:pt idx="1070">
                  <c:v>27.1</c:v>
                </c:pt>
                <c:pt idx="1071">
                  <c:v>22.5</c:v>
                </c:pt>
                <c:pt idx="1072">
                  <c:v>22.4</c:v>
                </c:pt>
                <c:pt idx="1073">
                  <c:v>19.7</c:v>
                </c:pt>
                <c:pt idx="1074">
                  <c:v>12.5</c:v>
                </c:pt>
                <c:pt idx="1075">
                  <c:v>15.2</c:v>
                </c:pt>
                <c:pt idx="1076">
                  <c:v>24.1</c:v>
                </c:pt>
                <c:pt idx="1077">
                  <c:v>8</c:v>
                </c:pt>
                <c:pt idx="1078">
                  <c:v>7</c:v>
                </c:pt>
                <c:pt idx="1079">
                  <c:v>8.1999999999999993</c:v>
                </c:pt>
                <c:pt idx="1080">
                  <c:v>20</c:v>
                </c:pt>
                <c:pt idx="1081">
                  <c:v>10.7</c:v>
                </c:pt>
                <c:pt idx="1082">
                  <c:v>15.7</c:v>
                </c:pt>
                <c:pt idx="1083">
                  <c:v>14.6</c:v>
                </c:pt>
                <c:pt idx="1084">
                  <c:v>15.2</c:v>
                </c:pt>
                <c:pt idx="1085">
                  <c:v>12.5</c:v>
                </c:pt>
                <c:pt idx="1086">
                  <c:v>13.5</c:v>
                </c:pt>
                <c:pt idx="1087">
                  <c:v>25.8</c:v>
                </c:pt>
                <c:pt idx="1088">
                  <c:v>15.4</c:v>
                </c:pt>
                <c:pt idx="1089">
                  <c:v>9.9</c:v>
                </c:pt>
                <c:pt idx="1090">
                  <c:v>11.3</c:v>
                </c:pt>
                <c:pt idx="1091">
                  <c:v>18.2</c:v>
                </c:pt>
                <c:pt idx="1092">
                  <c:v>27.5</c:v>
                </c:pt>
                <c:pt idx="1093">
                  <c:v>7.1</c:v>
                </c:pt>
                <c:pt idx="1094">
                  <c:v>10.7</c:v>
                </c:pt>
                <c:pt idx="1095">
                  <c:v>23.4</c:v>
                </c:pt>
                <c:pt idx="1096">
                  <c:v>8.5</c:v>
                </c:pt>
                <c:pt idx="1097">
                  <c:v>12</c:v>
                </c:pt>
                <c:pt idx="1098">
                  <c:v>34.200000000000003</c:v>
                </c:pt>
                <c:pt idx="1099">
                  <c:v>11.9</c:v>
                </c:pt>
                <c:pt idx="1100">
                  <c:v>15.1</c:v>
                </c:pt>
                <c:pt idx="1101">
                  <c:v>14.7</c:v>
                </c:pt>
                <c:pt idx="1102">
                  <c:v>26</c:v>
                </c:pt>
                <c:pt idx="1103">
                  <c:v>25.8</c:v>
                </c:pt>
                <c:pt idx="1104">
                  <c:v>27.2</c:v>
                </c:pt>
                <c:pt idx="1105">
                  <c:v>11.3</c:v>
                </c:pt>
                <c:pt idx="1106">
                  <c:v>19.7</c:v>
                </c:pt>
                <c:pt idx="1107">
                  <c:v>13.8</c:v>
                </c:pt>
                <c:pt idx="1108">
                  <c:v>15.7</c:v>
                </c:pt>
                <c:pt idx="1109">
                  <c:v>20</c:v>
                </c:pt>
                <c:pt idx="1110">
                  <c:v>21.1</c:v>
                </c:pt>
                <c:pt idx="1111">
                  <c:v>31.9</c:v>
                </c:pt>
                <c:pt idx="1112">
                  <c:v>11.9</c:v>
                </c:pt>
                <c:pt idx="1113">
                  <c:v>27</c:v>
                </c:pt>
                <c:pt idx="1114">
                  <c:v>28.4</c:v>
                </c:pt>
                <c:pt idx="1115">
                  <c:v>18.5</c:v>
                </c:pt>
                <c:pt idx="1116">
                  <c:v>24.9</c:v>
                </c:pt>
                <c:pt idx="1117">
                  <c:v>17.100000000000001</c:v>
                </c:pt>
                <c:pt idx="1118">
                  <c:v>22.6</c:v>
                </c:pt>
                <c:pt idx="1119">
                  <c:v>16.100000000000001</c:v>
                </c:pt>
                <c:pt idx="1120">
                  <c:v>15.8</c:v>
                </c:pt>
                <c:pt idx="1121">
                  <c:v>22.2</c:v>
                </c:pt>
                <c:pt idx="1122">
                  <c:v>15.6</c:v>
                </c:pt>
                <c:pt idx="1123">
                  <c:v>11.2</c:v>
                </c:pt>
                <c:pt idx="1124">
                  <c:v>19.899999999999999</c:v>
                </c:pt>
                <c:pt idx="1125">
                  <c:v>10</c:v>
                </c:pt>
                <c:pt idx="1126">
                  <c:v>13.2</c:v>
                </c:pt>
                <c:pt idx="1127">
                  <c:v>8.9</c:v>
                </c:pt>
                <c:pt idx="1128">
                  <c:v>23.3</c:v>
                </c:pt>
                <c:pt idx="1129">
                  <c:v>22.8</c:v>
                </c:pt>
                <c:pt idx="1130">
                  <c:v>21.9</c:v>
                </c:pt>
                <c:pt idx="1131">
                  <c:v>29.5</c:v>
                </c:pt>
                <c:pt idx="1132">
                  <c:v>16.5</c:v>
                </c:pt>
                <c:pt idx="1133">
                  <c:v>17.5</c:v>
                </c:pt>
                <c:pt idx="1134">
                  <c:v>17.2</c:v>
                </c:pt>
                <c:pt idx="1135">
                  <c:v>6</c:v>
                </c:pt>
                <c:pt idx="1136">
                  <c:v>10.1</c:v>
                </c:pt>
                <c:pt idx="1137">
                  <c:v>14.2</c:v>
                </c:pt>
                <c:pt idx="1138">
                  <c:v>9.6999999999999993</c:v>
                </c:pt>
                <c:pt idx="1139">
                  <c:v>23.8</c:v>
                </c:pt>
                <c:pt idx="1140">
                  <c:v>24.3</c:v>
                </c:pt>
                <c:pt idx="1141">
                  <c:v>16.5</c:v>
                </c:pt>
                <c:pt idx="1142">
                  <c:v>22.1</c:v>
                </c:pt>
                <c:pt idx="1143">
                  <c:v>13.2</c:v>
                </c:pt>
                <c:pt idx="1144">
                  <c:v>10.9</c:v>
                </c:pt>
                <c:pt idx="1145">
                  <c:v>24</c:v>
                </c:pt>
                <c:pt idx="1146">
                  <c:v>13.8</c:v>
                </c:pt>
                <c:pt idx="1147">
                  <c:v>13.1</c:v>
                </c:pt>
                <c:pt idx="1148">
                  <c:v>28.4</c:v>
                </c:pt>
                <c:pt idx="1149">
                  <c:v>29</c:v>
                </c:pt>
                <c:pt idx="1150">
                  <c:v>9.8000000000000007</c:v>
                </c:pt>
                <c:pt idx="1151">
                  <c:v>25.8</c:v>
                </c:pt>
                <c:pt idx="1152">
                  <c:v>21.6</c:v>
                </c:pt>
                <c:pt idx="1153">
                  <c:v>14.2</c:v>
                </c:pt>
                <c:pt idx="1154">
                  <c:v>15</c:v>
                </c:pt>
                <c:pt idx="1155">
                  <c:v>20.5</c:v>
                </c:pt>
                <c:pt idx="1156">
                  <c:v>32.4</c:v>
                </c:pt>
                <c:pt idx="1157">
                  <c:v>8.1999999999999993</c:v>
                </c:pt>
                <c:pt idx="1158">
                  <c:v>20.5</c:v>
                </c:pt>
                <c:pt idx="1159">
                  <c:v>30.6</c:v>
                </c:pt>
                <c:pt idx="1160">
                  <c:v>10</c:v>
                </c:pt>
                <c:pt idx="1161">
                  <c:v>24.9</c:v>
                </c:pt>
                <c:pt idx="1162">
                  <c:v>23</c:v>
                </c:pt>
                <c:pt idx="1163">
                  <c:v>9</c:v>
                </c:pt>
                <c:pt idx="1164">
                  <c:v>15.2</c:v>
                </c:pt>
                <c:pt idx="1165">
                  <c:v>15.8</c:v>
                </c:pt>
                <c:pt idx="1166">
                  <c:v>22.2</c:v>
                </c:pt>
                <c:pt idx="1167">
                  <c:v>17.899999999999999</c:v>
                </c:pt>
                <c:pt idx="1168">
                  <c:v>28.2</c:v>
                </c:pt>
                <c:pt idx="1169">
                  <c:v>18.8</c:v>
                </c:pt>
                <c:pt idx="1170">
                  <c:v>15.3</c:v>
                </c:pt>
                <c:pt idx="1171">
                  <c:v>14.9</c:v>
                </c:pt>
                <c:pt idx="1172">
                  <c:v>11.8</c:v>
                </c:pt>
                <c:pt idx="1173">
                  <c:v>15.4</c:v>
                </c:pt>
                <c:pt idx="1174">
                  <c:v>30.2</c:v>
                </c:pt>
                <c:pt idx="1175">
                  <c:v>25.4</c:v>
                </c:pt>
                <c:pt idx="1176">
                  <c:v>17.5</c:v>
                </c:pt>
                <c:pt idx="1177">
                  <c:v>16</c:v>
                </c:pt>
                <c:pt idx="1178">
                  <c:v>10.9</c:v>
                </c:pt>
                <c:pt idx="1179">
                  <c:v>26.4</c:v>
                </c:pt>
                <c:pt idx="1180">
                  <c:v>16.3</c:v>
                </c:pt>
                <c:pt idx="1181">
                  <c:v>10</c:v>
                </c:pt>
                <c:pt idx="1182">
                  <c:v>15.2</c:v>
                </c:pt>
                <c:pt idx="1183">
                  <c:v>16.600000000000001</c:v>
                </c:pt>
                <c:pt idx="1184">
                  <c:v>22.5</c:v>
                </c:pt>
                <c:pt idx="1185">
                  <c:v>13.6</c:v>
                </c:pt>
                <c:pt idx="1186">
                  <c:v>12.2</c:v>
                </c:pt>
                <c:pt idx="1187">
                  <c:v>39.9</c:v>
                </c:pt>
                <c:pt idx="1188">
                  <c:v>22.8</c:v>
                </c:pt>
                <c:pt idx="1189">
                  <c:v>28.8</c:v>
                </c:pt>
                <c:pt idx="1190">
                  <c:v>13.2</c:v>
                </c:pt>
                <c:pt idx="1191">
                  <c:v>9.9</c:v>
                </c:pt>
                <c:pt idx="1192">
                  <c:v>22.5</c:v>
                </c:pt>
                <c:pt idx="1193">
                  <c:v>16.600000000000001</c:v>
                </c:pt>
                <c:pt idx="1194">
                  <c:v>37.1</c:v>
                </c:pt>
                <c:pt idx="1195">
                  <c:v>39.6</c:v>
                </c:pt>
                <c:pt idx="1196">
                  <c:v>6.6</c:v>
                </c:pt>
                <c:pt idx="1197">
                  <c:v>17</c:v>
                </c:pt>
                <c:pt idx="1198">
                  <c:v>25.6</c:v>
                </c:pt>
                <c:pt idx="1199">
                  <c:v>8.1</c:v>
                </c:pt>
                <c:pt idx="1200">
                  <c:v>19.7</c:v>
                </c:pt>
                <c:pt idx="1201">
                  <c:v>10.3</c:v>
                </c:pt>
                <c:pt idx="1202">
                  <c:v>25.8</c:v>
                </c:pt>
                <c:pt idx="1203">
                  <c:v>9.8000000000000007</c:v>
                </c:pt>
                <c:pt idx="1204">
                  <c:v>15.2</c:v>
                </c:pt>
                <c:pt idx="1205">
                  <c:v>8.9</c:v>
                </c:pt>
                <c:pt idx="1206">
                  <c:v>10.5</c:v>
                </c:pt>
                <c:pt idx="1207">
                  <c:v>14.8</c:v>
                </c:pt>
                <c:pt idx="1208">
                  <c:v>15</c:v>
                </c:pt>
                <c:pt idx="1209">
                  <c:v>16.399999999999999</c:v>
                </c:pt>
                <c:pt idx="1210">
                  <c:v>14.7</c:v>
                </c:pt>
                <c:pt idx="1211">
                  <c:v>15.9</c:v>
                </c:pt>
                <c:pt idx="1212">
                  <c:v>11.1</c:v>
                </c:pt>
                <c:pt idx="1213">
                  <c:v>24.3</c:v>
                </c:pt>
                <c:pt idx="1214">
                  <c:v>19.600000000000001</c:v>
                </c:pt>
                <c:pt idx="1215">
                  <c:v>15.5</c:v>
                </c:pt>
                <c:pt idx="1216">
                  <c:v>25.5</c:v>
                </c:pt>
                <c:pt idx="1217">
                  <c:v>19.5</c:v>
                </c:pt>
                <c:pt idx="1218">
                  <c:v>16.3</c:v>
                </c:pt>
                <c:pt idx="1219">
                  <c:v>23.7</c:v>
                </c:pt>
                <c:pt idx="1220">
                  <c:v>19.7</c:v>
                </c:pt>
                <c:pt idx="1221">
                  <c:v>22.2</c:v>
                </c:pt>
                <c:pt idx="1222">
                  <c:v>15.9</c:v>
                </c:pt>
                <c:pt idx="1223">
                  <c:v>12.6</c:v>
                </c:pt>
                <c:pt idx="1224">
                  <c:v>19.3</c:v>
                </c:pt>
                <c:pt idx="1225">
                  <c:v>23.6</c:v>
                </c:pt>
                <c:pt idx="1226">
                  <c:v>21.9</c:v>
                </c:pt>
                <c:pt idx="1227">
                  <c:v>26.5</c:v>
                </c:pt>
                <c:pt idx="1228">
                  <c:v>15</c:v>
                </c:pt>
                <c:pt idx="1229">
                  <c:v>21.6</c:v>
                </c:pt>
                <c:pt idx="1230">
                  <c:v>15.8</c:v>
                </c:pt>
                <c:pt idx="1231">
                  <c:v>27.4</c:v>
                </c:pt>
                <c:pt idx="1232">
                  <c:v>18.899999999999999</c:v>
                </c:pt>
                <c:pt idx="1233">
                  <c:v>22</c:v>
                </c:pt>
                <c:pt idx="1234">
                  <c:v>18.399999999999999</c:v>
                </c:pt>
                <c:pt idx="1235">
                  <c:v>4.5</c:v>
                </c:pt>
                <c:pt idx="1236">
                  <c:v>18</c:v>
                </c:pt>
                <c:pt idx="1237">
                  <c:v>14.1</c:v>
                </c:pt>
                <c:pt idx="1238">
                  <c:v>22.5</c:v>
                </c:pt>
                <c:pt idx="1239">
                  <c:v>16.8</c:v>
                </c:pt>
                <c:pt idx="1240">
                  <c:v>18.5</c:v>
                </c:pt>
                <c:pt idx="1241">
                  <c:v>11</c:v>
                </c:pt>
                <c:pt idx="1242">
                  <c:v>35.5</c:v>
                </c:pt>
                <c:pt idx="1243">
                  <c:v>18.3</c:v>
                </c:pt>
                <c:pt idx="1244">
                  <c:v>15.4</c:v>
                </c:pt>
                <c:pt idx="1245">
                  <c:v>22.2</c:v>
                </c:pt>
                <c:pt idx="1246">
                  <c:v>37.1</c:v>
                </c:pt>
                <c:pt idx="1247">
                  <c:v>38</c:v>
                </c:pt>
                <c:pt idx="1248">
                  <c:v>15.6</c:v>
                </c:pt>
                <c:pt idx="1249">
                  <c:v>16.399999999999999</c:v>
                </c:pt>
                <c:pt idx="1250">
                  <c:v>28.9</c:v>
                </c:pt>
                <c:pt idx="1251">
                  <c:v>32.5</c:v>
                </c:pt>
                <c:pt idx="1252">
                  <c:v>23.4</c:v>
                </c:pt>
                <c:pt idx="1253">
                  <c:v>13.5</c:v>
                </c:pt>
                <c:pt idx="1254">
                  <c:v>17</c:v>
                </c:pt>
                <c:pt idx="1255">
                  <c:v>34.200000000000003</c:v>
                </c:pt>
                <c:pt idx="1256">
                  <c:v>16.399999999999999</c:v>
                </c:pt>
                <c:pt idx="1257">
                  <c:v>17</c:v>
                </c:pt>
                <c:pt idx="1258">
                  <c:v>12.4</c:v>
                </c:pt>
                <c:pt idx="1259">
                  <c:v>14</c:v>
                </c:pt>
                <c:pt idx="1260">
                  <c:v>9.3000000000000007</c:v>
                </c:pt>
                <c:pt idx="1261">
                  <c:v>19.399999999999999</c:v>
                </c:pt>
                <c:pt idx="1262">
                  <c:v>22.5</c:v>
                </c:pt>
                <c:pt idx="1263">
                  <c:v>11.4</c:v>
                </c:pt>
                <c:pt idx="1264">
                  <c:v>23.6</c:v>
                </c:pt>
                <c:pt idx="1265">
                  <c:v>18.3</c:v>
                </c:pt>
                <c:pt idx="1266">
                  <c:v>18</c:v>
                </c:pt>
                <c:pt idx="1267">
                  <c:v>12</c:v>
                </c:pt>
                <c:pt idx="1268">
                  <c:v>12.7</c:v>
                </c:pt>
                <c:pt idx="1269">
                  <c:v>20.7</c:v>
                </c:pt>
                <c:pt idx="1270">
                  <c:v>12.4</c:v>
                </c:pt>
                <c:pt idx="1271">
                  <c:v>35.4</c:v>
                </c:pt>
                <c:pt idx="1272">
                  <c:v>19.2</c:v>
                </c:pt>
                <c:pt idx="1273">
                  <c:v>7</c:v>
                </c:pt>
                <c:pt idx="1274">
                  <c:v>21.7</c:v>
                </c:pt>
                <c:pt idx="1275">
                  <c:v>12.5</c:v>
                </c:pt>
                <c:pt idx="1276">
                  <c:v>22.5</c:v>
                </c:pt>
                <c:pt idx="1277">
                  <c:v>22.4</c:v>
                </c:pt>
                <c:pt idx="1278">
                  <c:v>18.5</c:v>
                </c:pt>
                <c:pt idx="1279">
                  <c:v>13.6</c:v>
                </c:pt>
                <c:pt idx="1280">
                  <c:v>17.2</c:v>
                </c:pt>
                <c:pt idx="1281">
                  <c:v>9.5</c:v>
                </c:pt>
                <c:pt idx="1282">
                  <c:v>9.6</c:v>
                </c:pt>
                <c:pt idx="1283">
                  <c:v>21.8</c:v>
                </c:pt>
                <c:pt idx="1284">
                  <c:v>16</c:v>
                </c:pt>
                <c:pt idx="1285">
                  <c:v>16.8</c:v>
                </c:pt>
                <c:pt idx="1286">
                  <c:v>12.6</c:v>
                </c:pt>
                <c:pt idx="1287">
                  <c:v>18.7</c:v>
                </c:pt>
                <c:pt idx="1288">
                  <c:v>14.4</c:v>
                </c:pt>
                <c:pt idx="1289">
                  <c:v>24.7</c:v>
                </c:pt>
                <c:pt idx="1290">
                  <c:v>13</c:v>
                </c:pt>
                <c:pt idx="1291">
                  <c:v>21.4</c:v>
                </c:pt>
                <c:pt idx="1292">
                  <c:v>13.7</c:v>
                </c:pt>
                <c:pt idx="1293">
                  <c:v>12.7</c:v>
                </c:pt>
                <c:pt idx="1294">
                  <c:v>10</c:v>
                </c:pt>
                <c:pt idx="1295">
                  <c:v>18.5</c:v>
                </c:pt>
                <c:pt idx="1296">
                  <c:v>12.3</c:v>
                </c:pt>
                <c:pt idx="1297">
                  <c:v>22.2</c:v>
                </c:pt>
                <c:pt idx="1298">
                  <c:v>23.2</c:v>
                </c:pt>
                <c:pt idx="1299">
                  <c:v>12</c:v>
                </c:pt>
                <c:pt idx="1300">
                  <c:v>17.2</c:v>
                </c:pt>
                <c:pt idx="1301">
                  <c:v>13.9</c:v>
                </c:pt>
                <c:pt idx="1302">
                  <c:v>19.7</c:v>
                </c:pt>
                <c:pt idx="1303">
                  <c:v>21.6</c:v>
                </c:pt>
                <c:pt idx="1304">
                  <c:v>16.399999999999999</c:v>
                </c:pt>
                <c:pt idx="1305">
                  <c:v>20.6</c:v>
                </c:pt>
                <c:pt idx="1306">
                  <c:v>19.899999999999999</c:v>
                </c:pt>
                <c:pt idx="1307">
                  <c:v>20.100000000000001</c:v>
                </c:pt>
                <c:pt idx="1308">
                  <c:v>23.2</c:v>
                </c:pt>
                <c:pt idx="1309">
                  <c:v>13.9</c:v>
                </c:pt>
                <c:pt idx="1310">
                  <c:v>12.8</c:v>
                </c:pt>
                <c:pt idx="1311">
                  <c:v>12.1</c:v>
                </c:pt>
                <c:pt idx="1312">
                  <c:v>15.2</c:v>
                </c:pt>
                <c:pt idx="1313">
                  <c:v>13.8</c:v>
                </c:pt>
                <c:pt idx="1314">
                  <c:v>22</c:v>
                </c:pt>
                <c:pt idx="1315">
                  <c:v>17.2</c:v>
                </c:pt>
                <c:pt idx="1316">
                  <c:v>16.3</c:v>
                </c:pt>
                <c:pt idx="1317">
                  <c:v>25.2</c:v>
                </c:pt>
                <c:pt idx="1318">
                  <c:v>15.4</c:v>
                </c:pt>
                <c:pt idx="1319">
                  <c:v>14.7</c:v>
                </c:pt>
                <c:pt idx="1320">
                  <c:v>16.399999999999999</c:v>
                </c:pt>
                <c:pt idx="1321">
                  <c:v>28.3</c:v>
                </c:pt>
                <c:pt idx="1322">
                  <c:v>10.4</c:v>
                </c:pt>
                <c:pt idx="1323">
                  <c:v>16.3</c:v>
                </c:pt>
                <c:pt idx="1324">
                  <c:v>20.5</c:v>
                </c:pt>
                <c:pt idx="1325">
                  <c:v>16.399999999999999</c:v>
                </c:pt>
                <c:pt idx="1326">
                  <c:v>13.7</c:v>
                </c:pt>
                <c:pt idx="1327">
                  <c:v>20.8</c:v>
                </c:pt>
                <c:pt idx="1328">
                  <c:v>30.9</c:v>
                </c:pt>
                <c:pt idx="1329">
                  <c:v>16.2</c:v>
                </c:pt>
                <c:pt idx="1330">
                  <c:v>18.7</c:v>
                </c:pt>
                <c:pt idx="1331">
                  <c:v>18</c:v>
                </c:pt>
                <c:pt idx="1332">
                  <c:v>7.4</c:v>
                </c:pt>
                <c:pt idx="1333">
                  <c:v>20.5</c:v>
                </c:pt>
                <c:pt idx="1334">
                  <c:v>22.5</c:v>
                </c:pt>
                <c:pt idx="1335">
                  <c:v>16.3</c:v>
                </c:pt>
                <c:pt idx="1336">
                  <c:v>22.4</c:v>
                </c:pt>
                <c:pt idx="1337">
                  <c:v>13</c:v>
                </c:pt>
                <c:pt idx="1338">
                  <c:v>17.3</c:v>
                </c:pt>
                <c:pt idx="1339">
                  <c:v>14.5</c:v>
                </c:pt>
                <c:pt idx="1340">
                  <c:v>20.2</c:v>
                </c:pt>
                <c:pt idx="1341">
                  <c:v>21.2</c:v>
                </c:pt>
                <c:pt idx="1342">
                  <c:v>22.8</c:v>
                </c:pt>
                <c:pt idx="1343">
                  <c:v>23.6</c:v>
                </c:pt>
                <c:pt idx="1344">
                  <c:v>15.2</c:v>
                </c:pt>
                <c:pt idx="1345">
                  <c:v>9</c:v>
                </c:pt>
                <c:pt idx="1346">
                  <c:v>22.7</c:v>
                </c:pt>
                <c:pt idx="1347">
                  <c:v>10</c:v>
                </c:pt>
                <c:pt idx="1348">
                  <c:v>18.899999999999999</c:v>
                </c:pt>
                <c:pt idx="1349">
                  <c:v>21.5</c:v>
                </c:pt>
                <c:pt idx="1350">
                  <c:v>13.6</c:v>
                </c:pt>
                <c:pt idx="1351">
                  <c:v>30.5</c:v>
                </c:pt>
                <c:pt idx="1352">
                  <c:v>16</c:v>
                </c:pt>
                <c:pt idx="1353">
                  <c:v>38.299999999999997</c:v>
                </c:pt>
                <c:pt idx="1354">
                  <c:v>20.100000000000001</c:v>
                </c:pt>
                <c:pt idx="1355">
                  <c:v>6.5</c:v>
                </c:pt>
                <c:pt idx="1356">
                  <c:v>20.9</c:v>
                </c:pt>
                <c:pt idx="1357">
                  <c:v>12</c:v>
                </c:pt>
                <c:pt idx="1358">
                  <c:v>19.8</c:v>
                </c:pt>
                <c:pt idx="1359">
                  <c:v>9.8000000000000007</c:v>
                </c:pt>
                <c:pt idx="1360">
                  <c:v>10.4</c:v>
                </c:pt>
                <c:pt idx="1361">
                  <c:v>16.8</c:v>
                </c:pt>
                <c:pt idx="1362">
                  <c:v>6.8</c:v>
                </c:pt>
                <c:pt idx="1363">
                  <c:v>13.1</c:v>
                </c:pt>
                <c:pt idx="1364">
                  <c:v>16</c:v>
                </c:pt>
                <c:pt idx="1365">
                  <c:v>8.6</c:v>
                </c:pt>
                <c:pt idx="1366">
                  <c:v>26</c:v>
                </c:pt>
                <c:pt idx="1367">
                  <c:v>14.2</c:v>
                </c:pt>
                <c:pt idx="1368">
                  <c:v>21.6</c:v>
                </c:pt>
                <c:pt idx="1369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0-1E4D-BBD4-6C55587E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00832"/>
        <c:axId val="551502480"/>
      </c:scatterChart>
      <c:valAx>
        <c:axId val="5515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502480"/>
        <c:crosses val="autoZero"/>
        <c:crossBetween val="midCat"/>
      </c:valAx>
      <c:valAx>
        <c:axId val="5515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5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'Данные(чистые)'!$P$1</c:f>
              <c:strCache>
                <c:ptCount val="1"/>
                <c:pt idx="0">
                  <c:v>Текущий баланс кредитов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'Данные(чистые)'!$P$2:$P$1371</c:f>
              <c:numCache>
                <c:formatCode>General</c:formatCode>
                <c:ptCount val="1370"/>
                <c:pt idx="0">
                  <c:v>228190</c:v>
                </c:pt>
                <c:pt idx="1">
                  <c:v>256329</c:v>
                </c:pt>
                <c:pt idx="2">
                  <c:v>215308</c:v>
                </c:pt>
                <c:pt idx="3">
                  <c:v>122170</c:v>
                </c:pt>
                <c:pt idx="4">
                  <c:v>437171</c:v>
                </c:pt>
                <c:pt idx="5">
                  <c:v>669560</c:v>
                </c:pt>
                <c:pt idx="6">
                  <c:v>28291</c:v>
                </c:pt>
                <c:pt idx="7">
                  <c:v>813694</c:v>
                </c:pt>
                <c:pt idx="8">
                  <c:v>121182</c:v>
                </c:pt>
                <c:pt idx="9">
                  <c:v>60287</c:v>
                </c:pt>
                <c:pt idx="10">
                  <c:v>131936</c:v>
                </c:pt>
                <c:pt idx="11">
                  <c:v>891594</c:v>
                </c:pt>
                <c:pt idx="12">
                  <c:v>95608</c:v>
                </c:pt>
                <c:pt idx="13">
                  <c:v>143051</c:v>
                </c:pt>
                <c:pt idx="14">
                  <c:v>107559</c:v>
                </c:pt>
                <c:pt idx="15">
                  <c:v>342475</c:v>
                </c:pt>
                <c:pt idx="16">
                  <c:v>313177</c:v>
                </c:pt>
                <c:pt idx="17">
                  <c:v>130701</c:v>
                </c:pt>
                <c:pt idx="18">
                  <c:v>300979</c:v>
                </c:pt>
                <c:pt idx="19">
                  <c:v>684817</c:v>
                </c:pt>
                <c:pt idx="20">
                  <c:v>114095</c:v>
                </c:pt>
                <c:pt idx="21">
                  <c:v>193990</c:v>
                </c:pt>
                <c:pt idx="22">
                  <c:v>343995</c:v>
                </c:pt>
                <c:pt idx="23">
                  <c:v>132468</c:v>
                </c:pt>
                <c:pt idx="24">
                  <c:v>213921</c:v>
                </c:pt>
                <c:pt idx="25">
                  <c:v>266266</c:v>
                </c:pt>
                <c:pt idx="26">
                  <c:v>45106</c:v>
                </c:pt>
                <c:pt idx="27">
                  <c:v>223117</c:v>
                </c:pt>
                <c:pt idx="28">
                  <c:v>209304</c:v>
                </c:pt>
                <c:pt idx="29">
                  <c:v>161861</c:v>
                </c:pt>
                <c:pt idx="30">
                  <c:v>452770</c:v>
                </c:pt>
                <c:pt idx="31">
                  <c:v>254277</c:v>
                </c:pt>
                <c:pt idx="32">
                  <c:v>126350</c:v>
                </c:pt>
                <c:pt idx="33">
                  <c:v>206872</c:v>
                </c:pt>
                <c:pt idx="34">
                  <c:v>104633</c:v>
                </c:pt>
                <c:pt idx="35">
                  <c:v>496052</c:v>
                </c:pt>
                <c:pt idx="36">
                  <c:v>110428</c:v>
                </c:pt>
                <c:pt idx="37">
                  <c:v>40489</c:v>
                </c:pt>
                <c:pt idx="38">
                  <c:v>176624</c:v>
                </c:pt>
                <c:pt idx="39">
                  <c:v>252016</c:v>
                </c:pt>
                <c:pt idx="40">
                  <c:v>5246261</c:v>
                </c:pt>
                <c:pt idx="41">
                  <c:v>25460</c:v>
                </c:pt>
                <c:pt idx="42">
                  <c:v>474658</c:v>
                </c:pt>
                <c:pt idx="43">
                  <c:v>389994</c:v>
                </c:pt>
                <c:pt idx="44">
                  <c:v>314773</c:v>
                </c:pt>
                <c:pt idx="45">
                  <c:v>93081</c:v>
                </c:pt>
                <c:pt idx="46">
                  <c:v>129504</c:v>
                </c:pt>
                <c:pt idx="47">
                  <c:v>247912</c:v>
                </c:pt>
                <c:pt idx="48">
                  <c:v>1426425</c:v>
                </c:pt>
                <c:pt idx="49">
                  <c:v>237500</c:v>
                </c:pt>
                <c:pt idx="50">
                  <c:v>66025</c:v>
                </c:pt>
                <c:pt idx="51">
                  <c:v>201780</c:v>
                </c:pt>
                <c:pt idx="52">
                  <c:v>127946</c:v>
                </c:pt>
                <c:pt idx="53">
                  <c:v>35663</c:v>
                </c:pt>
                <c:pt idx="54">
                  <c:v>499548</c:v>
                </c:pt>
                <c:pt idx="55">
                  <c:v>205637</c:v>
                </c:pt>
                <c:pt idx="56">
                  <c:v>75335</c:v>
                </c:pt>
                <c:pt idx="57">
                  <c:v>176396</c:v>
                </c:pt>
                <c:pt idx="58">
                  <c:v>563008</c:v>
                </c:pt>
                <c:pt idx="59">
                  <c:v>38456</c:v>
                </c:pt>
                <c:pt idx="60">
                  <c:v>260072</c:v>
                </c:pt>
                <c:pt idx="61">
                  <c:v>138586</c:v>
                </c:pt>
                <c:pt idx="62">
                  <c:v>137845</c:v>
                </c:pt>
                <c:pt idx="63">
                  <c:v>108148</c:v>
                </c:pt>
                <c:pt idx="64">
                  <c:v>167656</c:v>
                </c:pt>
                <c:pt idx="65">
                  <c:v>61199</c:v>
                </c:pt>
                <c:pt idx="66">
                  <c:v>32300</c:v>
                </c:pt>
                <c:pt idx="67">
                  <c:v>125609</c:v>
                </c:pt>
                <c:pt idx="68">
                  <c:v>486001</c:v>
                </c:pt>
                <c:pt idx="69">
                  <c:v>168169</c:v>
                </c:pt>
                <c:pt idx="70">
                  <c:v>317338</c:v>
                </c:pt>
                <c:pt idx="71">
                  <c:v>356288</c:v>
                </c:pt>
                <c:pt idx="72">
                  <c:v>391723</c:v>
                </c:pt>
                <c:pt idx="73">
                  <c:v>291137</c:v>
                </c:pt>
                <c:pt idx="74">
                  <c:v>249755</c:v>
                </c:pt>
                <c:pt idx="75">
                  <c:v>91048</c:v>
                </c:pt>
                <c:pt idx="76">
                  <c:v>270332</c:v>
                </c:pt>
                <c:pt idx="77">
                  <c:v>80465</c:v>
                </c:pt>
                <c:pt idx="78">
                  <c:v>20976</c:v>
                </c:pt>
                <c:pt idx="79">
                  <c:v>454176</c:v>
                </c:pt>
                <c:pt idx="80">
                  <c:v>360867</c:v>
                </c:pt>
                <c:pt idx="81">
                  <c:v>115672</c:v>
                </c:pt>
                <c:pt idx="82">
                  <c:v>100206</c:v>
                </c:pt>
                <c:pt idx="83">
                  <c:v>229463</c:v>
                </c:pt>
                <c:pt idx="84">
                  <c:v>331075</c:v>
                </c:pt>
                <c:pt idx="85">
                  <c:v>111568</c:v>
                </c:pt>
                <c:pt idx="86">
                  <c:v>431053</c:v>
                </c:pt>
                <c:pt idx="87">
                  <c:v>337725</c:v>
                </c:pt>
                <c:pt idx="88">
                  <c:v>19988</c:v>
                </c:pt>
                <c:pt idx="89">
                  <c:v>299706</c:v>
                </c:pt>
                <c:pt idx="90">
                  <c:v>691467</c:v>
                </c:pt>
                <c:pt idx="91">
                  <c:v>226442</c:v>
                </c:pt>
                <c:pt idx="92">
                  <c:v>177916</c:v>
                </c:pt>
                <c:pt idx="93">
                  <c:v>308142</c:v>
                </c:pt>
                <c:pt idx="94">
                  <c:v>90022</c:v>
                </c:pt>
                <c:pt idx="95">
                  <c:v>249223</c:v>
                </c:pt>
                <c:pt idx="96">
                  <c:v>138700</c:v>
                </c:pt>
                <c:pt idx="97">
                  <c:v>154755</c:v>
                </c:pt>
                <c:pt idx="98">
                  <c:v>86716</c:v>
                </c:pt>
                <c:pt idx="99">
                  <c:v>80408</c:v>
                </c:pt>
                <c:pt idx="100">
                  <c:v>105450</c:v>
                </c:pt>
                <c:pt idx="101">
                  <c:v>96330</c:v>
                </c:pt>
                <c:pt idx="102">
                  <c:v>472226</c:v>
                </c:pt>
                <c:pt idx="103">
                  <c:v>88160</c:v>
                </c:pt>
                <c:pt idx="104">
                  <c:v>669028</c:v>
                </c:pt>
                <c:pt idx="105">
                  <c:v>71231</c:v>
                </c:pt>
                <c:pt idx="106">
                  <c:v>124184</c:v>
                </c:pt>
                <c:pt idx="107">
                  <c:v>107692</c:v>
                </c:pt>
                <c:pt idx="108">
                  <c:v>261383</c:v>
                </c:pt>
                <c:pt idx="109">
                  <c:v>86051</c:v>
                </c:pt>
                <c:pt idx="110">
                  <c:v>6194</c:v>
                </c:pt>
                <c:pt idx="111">
                  <c:v>640376</c:v>
                </c:pt>
                <c:pt idx="112">
                  <c:v>378423</c:v>
                </c:pt>
                <c:pt idx="113">
                  <c:v>128041</c:v>
                </c:pt>
                <c:pt idx="114">
                  <c:v>55176</c:v>
                </c:pt>
                <c:pt idx="115">
                  <c:v>421420</c:v>
                </c:pt>
                <c:pt idx="116">
                  <c:v>662815</c:v>
                </c:pt>
                <c:pt idx="117">
                  <c:v>858154</c:v>
                </c:pt>
                <c:pt idx="118">
                  <c:v>179721</c:v>
                </c:pt>
                <c:pt idx="119">
                  <c:v>61788</c:v>
                </c:pt>
                <c:pt idx="120">
                  <c:v>168815</c:v>
                </c:pt>
                <c:pt idx="121">
                  <c:v>390621</c:v>
                </c:pt>
                <c:pt idx="122">
                  <c:v>338181</c:v>
                </c:pt>
                <c:pt idx="123">
                  <c:v>435328</c:v>
                </c:pt>
                <c:pt idx="124">
                  <c:v>70832</c:v>
                </c:pt>
                <c:pt idx="125">
                  <c:v>86051</c:v>
                </c:pt>
                <c:pt idx="126">
                  <c:v>8189</c:v>
                </c:pt>
                <c:pt idx="127">
                  <c:v>220571</c:v>
                </c:pt>
                <c:pt idx="128">
                  <c:v>173128</c:v>
                </c:pt>
                <c:pt idx="129">
                  <c:v>678851</c:v>
                </c:pt>
                <c:pt idx="130">
                  <c:v>245727</c:v>
                </c:pt>
                <c:pt idx="131">
                  <c:v>91580</c:v>
                </c:pt>
                <c:pt idx="132">
                  <c:v>178220</c:v>
                </c:pt>
                <c:pt idx="133">
                  <c:v>355471</c:v>
                </c:pt>
                <c:pt idx="134">
                  <c:v>205865</c:v>
                </c:pt>
                <c:pt idx="135">
                  <c:v>326496</c:v>
                </c:pt>
                <c:pt idx="136">
                  <c:v>358549</c:v>
                </c:pt>
                <c:pt idx="137">
                  <c:v>168378</c:v>
                </c:pt>
                <c:pt idx="138">
                  <c:v>267976</c:v>
                </c:pt>
                <c:pt idx="139">
                  <c:v>314830</c:v>
                </c:pt>
                <c:pt idx="140">
                  <c:v>392369</c:v>
                </c:pt>
                <c:pt idx="141">
                  <c:v>106894</c:v>
                </c:pt>
                <c:pt idx="142">
                  <c:v>163571</c:v>
                </c:pt>
                <c:pt idx="143">
                  <c:v>129827</c:v>
                </c:pt>
                <c:pt idx="144">
                  <c:v>81377</c:v>
                </c:pt>
                <c:pt idx="145">
                  <c:v>316331</c:v>
                </c:pt>
                <c:pt idx="146">
                  <c:v>59888</c:v>
                </c:pt>
                <c:pt idx="147">
                  <c:v>159315</c:v>
                </c:pt>
                <c:pt idx="148">
                  <c:v>330714</c:v>
                </c:pt>
                <c:pt idx="149">
                  <c:v>332576</c:v>
                </c:pt>
                <c:pt idx="150">
                  <c:v>407835</c:v>
                </c:pt>
                <c:pt idx="151">
                  <c:v>116223</c:v>
                </c:pt>
                <c:pt idx="152">
                  <c:v>195738</c:v>
                </c:pt>
                <c:pt idx="153">
                  <c:v>179037</c:v>
                </c:pt>
                <c:pt idx="154">
                  <c:v>283936</c:v>
                </c:pt>
                <c:pt idx="155">
                  <c:v>182780</c:v>
                </c:pt>
                <c:pt idx="156">
                  <c:v>392730</c:v>
                </c:pt>
                <c:pt idx="157">
                  <c:v>95171</c:v>
                </c:pt>
                <c:pt idx="158">
                  <c:v>295944</c:v>
                </c:pt>
                <c:pt idx="159">
                  <c:v>36708</c:v>
                </c:pt>
                <c:pt idx="160">
                  <c:v>119510</c:v>
                </c:pt>
                <c:pt idx="161">
                  <c:v>82593</c:v>
                </c:pt>
                <c:pt idx="162">
                  <c:v>81016</c:v>
                </c:pt>
                <c:pt idx="163">
                  <c:v>367992</c:v>
                </c:pt>
                <c:pt idx="164">
                  <c:v>109687</c:v>
                </c:pt>
                <c:pt idx="165">
                  <c:v>606461</c:v>
                </c:pt>
                <c:pt idx="166">
                  <c:v>18639</c:v>
                </c:pt>
                <c:pt idx="167">
                  <c:v>53694</c:v>
                </c:pt>
                <c:pt idx="168">
                  <c:v>334780</c:v>
                </c:pt>
                <c:pt idx="169">
                  <c:v>167827</c:v>
                </c:pt>
                <c:pt idx="170">
                  <c:v>94221</c:v>
                </c:pt>
                <c:pt idx="171">
                  <c:v>326857</c:v>
                </c:pt>
                <c:pt idx="172">
                  <c:v>628425</c:v>
                </c:pt>
                <c:pt idx="173">
                  <c:v>452713</c:v>
                </c:pt>
                <c:pt idx="174">
                  <c:v>30590</c:v>
                </c:pt>
                <c:pt idx="175">
                  <c:v>588449</c:v>
                </c:pt>
                <c:pt idx="176">
                  <c:v>76133</c:v>
                </c:pt>
                <c:pt idx="177">
                  <c:v>387353</c:v>
                </c:pt>
                <c:pt idx="178">
                  <c:v>132088</c:v>
                </c:pt>
                <c:pt idx="179">
                  <c:v>225663</c:v>
                </c:pt>
                <c:pt idx="180">
                  <c:v>294291</c:v>
                </c:pt>
                <c:pt idx="181">
                  <c:v>79192</c:v>
                </c:pt>
                <c:pt idx="182">
                  <c:v>321670</c:v>
                </c:pt>
                <c:pt idx="183">
                  <c:v>202616</c:v>
                </c:pt>
                <c:pt idx="184">
                  <c:v>280687</c:v>
                </c:pt>
                <c:pt idx="185">
                  <c:v>300029</c:v>
                </c:pt>
                <c:pt idx="186">
                  <c:v>306907</c:v>
                </c:pt>
                <c:pt idx="187">
                  <c:v>404073</c:v>
                </c:pt>
                <c:pt idx="188">
                  <c:v>734597</c:v>
                </c:pt>
                <c:pt idx="189">
                  <c:v>185478</c:v>
                </c:pt>
                <c:pt idx="190">
                  <c:v>41876</c:v>
                </c:pt>
                <c:pt idx="191">
                  <c:v>115558</c:v>
                </c:pt>
                <c:pt idx="192">
                  <c:v>58463</c:v>
                </c:pt>
                <c:pt idx="193">
                  <c:v>100624</c:v>
                </c:pt>
                <c:pt idx="194">
                  <c:v>387315</c:v>
                </c:pt>
                <c:pt idx="195">
                  <c:v>116793</c:v>
                </c:pt>
                <c:pt idx="196">
                  <c:v>486248</c:v>
                </c:pt>
                <c:pt idx="197">
                  <c:v>96463</c:v>
                </c:pt>
                <c:pt idx="198">
                  <c:v>400178</c:v>
                </c:pt>
                <c:pt idx="199">
                  <c:v>478021</c:v>
                </c:pt>
                <c:pt idx="200">
                  <c:v>320834</c:v>
                </c:pt>
                <c:pt idx="201">
                  <c:v>271928</c:v>
                </c:pt>
                <c:pt idx="202">
                  <c:v>119586</c:v>
                </c:pt>
                <c:pt idx="203">
                  <c:v>115862</c:v>
                </c:pt>
                <c:pt idx="204">
                  <c:v>58482</c:v>
                </c:pt>
                <c:pt idx="205">
                  <c:v>65683</c:v>
                </c:pt>
                <c:pt idx="206">
                  <c:v>546782</c:v>
                </c:pt>
                <c:pt idx="207">
                  <c:v>38532</c:v>
                </c:pt>
                <c:pt idx="208">
                  <c:v>104291</c:v>
                </c:pt>
                <c:pt idx="209">
                  <c:v>130131</c:v>
                </c:pt>
                <c:pt idx="210">
                  <c:v>66994</c:v>
                </c:pt>
                <c:pt idx="211">
                  <c:v>281618</c:v>
                </c:pt>
                <c:pt idx="212">
                  <c:v>192337</c:v>
                </c:pt>
                <c:pt idx="213">
                  <c:v>71953</c:v>
                </c:pt>
                <c:pt idx="214">
                  <c:v>592249</c:v>
                </c:pt>
                <c:pt idx="215">
                  <c:v>202540</c:v>
                </c:pt>
                <c:pt idx="216">
                  <c:v>162564</c:v>
                </c:pt>
                <c:pt idx="217">
                  <c:v>621585</c:v>
                </c:pt>
                <c:pt idx="218">
                  <c:v>428963</c:v>
                </c:pt>
                <c:pt idx="219">
                  <c:v>57570</c:v>
                </c:pt>
                <c:pt idx="220">
                  <c:v>351329</c:v>
                </c:pt>
                <c:pt idx="221">
                  <c:v>252871</c:v>
                </c:pt>
                <c:pt idx="222">
                  <c:v>469604</c:v>
                </c:pt>
                <c:pt idx="223">
                  <c:v>369170</c:v>
                </c:pt>
                <c:pt idx="224">
                  <c:v>151791</c:v>
                </c:pt>
                <c:pt idx="225">
                  <c:v>445721</c:v>
                </c:pt>
                <c:pt idx="226">
                  <c:v>318839</c:v>
                </c:pt>
                <c:pt idx="227">
                  <c:v>328054</c:v>
                </c:pt>
                <c:pt idx="228">
                  <c:v>406220</c:v>
                </c:pt>
                <c:pt idx="229">
                  <c:v>184490</c:v>
                </c:pt>
                <c:pt idx="230">
                  <c:v>263321</c:v>
                </c:pt>
                <c:pt idx="231">
                  <c:v>492841</c:v>
                </c:pt>
                <c:pt idx="232">
                  <c:v>135641</c:v>
                </c:pt>
                <c:pt idx="233">
                  <c:v>579158</c:v>
                </c:pt>
                <c:pt idx="234">
                  <c:v>9842</c:v>
                </c:pt>
                <c:pt idx="235">
                  <c:v>138377</c:v>
                </c:pt>
                <c:pt idx="236">
                  <c:v>425448</c:v>
                </c:pt>
                <c:pt idx="237">
                  <c:v>317338</c:v>
                </c:pt>
                <c:pt idx="238">
                  <c:v>117211</c:v>
                </c:pt>
                <c:pt idx="239">
                  <c:v>293683</c:v>
                </c:pt>
                <c:pt idx="240">
                  <c:v>150822</c:v>
                </c:pt>
                <c:pt idx="241">
                  <c:v>86507</c:v>
                </c:pt>
                <c:pt idx="242">
                  <c:v>112727</c:v>
                </c:pt>
                <c:pt idx="243">
                  <c:v>300789</c:v>
                </c:pt>
                <c:pt idx="244">
                  <c:v>252320</c:v>
                </c:pt>
                <c:pt idx="245">
                  <c:v>148960</c:v>
                </c:pt>
                <c:pt idx="246">
                  <c:v>309054</c:v>
                </c:pt>
                <c:pt idx="247">
                  <c:v>74214</c:v>
                </c:pt>
                <c:pt idx="248">
                  <c:v>620996</c:v>
                </c:pt>
                <c:pt idx="249">
                  <c:v>532589</c:v>
                </c:pt>
                <c:pt idx="250">
                  <c:v>342209</c:v>
                </c:pt>
                <c:pt idx="251">
                  <c:v>580203</c:v>
                </c:pt>
                <c:pt idx="252">
                  <c:v>216809</c:v>
                </c:pt>
                <c:pt idx="253">
                  <c:v>327541</c:v>
                </c:pt>
                <c:pt idx="254">
                  <c:v>68742</c:v>
                </c:pt>
                <c:pt idx="255">
                  <c:v>72257</c:v>
                </c:pt>
                <c:pt idx="256">
                  <c:v>48051</c:v>
                </c:pt>
                <c:pt idx="257">
                  <c:v>88939</c:v>
                </c:pt>
                <c:pt idx="258">
                  <c:v>163020</c:v>
                </c:pt>
                <c:pt idx="259">
                  <c:v>405327</c:v>
                </c:pt>
                <c:pt idx="260">
                  <c:v>457710</c:v>
                </c:pt>
                <c:pt idx="261">
                  <c:v>3382</c:v>
                </c:pt>
                <c:pt idx="262">
                  <c:v>193781</c:v>
                </c:pt>
                <c:pt idx="263">
                  <c:v>91979</c:v>
                </c:pt>
                <c:pt idx="264">
                  <c:v>309776</c:v>
                </c:pt>
                <c:pt idx="265">
                  <c:v>481783</c:v>
                </c:pt>
                <c:pt idx="266">
                  <c:v>146262</c:v>
                </c:pt>
                <c:pt idx="267">
                  <c:v>49153</c:v>
                </c:pt>
                <c:pt idx="268">
                  <c:v>332918</c:v>
                </c:pt>
                <c:pt idx="269">
                  <c:v>302309</c:v>
                </c:pt>
                <c:pt idx="270">
                  <c:v>117496</c:v>
                </c:pt>
                <c:pt idx="271">
                  <c:v>117420</c:v>
                </c:pt>
                <c:pt idx="272">
                  <c:v>979526</c:v>
                </c:pt>
                <c:pt idx="273">
                  <c:v>299725</c:v>
                </c:pt>
                <c:pt idx="274">
                  <c:v>547504</c:v>
                </c:pt>
                <c:pt idx="275">
                  <c:v>198911</c:v>
                </c:pt>
                <c:pt idx="276">
                  <c:v>110086</c:v>
                </c:pt>
                <c:pt idx="277">
                  <c:v>167371</c:v>
                </c:pt>
                <c:pt idx="278">
                  <c:v>373958</c:v>
                </c:pt>
                <c:pt idx="279">
                  <c:v>305482</c:v>
                </c:pt>
                <c:pt idx="280">
                  <c:v>461415</c:v>
                </c:pt>
                <c:pt idx="281">
                  <c:v>232522</c:v>
                </c:pt>
                <c:pt idx="282">
                  <c:v>159676</c:v>
                </c:pt>
                <c:pt idx="283">
                  <c:v>101042</c:v>
                </c:pt>
                <c:pt idx="284">
                  <c:v>229007</c:v>
                </c:pt>
                <c:pt idx="285">
                  <c:v>77539</c:v>
                </c:pt>
                <c:pt idx="286">
                  <c:v>179208</c:v>
                </c:pt>
                <c:pt idx="287">
                  <c:v>170069</c:v>
                </c:pt>
                <c:pt idx="288">
                  <c:v>189696</c:v>
                </c:pt>
                <c:pt idx="289">
                  <c:v>256025</c:v>
                </c:pt>
                <c:pt idx="290">
                  <c:v>380665</c:v>
                </c:pt>
                <c:pt idx="291">
                  <c:v>212306</c:v>
                </c:pt>
                <c:pt idx="292">
                  <c:v>353362</c:v>
                </c:pt>
                <c:pt idx="293">
                  <c:v>300295</c:v>
                </c:pt>
                <c:pt idx="294">
                  <c:v>240863</c:v>
                </c:pt>
                <c:pt idx="295">
                  <c:v>64676</c:v>
                </c:pt>
                <c:pt idx="296">
                  <c:v>93252</c:v>
                </c:pt>
                <c:pt idx="297">
                  <c:v>263093</c:v>
                </c:pt>
                <c:pt idx="298">
                  <c:v>56943</c:v>
                </c:pt>
                <c:pt idx="299">
                  <c:v>792623</c:v>
                </c:pt>
                <c:pt idx="300">
                  <c:v>19912</c:v>
                </c:pt>
                <c:pt idx="301">
                  <c:v>242098</c:v>
                </c:pt>
                <c:pt idx="302">
                  <c:v>77159</c:v>
                </c:pt>
                <c:pt idx="303">
                  <c:v>300884</c:v>
                </c:pt>
                <c:pt idx="304">
                  <c:v>485982</c:v>
                </c:pt>
                <c:pt idx="305">
                  <c:v>174781</c:v>
                </c:pt>
                <c:pt idx="306">
                  <c:v>223725</c:v>
                </c:pt>
                <c:pt idx="307">
                  <c:v>286748</c:v>
                </c:pt>
                <c:pt idx="308">
                  <c:v>85975</c:v>
                </c:pt>
                <c:pt idx="309">
                  <c:v>58862</c:v>
                </c:pt>
                <c:pt idx="310">
                  <c:v>49286</c:v>
                </c:pt>
                <c:pt idx="311">
                  <c:v>434910</c:v>
                </c:pt>
                <c:pt idx="312">
                  <c:v>389101</c:v>
                </c:pt>
                <c:pt idx="313">
                  <c:v>534033</c:v>
                </c:pt>
                <c:pt idx="314">
                  <c:v>335027</c:v>
                </c:pt>
                <c:pt idx="315">
                  <c:v>72371</c:v>
                </c:pt>
                <c:pt idx="316">
                  <c:v>286596</c:v>
                </c:pt>
                <c:pt idx="317">
                  <c:v>167238</c:v>
                </c:pt>
                <c:pt idx="318">
                  <c:v>473708</c:v>
                </c:pt>
                <c:pt idx="319">
                  <c:v>139479</c:v>
                </c:pt>
                <c:pt idx="320">
                  <c:v>254391</c:v>
                </c:pt>
                <c:pt idx="321">
                  <c:v>1376474</c:v>
                </c:pt>
                <c:pt idx="322">
                  <c:v>622554</c:v>
                </c:pt>
                <c:pt idx="323">
                  <c:v>120612</c:v>
                </c:pt>
                <c:pt idx="324">
                  <c:v>106001</c:v>
                </c:pt>
                <c:pt idx="325">
                  <c:v>87438</c:v>
                </c:pt>
                <c:pt idx="326">
                  <c:v>41230</c:v>
                </c:pt>
                <c:pt idx="327">
                  <c:v>171779</c:v>
                </c:pt>
                <c:pt idx="328">
                  <c:v>50825</c:v>
                </c:pt>
                <c:pt idx="329">
                  <c:v>60325</c:v>
                </c:pt>
                <c:pt idx="330">
                  <c:v>597360</c:v>
                </c:pt>
                <c:pt idx="331">
                  <c:v>419748</c:v>
                </c:pt>
                <c:pt idx="332">
                  <c:v>1254</c:v>
                </c:pt>
                <c:pt idx="333">
                  <c:v>71041</c:v>
                </c:pt>
                <c:pt idx="334">
                  <c:v>69331</c:v>
                </c:pt>
                <c:pt idx="335">
                  <c:v>93043</c:v>
                </c:pt>
                <c:pt idx="336">
                  <c:v>99294</c:v>
                </c:pt>
                <c:pt idx="337">
                  <c:v>121448</c:v>
                </c:pt>
                <c:pt idx="338">
                  <c:v>138491</c:v>
                </c:pt>
                <c:pt idx="339">
                  <c:v>129656</c:v>
                </c:pt>
                <c:pt idx="340">
                  <c:v>974415</c:v>
                </c:pt>
                <c:pt idx="341">
                  <c:v>681587</c:v>
                </c:pt>
                <c:pt idx="342">
                  <c:v>134862</c:v>
                </c:pt>
                <c:pt idx="343">
                  <c:v>82270</c:v>
                </c:pt>
                <c:pt idx="344">
                  <c:v>265905</c:v>
                </c:pt>
                <c:pt idx="345">
                  <c:v>114247</c:v>
                </c:pt>
                <c:pt idx="346">
                  <c:v>160569</c:v>
                </c:pt>
                <c:pt idx="347">
                  <c:v>485697</c:v>
                </c:pt>
                <c:pt idx="348">
                  <c:v>491359</c:v>
                </c:pt>
                <c:pt idx="349">
                  <c:v>684893</c:v>
                </c:pt>
                <c:pt idx="350">
                  <c:v>117952</c:v>
                </c:pt>
                <c:pt idx="351">
                  <c:v>16302</c:v>
                </c:pt>
                <c:pt idx="352">
                  <c:v>710334</c:v>
                </c:pt>
                <c:pt idx="353">
                  <c:v>344584</c:v>
                </c:pt>
                <c:pt idx="354">
                  <c:v>100814</c:v>
                </c:pt>
                <c:pt idx="355">
                  <c:v>159030</c:v>
                </c:pt>
                <c:pt idx="356">
                  <c:v>268926</c:v>
                </c:pt>
                <c:pt idx="357">
                  <c:v>177688</c:v>
                </c:pt>
                <c:pt idx="358">
                  <c:v>75962</c:v>
                </c:pt>
                <c:pt idx="359">
                  <c:v>121657</c:v>
                </c:pt>
                <c:pt idx="360">
                  <c:v>719283</c:v>
                </c:pt>
                <c:pt idx="361">
                  <c:v>197239</c:v>
                </c:pt>
                <c:pt idx="362">
                  <c:v>278103</c:v>
                </c:pt>
                <c:pt idx="363">
                  <c:v>40603</c:v>
                </c:pt>
                <c:pt idx="364">
                  <c:v>167276</c:v>
                </c:pt>
                <c:pt idx="365">
                  <c:v>88122</c:v>
                </c:pt>
                <c:pt idx="366">
                  <c:v>40280</c:v>
                </c:pt>
                <c:pt idx="367">
                  <c:v>233472</c:v>
                </c:pt>
                <c:pt idx="368">
                  <c:v>46721</c:v>
                </c:pt>
                <c:pt idx="369">
                  <c:v>313595</c:v>
                </c:pt>
                <c:pt idx="370">
                  <c:v>258400</c:v>
                </c:pt>
                <c:pt idx="371">
                  <c:v>207347</c:v>
                </c:pt>
                <c:pt idx="372">
                  <c:v>760399</c:v>
                </c:pt>
                <c:pt idx="373">
                  <c:v>216068</c:v>
                </c:pt>
                <c:pt idx="374">
                  <c:v>157434</c:v>
                </c:pt>
                <c:pt idx="375">
                  <c:v>88084</c:v>
                </c:pt>
                <c:pt idx="376">
                  <c:v>657913</c:v>
                </c:pt>
                <c:pt idx="377">
                  <c:v>82517</c:v>
                </c:pt>
                <c:pt idx="378">
                  <c:v>194389</c:v>
                </c:pt>
                <c:pt idx="379">
                  <c:v>164958</c:v>
                </c:pt>
                <c:pt idx="380">
                  <c:v>364933</c:v>
                </c:pt>
                <c:pt idx="381">
                  <c:v>295317</c:v>
                </c:pt>
                <c:pt idx="382">
                  <c:v>475133</c:v>
                </c:pt>
                <c:pt idx="383">
                  <c:v>188423</c:v>
                </c:pt>
                <c:pt idx="384">
                  <c:v>320131</c:v>
                </c:pt>
                <c:pt idx="385">
                  <c:v>752590</c:v>
                </c:pt>
                <c:pt idx="386">
                  <c:v>385890</c:v>
                </c:pt>
                <c:pt idx="387">
                  <c:v>204858</c:v>
                </c:pt>
                <c:pt idx="388">
                  <c:v>175864</c:v>
                </c:pt>
                <c:pt idx="389">
                  <c:v>234346</c:v>
                </c:pt>
                <c:pt idx="390">
                  <c:v>380779</c:v>
                </c:pt>
                <c:pt idx="391">
                  <c:v>166573</c:v>
                </c:pt>
                <c:pt idx="392">
                  <c:v>541386</c:v>
                </c:pt>
                <c:pt idx="393">
                  <c:v>12901</c:v>
                </c:pt>
                <c:pt idx="394">
                  <c:v>51338</c:v>
                </c:pt>
                <c:pt idx="395">
                  <c:v>232940</c:v>
                </c:pt>
                <c:pt idx="396">
                  <c:v>169404</c:v>
                </c:pt>
                <c:pt idx="397">
                  <c:v>129884</c:v>
                </c:pt>
                <c:pt idx="398">
                  <c:v>440838</c:v>
                </c:pt>
                <c:pt idx="399">
                  <c:v>542735</c:v>
                </c:pt>
                <c:pt idx="400">
                  <c:v>106799</c:v>
                </c:pt>
                <c:pt idx="401">
                  <c:v>688655</c:v>
                </c:pt>
                <c:pt idx="402">
                  <c:v>129808</c:v>
                </c:pt>
                <c:pt idx="403">
                  <c:v>293778</c:v>
                </c:pt>
                <c:pt idx="404">
                  <c:v>95456</c:v>
                </c:pt>
                <c:pt idx="405">
                  <c:v>140885</c:v>
                </c:pt>
                <c:pt idx="406">
                  <c:v>146965</c:v>
                </c:pt>
                <c:pt idx="407">
                  <c:v>424498</c:v>
                </c:pt>
                <c:pt idx="408">
                  <c:v>182115</c:v>
                </c:pt>
                <c:pt idx="409">
                  <c:v>206853</c:v>
                </c:pt>
                <c:pt idx="410">
                  <c:v>3276284</c:v>
                </c:pt>
                <c:pt idx="411">
                  <c:v>23294</c:v>
                </c:pt>
                <c:pt idx="412">
                  <c:v>310802</c:v>
                </c:pt>
                <c:pt idx="413">
                  <c:v>379601</c:v>
                </c:pt>
                <c:pt idx="414">
                  <c:v>120118</c:v>
                </c:pt>
                <c:pt idx="415">
                  <c:v>429115</c:v>
                </c:pt>
                <c:pt idx="416">
                  <c:v>70794</c:v>
                </c:pt>
                <c:pt idx="417">
                  <c:v>478857</c:v>
                </c:pt>
                <c:pt idx="418">
                  <c:v>579443</c:v>
                </c:pt>
                <c:pt idx="419">
                  <c:v>68989</c:v>
                </c:pt>
                <c:pt idx="420">
                  <c:v>102315</c:v>
                </c:pt>
                <c:pt idx="421">
                  <c:v>484937</c:v>
                </c:pt>
                <c:pt idx="422">
                  <c:v>363318</c:v>
                </c:pt>
                <c:pt idx="423">
                  <c:v>251522</c:v>
                </c:pt>
                <c:pt idx="424">
                  <c:v>14383</c:v>
                </c:pt>
                <c:pt idx="425">
                  <c:v>104405</c:v>
                </c:pt>
                <c:pt idx="426">
                  <c:v>142766</c:v>
                </c:pt>
                <c:pt idx="427">
                  <c:v>548568</c:v>
                </c:pt>
                <c:pt idx="428">
                  <c:v>447564</c:v>
                </c:pt>
                <c:pt idx="429">
                  <c:v>228266</c:v>
                </c:pt>
                <c:pt idx="430">
                  <c:v>115273</c:v>
                </c:pt>
                <c:pt idx="431">
                  <c:v>350246</c:v>
                </c:pt>
                <c:pt idx="432">
                  <c:v>494836</c:v>
                </c:pt>
                <c:pt idx="433">
                  <c:v>164578</c:v>
                </c:pt>
                <c:pt idx="434">
                  <c:v>296286</c:v>
                </c:pt>
                <c:pt idx="435">
                  <c:v>42750</c:v>
                </c:pt>
                <c:pt idx="436">
                  <c:v>351728</c:v>
                </c:pt>
                <c:pt idx="437">
                  <c:v>105564</c:v>
                </c:pt>
                <c:pt idx="438">
                  <c:v>108091</c:v>
                </c:pt>
                <c:pt idx="439">
                  <c:v>331588</c:v>
                </c:pt>
                <c:pt idx="440">
                  <c:v>134615</c:v>
                </c:pt>
                <c:pt idx="441">
                  <c:v>57608</c:v>
                </c:pt>
                <c:pt idx="442">
                  <c:v>114399</c:v>
                </c:pt>
                <c:pt idx="443">
                  <c:v>762489</c:v>
                </c:pt>
                <c:pt idx="444">
                  <c:v>116204</c:v>
                </c:pt>
                <c:pt idx="445">
                  <c:v>294481</c:v>
                </c:pt>
                <c:pt idx="446">
                  <c:v>363641</c:v>
                </c:pt>
                <c:pt idx="447">
                  <c:v>303601</c:v>
                </c:pt>
                <c:pt idx="448">
                  <c:v>1385062</c:v>
                </c:pt>
                <c:pt idx="449">
                  <c:v>324235</c:v>
                </c:pt>
                <c:pt idx="450">
                  <c:v>237595</c:v>
                </c:pt>
                <c:pt idx="451">
                  <c:v>129713</c:v>
                </c:pt>
                <c:pt idx="452">
                  <c:v>213199</c:v>
                </c:pt>
                <c:pt idx="453">
                  <c:v>313633</c:v>
                </c:pt>
                <c:pt idx="454">
                  <c:v>281979</c:v>
                </c:pt>
                <c:pt idx="455">
                  <c:v>97983</c:v>
                </c:pt>
                <c:pt idx="456">
                  <c:v>23028</c:v>
                </c:pt>
                <c:pt idx="457">
                  <c:v>377739</c:v>
                </c:pt>
                <c:pt idx="458">
                  <c:v>65436</c:v>
                </c:pt>
                <c:pt idx="459">
                  <c:v>271111</c:v>
                </c:pt>
                <c:pt idx="460">
                  <c:v>307420</c:v>
                </c:pt>
                <c:pt idx="461">
                  <c:v>254828</c:v>
                </c:pt>
                <c:pt idx="462">
                  <c:v>154508</c:v>
                </c:pt>
                <c:pt idx="463">
                  <c:v>229026</c:v>
                </c:pt>
                <c:pt idx="464">
                  <c:v>600153</c:v>
                </c:pt>
                <c:pt idx="465">
                  <c:v>548663</c:v>
                </c:pt>
                <c:pt idx="466">
                  <c:v>224143</c:v>
                </c:pt>
                <c:pt idx="467">
                  <c:v>616968</c:v>
                </c:pt>
                <c:pt idx="468">
                  <c:v>245746</c:v>
                </c:pt>
                <c:pt idx="469">
                  <c:v>213712</c:v>
                </c:pt>
                <c:pt idx="470">
                  <c:v>876090</c:v>
                </c:pt>
                <c:pt idx="471">
                  <c:v>128687</c:v>
                </c:pt>
                <c:pt idx="472">
                  <c:v>349999</c:v>
                </c:pt>
                <c:pt idx="473">
                  <c:v>427652</c:v>
                </c:pt>
                <c:pt idx="474">
                  <c:v>109459</c:v>
                </c:pt>
                <c:pt idx="475">
                  <c:v>272916</c:v>
                </c:pt>
                <c:pt idx="476">
                  <c:v>499681</c:v>
                </c:pt>
                <c:pt idx="477">
                  <c:v>565782</c:v>
                </c:pt>
                <c:pt idx="478">
                  <c:v>80028</c:v>
                </c:pt>
                <c:pt idx="479">
                  <c:v>79572</c:v>
                </c:pt>
                <c:pt idx="480">
                  <c:v>232560</c:v>
                </c:pt>
                <c:pt idx="481">
                  <c:v>53827</c:v>
                </c:pt>
                <c:pt idx="482">
                  <c:v>38589</c:v>
                </c:pt>
                <c:pt idx="483">
                  <c:v>88616</c:v>
                </c:pt>
                <c:pt idx="484">
                  <c:v>72884</c:v>
                </c:pt>
                <c:pt idx="485">
                  <c:v>147972</c:v>
                </c:pt>
                <c:pt idx="486">
                  <c:v>181773</c:v>
                </c:pt>
                <c:pt idx="487">
                  <c:v>137332</c:v>
                </c:pt>
                <c:pt idx="488">
                  <c:v>171570</c:v>
                </c:pt>
                <c:pt idx="489">
                  <c:v>149568</c:v>
                </c:pt>
                <c:pt idx="490">
                  <c:v>327484</c:v>
                </c:pt>
                <c:pt idx="491">
                  <c:v>161063</c:v>
                </c:pt>
                <c:pt idx="492">
                  <c:v>35701</c:v>
                </c:pt>
                <c:pt idx="493">
                  <c:v>498579</c:v>
                </c:pt>
                <c:pt idx="494">
                  <c:v>79952</c:v>
                </c:pt>
                <c:pt idx="495">
                  <c:v>160493</c:v>
                </c:pt>
                <c:pt idx="496">
                  <c:v>158213</c:v>
                </c:pt>
                <c:pt idx="497">
                  <c:v>817589</c:v>
                </c:pt>
                <c:pt idx="498">
                  <c:v>76893</c:v>
                </c:pt>
                <c:pt idx="499">
                  <c:v>93005</c:v>
                </c:pt>
                <c:pt idx="500">
                  <c:v>9177</c:v>
                </c:pt>
                <c:pt idx="501">
                  <c:v>144780</c:v>
                </c:pt>
                <c:pt idx="502">
                  <c:v>134045</c:v>
                </c:pt>
                <c:pt idx="503">
                  <c:v>209741</c:v>
                </c:pt>
                <c:pt idx="504">
                  <c:v>168511</c:v>
                </c:pt>
                <c:pt idx="505">
                  <c:v>569962</c:v>
                </c:pt>
                <c:pt idx="506">
                  <c:v>451934</c:v>
                </c:pt>
                <c:pt idx="507">
                  <c:v>255987</c:v>
                </c:pt>
                <c:pt idx="508">
                  <c:v>128231</c:v>
                </c:pt>
                <c:pt idx="509">
                  <c:v>300846</c:v>
                </c:pt>
                <c:pt idx="510">
                  <c:v>233206</c:v>
                </c:pt>
                <c:pt idx="511">
                  <c:v>235885</c:v>
                </c:pt>
                <c:pt idx="512">
                  <c:v>127224</c:v>
                </c:pt>
                <c:pt idx="513">
                  <c:v>342665</c:v>
                </c:pt>
                <c:pt idx="514">
                  <c:v>286387</c:v>
                </c:pt>
                <c:pt idx="515">
                  <c:v>321024</c:v>
                </c:pt>
                <c:pt idx="516">
                  <c:v>233035</c:v>
                </c:pt>
                <c:pt idx="517">
                  <c:v>211831</c:v>
                </c:pt>
                <c:pt idx="518">
                  <c:v>226537</c:v>
                </c:pt>
                <c:pt idx="519">
                  <c:v>76665</c:v>
                </c:pt>
                <c:pt idx="520">
                  <c:v>673873</c:v>
                </c:pt>
                <c:pt idx="521">
                  <c:v>28139</c:v>
                </c:pt>
                <c:pt idx="522">
                  <c:v>76627</c:v>
                </c:pt>
                <c:pt idx="523">
                  <c:v>83942</c:v>
                </c:pt>
                <c:pt idx="524">
                  <c:v>164008</c:v>
                </c:pt>
                <c:pt idx="525">
                  <c:v>33706</c:v>
                </c:pt>
                <c:pt idx="526">
                  <c:v>117838</c:v>
                </c:pt>
                <c:pt idx="527">
                  <c:v>178410</c:v>
                </c:pt>
                <c:pt idx="528">
                  <c:v>464987</c:v>
                </c:pt>
                <c:pt idx="529">
                  <c:v>521322</c:v>
                </c:pt>
                <c:pt idx="530">
                  <c:v>61788</c:v>
                </c:pt>
                <c:pt idx="531">
                  <c:v>117952</c:v>
                </c:pt>
                <c:pt idx="532">
                  <c:v>113373</c:v>
                </c:pt>
                <c:pt idx="533">
                  <c:v>237937</c:v>
                </c:pt>
                <c:pt idx="534">
                  <c:v>383667</c:v>
                </c:pt>
                <c:pt idx="535">
                  <c:v>110865</c:v>
                </c:pt>
                <c:pt idx="536">
                  <c:v>269667</c:v>
                </c:pt>
                <c:pt idx="537">
                  <c:v>354483</c:v>
                </c:pt>
                <c:pt idx="538">
                  <c:v>726484</c:v>
                </c:pt>
                <c:pt idx="539">
                  <c:v>145825</c:v>
                </c:pt>
                <c:pt idx="540">
                  <c:v>273847</c:v>
                </c:pt>
                <c:pt idx="541">
                  <c:v>515394</c:v>
                </c:pt>
                <c:pt idx="542">
                  <c:v>938923</c:v>
                </c:pt>
                <c:pt idx="543">
                  <c:v>258305</c:v>
                </c:pt>
                <c:pt idx="544">
                  <c:v>332139</c:v>
                </c:pt>
                <c:pt idx="545">
                  <c:v>98534</c:v>
                </c:pt>
                <c:pt idx="546">
                  <c:v>311372</c:v>
                </c:pt>
                <c:pt idx="547">
                  <c:v>16910</c:v>
                </c:pt>
                <c:pt idx="548">
                  <c:v>351633</c:v>
                </c:pt>
                <c:pt idx="549">
                  <c:v>441009</c:v>
                </c:pt>
                <c:pt idx="550">
                  <c:v>138130</c:v>
                </c:pt>
                <c:pt idx="551">
                  <c:v>385757</c:v>
                </c:pt>
                <c:pt idx="552">
                  <c:v>110903</c:v>
                </c:pt>
                <c:pt idx="553">
                  <c:v>371906</c:v>
                </c:pt>
                <c:pt idx="554">
                  <c:v>30267</c:v>
                </c:pt>
                <c:pt idx="555">
                  <c:v>125153</c:v>
                </c:pt>
                <c:pt idx="556">
                  <c:v>48944</c:v>
                </c:pt>
                <c:pt idx="557">
                  <c:v>84835</c:v>
                </c:pt>
                <c:pt idx="558">
                  <c:v>168454</c:v>
                </c:pt>
                <c:pt idx="559">
                  <c:v>242801</c:v>
                </c:pt>
                <c:pt idx="560">
                  <c:v>43605</c:v>
                </c:pt>
                <c:pt idx="561">
                  <c:v>30115</c:v>
                </c:pt>
                <c:pt idx="562">
                  <c:v>289180</c:v>
                </c:pt>
                <c:pt idx="563">
                  <c:v>119586</c:v>
                </c:pt>
                <c:pt idx="564">
                  <c:v>121106</c:v>
                </c:pt>
                <c:pt idx="565">
                  <c:v>633536</c:v>
                </c:pt>
                <c:pt idx="566">
                  <c:v>354730</c:v>
                </c:pt>
                <c:pt idx="567">
                  <c:v>250705</c:v>
                </c:pt>
                <c:pt idx="568">
                  <c:v>195966</c:v>
                </c:pt>
                <c:pt idx="569">
                  <c:v>74385</c:v>
                </c:pt>
                <c:pt idx="570">
                  <c:v>563920</c:v>
                </c:pt>
                <c:pt idx="571">
                  <c:v>276602</c:v>
                </c:pt>
                <c:pt idx="572">
                  <c:v>298756</c:v>
                </c:pt>
                <c:pt idx="573">
                  <c:v>119377</c:v>
                </c:pt>
                <c:pt idx="574">
                  <c:v>159486</c:v>
                </c:pt>
                <c:pt idx="575">
                  <c:v>72523</c:v>
                </c:pt>
                <c:pt idx="576">
                  <c:v>213579</c:v>
                </c:pt>
                <c:pt idx="577">
                  <c:v>393585</c:v>
                </c:pt>
                <c:pt idx="578">
                  <c:v>598044</c:v>
                </c:pt>
                <c:pt idx="579">
                  <c:v>348061</c:v>
                </c:pt>
                <c:pt idx="580">
                  <c:v>167124</c:v>
                </c:pt>
                <c:pt idx="581">
                  <c:v>191159</c:v>
                </c:pt>
                <c:pt idx="582">
                  <c:v>33326</c:v>
                </c:pt>
                <c:pt idx="583">
                  <c:v>1175549</c:v>
                </c:pt>
                <c:pt idx="584">
                  <c:v>159296</c:v>
                </c:pt>
                <c:pt idx="585">
                  <c:v>51813</c:v>
                </c:pt>
                <c:pt idx="586">
                  <c:v>236170</c:v>
                </c:pt>
                <c:pt idx="587">
                  <c:v>226708</c:v>
                </c:pt>
                <c:pt idx="588">
                  <c:v>28690</c:v>
                </c:pt>
                <c:pt idx="589">
                  <c:v>94145</c:v>
                </c:pt>
                <c:pt idx="590">
                  <c:v>108471</c:v>
                </c:pt>
                <c:pt idx="591">
                  <c:v>621832</c:v>
                </c:pt>
                <c:pt idx="592">
                  <c:v>230888</c:v>
                </c:pt>
                <c:pt idx="593">
                  <c:v>197524</c:v>
                </c:pt>
                <c:pt idx="594">
                  <c:v>117344</c:v>
                </c:pt>
                <c:pt idx="595">
                  <c:v>201704</c:v>
                </c:pt>
                <c:pt idx="596">
                  <c:v>167200</c:v>
                </c:pt>
                <c:pt idx="597">
                  <c:v>76114</c:v>
                </c:pt>
                <c:pt idx="598">
                  <c:v>286634</c:v>
                </c:pt>
                <c:pt idx="599">
                  <c:v>386289</c:v>
                </c:pt>
                <c:pt idx="600">
                  <c:v>72200</c:v>
                </c:pt>
                <c:pt idx="601">
                  <c:v>58520</c:v>
                </c:pt>
                <c:pt idx="602">
                  <c:v>220932</c:v>
                </c:pt>
                <c:pt idx="603">
                  <c:v>175978</c:v>
                </c:pt>
                <c:pt idx="604">
                  <c:v>208506</c:v>
                </c:pt>
                <c:pt idx="605">
                  <c:v>65056</c:v>
                </c:pt>
                <c:pt idx="606">
                  <c:v>220400</c:v>
                </c:pt>
                <c:pt idx="607">
                  <c:v>62833</c:v>
                </c:pt>
                <c:pt idx="608">
                  <c:v>357485</c:v>
                </c:pt>
                <c:pt idx="609">
                  <c:v>351842</c:v>
                </c:pt>
                <c:pt idx="610">
                  <c:v>140049</c:v>
                </c:pt>
                <c:pt idx="611">
                  <c:v>456836</c:v>
                </c:pt>
                <c:pt idx="612">
                  <c:v>250268</c:v>
                </c:pt>
                <c:pt idx="613">
                  <c:v>150366</c:v>
                </c:pt>
                <c:pt idx="614">
                  <c:v>124583</c:v>
                </c:pt>
                <c:pt idx="615">
                  <c:v>14991</c:v>
                </c:pt>
                <c:pt idx="616">
                  <c:v>343425</c:v>
                </c:pt>
                <c:pt idx="617">
                  <c:v>190779</c:v>
                </c:pt>
                <c:pt idx="618">
                  <c:v>199253</c:v>
                </c:pt>
                <c:pt idx="619">
                  <c:v>319143</c:v>
                </c:pt>
                <c:pt idx="620">
                  <c:v>257678</c:v>
                </c:pt>
                <c:pt idx="621">
                  <c:v>3059</c:v>
                </c:pt>
                <c:pt idx="622">
                  <c:v>329593</c:v>
                </c:pt>
                <c:pt idx="623">
                  <c:v>434872</c:v>
                </c:pt>
                <c:pt idx="624">
                  <c:v>216999</c:v>
                </c:pt>
                <c:pt idx="625">
                  <c:v>267007</c:v>
                </c:pt>
                <c:pt idx="626">
                  <c:v>192907</c:v>
                </c:pt>
                <c:pt idx="627">
                  <c:v>77425</c:v>
                </c:pt>
                <c:pt idx="628">
                  <c:v>360848</c:v>
                </c:pt>
                <c:pt idx="629">
                  <c:v>159847</c:v>
                </c:pt>
                <c:pt idx="630">
                  <c:v>605226</c:v>
                </c:pt>
                <c:pt idx="631">
                  <c:v>101004</c:v>
                </c:pt>
                <c:pt idx="632">
                  <c:v>399152</c:v>
                </c:pt>
                <c:pt idx="633">
                  <c:v>183844</c:v>
                </c:pt>
                <c:pt idx="634">
                  <c:v>469338</c:v>
                </c:pt>
                <c:pt idx="635">
                  <c:v>589095</c:v>
                </c:pt>
                <c:pt idx="636">
                  <c:v>738834</c:v>
                </c:pt>
                <c:pt idx="637">
                  <c:v>759373</c:v>
                </c:pt>
                <c:pt idx="638">
                  <c:v>298490</c:v>
                </c:pt>
                <c:pt idx="639">
                  <c:v>243637</c:v>
                </c:pt>
                <c:pt idx="640">
                  <c:v>319751</c:v>
                </c:pt>
                <c:pt idx="641">
                  <c:v>282701</c:v>
                </c:pt>
                <c:pt idx="642">
                  <c:v>139555</c:v>
                </c:pt>
                <c:pt idx="643">
                  <c:v>593769</c:v>
                </c:pt>
                <c:pt idx="644">
                  <c:v>336775</c:v>
                </c:pt>
                <c:pt idx="645">
                  <c:v>48868</c:v>
                </c:pt>
                <c:pt idx="646">
                  <c:v>289864</c:v>
                </c:pt>
                <c:pt idx="647">
                  <c:v>282131</c:v>
                </c:pt>
                <c:pt idx="648">
                  <c:v>99180</c:v>
                </c:pt>
                <c:pt idx="649">
                  <c:v>356117</c:v>
                </c:pt>
                <c:pt idx="650">
                  <c:v>87286</c:v>
                </c:pt>
                <c:pt idx="651">
                  <c:v>227278</c:v>
                </c:pt>
                <c:pt idx="652">
                  <c:v>109269</c:v>
                </c:pt>
                <c:pt idx="653">
                  <c:v>182020</c:v>
                </c:pt>
                <c:pt idx="654">
                  <c:v>178524</c:v>
                </c:pt>
                <c:pt idx="655">
                  <c:v>523697</c:v>
                </c:pt>
                <c:pt idx="656">
                  <c:v>127452</c:v>
                </c:pt>
                <c:pt idx="657">
                  <c:v>315609</c:v>
                </c:pt>
                <c:pt idx="658">
                  <c:v>148504</c:v>
                </c:pt>
                <c:pt idx="659">
                  <c:v>26961</c:v>
                </c:pt>
                <c:pt idx="660">
                  <c:v>155477</c:v>
                </c:pt>
                <c:pt idx="661">
                  <c:v>147269</c:v>
                </c:pt>
                <c:pt idx="662">
                  <c:v>72637</c:v>
                </c:pt>
                <c:pt idx="663">
                  <c:v>362406</c:v>
                </c:pt>
                <c:pt idx="664">
                  <c:v>71079</c:v>
                </c:pt>
                <c:pt idx="665">
                  <c:v>265677</c:v>
                </c:pt>
                <c:pt idx="666">
                  <c:v>674956</c:v>
                </c:pt>
                <c:pt idx="667">
                  <c:v>651358</c:v>
                </c:pt>
                <c:pt idx="668">
                  <c:v>49495</c:v>
                </c:pt>
                <c:pt idx="669">
                  <c:v>240103</c:v>
                </c:pt>
                <c:pt idx="670">
                  <c:v>442757</c:v>
                </c:pt>
                <c:pt idx="671">
                  <c:v>122227</c:v>
                </c:pt>
                <c:pt idx="672">
                  <c:v>436012</c:v>
                </c:pt>
                <c:pt idx="673">
                  <c:v>234422</c:v>
                </c:pt>
                <c:pt idx="674">
                  <c:v>95950</c:v>
                </c:pt>
                <c:pt idx="675">
                  <c:v>941963</c:v>
                </c:pt>
                <c:pt idx="676">
                  <c:v>104538</c:v>
                </c:pt>
                <c:pt idx="677">
                  <c:v>142082</c:v>
                </c:pt>
                <c:pt idx="678">
                  <c:v>198265</c:v>
                </c:pt>
                <c:pt idx="679">
                  <c:v>50787</c:v>
                </c:pt>
                <c:pt idx="680">
                  <c:v>190684</c:v>
                </c:pt>
                <c:pt idx="681">
                  <c:v>226974</c:v>
                </c:pt>
                <c:pt idx="682">
                  <c:v>134216</c:v>
                </c:pt>
                <c:pt idx="683">
                  <c:v>307724</c:v>
                </c:pt>
                <c:pt idx="684">
                  <c:v>107578</c:v>
                </c:pt>
                <c:pt idx="685">
                  <c:v>171551</c:v>
                </c:pt>
                <c:pt idx="686">
                  <c:v>361665</c:v>
                </c:pt>
                <c:pt idx="687">
                  <c:v>692075</c:v>
                </c:pt>
                <c:pt idx="688">
                  <c:v>178391</c:v>
                </c:pt>
                <c:pt idx="689">
                  <c:v>170525</c:v>
                </c:pt>
                <c:pt idx="690">
                  <c:v>373255</c:v>
                </c:pt>
                <c:pt idx="691">
                  <c:v>335825</c:v>
                </c:pt>
                <c:pt idx="692">
                  <c:v>957752</c:v>
                </c:pt>
                <c:pt idx="693">
                  <c:v>51585</c:v>
                </c:pt>
                <c:pt idx="694">
                  <c:v>157016</c:v>
                </c:pt>
                <c:pt idx="695">
                  <c:v>339055</c:v>
                </c:pt>
                <c:pt idx="696">
                  <c:v>209836</c:v>
                </c:pt>
                <c:pt idx="697">
                  <c:v>326097</c:v>
                </c:pt>
                <c:pt idx="698">
                  <c:v>67792</c:v>
                </c:pt>
                <c:pt idx="699">
                  <c:v>338352</c:v>
                </c:pt>
                <c:pt idx="700">
                  <c:v>210349</c:v>
                </c:pt>
                <c:pt idx="701">
                  <c:v>325109</c:v>
                </c:pt>
                <c:pt idx="702">
                  <c:v>148200</c:v>
                </c:pt>
                <c:pt idx="703">
                  <c:v>72257</c:v>
                </c:pt>
                <c:pt idx="704">
                  <c:v>165699</c:v>
                </c:pt>
                <c:pt idx="705">
                  <c:v>85291</c:v>
                </c:pt>
                <c:pt idx="706">
                  <c:v>270579</c:v>
                </c:pt>
                <c:pt idx="707">
                  <c:v>215422</c:v>
                </c:pt>
                <c:pt idx="708">
                  <c:v>65018</c:v>
                </c:pt>
                <c:pt idx="709">
                  <c:v>380</c:v>
                </c:pt>
                <c:pt idx="710">
                  <c:v>186352</c:v>
                </c:pt>
                <c:pt idx="711">
                  <c:v>314222</c:v>
                </c:pt>
                <c:pt idx="712">
                  <c:v>99142</c:v>
                </c:pt>
                <c:pt idx="713">
                  <c:v>333051</c:v>
                </c:pt>
                <c:pt idx="714">
                  <c:v>237728</c:v>
                </c:pt>
                <c:pt idx="715">
                  <c:v>533691</c:v>
                </c:pt>
                <c:pt idx="716">
                  <c:v>578778</c:v>
                </c:pt>
                <c:pt idx="717">
                  <c:v>250268</c:v>
                </c:pt>
                <c:pt idx="718">
                  <c:v>631161</c:v>
                </c:pt>
                <c:pt idx="719">
                  <c:v>266361</c:v>
                </c:pt>
                <c:pt idx="720">
                  <c:v>25536</c:v>
                </c:pt>
                <c:pt idx="721">
                  <c:v>153121</c:v>
                </c:pt>
                <c:pt idx="722">
                  <c:v>104462</c:v>
                </c:pt>
                <c:pt idx="723">
                  <c:v>262295</c:v>
                </c:pt>
                <c:pt idx="724">
                  <c:v>181013</c:v>
                </c:pt>
                <c:pt idx="725">
                  <c:v>565307</c:v>
                </c:pt>
                <c:pt idx="726">
                  <c:v>117686</c:v>
                </c:pt>
                <c:pt idx="727">
                  <c:v>434131</c:v>
                </c:pt>
                <c:pt idx="728">
                  <c:v>235277</c:v>
                </c:pt>
                <c:pt idx="729">
                  <c:v>285361</c:v>
                </c:pt>
                <c:pt idx="730">
                  <c:v>310289</c:v>
                </c:pt>
                <c:pt idx="731">
                  <c:v>52383</c:v>
                </c:pt>
                <c:pt idx="732">
                  <c:v>98154</c:v>
                </c:pt>
                <c:pt idx="733">
                  <c:v>184243</c:v>
                </c:pt>
                <c:pt idx="734">
                  <c:v>684019</c:v>
                </c:pt>
                <c:pt idx="735">
                  <c:v>78926</c:v>
                </c:pt>
                <c:pt idx="736">
                  <c:v>389367</c:v>
                </c:pt>
                <c:pt idx="737">
                  <c:v>890302</c:v>
                </c:pt>
                <c:pt idx="738">
                  <c:v>46987</c:v>
                </c:pt>
                <c:pt idx="739">
                  <c:v>384389</c:v>
                </c:pt>
                <c:pt idx="740">
                  <c:v>280193</c:v>
                </c:pt>
                <c:pt idx="741">
                  <c:v>528390</c:v>
                </c:pt>
                <c:pt idx="742">
                  <c:v>97052</c:v>
                </c:pt>
                <c:pt idx="743">
                  <c:v>135166</c:v>
                </c:pt>
                <c:pt idx="744">
                  <c:v>182457</c:v>
                </c:pt>
                <c:pt idx="745">
                  <c:v>192907</c:v>
                </c:pt>
                <c:pt idx="746">
                  <c:v>54245</c:v>
                </c:pt>
                <c:pt idx="747">
                  <c:v>127889</c:v>
                </c:pt>
                <c:pt idx="748">
                  <c:v>131290</c:v>
                </c:pt>
                <c:pt idx="749">
                  <c:v>206986</c:v>
                </c:pt>
                <c:pt idx="750">
                  <c:v>88426</c:v>
                </c:pt>
                <c:pt idx="751">
                  <c:v>322715</c:v>
                </c:pt>
                <c:pt idx="752">
                  <c:v>138567</c:v>
                </c:pt>
                <c:pt idx="753">
                  <c:v>777024</c:v>
                </c:pt>
                <c:pt idx="754">
                  <c:v>210577</c:v>
                </c:pt>
                <c:pt idx="755">
                  <c:v>209703</c:v>
                </c:pt>
                <c:pt idx="756">
                  <c:v>239818</c:v>
                </c:pt>
                <c:pt idx="757">
                  <c:v>200944</c:v>
                </c:pt>
                <c:pt idx="758">
                  <c:v>124089</c:v>
                </c:pt>
                <c:pt idx="759">
                  <c:v>317642</c:v>
                </c:pt>
                <c:pt idx="760">
                  <c:v>74100</c:v>
                </c:pt>
                <c:pt idx="761">
                  <c:v>179265</c:v>
                </c:pt>
                <c:pt idx="762">
                  <c:v>361703</c:v>
                </c:pt>
                <c:pt idx="763">
                  <c:v>345876</c:v>
                </c:pt>
                <c:pt idx="764">
                  <c:v>521835</c:v>
                </c:pt>
                <c:pt idx="765">
                  <c:v>1122254</c:v>
                </c:pt>
                <c:pt idx="766">
                  <c:v>204820</c:v>
                </c:pt>
                <c:pt idx="767">
                  <c:v>239875</c:v>
                </c:pt>
                <c:pt idx="768">
                  <c:v>191007</c:v>
                </c:pt>
                <c:pt idx="769">
                  <c:v>217493</c:v>
                </c:pt>
                <c:pt idx="770">
                  <c:v>60743</c:v>
                </c:pt>
                <c:pt idx="771">
                  <c:v>350512</c:v>
                </c:pt>
                <c:pt idx="772">
                  <c:v>641725</c:v>
                </c:pt>
                <c:pt idx="773">
                  <c:v>269021</c:v>
                </c:pt>
                <c:pt idx="774">
                  <c:v>145730</c:v>
                </c:pt>
                <c:pt idx="775">
                  <c:v>82536</c:v>
                </c:pt>
                <c:pt idx="776">
                  <c:v>173660</c:v>
                </c:pt>
                <c:pt idx="777">
                  <c:v>1009375</c:v>
                </c:pt>
                <c:pt idx="778">
                  <c:v>57038</c:v>
                </c:pt>
                <c:pt idx="779">
                  <c:v>195054</c:v>
                </c:pt>
                <c:pt idx="780">
                  <c:v>184889</c:v>
                </c:pt>
                <c:pt idx="781">
                  <c:v>136705</c:v>
                </c:pt>
                <c:pt idx="782">
                  <c:v>144818</c:v>
                </c:pt>
                <c:pt idx="783">
                  <c:v>172140</c:v>
                </c:pt>
                <c:pt idx="784">
                  <c:v>63156</c:v>
                </c:pt>
                <c:pt idx="785">
                  <c:v>200013</c:v>
                </c:pt>
                <c:pt idx="786">
                  <c:v>602699</c:v>
                </c:pt>
                <c:pt idx="787">
                  <c:v>436943</c:v>
                </c:pt>
                <c:pt idx="788">
                  <c:v>282264</c:v>
                </c:pt>
                <c:pt idx="789">
                  <c:v>40432</c:v>
                </c:pt>
                <c:pt idx="790">
                  <c:v>965903</c:v>
                </c:pt>
                <c:pt idx="791">
                  <c:v>411331</c:v>
                </c:pt>
                <c:pt idx="792">
                  <c:v>391400</c:v>
                </c:pt>
                <c:pt idx="793">
                  <c:v>510720</c:v>
                </c:pt>
                <c:pt idx="794">
                  <c:v>93233</c:v>
                </c:pt>
                <c:pt idx="795">
                  <c:v>235239</c:v>
                </c:pt>
                <c:pt idx="796">
                  <c:v>296609</c:v>
                </c:pt>
                <c:pt idx="797">
                  <c:v>87381</c:v>
                </c:pt>
                <c:pt idx="798">
                  <c:v>972154</c:v>
                </c:pt>
                <c:pt idx="799">
                  <c:v>236379</c:v>
                </c:pt>
                <c:pt idx="800">
                  <c:v>221635</c:v>
                </c:pt>
                <c:pt idx="801">
                  <c:v>247646</c:v>
                </c:pt>
                <c:pt idx="802">
                  <c:v>27512</c:v>
                </c:pt>
                <c:pt idx="803">
                  <c:v>359195</c:v>
                </c:pt>
                <c:pt idx="804">
                  <c:v>68096</c:v>
                </c:pt>
                <c:pt idx="805">
                  <c:v>524533</c:v>
                </c:pt>
                <c:pt idx="806">
                  <c:v>511917</c:v>
                </c:pt>
                <c:pt idx="807">
                  <c:v>37430</c:v>
                </c:pt>
                <c:pt idx="808">
                  <c:v>115349</c:v>
                </c:pt>
                <c:pt idx="809">
                  <c:v>71744</c:v>
                </c:pt>
                <c:pt idx="810">
                  <c:v>547143</c:v>
                </c:pt>
                <c:pt idx="811">
                  <c:v>222300</c:v>
                </c:pt>
                <c:pt idx="812">
                  <c:v>180215</c:v>
                </c:pt>
                <c:pt idx="813">
                  <c:v>106324</c:v>
                </c:pt>
                <c:pt idx="814">
                  <c:v>15333</c:v>
                </c:pt>
                <c:pt idx="815">
                  <c:v>273714</c:v>
                </c:pt>
                <c:pt idx="816">
                  <c:v>410761</c:v>
                </c:pt>
                <c:pt idx="817">
                  <c:v>47994</c:v>
                </c:pt>
                <c:pt idx="818">
                  <c:v>378670</c:v>
                </c:pt>
                <c:pt idx="819">
                  <c:v>215308</c:v>
                </c:pt>
                <c:pt idx="820">
                  <c:v>1740609</c:v>
                </c:pt>
                <c:pt idx="821">
                  <c:v>229444</c:v>
                </c:pt>
                <c:pt idx="822">
                  <c:v>265164</c:v>
                </c:pt>
                <c:pt idx="823">
                  <c:v>129789</c:v>
                </c:pt>
                <c:pt idx="824">
                  <c:v>316160</c:v>
                </c:pt>
                <c:pt idx="825">
                  <c:v>120726</c:v>
                </c:pt>
                <c:pt idx="826">
                  <c:v>28994</c:v>
                </c:pt>
                <c:pt idx="827">
                  <c:v>568936</c:v>
                </c:pt>
                <c:pt idx="828">
                  <c:v>495216</c:v>
                </c:pt>
                <c:pt idx="829">
                  <c:v>156997</c:v>
                </c:pt>
                <c:pt idx="830">
                  <c:v>275424</c:v>
                </c:pt>
                <c:pt idx="831">
                  <c:v>584155</c:v>
                </c:pt>
                <c:pt idx="832">
                  <c:v>172691</c:v>
                </c:pt>
                <c:pt idx="833">
                  <c:v>27360</c:v>
                </c:pt>
                <c:pt idx="834">
                  <c:v>594738</c:v>
                </c:pt>
                <c:pt idx="835">
                  <c:v>127775</c:v>
                </c:pt>
                <c:pt idx="836">
                  <c:v>179094</c:v>
                </c:pt>
                <c:pt idx="837">
                  <c:v>265164</c:v>
                </c:pt>
                <c:pt idx="838">
                  <c:v>308693</c:v>
                </c:pt>
                <c:pt idx="839">
                  <c:v>15086</c:v>
                </c:pt>
                <c:pt idx="840">
                  <c:v>221255</c:v>
                </c:pt>
                <c:pt idx="841">
                  <c:v>413098</c:v>
                </c:pt>
                <c:pt idx="842">
                  <c:v>350151</c:v>
                </c:pt>
                <c:pt idx="843">
                  <c:v>71782</c:v>
                </c:pt>
                <c:pt idx="844">
                  <c:v>484234</c:v>
                </c:pt>
                <c:pt idx="845">
                  <c:v>429419</c:v>
                </c:pt>
                <c:pt idx="846">
                  <c:v>103968</c:v>
                </c:pt>
                <c:pt idx="847">
                  <c:v>275443</c:v>
                </c:pt>
                <c:pt idx="848">
                  <c:v>527554</c:v>
                </c:pt>
                <c:pt idx="849">
                  <c:v>53656</c:v>
                </c:pt>
                <c:pt idx="850">
                  <c:v>212553</c:v>
                </c:pt>
                <c:pt idx="851">
                  <c:v>35017</c:v>
                </c:pt>
                <c:pt idx="852">
                  <c:v>226879</c:v>
                </c:pt>
                <c:pt idx="853">
                  <c:v>76114</c:v>
                </c:pt>
                <c:pt idx="854">
                  <c:v>92169</c:v>
                </c:pt>
                <c:pt idx="855">
                  <c:v>18411</c:v>
                </c:pt>
                <c:pt idx="856">
                  <c:v>231914</c:v>
                </c:pt>
                <c:pt idx="857">
                  <c:v>117401</c:v>
                </c:pt>
                <c:pt idx="858">
                  <c:v>629603</c:v>
                </c:pt>
                <c:pt idx="859">
                  <c:v>197220</c:v>
                </c:pt>
                <c:pt idx="860">
                  <c:v>124051</c:v>
                </c:pt>
                <c:pt idx="861">
                  <c:v>353875</c:v>
                </c:pt>
                <c:pt idx="862">
                  <c:v>222490</c:v>
                </c:pt>
                <c:pt idx="863">
                  <c:v>469015</c:v>
                </c:pt>
                <c:pt idx="864">
                  <c:v>98496</c:v>
                </c:pt>
                <c:pt idx="865">
                  <c:v>277856</c:v>
                </c:pt>
                <c:pt idx="866">
                  <c:v>146699</c:v>
                </c:pt>
                <c:pt idx="867">
                  <c:v>106666</c:v>
                </c:pt>
                <c:pt idx="868">
                  <c:v>129010</c:v>
                </c:pt>
                <c:pt idx="869">
                  <c:v>1133122</c:v>
                </c:pt>
                <c:pt idx="870">
                  <c:v>135470</c:v>
                </c:pt>
                <c:pt idx="871">
                  <c:v>8987</c:v>
                </c:pt>
                <c:pt idx="872">
                  <c:v>74252</c:v>
                </c:pt>
                <c:pt idx="873">
                  <c:v>760608</c:v>
                </c:pt>
                <c:pt idx="874">
                  <c:v>164958</c:v>
                </c:pt>
                <c:pt idx="875">
                  <c:v>26809</c:v>
                </c:pt>
                <c:pt idx="876">
                  <c:v>185231</c:v>
                </c:pt>
                <c:pt idx="877">
                  <c:v>18506</c:v>
                </c:pt>
                <c:pt idx="878">
                  <c:v>347225</c:v>
                </c:pt>
                <c:pt idx="879">
                  <c:v>271757</c:v>
                </c:pt>
                <c:pt idx="880">
                  <c:v>93974</c:v>
                </c:pt>
                <c:pt idx="881">
                  <c:v>2682306</c:v>
                </c:pt>
                <c:pt idx="882">
                  <c:v>37753</c:v>
                </c:pt>
                <c:pt idx="883">
                  <c:v>45410</c:v>
                </c:pt>
                <c:pt idx="884">
                  <c:v>161025</c:v>
                </c:pt>
                <c:pt idx="885">
                  <c:v>112385</c:v>
                </c:pt>
                <c:pt idx="886">
                  <c:v>87837</c:v>
                </c:pt>
                <c:pt idx="887">
                  <c:v>156522</c:v>
                </c:pt>
                <c:pt idx="888">
                  <c:v>313405</c:v>
                </c:pt>
                <c:pt idx="889">
                  <c:v>265772</c:v>
                </c:pt>
                <c:pt idx="890">
                  <c:v>354559</c:v>
                </c:pt>
                <c:pt idx="891">
                  <c:v>142861</c:v>
                </c:pt>
                <c:pt idx="892">
                  <c:v>8474</c:v>
                </c:pt>
                <c:pt idx="893">
                  <c:v>99750</c:v>
                </c:pt>
                <c:pt idx="894">
                  <c:v>424555</c:v>
                </c:pt>
                <c:pt idx="895">
                  <c:v>13129</c:v>
                </c:pt>
                <c:pt idx="896">
                  <c:v>192223</c:v>
                </c:pt>
                <c:pt idx="897">
                  <c:v>148675</c:v>
                </c:pt>
                <c:pt idx="898">
                  <c:v>197657</c:v>
                </c:pt>
                <c:pt idx="899">
                  <c:v>132240</c:v>
                </c:pt>
                <c:pt idx="900">
                  <c:v>530309</c:v>
                </c:pt>
                <c:pt idx="901">
                  <c:v>889162</c:v>
                </c:pt>
                <c:pt idx="902">
                  <c:v>191710</c:v>
                </c:pt>
                <c:pt idx="903">
                  <c:v>129276</c:v>
                </c:pt>
                <c:pt idx="904">
                  <c:v>38893</c:v>
                </c:pt>
                <c:pt idx="905">
                  <c:v>145635</c:v>
                </c:pt>
                <c:pt idx="906">
                  <c:v>445341</c:v>
                </c:pt>
                <c:pt idx="907">
                  <c:v>68989</c:v>
                </c:pt>
                <c:pt idx="908">
                  <c:v>891708</c:v>
                </c:pt>
                <c:pt idx="909">
                  <c:v>75886</c:v>
                </c:pt>
                <c:pt idx="910">
                  <c:v>478154</c:v>
                </c:pt>
                <c:pt idx="911">
                  <c:v>468806</c:v>
                </c:pt>
                <c:pt idx="912">
                  <c:v>73131</c:v>
                </c:pt>
                <c:pt idx="913">
                  <c:v>1995</c:v>
                </c:pt>
                <c:pt idx="914">
                  <c:v>87115</c:v>
                </c:pt>
                <c:pt idx="915">
                  <c:v>160265</c:v>
                </c:pt>
                <c:pt idx="916">
                  <c:v>47500</c:v>
                </c:pt>
                <c:pt idx="917">
                  <c:v>407968</c:v>
                </c:pt>
                <c:pt idx="918">
                  <c:v>413060</c:v>
                </c:pt>
                <c:pt idx="919">
                  <c:v>227373</c:v>
                </c:pt>
                <c:pt idx="920">
                  <c:v>137731</c:v>
                </c:pt>
                <c:pt idx="921">
                  <c:v>83600</c:v>
                </c:pt>
                <c:pt idx="922">
                  <c:v>251674</c:v>
                </c:pt>
                <c:pt idx="923">
                  <c:v>43833</c:v>
                </c:pt>
                <c:pt idx="924">
                  <c:v>361779</c:v>
                </c:pt>
                <c:pt idx="925">
                  <c:v>347928</c:v>
                </c:pt>
                <c:pt idx="926">
                  <c:v>674785</c:v>
                </c:pt>
                <c:pt idx="927">
                  <c:v>219355</c:v>
                </c:pt>
                <c:pt idx="928">
                  <c:v>265354</c:v>
                </c:pt>
                <c:pt idx="929">
                  <c:v>301169</c:v>
                </c:pt>
                <c:pt idx="930">
                  <c:v>526870</c:v>
                </c:pt>
                <c:pt idx="931">
                  <c:v>354692</c:v>
                </c:pt>
                <c:pt idx="932">
                  <c:v>86070</c:v>
                </c:pt>
                <c:pt idx="933">
                  <c:v>356307</c:v>
                </c:pt>
                <c:pt idx="934">
                  <c:v>308047</c:v>
                </c:pt>
                <c:pt idx="935">
                  <c:v>169195</c:v>
                </c:pt>
                <c:pt idx="936">
                  <c:v>179949</c:v>
                </c:pt>
                <c:pt idx="937">
                  <c:v>429229</c:v>
                </c:pt>
                <c:pt idx="938">
                  <c:v>2191726</c:v>
                </c:pt>
                <c:pt idx="939">
                  <c:v>616113</c:v>
                </c:pt>
                <c:pt idx="940">
                  <c:v>732754</c:v>
                </c:pt>
                <c:pt idx="941">
                  <c:v>100852</c:v>
                </c:pt>
                <c:pt idx="942">
                  <c:v>123120</c:v>
                </c:pt>
                <c:pt idx="943">
                  <c:v>191691</c:v>
                </c:pt>
                <c:pt idx="944">
                  <c:v>63764</c:v>
                </c:pt>
                <c:pt idx="945">
                  <c:v>45239</c:v>
                </c:pt>
                <c:pt idx="946">
                  <c:v>120498</c:v>
                </c:pt>
                <c:pt idx="947">
                  <c:v>196213</c:v>
                </c:pt>
                <c:pt idx="948">
                  <c:v>122227</c:v>
                </c:pt>
                <c:pt idx="949">
                  <c:v>86583</c:v>
                </c:pt>
                <c:pt idx="950">
                  <c:v>156370</c:v>
                </c:pt>
                <c:pt idx="951">
                  <c:v>487407</c:v>
                </c:pt>
                <c:pt idx="952">
                  <c:v>190817</c:v>
                </c:pt>
                <c:pt idx="953">
                  <c:v>57874</c:v>
                </c:pt>
                <c:pt idx="954">
                  <c:v>117762</c:v>
                </c:pt>
                <c:pt idx="955">
                  <c:v>220115</c:v>
                </c:pt>
                <c:pt idx="956">
                  <c:v>58881</c:v>
                </c:pt>
                <c:pt idx="957">
                  <c:v>387714</c:v>
                </c:pt>
                <c:pt idx="958">
                  <c:v>141037</c:v>
                </c:pt>
                <c:pt idx="959">
                  <c:v>42370</c:v>
                </c:pt>
                <c:pt idx="960">
                  <c:v>31160</c:v>
                </c:pt>
                <c:pt idx="961">
                  <c:v>160569</c:v>
                </c:pt>
                <c:pt idx="962">
                  <c:v>256348</c:v>
                </c:pt>
                <c:pt idx="963">
                  <c:v>207138</c:v>
                </c:pt>
                <c:pt idx="964">
                  <c:v>178334</c:v>
                </c:pt>
                <c:pt idx="965">
                  <c:v>235505</c:v>
                </c:pt>
                <c:pt idx="966">
                  <c:v>243428</c:v>
                </c:pt>
                <c:pt idx="967">
                  <c:v>434606</c:v>
                </c:pt>
                <c:pt idx="968">
                  <c:v>31445</c:v>
                </c:pt>
                <c:pt idx="969">
                  <c:v>113316</c:v>
                </c:pt>
                <c:pt idx="970">
                  <c:v>107293</c:v>
                </c:pt>
                <c:pt idx="971">
                  <c:v>712994</c:v>
                </c:pt>
                <c:pt idx="972">
                  <c:v>21565</c:v>
                </c:pt>
                <c:pt idx="973">
                  <c:v>109896</c:v>
                </c:pt>
                <c:pt idx="974">
                  <c:v>811243</c:v>
                </c:pt>
                <c:pt idx="975">
                  <c:v>570912</c:v>
                </c:pt>
                <c:pt idx="976">
                  <c:v>561830</c:v>
                </c:pt>
                <c:pt idx="977">
                  <c:v>114133</c:v>
                </c:pt>
                <c:pt idx="978">
                  <c:v>261402</c:v>
                </c:pt>
                <c:pt idx="979">
                  <c:v>505343</c:v>
                </c:pt>
                <c:pt idx="980">
                  <c:v>183198</c:v>
                </c:pt>
                <c:pt idx="981">
                  <c:v>154508</c:v>
                </c:pt>
                <c:pt idx="982">
                  <c:v>109459</c:v>
                </c:pt>
                <c:pt idx="983">
                  <c:v>356307</c:v>
                </c:pt>
                <c:pt idx="984">
                  <c:v>306736</c:v>
                </c:pt>
                <c:pt idx="985">
                  <c:v>269211</c:v>
                </c:pt>
                <c:pt idx="986">
                  <c:v>1762725</c:v>
                </c:pt>
                <c:pt idx="987">
                  <c:v>125191</c:v>
                </c:pt>
                <c:pt idx="988">
                  <c:v>775637</c:v>
                </c:pt>
                <c:pt idx="989">
                  <c:v>301169</c:v>
                </c:pt>
                <c:pt idx="990">
                  <c:v>31673</c:v>
                </c:pt>
                <c:pt idx="991">
                  <c:v>512202</c:v>
                </c:pt>
                <c:pt idx="992">
                  <c:v>109877</c:v>
                </c:pt>
                <c:pt idx="993">
                  <c:v>31312</c:v>
                </c:pt>
                <c:pt idx="994">
                  <c:v>195700</c:v>
                </c:pt>
                <c:pt idx="995">
                  <c:v>173242</c:v>
                </c:pt>
                <c:pt idx="996">
                  <c:v>170962</c:v>
                </c:pt>
                <c:pt idx="997">
                  <c:v>224922</c:v>
                </c:pt>
                <c:pt idx="998">
                  <c:v>306888</c:v>
                </c:pt>
                <c:pt idx="999">
                  <c:v>381976</c:v>
                </c:pt>
                <c:pt idx="1000">
                  <c:v>380114</c:v>
                </c:pt>
                <c:pt idx="1001">
                  <c:v>479845</c:v>
                </c:pt>
                <c:pt idx="1002">
                  <c:v>131404</c:v>
                </c:pt>
                <c:pt idx="1003">
                  <c:v>104329</c:v>
                </c:pt>
                <c:pt idx="1004">
                  <c:v>232579</c:v>
                </c:pt>
                <c:pt idx="1005">
                  <c:v>458793</c:v>
                </c:pt>
                <c:pt idx="1006">
                  <c:v>186181</c:v>
                </c:pt>
                <c:pt idx="1007">
                  <c:v>206207</c:v>
                </c:pt>
                <c:pt idx="1008">
                  <c:v>344831</c:v>
                </c:pt>
                <c:pt idx="1009">
                  <c:v>85424</c:v>
                </c:pt>
                <c:pt idx="1010">
                  <c:v>80408</c:v>
                </c:pt>
                <c:pt idx="1011">
                  <c:v>603022</c:v>
                </c:pt>
                <c:pt idx="1012">
                  <c:v>120422</c:v>
                </c:pt>
                <c:pt idx="1013">
                  <c:v>285171</c:v>
                </c:pt>
                <c:pt idx="1014">
                  <c:v>120498</c:v>
                </c:pt>
                <c:pt idx="1015">
                  <c:v>477983</c:v>
                </c:pt>
                <c:pt idx="1016">
                  <c:v>585884</c:v>
                </c:pt>
                <c:pt idx="1017">
                  <c:v>33364</c:v>
                </c:pt>
                <c:pt idx="1018">
                  <c:v>457900</c:v>
                </c:pt>
                <c:pt idx="1019">
                  <c:v>474430</c:v>
                </c:pt>
                <c:pt idx="1020">
                  <c:v>120194</c:v>
                </c:pt>
                <c:pt idx="1021">
                  <c:v>277134</c:v>
                </c:pt>
                <c:pt idx="1022">
                  <c:v>283708</c:v>
                </c:pt>
                <c:pt idx="1023">
                  <c:v>271548</c:v>
                </c:pt>
                <c:pt idx="1024">
                  <c:v>130302</c:v>
                </c:pt>
                <c:pt idx="1025">
                  <c:v>290776</c:v>
                </c:pt>
                <c:pt idx="1026">
                  <c:v>68153</c:v>
                </c:pt>
                <c:pt idx="1027">
                  <c:v>106571</c:v>
                </c:pt>
                <c:pt idx="1028">
                  <c:v>341411</c:v>
                </c:pt>
                <c:pt idx="1029">
                  <c:v>94278</c:v>
                </c:pt>
                <c:pt idx="1030">
                  <c:v>579025</c:v>
                </c:pt>
                <c:pt idx="1031">
                  <c:v>242991</c:v>
                </c:pt>
                <c:pt idx="1032">
                  <c:v>27322</c:v>
                </c:pt>
                <c:pt idx="1033">
                  <c:v>91371</c:v>
                </c:pt>
                <c:pt idx="1034">
                  <c:v>637165</c:v>
                </c:pt>
                <c:pt idx="1035">
                  <c:v>277647</c:v>
                </c:pt>
                <c:pt idx="1036">
                  <c:v>91295</c:v>
                </c:pt>
                <c:pt idx="1037">
                  <c:v>333431</c:v>
                </c:pt>
                <c:pt idx="1038">
                  <c:v>356193</c:v>
                </c:pt>
                <c:pt idx="1039">
                  <c:v>289180</c:v>
                </c:pt>
                <c:pt idx="1040">
                  <c:v>718694</c:v>
                </c:pt>
                <c:pt idx="1041">
                  <c:v>68780</c:v>
                </c:pt>
                <c:pt idx="1042">
                  <c:v>367802</c:v>
                </c:pt>
                <c:pt idx="1043">
                  <c:v>175864</c:v>
                </c:pt>
                <c:pt idx="1044">
                  <c:v>130853</c:v>
                </c:pt>
                <c:pt idx="1045">
                  <c:v>262637</c:v>
                </c:pt>
                <c:pt idx="1046">
                  <c:v>232617</c:v>
                </c:pt>
                <c:pt idx="1047">
                  <c:v>67735</c:v>
                </c:pt>
                <c:pt idx="1048">
                  <c:v>334267</c:v>
                </c:pt>
                <c:pt idx="1049">
                  <c:v>164483</c:v>
                </c:pt>
                <c:pt idx="1050">
                  <c:v>64125</c:v>
                </c:pt>
                <c:pt idx="1051">
                  <c:v>412680</c:v>
                </c:pt>
                <c:pt idx="1052">
                  <c:v>38019</c:v>
                </c:pt>
                <c:pt idx="1053">
                  <c:v>94411</c:v>
                </c:pt>
                <c:pt idx="1054">
                  <c:v>93138</c:v>
                </c:pt>
                <c:pt idx="1055">
                  <c:v>343748</c:v>
                </c:pt>
                <c:pt idx="1056">
                  <c:v>92625</c:v>
                </c:pt>
                <c:pt idx="1057">
                  <c:v>112176</c:v>
                </c:pt>
                <c:pt idx="1058">
                  <c:v>287527</c:v>
                </c:pt>
                <c:pt idx="1059">
                  <c:v>52839</c:v>
                </c:pt>
                <c:pt idx="1060">
                  <c:v>193325</c:v>
                </c:pt>
                <c:pt idx="1061">
                  <c:v>392502</c:v>
                </c:pt>
                <c:pt idx="1062">
                  <c:v>334704</c:v>
                </c:pt>
                <c:pt idx="1063">
                  <c:v>292429</c:v>
                </c:pt>
                <c:pt idx="1064">
                  <c:v>180481</c:v>
                </c:pt>
                <c:pt idx="1065">
                  <c:v>427177</c:v>
                </c:pt>
                <c:pt idx="1066">
                  <c:v>141037</c:v>
                </c:pt>
                <c:pt idx="1067">
                  <c:v>92416</c:v>
                </c:pt>
                <c:pt idx="1068">
                  <c:v>690042</c:v>
                </c:pt>
                <c:pt idx="1069">
                  <c:v>145578</c:v>
                </c:pt>
                <c:pt idx="1070">
                  <c:v>272137</c:v>
                </c:pt>
                <c:pt idx="1071">
                  <c:v>184186</c:v>
                </c:pt>
                <c:pt idx="1072">
                  <c:v>43738</c:v>
                </c:pt>
                <c:pt idx="1073">
                  <c:v>79192</c:v>
                </c:pt>
                <c:pt idx="1074">
                  <c:v>197809</c:v>
                </c:pt>
                <c:pt idx="1075">
                  <c:v>333621</c:v>
                </c:pt>
                <c:pt idx="1076">
                  <c:v>502170</c:v>
                </c:pt>
                <c:pt idx="1077">
                  <c:v>124203</c:v>
                </c:pt>
                <c:pt idx="1078">
                  <c:v>69597</c:v>
                </c:pt>
                <c:pt idx="1079">
                  <c:v>50996</c:v>
                </c:pt>
                <c:pt idx="1080">
                  <c:v>982566</c:v>
                </c:pt>
                <c:pt idx="1081">
                  <c:v>119738</c:v>
                </c:pt>
                <c:pt idx="1082">
                  <c:v>65683</c:v>
                </c:pt>
                <c:pt idx="1083">
                  <c:v>2114738</c:v>
                </c:pt>
                <c:pt idx="1084">
                  <c:v>100111</c:v>
                </c:pt>
                <c:pt idx="1085">
                  <c:v>68989</c:v>
                </c:pt>
                <c:pt idx="1086">
                  <c:v>149055</c:v>
                </c:pt>
                <c:pt idx="1087">
                  <c:v>48013</c:v>
                </c:pt>
                <c:pt idx="1088">
                  <c:v>455031</c:v>
                </c:pt>
                <c:pt idx="1089">
                  <c:v>236531</c:v>
                </c:pt>
                <c:pt idx="1090">
                  <c:v>111169</c:v>
                </c:pt>
                <c:pt idx="1091">
                  <c:v>36347</c:v>
                </c:pt>
                <c:pt idx="1092">
                  <c:v>397119</c:v>
                </c:pt>
                <c:pt idx="1093">
                  <c:v>75544</c:v>
                </c:pt>
                <c:pt idx="1094">
                  <c:v>261155</c:v>
                </c:pt>
                <c:pt idx="1095">
                  <c:v>423282</c:v>
                </c:pt>
                <c:pt idx="1096">
                  <c:v>292220</c:v>
                </c:pt>
                <c:pt idx="1097">
                  <c:v>288895</c:v>
                </c:pt>
                <c:pt idx="1098">
                  <c:v>350854</c:v>
                </c:pt>
                <c:pt idx="1099">
                  <c:v>82346</c:v>
                </c:pt>
                <c:pt idx="1100">
                  <c:v>75962</c:v>
                </c:pt>
                <c:pt idx="1101">
                  <c:v>111150</c:v>
                </c:pt>
                <c:pt idx="1102">
                  <c:v>428906</c:v>
                </c:pt>
                <c:pt idx="1103">
                  <c:v>185117</c:v>
                </c:pt>
                <c:pt idx="1104">
                  <c:v>160854</c:v>
                </c:pt>
                <c:pt idx="1105">
                  <c:v>79496</c:v>
                </c:pt>
                <c:pt idx="1106">
                  <c:v>162070</c:v>
                </c:pt>
                <c:pt idx="1107">
                  <c:v>271966</c:v>
                </c:pt>
                <c:pt idx="1108">
                  <c:v>341145</c:v>
                </c:pt>
                <c:pt idx="1109">
                  <c:v>233130</c:v>
                </c:pt>
                <c:pt idx="1110">
                  <c:v>264708</c:v>
                </c:pt>
                <c:pt idx="1111">
                  <c:v>323323</c:v>
                </c:pt>
                <c:pt idx="1112">
                  <c:v>137047</c:v>
                </c:pt>
                <c:pt idx="1113">
                  <c:v>105298</c:v>
                </c:pt>
                <c:pt idx="1114">
                  <c:v>71516</c:v>
                </c:pt>
                <c:pt idx="1115">
                  <c:v>433276</c:v>
                </c:pt>
                <c:pt idx="1116">
                  <c:v>265696</c:v>
                </c:pt>
                <c:pt idx="1117">
                  <c:v>140125</c:v>
                </c:pt>
                <c:pt idx="1118">
                  <c:v>448647</c:v>
                </c:pt>
                <c:pt idx="1119">
                  <c:v>552577</c:v>
                </c:pt>
                <c:pt idx="1120">
                  <c:v>112347</c:v>
                </c:pt>
                <c:pt idx="1121">
                  <c:v>126388</c:v>
                </c:pt>
                <c:pt idx="1122">
                  <c:v>444790</c:v>
                </c:pt>
                <c:pt idx="1123">
                  <c:v>261231</c:v>
                </c:pt>
                <c:pt idx="1124">
                  <c:v>359138</c:v>
                </c:pt>
                <c:pt idx="1125">
                  <c:v>217322</c:v>
                </c:pt>
                <c:pt idx="1126">
                  <c:v>118617</c:v>
                </c:pt>
                <c:pt idx="1127">
                  <c:v>194313</c:v>
                </c:pt>
                <c:pt idx="1128">
                  <c:v>122265</c:v>
                </c:pt>
                <c:pt idx="1129">
                  <c:v>192660</c:v>
                </c:pt>
                <c:pt idx="1130">
                  <c:v>207974</c:v>
                </c:pt>
                <c:pt idx="1131">
                  <c:v>263359</c:v>
                </c:pt>
                <c:pt idx="1132">
                  <c:v>348764</c:v>
                </c:pt>
                <c:pt idx="1133">
                  <c:v>381691</c:v>
                </c:pt>
                <c:pt idx="1134">
                  <c:v>31008</c:v>
                </c:pt>
                <c:pt idx="1135">
                  <c:v>94468</c:v>
                </c:pt>
                <c:pt idx="1136">
                  <c:v>174401</c:v>
                </c:pt>
                <c:pt idx="1137">
                  <c:v>252301</c:v>
                </c:pt>
                <c:pt idx="1138">
                  <c:v>60306</c:v>
                </c:pt>
                <c:pt idx="1139">
                  <c:v>110523</c:v>
                </c:pt>
                <c:pt idx="1140">
                  <c:v>1096452</c:v>
                </c:pt>
                <c:pt idx="1141">
                  <c:v>115672</c:v>
                </c:pt>
                <c:pt idx="1142">
                  <c:v>203889</c:v>
                </c:pt>
                <c:pt idx="1143">
                  <c:v>48070</c:v>
                </c:pt>
                <c:pt idx="1144">
                  <c:v>116033</c:v>
                </c:pt>
                <c:pt idx="1145">
                  <c:v>253232</c:v>
                </c:pt>
                <c:pt idx="1146">
                  <c:v>280421</c:v>
                </c:pt>
                <c:pt idx="1147">
                  <c:v>336053</c:v>
                </c:pt>
                <c:pt idx="1148">
                  <c:v>140410</c:v>
                </c:pt>
                <c:pt idx="1149">
                  <c:v>674918</c:v>
                </c:pt>
                <c:pt idx="1150">
                  <c:v>98648</c:v>
                </c:pt>
                <c:pt idx="1151">
                  <c:v>324501</c:v>
                </c:pt>
                <c:pt idx="1152">
                  <c:v>234099</c:v>
                </c:pt>
                <c:pt idx="1153">
                  <c:v>703</c:v>
                </c:pt>
                <c:pt idx="1154">
                  <c:v>156503</c:v>
                </c:pt>
                <c:pt idx="1155">
                  <c:v>101479</c:v>
                </c:pt>
                <c:pt idx="1156">
                  <c:v>173831</c:v>
                </c:pt>
                <c:pt idx="1157">
                  <c:v>144438</c:v>
                </c:pt>
                <c:pt idx="1158">
                  <c:v>97755</c:v>
                </c:pt>
                <c:pt idx="1159">
                  <c:v>226423</c:v>
                </c:pt>
                <c:pt idx="1160">
                  <c:v>68628</c:v>
                </c:pt>
                <c:pt idx="1161">
                  <c:v>270370</c:v>
                </c:pt>
                <c:pt idx="1162">
                  <c:v>109212</c:v>
                </c:pt>
                <c:pt idx="1163">
                  <c:v>188499</c:v>
                </c:pt>
                <c:pt idx="1164">
                  <c:v>344470</c:v>
                </c:pt>
                <c:pt idx="1165">
                  <c:v>233947</c:v>
                </c:pt>
                <c:pt idx="1166">
                  <c:v>205333</c:v>
                </c:pt>
                <c:pt idx="1167">
                  <c:v>108509</c:v>
                </c:pt>
                <c:pt idx="1168">
                  <c:v>608095</c:v>
                </c:pt>
                <c:pt idx="1169">
                  <c:v>43206</c:v>
                </c:pt>
                <c:pt idx="1170">
                  <c:v>227810</c:v>
                </c:pt>
                <c:pt idx="1171">
                  <c:v>243352</c:v>
                </c:pt>
                <c:pt idx="1172">
                  <c:v>35682</c:v>
                </c:pt>
                <c:pt idx="1173">
                  <c:v>374965</c:v>
                </c:pt>
                <c:pt idx="1174">
                  <c:v>200564</c:v>
                </c:pt>
                <c:pt idx="1175">
                  <c:v>110466</c:v>
                </c:pt>
                <c:pt idx="1176">
                  <c:v>439831</c:v>
                </c:pt>
                <c:pt idx="1177">
                  <c:v>58045</c:v>
                </c:pt>
                <c:pt idx="1178">
                  <c:v>106001</c:v>
                </c:pt>
                <c:pt idx="1179">
                  <c:v>35568</c:v>
                </c:pt>
                <c:pt idx="1180">
                  <c:v>27569</c:v>
                </c:pt>
                <c:pt idx="1181">
                  <c:v>186941</c:v>
                </c:pt>
                <c:pt idx="1182">
                  <c:v>342608</c:v>
                </c:pt>
                <c:pt idx="1183">
                  <c:v>305900</c:v>
                </c:pt>
                <c:pt idx="1184">
                  <c:v>389234</c:v>
                </c:pt>
                <c:pt idx="1185">
                  <c:v>331854</c:v>
                </c:pt>
                <c:pt idx="1186">
                  <c:v>324216</c:v>
                </c:pt>
                <c:pt idx="1187">
                  <c:v>245423</c:v>
                </c:pt>
                <c:pt idx="1188">
                  <c:v>177498</c:v>
                </c:pt>
                <c:pt idx="1189">
                  <c:v>327009</c:v>
                </c:pt>
                <c:pt idx="1190">
                  <c:v>140999</c:v>
                </c:pt>
                <c:pt idx="1191">
                  <c:v>14649</c:v>
                </c:pt>
                <c:pt idx="1192">
                  <c:v>333830</c:v>
                </c:pt>
                <c:pt idx="1193">
                  <c:v>489820</c:v>
                </c:pt>
                <c:pt idx="1194">
                  <c:v>163001</c:v>
                </c:pt>
                <c:pt idx="1195">
                  <c:v>1261334</c:v>
                </c:pt>
                <c:pt idx="1196">
                  <c:v>155572</c:v>
                </c:pt>
                <c:pt idx="1197">
                  <c:v>248938</c:v>
                </c:pt>
                <c:pt idx="1198">
                  <c:v>130663</c:v>
                </c:pt>
                <c:pt idx="1199">
                  <c:v>620787</c:v>
                </c:pt>
                <c:pt idx="1200">
                  <c:v>640338</c:v>
                </c:pt>
                <c:pt idx="1201">
                  <c:v>101422</c:v>
                </c:pt>
                <c:pt idx="1202">
                  <c:v>949924</c:v>
                </c:pt>
                <c:pt idx="1203">
                  <c:v>80940</c:v>
                </c:pt>
                <c:pt idx="1204">
                  <c:v>198778</c:v>
                </c:pt>
                <c:pt idx="1205">
                  <c:v>52383</c:v>
                </c:pt>
                <c:pt idx="1206">
                  <c:v>208658</c:v>
                </c:pt>
                <c:pt idx="1207">
                  <c:v>99636</c:v>
                </c:pt>
                <c:pt idx="1208">
                  <c:v>403180</c:v>
                </c:pt>
                <c:pt idx="1209">
                  <c:v>761672</c:v>
                </c:pt>
                <c:pt idx="1210">
                  <c:v>274189</c:v>
                </c:pt>
                <c:pt idx="1211">
                  <c:v>846222</c:v>
                </c:pt>
                <c:pt idx="1212">
                  <c:v>213237</c:v>
                </c:pt>
                <c:pt idx="1213">
                  <c:v>554401</c:v>
                </c:pt>
                <c:pt idx="1214">
                  <c:v>286539</c:v>
                </c:pt>
                <c:pt idx="1215">
                  <c:v>26904</c:v>
                </c:pt>
                <c:pt idx="1216">
                  <c:v>364667</c:v>
                </c:pt>
                <c:pt idx="1217">
                  <c:v>605777</c:v>
                </c:pt>
                <c:pt idx="1218">
                  <c:v>457254</c:v>
                </c:pt>
                <c:pt idx="1219">
                  <c:v>444448</c:v>
                </c:pt>
                <c:pt idx="1220">
                  <c:v>126939</c:v>
                </c:pt>
                <c:pt idx="1221">
                  <c:v>1617375</c:v>
                </c:pt>
                <c:pt idx="1222">
                  <c:v>255683</c:v>
                </c:pt>
                <c:pt idx="1223">
                  <c:v>430559</c:v>
                </c:pt>
                <c:pt idx="1224">
                  <c:v>178505</c:v>
                </c:pt>
                <c:pt idx="1225">
                  <c:v>103550</c:v>
                </c:pt>
                <c:pt idx="1226">
                  <c:v>280174</c:v>
                </c:pt>
                <c:pt idx="1227">
                  <c:v>193458</c:v>
                </c:pt>
                <c:pt idx="1228">
                  <c:v>155572</c:v>
                </c:pt>
                <c:pt idx="1229">
                  <c:v>485241</c:v>
                </c:pt>
                <c:pt idx="1230">
                  <c:v>587556</c:v>
                </c:pt>
                <c:pt idx="1231">
                  <c:v>147592</c:v>
                </c:pt>
                <c:pt idx="1232">
                  <c:v>383401</c:v>
                </c:pt>
                <c:pt idx="1233">
                  <c:v>514634</c:v>
                </c:pt>
                <c:pt idx="1234">
                  <c:v>254619</c:v>
                </c:pt>
                <c:pt idx="1235">
                  <c:v>78394</c:v>
                </c:pt>
                <c:pt idx="1236">
                  <c:v>178600</c:v>
                </c:pt>
                <c:pt idx="1237">
                  <c:v>146737</c:v>
                </c:pt>
                <c:pt idx="1238">
                  <c:v>375326</c:v>
                </c:pt>
                <c:pt idx="1239">
                  <c:v>189601</c:v>
                </c:pt>
                <c:pt idx="1240">
                  <c:v>237063</c:v>
                </c:pt>
                <c:pt idx="1241">
                  <c:v>16986</c:v>
                </c:pt>
                <c:pt idx="1242">
                  <c:v>110181</c:v>
                </c:pt>
                <c:pt idx="1243">
                  <c:v>376029</c:v>
                </c:pt>
                <c:pt idx="1244">
                  <c:v>583661</c:v>
                </c:pt>
                <c:pt idx="1245">
                  <c:v>221939</c:v>
                </c:pt>
                <c:pt idx="1246">
                  <c:v>341335</c:v>
                </c:pt>
                <c:pt idx="1247">
                  <c:v>606290</c:v>
                </c:pt>
                <c:pt idx="1248">
                  <c:v>118617</c:v>
                </c:pt>
                <c:pt idx="1249">
                  <c:v>453473</c:v>
                </c:pt>
                <c:pt idx="1250">
                  <c:v>1009394</c:v>
                </c:pt>
                <c:pt idx="1251">
                  <c:v>78261</c:v>
                </c:pt>
                <c:pt idx="1252">
                  <c:v>219488</c:v>
                </c:pt>
                <c:pt idx="1253">
                  <c:v>208354</c:v>
                </c:pt>
                <c:pt idx="1254">
                  <c:v>123120</c:v>
                </c:pt>
                <c:pt idx="1255">
                  <c:v>145559</c:v>
                </c:pt>
                <c:pt idx="1256">
                  <c:v>605302</c:v>
                </c:pt>
                <c:pt idx="1257">
                  <c:v>124146</c:v>
                </c:pt>
                <c:pt idx="1258">
                  <c:v>63460</c:v>
                </c:pt>
                <c:pt idx="1259">
                  <c:v>43833</c:v>
                </c:pt>
                <c:pt idx="1260">
                  <c:v>389804</c:v>
                </c:pt>
                <c:pt idx="1261">
                  <c:v>121410</c:v>
                </c:pt>
                <c:pt idx="1262">
                  <c:v>205523</c:v>
                </c:pt>
                <c:pt idx="1263">
                  <c:v>102714</c:v>
                </c:pt>
                <c:pt idx="1264">
                  <c:v>229178</c:v>
                </c:pt>
                <c:pt idx="1265">
                  <c:v>157662</c:v>
                </c:pt>
                <c:pt idx="1266">
                  <c:v>261098</c:v>
                </c:pt>
                <c:pt idx="1267">
                  <c:v>572812</c:v>
                </c:pt>
                <c:pt idx="1268">
                  <c:v>15409</c:v>
                </c:pt>
                <c:pt idx="1269">
                  <c:v>446329</c:v>
                </c:pt>
                <c:pt idx="1270">
                  <c:v>195700</c:v>
                </c:pt>
                <c:pt idx="1271">
                  <c:v>74860</c:v>
                </c:pt>
                <c:pt idx="1272">
                  <c:v>123557</c:v>
                </c:pt>
                <c:pt idx="1273">
                  <c:v>47861</c:v>
                </c:pt>
                <c:pt idx="1274">
                  <c:v>574218</c:v>
                </c:pt>
                <c:pt idx="1275">
                  <c:v>123253</c:v>
                </c:pt>
                <c:pt idx="1276">
                  <c:v>247608</c:v>
                </c:pt>
                <c:pt idx="1277">
                  <c:v>640642</c:v>
                </c:pt>
                <c:pt idx="1278">
                  <c:v>154242</c:v>
                </c:pt>
                <c:pt idx="1279">
                  <c:v>344014</c:v>
                </c:pt>
                <c:pt idx="1280">
                  <c:v>294728</c:v>
                </c:pt>
                <c:pt idx="1281">
                  <c:v>204079</c:v>
                </c:pt>
                <c:pt idx="1282">
                  <c:v>246430</c:v>
                </c:pt>
                <c:pt idx="1283">
                  <c:v>208240</c:v>
                </c:pt>
                <c:pt idx="1284">
                  <c:v>268964</c:v>
                </c:pt>
                <c:pt idx="1285">
                  <c:v>592800</c:v>
                </c:pt>
                <c:pt idx="1286">
                  <c:v>336642</c:v>
                </c:pt>
                <c:pt idx="1287">
                  <c:v>270921</c:v>
                </c:pt>
                <c:pt idx="1288">
                  <c:v>97622</c:v>
                </c:pt>
                <c:pt idx="1289">
                  <c:v>583661</c:v>
                </c:pt>
                <c:pt idx="1290">
                  <c:v>39615</c:v>
                </c:pt>
                <c:pt idx="1291">
                  <c:v>798</c:v>
                </c:pt>
                <c:pt idx="1292">
                  <c:v>57437</c:v>
                </c:pt>
                <c:pt idx="1293">
                  <c:v>43852</c:v>
                </c:pt>
                <c:pt idx="1294">
                  <c:v>149549</c:v>
                </c:pt>
                <c:pt idx="1295">
                  <c:v>826804</c:v>
                </c:pt>
                <c:pt idx="1296">
                  <c:v>92872</c:v>
                </c:pt>
                <c:pt idx="1297">
                  <c:v>302575</c:v>
                </c:pt>
                <c:pt idx="1298">
                  <c:v>355661</c:v>
                </c:pt>
                <c:pt idx="1299">
                  <c:v>215517</c:v>
                </c:pt>
                <c:pt idx="1300">
                  <c:v>232940</c:v>
                </c:pt>
                <c:pt idx="1301">
                  <c:v>160816</c:v>
                </c:pt>
                <c:pt idx="1302">
                  <c:v>568784</c:v>
                </c:pt>
                <c:pt idx="1303">
                  <c:v>446424</c:v>
                </c:pt>
                <c:pt idx="1304">
                  <c:v>284582</c:v>
                </c:pt>
                <c:pt idx="1305">
                  <c:v>66120</c:v>
                </c:pt>
                <c:pt idx="1306">
                  <c:v>483968</c:v>
                </c:pt>
                <c:pt idx="1307">
                  <c:v>431319</c:v>
                </c:pt>
                <c:pt idx="1308">
                  <c:v>278882</c:v>
                </c:pt>
                <c:pt idx="1309">
                  <c:v>2693554</c:v>
                </c:pt>
                <c:pt idx="1310">
                  <c:v>870504</c:v>
                </c:pt>
                <c:pt idx="1311">
                  <c:v>272403</c:v>
                </c:pt>
                <c:pt idx="1312">
                  <c:v>113525</c:v>
                </c:pt>
                <c:pt idx="1313">
                  <c:v>231876</c:v>
                </c:pt>
                <c:pt idx="1314">
                  <c:v>24054</c:v>
                </c:pt>
                <c:pt idx="1315">
                  <c:v>391457</c:v>
                </c:pt>
                <c:pt idx="1316">
                  <c:v>22515</c:v>
                </c:pt>
                <c:pt idx="1317">
                  <c:v>295830</c:v>
                </c:pt>
                <c:pt idx="1318">
                  <c:v>88521</c:v>
                </c:pt>
                <c:pt idx="1319">
                  <c:v>1666984</c:v>
                </c:pt>
                <c:pt idx="1320">
                  <c:v>269819</c:v>
                </c:pt>
                <c:pt idx="1321">
                  <c:v>138016</c:v>
                </c:pt>
                <c:pt idx="1322">
                  <c:v>327826</c:v>
                </c:pt>
                <c:pt idx="1323">
                  <c:v>423605</c:v>
                </c:pt>
                <c:pt idx="1324">
                  <c:v>92758</c:v>
                </c:pt>
                <c:pt idx="1325">
                  <c:v>149625</c:v>
                </c:pt>
                <c:pt idx="1326">
                  <c:v>220704</c:v>
                </c:pt>
                <c:pt idx="1327">
                  <c:v>169803</c:v>
                </c:pt>
                <c:pt idx="1328">
                  <c:v>198360</c:v>
                </c:pt>
                <c:pt idx="1329">
                  <c:v>448305</c:v>
                </c:pt>
                <c:pt idx="1330">
                  <c:v>881524</c:v>
                </c:pt>
                <c:pt idx="1331">
                  <c:v>201970</c:v>
                </c:pt>
                <c:pt idx="1332">
                  <c:v>165547</c:v>
                </c:pt>
                <c:pt idx="1333">
                  <c:v>214871</c:v>
                </c:pt>
                <c:pt idx="1334">
                  <c:v>206568</c:v>
                </c:pt>
                <c:pt idx="1335">
                  <c:v>67032</c:v>
                </c:pt>
                <c:pt idx="1336">
                  <c:v>59280</c:v>
                </c:pt>
                <c:pt idx="1337">
                  <c:v>154888</c:v>
                </c:pt>
                <c:pt idx="1338">
                  <c:v>541158</c:v>
                </c:pt>
                <c:pt idx="1339">
                  <c:v>197011</c:v>
                </c:pt>
                <c:pt idx="1340">
                  <c:v>774782</c:v>
                </c:pt>
                <c:pt idx="1341">
                  <c:v>121296</c:v>
                </c:pt>
                <c:pt idx="1342">
                  <c:v>69331</c:v>
                </c:pt>
                <c:pt idx="1343">
                  <c:v>58653</c:v>
                </c:pt>
                <c:pt idx="1344">
                  <c:v>292087</c:v>
                </c:pt>
                <c:pt idx="1345">
                  <c:v>93119</c:v>
                </c:pt>
                <c:pt idx="1346">
                  <c:v>120859</c:v>
                </c:pt>
                <c:pt idx="1347">
                  <c:v>82194</c:v>
                </c:pt>
                <c:pt idx="1348">
                  <c:v>127756</c:v>
                </c:pt>
                <c:pt idx="1349">
                  <c:v>21964</c:v>
                </c:pt>
                <c:pt idx="1350">
                  <c:v>42826</c:v>
                </c:pt>
                <c:pt idx="1351">
                  <c:v>52934</c:v>
                </c:pt>
                <c:pt idx="1352">
                  <c:v>275785</c:v>
                </c:pt>
                <c:pt idx="1353">
                  <c:v>26087</c:v>
                </c:pt>
                <c:pt idx="1354">
                  <c:v>140106</c:v>
                </c:pt>
                <c:pt idx="1355">
                  <c:v>297654</c:v>
                </c:pt>
                <c:pt idx="1356">
                  <c:v>753882</c:v>
                </c:pt>
                <c:pt idx="1357">
                  <c:v>187625</c:v>
                </c:pt>
                <c:pt idx="1358">
                  <c:v>587879</c:v>
                </c:pt>
                <c:pt idx="1359">
                  <c:v>86412</c:v>
                </c:pt>
                <c:pt idx="1360">
                  <c:v>47557</c:v>
                </c:pt>
                <c:pt idx="1361">
                  <c:v>94620</c:v>
                </c:pt>
                <c:pt idx="1362">
                  <c:v>10564</c:v>
                </c:pt>
                <c:pt idx="1363">
                  <c:v>171456</c:v>
                </c:pt>
                <c:pt idx="1364">
                  <c:v>784871</c:v>
                </c:pt>
                <c:pt idx="1365">
                  <c:v>184015</c:v>
                </c:pt>
                <c:pt idx="1366">
                  <c:v>47652</c:v>
                </c:pt>
                <c:pt idx="1367">
                  <c:v>57570</c:v>
                </c:pt>
                <c:pt idx="1368">
                  <c:v>305653</c:v>
                </c:pt>
                <c:pt idx="1369">
                  <c:v>151411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C-D449-A358-7DB5E1E0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67984"/>
        <c:axId val="561869632"/>
      </c:scatterChart>
      <c:valAx>
        <c:axId val="5618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69632"/>
        <c:crosses val="autoZero"/>
        <c:crossBetween val="midCat"/>
      </c:valAx>
      <c:valAx>
        <c:axId val="5618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6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[BaranovAV_Pi19-3_P7.xlsx]СТ!Сводная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СТ!$A$2:$A$39</c:f>
              <c:multiLvlStrCache>
                <c:ptCount val="25"/>
                <c:lvl>
                  <c:pt idx="0">
                    <c:v>не погашен</c:v>
                  </c:pt>
                  <c:pt idx="1">
                    <c:v>погашен</c:v>
                  </c:pt>
                  <c:pt idx="2">
                    <c:v>не погашен</c:v>
                  </c:pt>
                  <c:pt idx="3">
                    <c:v>погашен</c:v>
                  </c:pt>
                  <c:pt idx="4">
                    <c:v>не погашен</c:v>
                  </c:pt>
                  <c:pt idx="5">
                    <c:v>погашен</c:v>
                  </c:pt>
                  <c:pt idx="6">
                    <c:v>не погашен</c:v>
                  </c:pt>
                  <c:pt idx="7">
                    <c:v>погашен</c:v>
                  </c:pt>
                  <c:pt idx="8">
                    <c:v>не погашен</c:v>
                  </c:pt>
                  <c:pt idx="9">
                    <c:v>погашен</c:v>
                  </c:pt>
                  <c:pt idx="10">
                    <c:v>не погашен</c:v>
                  </c:pt>
                  <c:pt idx="11">
                    <c:v>погашен</c:v>
                  </c:pt>
                  <c:pt idx="12">
                    <c:v>не погашен</c:v>
                  </c:pt>
                  <c:pt idx="13">
                    <c:v>погашен</c:v>
                  </c:pt>
                  <c:pt idx="14">
                    <c:v>не погашен</c:v>
                  </c:pt>
                  <c:pt idx="15">
                    <c:v>погашен</c:v>
                  </c:pt>
                  <c:pt idx="16">
                    <c:v>не погашен</c:v>
                  </c:pt>
                  <c:pt idx="17">
                    <c:v>погашен</c:v>
                  </c:pt>
                  <c:pt idx="18">
                    <c:v>не погашен</c:v>
                  </c:pt>
                  <c:pt idx="19">
                    <c:v>погашен</c:v>
                  </c:pt>
                  <c:pt idx="20">
                    <c:v>не погашен</c:v>
                  </c:pt>
                  <c:pt idx="21">
                    <c:v>погашен</c:v>
                  </c:pt>
                  <c:pt idx="22">
                    <c:v>не погашен</c:v>
                  </c:pt>
                  <c:pt idx="23">
                    <c:v>погашен</c:v>
                  </c:pt>
                  <c:pt idx="24">
                    <c:v>(пусто)</c:v>
                  </c:pt>
                </c:lvl>
                <c:lvl>
                  <c:pt idx="0">
                    <c:v>&lt; 1 года</c:v>
                  </c:pt>
                  <c:pt idx="2">
                    <c:v>1 год</c:v>
                  </c:pt>
                  <c:pt idx="4">
                    <c:v>10+ лет</c:v>
                  </c:pt>
                  <c:pt idx="6">
                    <c:v>2 года</c:v>
                  </c:pt>
                  <c:pt idx="8">
                    <c:v>3 года</c:v>
                  </c:pt>
                  <c:pt idx="10">
                    <c:v>4 года</c:v>
                  </c:pt>
                  <c:pt idx="12">
                    <c:v>5 лет</c:v>
                  </c:pt>
                  <c:pt idx="14">
                    <c:v>6 лет</c:v>
                  </c:pt>
                  <c:pt idx="16">
                    <c:v>7 лет</c:v>
                  </c:pt>
                  <c:pt idx="18">
                    <c:v>8 лет</c:v>
                  </c:pt>
                  <c:pt idx="20">
                    <c:v>9 лет</c:v>
                  </c:pt>
                  <c:pt idx="22">
                    <c:v>(пусто)</c:v>
                  </c:pt>
                </c:lvl>
              </c:multiLvlStrCache>
            </c:multiLvlStrRef>
          </c:cat>
          <c:val>
            <c:numRef>
              <c:f>СТ!$B$2:$B$39</c:f>
              <c:numCache>
                <c:formatCode>General</c:formatCode>
                <c:ptCount val="25"/>
                <c:pt idx="0">
                  <c:v>27</c:v>
                </c:pt>
                <c:pt idx="1">
                  <c:v>73</c:v>
                </c:pt>
                <c:pt idx="2">
                  <c:v>24</c:v>
                </c:pt>
                <c:pt idx="3">
                  <c:v>80</c:v>
                </c:pt>
                <c:pt idx="4">
                  <c:v>97</c:v>
                </c:pt>
                <c:pt idx="5">
                  <c:v>324</c:v>
                </c:pt>
                <c:pt idx="6">
                  <c:v>35</c:v>
                </c:pt>
                <c:pt idx="7">
                  <c:v>81</c:v>
                </c:pt>
                <c:pt idx="8">
                  <c:v>26</c:v>
                </c:pt>
                <c:pt idx="9">
                  <c:v>71</c:v>
                </c:pt>
                <c:pt idx="10">
                  <c:v>26</c:v>
                </c:pt>
                <c:pt idx="11">
                  <c:v>77</c:v>
                </c:pt>
                <c:pt idx="12">
                  <c:v>19</c:v>
                </c:pt>
                <c:pt idx="13">
                  <c:v>68</c:v>
                </c:pt>
                <c:pt idx="14">
                  <c:v>17</c:v>
                </c:pt>
                <c:pt idx="15">
                  <c:v>66</c:v>
                </c:pt>
                <c:pt idx="16">
                  <c:v>23</c:v>
                </c:pt>
                <c:pt idx="17">
                  <c:v>58</c:v>
                </c:pt>
                <c:pt idx="18">
                  <c:v>10</c:v>
                </c:pt>
                <c:pt idx="19">
                  <c:v>52</c:v>
                </c:pt>
                <c:pt idx="20">
                  <c:v>15</c:v>
                </c:pt>
                <c:pt idx="21">
                  <c:v>41</c:v>
                </c:pt>
                <c:pt idx="22">
                  <c:v>20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1-BA42-B5BE-C7CD7F83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409312"/>
        <c:axId val="625593456"/>
      </c:barChart>
      <c:catAx>
        <c:axId val="12474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593456"/>
        <c:crosses val="autoZero"/>
        <c:auto val="1"/>
        <c:lblAlgn val="ctr"/>
        <c:lblOffset val="100"/>
        <c:noMultiLvlLbl val="0"/>
      </c:catAx>
      <c:valAx>
        <c:axId val="625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4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Выбросы текущий баланс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Выбросы текущий баланс</a:t>
          </a:r>
        </a:p>
      </cx:txPr>
    </cx:title>
    <cx:plotArea>
      <cx:plotAreaRegion>
        <cx:series layoutId="boxWhisker" uniqueId="{4AC1D0C0-6B58-7747-94F4-3D240FFBD9BE}">
          <cx:tx>
            <cx:txData>
              <cx:f>_xlchart.v1.2</cx:f>
              <cx:v>Текущий баланс кредитов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Выбросы максимальный кредит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Выбросы максимальный кредит</a:t>
          </a:r>
        </a:p>
      </cx:txPr>
    </cx:title>
    <cx:plotArea>
      <cx:plotAreaRegion>
        <cx:series layoutId="boxWhisker" uniqueId="{56A6D063-6B45-F046-BA33-CCB7597E3483}">
          <cx:tx>
            <cx:txData>
              <cx:f>_xlchart.v1.0</cx:f>
              <cx:v>Максимальный выданный кредит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768350</xdr:colOff>
      <xdr:row>14</xdr:row>
      <xdr:rowOff>57150</xdr:rowOff>
    </xdr:from>
    <xdr:to>
      <xdr:col>22</xdr:col>
      <xdr:colOff>1200150</xdr:colOff>
      <xdr:row>27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64FF30AA-DB10-2A4F-938E-3076F21BB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41250" y="3625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1498600</xdr:colOff>
      <xdr:row>14</xdr:row>
      <xdr:rowOff>133350</xdr:rowOff>
    </xdr:from>
    <xdr:to>
      <xdr:col>26</xdr:col>
      <xdr:colOff>482600</xdr:colOff>
      <xdr:row>28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5FA1006B-3300-444B-A9BC-6330B8BE90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11700" y="3702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392906</xdr:colOff>
      <xdr:row>1</xdr:row>
      <xdr:rowOff>4234</xdr:rowOff>
    </xdr:from>
    <xdr:to>
      <xdr:col>38</xdr:col>
      <xdr:colOff>291041</xdr:colOff>
      <xdr:row>14</xdr:row>
      <xdr:rowOff>167746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8297B3-7314-D743-A983-FE6B9B3F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392907</xdr:colOff>
      <xdr:row>14</xdr:row>
      <xdr:rowOff>176212</xdr:rowOff>
    </xdr:from>
    <xdr:to>
      <xdr:col>34</xdr:col>
      <xdr:colOff>43657</xdr:colOff>
      <xdr:row>28</xdr:row>
      <xdr:rowOff>141287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ADCAD2-1618-6746-81F2-921E5AFC5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399520</xdr:colOff>
      <xdr:row>28</xdr:row>
      <xdr:rowOff>149753</xdr:rowOff>
    </xdr:from>
    <xdr:to>
      <xdr:col>34</xdr:col>
      <xdr:colOff>50270</xdr:colOff>
      <xdr:row>42</xdr:row>
      <xdr:rowOff>114828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829A245-CAD3-7448-B37C-E5CFCFA09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68789</xdr:colOff>
      <xdr:row>15</xdr:row>
      <xdr:rowOff>4232</xdr:rowOff>
    </xdr:from>
    <xdr:to>
      <xdr:col>39</xdr:col>
      <xdr:colOff>539747</xdr:colOff>
      <xdr:row>28</xdr:row>
      <xdr:rowOff>167744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B5C0321-767C-3146-BE4E-5E255E6D3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82022</xdr:colOff>
      <xdr:row>28</xdr:row>
      <xdr:rowOff>189442</xdr:rowOff>
    </xdr:from>
    <xdr:to>
      <xdr:col>39</xdr:col>
      <xdr:colOff>552980</xdr:colOff>
      <xdr:row>42</xdr:row>
      <xdr:rowOff>154517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2068F98-6162-EC43-9A88-B4BB6B3A4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545042</xdr:colOff>
      <xdr:row>15</xdr:row>
      <xdr:rowOff>4234</xdr:rowOff>
    </xdr:from>
    <xdr:to>
      <xdr:col>45</xdr:col>
      <xdr:colOff>195792</xdr:colOff>
      <xdr:row>28</xdr:row>
      <xdr:rowOff>167746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809A8AA-F6F1-414A-A412-0B5A754D1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545042</xdr:colOff>
      <xdr:row>29</xdr:row>
      <xdr:rowOff>4234</xdr:rowOff>
    </xdr:from>
    <xdr:to>
      <xdr:col>45</xdr:col>
      <xdr:colOff>195792</xdr:colOff>
      <xdr:row>42</xdr:row>
      <xdr:rowOff>167746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D721A1E-0349-8146-9F52-99286A2B1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190500</xdr:rowOff>
    </xdr:from>
    <xdr:to>
      <xdr:col>5</xdr:col>
      <xdr:colOff>1949450</xdr:colOff>
      <xdr:row>26</xdr:row>
      <xdr:rowOff>196850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7A5258-6EFC-494F-9AD9-E1129167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0.782803703703" createdVersion="7" refreshedVersion="7" minRefreshableVersion="3" recordCount="1374" xr:uid="{0DDE18C8-1F19-BE43-8CF3-AD08DBBF19A5}">
  <cacheSource type="worksheet">
    <worksheetSource ref="A1:Q1048576" sheet="Данные(чистые)"/>
  </cacheSource>
  <cacheFields count="17">
    <cacheField name="Номер  договора" numFmtId="0">
      <sharedItems containsString="0" containsBlank="1" containsNumber="1" containsInteger="1" minValue="1" maxValue="2000"/>
    </cacheField>
    <cacheField name="Идентификатор клиента" numFmtId="0">
      <sharedItems containsBlank="1"/>
    </cacheField>
    <cacheField name="Статус кредита" numFmtId="0">
      <sharedItems containsBlank="1" count="3">
        <s v="погашен"/>
        <s v="не погашен"/>
        <m/>
      </sharedItems>
    </cacheField>
    <cacheField name="Размер кредита" numFmtId="0">
      <sharedItems containsString="0" containsBlank="1" containsNumber="1" containsInteger="1" minValue="21824" maxValue="789096"/>
    </cacheField>
    <cacheField name="Срок кредита" numFmtId="0">
      <sharedItems containsBlank="1"/>
    </cacheField>
    <cacheField name="Кредитный рейтинг" numFmtId="0">
      <sharedItems containsBlank="1" containsMixedTypes="1" containsNumber="1" containsInteger="1" minValue="586" maxValue="751"/>
    </cacheField>
    <cacheField name="Годовой доход" numFmtId="0">
      <sharedItems containsString="0" containsBlank="1" containsNumber="1" minValue="711.84955752212386" maxValue="7669160"/>
    </cacheField>
    <cacheField name="Стаж работы на текущем месте" numFmtId="0">
      <sharedItems containsBlank="1" count="12">
        <s v="8 лет"/>
        <s v="3 года"/>
        <s v="10+ лет"/>
        <s v="&lt; 1 года"/>
        <s v="2 года"/>
        <s v="4 года"/>
        <s v="5 лет"/>
        <s v="1 год"/>
        <s v="7 лет"/>
        <s v="6 лет"/>
        <s v="9 лет"/>
        <m/>
      </sharedItems>
    </cacheField>
    <cacheField name="Недвижимость" numFmtId="0">
      <sharedItems containsBlank="1"/>
    </cacheField>
    <cacheField name="Цель кредита" numFmtId="0">
      <sharedItems containsBlank="1"/>
    </cacheField>
    <cacheField name="Ежемесячный платеж" numFmtId="0">
      <sharedItems containsString="0" containsBlank="1" containsNumber="1" minValue="1006.24" maxValue="86334.48"/>
    </cacheField>
    <cacheField name="Срок кредитной истории (лет)" numFmtId="0">
      <sharedItems containsString="0" containsBlank="1" containsNumber="1" minValue="4.5" maxValue="50.1"/>
    </cacheField>
    <cacheField name="Срок с последнего нарушения кредитного договора (мес.)" numFmtId="0">
      <sharedItems containsString="0" containsBlank="1" containsNumber="1" containsInteger="1" minValue="0" maxValue="82"/>
    </cacheField>
    <cacheField name="Количество кредитных карт" numFmtId="0">
      <sharedItems containsString="0" containsBlank="1" containsNumber="1" containsInteger="1" minValue="2" maxValue="43"/>
    </cacheField>
    <cacheField name="Число нарушений кредитных договоров" numFmtId="0">
      <sharedItems containsString="0" containsBlank="1" containsNumber="1" containsInteger="1" minValue="0" maxValue="7"/>
    </cacheField>
    <cacheField name="Текущий баланс кредитов" numFmtId="0">
      <sharedItems containsString="0" containsBlank="1" containsNumber="1" containsInteger="1" minValue="380" maxValue="5246261"/>
    </cacheField>
    <cacheField name="Максимальный выданный кредит" numFmtId="0">
      <sharedItems containsString="0" containsBlank="1" containsNumber="1" containsInteger="1" minValue="4334" maxValue="1459073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4">
  <r>
    <n v="1"/>
    <s v="981165ec-3274-42f5-a3b4-d104041a9ca9"/>
    <x v="0"/>
    <n v="445412"/>
    <s v="краткосрочный"/>
    <n v="709"/>
    <n v="1167493"/>
    <x v="0"/>
    <s v="в ипотеке"/>
    <s v="ремонт жилья"/>
    <n v="5214.74"/>
    <n v="17.2"/>
    <m/>
    <n v="6"/>
    <n v="1"/>
    <n v="228190"/>
    <n v="416746"/>
  </r>
  <r>
    <n v="4"/>
    <s v="e777faab-98ae-45af-9a86-7ce5b33b1011"/>
    <x v="0"/>
    <n v="347666"/>
    <s v="долгосрочный"/>
    <n v="721"/>
    <n v="806949"/>
    <x v="1"/>
    <s v="в собственности"/>
    <s v="консолидация кредитов"/>
    <n v="8741.9"/>
    <n v="12"/>
    <m/>
    <n v="9"/>
    <n v="0"/>
    <n v="256329"/>
    <n v="386958"/>
  </r>
  <r>
    <n v="6"/>
    <s v="4ffe99d3-7f2a-44db-afc1-40943f1f9750"/>
    <x v="1"/>
    <n v="206602"/>
    <s v="краткосрочный"/>
    <n v="729"/>
    <n v="896857"/>
    <x v="2"/>
    <s v="в ипотеке"/>
    <s v="консолидация кредитов"/>
    <n v="16367.74"/>
    <n v="17.3"/>
    <m/>
    <n v="6"/>
    <n v="0"/>
    <n v="215308"/>
    <n v="272448"/>
  </r>
  <r>
    <n v="7"/>
    <s v="90a75dde-34d5-419c-90dc-1e58b04b3e35"/>
    <x v="0"/>
    <n v="217646"/>
    <s v="краткосрочный"/>
    <n v="730"/>
    <n v="1184194"/>
    <x v="3"/>
    <s v="в ипотеке"/>
    <s v="консолидация кредитов"/>
    <n v="10855.08"/>
    <n v="19.600000000000001"/>
    <n v="10"/>
    <n v="13"/>
    <n v="1"/>
    <n v="122170"/>
    <n v="272052"/>
  </r>
  <r>
    <n v="9"/>
    <s v="af534dea-d27e-4fd6-9de8-efaa52a78ec0"/>
    <x v="0"/>
    <n v="548746"/>
    <s v="краткосрочный"/>
    <n v="678"/>
    <n v="2559110"/>
    <x v="4"/>
    <s v="в аренде"/>
    <s v="консолидация кредитов"/>
    <n v="18660.28"/>
    <n v="22.6"/>
    <n v="33"/>
    <n v="4"/>
    <n v="0"/>
    <n v="437171"/>
    <n v="555038"/>
  </r>
  <r>
    <n v="10"/>
    <s v="235c4a43-dadf-483d-aa44-9d6d77ae4583"/>
    <x v="0"/>
    <n v="215952"/>
    <s v="краткосрочный"/>
    <n v="739"/>
    <n v="1454735"/>
    <x v="3"/>
    <s v="в аренде"/>
    <s v="консолидация кредитов"/>
    <n v="39277.75"/>
    <n v="13.9"/>
    <m/>
    <n v="20"/>
    <n v="0"/>
    <n v="669560"/>
    <n v="1021460"/>
  </r>
  <r>
    <n v="15"/>
    <s v="2ac05980-7848-4692-89ae-9321afe650f8"/>
    <x v="0"/>
    <n v="234124"/>
    <s v="краткосрочный"/>
    <n v="727"/>
    <n v="693234"/>
    <x v="2"/>
    <s v="в аренде"/>
    <s v="консолидация кредитов"/>
    <n v="14211.24"/>
    <n v="24.7"/>
    <n v="46"/>
    <n v="10"/>
    <n v="1"/>
    <n v="28291"/>
    <n v="107052"/>
  </r>
  <r>
    <n v="18"/>
    <s v="967e8733-7189-49b7-a3ab-6a1d0e1abdac"/>
    <x v="0"/>
    <n v="666204"/>
    <s v="долгосрочный"/>
    <n v="723"/>
    <n v="1821967"/>
    <x v="2"/>
    <s v="в ипотеке"/>
    <s v="консолидация кредитов"/>
    <n v="17612.240000000002"/>
    <n v="22"/>
    <n v="34"/>
    <n v="15"/>
    <n v="0"/>
    <n v="813694"/>
    <n v="2004618"/>
  </r>
  <r>
    <n v="20"/>
    <s v="422f9b72-5041-407c-8ac4-982213deacd1"/>
    <x v="0"/>
    <n v="390390"/>
    <s v="краткосрочный"/>
    <n v="747"/>
    <n v="1791738"/>
    <x v="0"/>
    <s v="в ипотеке"/>
    <s v="ремонт жилья"/>
    <n v="2478.5500000000002"/>
    <n v="22.7"/>
    <m/>
    <n v="6"/>
    <n v="0"/>
    <n v="121182"/>
    <n v="801812"/>
  </r>
  <r>
    <n v="21"/>
    <s v="40f729c9-54c7-4768-9fb5-2fa41d074c48"/>
    <x v="1"/>
    <n v="317108"/>
    <s v="долгосрочный"/>
    <n v="687"/>
    <n v="1133274"/>
    <x v="0"/>
    <s v="в аренде"/>
    <s v="консолидация кредитов"/>
    <n v="9632.81"/>
    <n v="17.399999999999999"/>
    <n v="53"/>
    <n v="4"/>
    <n v="0"/>
    <n v="60287"/>
    <n v="126940"/>
  </r>
  <r>
    <n v="22"/>
    <s v="016c5139-4da2-44ba-a0a6-7b23597526a8"/>
    <x v="0"/>
    <n v="128238"/>
    <s v="краткосрочный"/>
    <n v="750"/>
    <n v="1354073"/>
    <x v="3"/>
    <s v="в аренде"/>
    <s v="консолидация кредитов"/>
    <n v="13202.15"/>
    <n v="11.9"/>
    <m/>
    <n v="7"/>
    <n v="0"/>
    <n v="131936"/>
    <n v="458788"/>
  </r>
  <r>
    <n v="23"/>
    <s v="5b53e176-8fc7-48bf-9d78-ceb5aa284f36"/>
    <x v="1"/>
    <n v="153252"/>
    <s v="краткосрочный"/>
    <n v="714"/>
    <n v="1890690"/>
    <x v="4"/>
    <s v="в аренде"/>
    <s v="консолидация кредитов"/>
    <n v="21900.35"/>
    <n v="15.7"/>
    <m/>
    <n v="12"/>
    <n v="0"/>
    <n v="891594"/>
    <n v="1081014"/>
  </r>
  <r>
    <n v="24"/>
    <s v="eb166545-76e5-43ae-8c64-3fe5ebb9c729"/>
    <x v="0"/>
    <n v="91894"/>
    <s v="краткосрочный"/>
    <n v="724"/>
    <n v="850383"/>
    <x v="2"/>
    <s v="в ипотеке"/>
    <s v="консолидация кредитов"/>
    <n v="5860.74"/>
    <n v="17.5"/>
    <m/>
    <n v="7"/>
    <n v="0"/>
    <n v="95608"/>
    <n v="230626"/>
  </r>
  <r>
    <n v="25"/>
    <s v="54f57722-2473-4dd8-b69b-82b5b0c1c9f9"/>
    <x v="0"/>
    <n v="244926"/>
    <s v="долгосрочный"/>
    <n v="704"/>
    <n v="1249953"/>
    <x v="5"/>
    <s v="в ипотеке"/>
    <s v="консолидация кредитов"/>
    <n v="6812.26"/>
    <n v="14.4"/>
    <m/>
    <n v="6"/>
    <n v="1"/>
    <n v="143051"/>
    <n v="245014"/>
  </r>
  <r>
    <n v="26"/>
    <s v="cbe53e22-ba67-4eaf-a4fb-c5acdd12ec66"/>
    <x v="0"/>
    <n v="465410"/>
    <s v="долгосрочный"/>
    <n v="688"/>
    <n v="1722654"/>
    <x v="1"/>
    <s v="в аренде"/>
    <s v="приобретение жилья"/>
    <n v="15647.45"/>
    <n v="22.3"/>
    <n v="30"/>
    <n v="7"/>
    <n v="0"/>
    <n v="107559"/>
    <n v="488356"/>
  </r>
  <r>
    <n v="28"/>
    <s v="2bdc133d-cbbf-46c1-a902-488924082993"/>
    <x v="0"/>
    <n v="443960"/>
    <s v="краткосрочный"/>
    <n v="749"/>
    <n v="1432391"/>
    <x v="4"/>
    <s v="в ипотеке"/>
    <s v="консолидация кредитов"/>
    <n v="25186.21"/>
    <n v="14"/>
    <m/>
    <n v="15"/>
    <n v="0"/>
    <n v="342475"/>
    <n v="905344"/>
  </r>
  <r>
    <n v="32"/>
    <s v="247c59e9-cf6b-40a7-ae35-d102b69991cc"/>
    <x v="0"/>
    <n v="334620"/>
    <s v="краткосрочный"/>
    <n v="729"/>
    <n v="1348620"/>
    <x v="4"/>
    <s v="в аренде"/>
    <s v="консолидация кредитов"/>
    <n v="16913.990000000002"/>
    <n v="20"/>
    <m/>
    <n v="16"/>
    <n v="0"/>
    <n v="313177"/>
    <n v="539616"/>
  </r>
  <r>
    <n v="33"/>
    <s v="1c9b6b3e-060d-4a70-8b08-522a7f589e89"/>
    <x v="1"/>
    <n v="130174"/>
    <s v="краткосрочный"/>
    <n v="733"/>
    <n v="524609"/>
    <x v="3"/>
    <s v="в аренде"/>
    <s v="консолидация кредитов"/>
    <n v="9311.7099999999991"/>
    <n v="15.4"/>
    <m/>
    <n v="7"/>
    <n v="1"/>
    <n v="130701"/>
    <n v="268818"/>
  </r>
  <r>
    <n v="34"/>
    <s v="61a4f1ed-e2c3-401e-aec8-9b0d7178f5ff"/>
    <x v="0"/>
    <n v="333564"/>
    <s v="долгосрочный"/>
    <n v="725"/>
    <n v="1248338"/>
    <x v="2"/>
    <s v="в ипотеке"/>
    <s v="консолидация кредитов"/>
    <n v="18205.04"/>
    <n v="14.6"/>
    <m/>
    <n v="18"/>
    <n v="0"/>
    <n v="300979"/>
    <n v="515526"/>
  </r>
  <r>
    <n v="36"/>
    <s v="b91032a8-107c-4c0f-9ef8-c517e696f497"/>
    <x v="0"/>
    <n v="125796"/>
    <s v="краткосрочный"/>
    <n v="745"/>
    <n v="1261068"/>
    <x v="6"/>
    <s v="в ипотеке"/>
    <s v="консолидация кредитов"/>
    <n v="20597.330000000002"/>
    <n v="24.5"/>
    <m/>
    <n v="13"/>
    <n v="0"/>
    <n v="684817"/>
    <n v="997414"/>
  </r>
  <r>
    <n v="38"/>
    <s v="d1d8497b-90bf-48ea-a8b1-40c909ab1f97"/>
    <x v="0"/>
    <n v="161172"/>
    <s v="краткосрочный"/>
    <n v="720"/>
    <n v="796499"/>
    <x v="0"/>
    <s v="в ипотеке"/>
    <s v="консолидация кредитов"/>
    <n v="3404.99"/>
    <n v="22.6"/>
    <m/>
    <n v="6"/>
    <n v="1"/>
    <n v="114095"/>
    <n v="170038"/>
  </r>
  <r>
    <n v="40"/>
    <s v="f7581a72-d073-48a3-934f-14bdfae93691"/>
    <x v="0"/>
    <n v="449108"/>
    <s v="краткосрочный"/>
    <n v="718"/>
    <n v="1454507"/>
    <x v="0"/>
    <s v="в ипотеке"/>
    <s v="консолидация кредитов"/>
    <n v="13090.43"/>
    <n v="28.8"/>
    <n v="21"/>
    <n v="14"/>
    <n v="0"/>
    <n v="193990"/>
    <n v="458414"/>
  </r>
  <r>
    <n v="41"/>
    <s v="64560eb4-f50d-4f14-8a86-b46c0381bef2"/>
    <x v="1"/>
    <n v="688468"/>
    <s v="долгосрочный"/>
    <n v="682"/>
    <n v="1494616"/>
    <x v="3"/>
    <s v="в аренде"/>
    <s v="консолидация кредитов"/>
    <n v="14697.07"/>
    <n v="16.600000000000001"/>
    <n v="50"/>
    <n v="8"/>
    <n v="0"/>
    <n v="343995"/>
    <n v="843854"/>
  </r>
  <r>
    <n v="44"/>
    <s v="628b0914-b1d7-4028-b590-b50f5da53d06"/>
    <x v="1"/>
    <n v="288948"/>
    <s v="краткосрочный"/>
    <n v="712"/>
    <n v="537472"/>
    <x v="2"/>
    <s v="в аренде"/>
    <s v="консолидация кредитов"/>
    <n v="5777.9"/>
    <n v="14.8"/>
    <m/>
    <n v="4"/>
    <n v="0"/>
    <n v="132468"/>
    <n v="164406"/>
  </r>
  <r>
    <n v="45"/>
    <s v="c5a714bb-75c6-4264-a807-8a35bb12ce7d"/>
    <x v="0"/>
    <n v="311762"/>
    <s v="долгосрочный"/>
    <n v="680"/>
    <n v="2211657"/>
    <x v="5"/>
    <s v="в ипотеке"/>
    <s v="консолидация кредитов"/>
    <n v="44601.74"/>
    <n v="14.5"/>
    <n v="15"/>
    <n v="11"/>
    <n v="0"/>
    <n v="213921"/>
    <n v="509652"/>
  </r>
  <r>
    <n v="46"/>
    <s v="64a23638-0025-41de-b41d-85c01eee6f1a"/>
    <x v="0"/>
    <n v="266112"/>
    <s v="краткосрочный"/>
    <n v="750"/>
    <n v="919296"/>
    <x v="7"/>
    <s v="в аренде"/>
    <s v="консолидация кредитов"/>
    <n v="12946.79"/>
    <n v="21.6"/>
    <m/>
    <n v="9"/>
    <n v="0"/>
    <n v="266266"/>
    <n v="485518"/>
  </r>
  <r>
    <n v="47"/>
    <s v="5d71bb9d-ce8b-499d-91bf-3df92426430d"/>
    <x v="0"/>
    <n v="129712"/>
    <s v="краткосрочный"/>
    <n v="723"/>
    <n v="1465698"/>
    <x v="2"/>
    <s v="в собственности"/>
    <s v="консолидация кредитов"/>
    <n v="18199.150000000001"/>
    <n v="19.399999999999999"/>
    <n v="6"/>
    <n v="34"/>
    <n v="1"/>
    <n v="45106"/>
    <n v="163218"/>
  </r>
  <r>
    <n v="48"/>
    <s v="24f6b0cb-17bd-4931-8cc9-b957f20efea5"/>
    <x v="0"/>
    <n v="287980"/>
    <s v="краткосрочный"/>
    <n v="737"/>
    <n v="1013954"/>
    <x v="3"/>
    <s v="в ипотеке"/>
    <s v="консолидация кредитов"/>
    <n v="16138.6"/>
    <n v="18.600000000000001"/>
    <n v="13"/>
    <n v="11"/>
    <n v="0"/>
    <n v="223117"/>
    <n v="489302"/>
  </r>
  <r>
    <n v="49"/>
    <s v="6cfb0765-7cd8-4ef5-aa6e-f935caf57cf0"/>
    <x v="0"/>
    <n v="439428"/>
    <s v="краткосрочный"/>
    <n v="710"/>
    <n v="1518024"/>
    <x v="0"/>
    <s v="в аренде"/>
    <s v="консолидация кредитов"/>
    <n v="20923.560000000001"/>
    <n v="17.8"/>
    <m/>
    <n v="11"/>
    <n v="0"/>
    <n v="209304"/>
    <n v="265716"/>
  </r>
  <r>
    <n v="50"/>
    <s v="1ee733fd-fda7-4666-bbcb-059103773627"/>
    <x v="1"/>
    <n v="456808"/>
    <s v="долгосрочный"/>
    <n v="598"/>
    <n v="1096167"/>
    <x v="2"/>
    <s v="в собственности"/>
    <s v="консолидация кредитов"/>
    <n v="14341.39"/>
    <n v="14.1"/>
    <m/>
    <n v="8"/>
    <n v="0"/>
    <n v="161861"/>
    <n v="278058"/>
  </r>
  <r>
    <n v="51"/>
    <s v="86d02184-ce07-4f47-9f68-45743fa29ced"/>
    <x v="0"/>
    <n v="518012"/>
    <s v="долгосрочный"/>
    <n v="719"/>
    <n v="1193010"/>
    <x v="2"/>
    <s v="в собственности"/>
    <s v="консолидация кредитов"/>
    <n v="22667.38"/>
    <n v="20.9"/>
    <m/>
    <n v="11"/>
    <n v="0"/>
    <n v="452770"/>
    <n v="1080926"/>
  </r>
  <r>
    <n v="52"/>
    <s v="2884d362-391a-4941-af69-c825cae18002"/>
    <x v="1"/>
    <n v="219692"/>
    <s v="долгосрочный"/>
    <n v="661"/>
    <n v="527839"/>
    <x v="2"/>
    <s v="в аренде"/>
    <s v="консолидация кредитов"/>
    <n v="14207.63"/>
    <n v="17"/>
    <n v="48"/>
    <n v="9"/>
    <n v="0"/>
    <n v="254277"/>
    <n v="379918"/>
  </r>
  <r>
    <n v="54"/>
    <s v="41988ec9-7368-42a3-bc2f-9882fb3779f6"/>
    <x v="1"/>
    <n v="374176"/>
    <s v="долгосрочный"/>
    <n v="652"/>
    <n v="1239199"/>
    <x v="2"/>
    <s v="в ипотеке"/>
    <s v="иное"/>
    <n v="5163.25"/>
    <n v="36.6"/>
    <n v="42"/>
    <n v="10"/>
    <n v="0"/>
    <n v="126350"/>
    <n v="415602"/>
  </r>
  <r>
    <n v="56"/>
    <s v="48e551b4-6a6f-4450-bf3c-f0ee9bcb266e"/>
    <x v="1"/>
    <n v="176198"/>
    <s v="краткосрочный"/>
    <n v="736"/>
    <n v="1902090"/>
    <x v="2"/>
    <s v="в ипотеке"/>
    <s v="консолидация кредитов"/>
    <n v="28372.89"/>
    <n v="15.4"/>
    <n v="7"/>
    <n v="9"/>
    <n v="0"/>
    <n v="206872"/>
    <n v="620554"/>
  </r>
  <r>
    <n v="57"/>
    <s v="9966e08c-04a6-41ab-86d0-e4062c64bd41"/>
    <x v="1"/>
    <n v="78012"/>
    <s v="краткосрочный"/>
    <n v="738"/>
    <n v="728726"/>
    <x v="5"/>
    <s v="в аренде"/>
    <s v="крупная покупка"/>
    <n v="10135.36"/>
    <n v="11.4"/>
    <m/>
    <n v="8"/>
    <n v="0"/>
    <n v="104633"/>
    <n v="199936"/>
  </r>
  <r>
    <n v="58"/>
    <s v="b6f9e737-6609-45fd-8d6c-37b1b64c45df"/>
    <x v="0"/>
    <n v="669372"/>
    <s v="краткосрочный"/>
    <n v="725"/>
    <n v="2158210"/>
    <x v="8"/>
    <s v="в ипотеке"/>
    <s v="консолидация кредитов"/>
    <n v="34711.29"/>
    <n v="9.1999999999999993"/>
    <m/>
    <n v="17"/>
    <n v="0"/>
    <n v="496052"/>
    <n v="638176"/>
  </r>
  <r>
    <n v="59"/>
    <s v="0b25e0aa-3fe1-4540-8e6d-f6e579dfc84a"/>
    <x v="0"/>
    <n v="130922"/>
    <s v="краткосрочный"/>
    <n v="747"/>
    <n v="2261304"/>
    <x v="4"/>
    <s v="в аренде"/>
    <s v="консолидация кредитов"/>
    <n v="9761.25"/>
    <n v="16.100000000000001"/>
    <n v="30"/>
    <n v="6"/>
    <n v="0"/>
    <n v="110428"/>
    <n v="235488"/>
  </r>
  <r>
    <n v="60"/>
    <s v="cdb9037a-a7e4-49e5-ace2-61cb3df0e1e0"/>
    <x v="0"/>
    <n v="174548"/>
    <s v="краткосрочный"/>
    <n v="721"/>
    <n v="1620681"/>
    <x v="9"/>
    <s v="в аренде"/>
    <s v="путешествие"/>
    <n v="30522.74"/>
    <n v="15"/>
    <n v="27"/>
    <n v="7"/>
    <n v="0"/>
    <n v="40489"/>
    <n v="128832"/>
  </r>
  <r>
    <n v="61"/>
    <s v="e947abb6-87fa-4e75-b381-d487bc4dd0bf"/>
    <x v="1"/>
    <n v="290224"/>
    <s v="долгосрочный"/>
    <n v="644"/>
    <n v="837045"/>
    <x v="8"/>
    <s v="в ипотеке"/>
    <s v="консолидация кредитов"/>
    <n v="8230.99"/>
    <n v="18.3"/>
    <n v="10"/>
    <n v="11"/>
    <n v="0"/>
    <n v="176624"/>
    <n v="370480"/>
  </r>
  <r>
    <n v="62"/>
    <s v="2b8d9ed7-d6d4-491e-82f9-f5bee3bd9408"/>
    <x v="0"/>
    <n v="718784"/>
    <s v="долгосрочный"/>
    <n v="672"/>
    <n v="1648915"/>
    <x v="2"/>
    <s v="в ипотеке"/>
    <s v="консолидация кредитов"/>
    <n v="15664.74"/>
    <n v="12"/>
    <n v="5"/>
    <n v="10"/>
    <n v="0"/>
    <n v="252016"/>
    <n v="489610"/>
  </r>
  <r>
    <n v="64"/>
    <s v="c5e8d25e-4417-4e67-ac03-9d5cf3f903ca"/>
    <x v="0"/>
    <n v="602008"/>
    <s v="долгосрочный"/>
    <n v="741"/>
    <n v="2896721"/>
    <x v="4"/>
    <s v="в собственности"/>
    <s v="консолидация кредитов"/>
    <n v="48278.62"/>
    <n v="31.5"/>
    <n v="32"/>
    <n v="17"/>
    <n v="0"/>
    <n v="5246261"/>
    <n v="11887678"/>
  </r>
  <r>
    <n v="65"/>
    <s v="8e49b9f9-b15f-4d76-a1f8-2bc90dfdb07f"/>
    <x v="0"/>
    <n v="171248"/>
    <s v="краткосрочный"/>
    <n v="747"/>
    <n v="3035725"/>
    <x v="2"/>
    <s v="в ипотеке"/>
    <s v="консолидация кредитов"/>
    <n v="42500.15"/>
    <n v="19.3"/>
    <n v="17"/>
    <n v="11"/>
    <n v="0"/>
    <n v="25460"/>
    <n v="151140"/>
  </r>
  <r>
    <n v="66"/>
    <s v="88f97adf-070a-47b1-9657-38276eef7d19"/>
    <x v="1"/>
    <n v="523908"/>
    <s v="долгосрочный"/>
    <n v="737"/>
    <n v="1028774"/>
    <x v="9"/>
    <s v="в ипотеке"/>
    <s v="консолидация кредитов"/>
    <n v="22632.99"/>
    <n v="14"/>
    <m/>
    <n v="5"/>
    <n v="0"/>
    <n v="474658"/>
    <n v="742720"/>
  </r>
  <r>
    <n v="67"/>
    <s v="0c0f26c2-c4c9-4f63-ae6c-1895438c6966"/>
    <x v="0"/>
    <n v="323466"/>
    <s v="долгосрочный"/>
    <n v="699"/>
    <n v="2048618"/>
    <x v="9"/>
    <s v="в ипотеке"/>
    <s v="консолидация кредитов"/>
    <n v="27997.64"/>
    <n v="21.8"/>
    <n v="72"/>
    <n v="19"/>
    <n v="1"/>
    <n v="389994"/>
    <n v="743952"/>
  </r>
  <r>
    <n v="70"/>
    <s v="570f58b9-c502-4c7d-b1a8-9df512e9daf5"/>
    <x v="0"/>
    <n v="144562"/>
    <s v="краткосрочный"/>
    <n v="751"/>
    <n v="1060922"/>
    <x v="10"/>
    <s v="в ипотеке"/>
    <s v="консолидация кредитов"/>
    <n v="19750.88"/>
    <n v="18"/>
    <m/>
    <n v="7"/>
    <n v="0"/>
    <n v="314773"/>
    <n v="1035408"/>
  </r>
  <r>
    <n v="71"/>
    <s v="c2fe5a7f-9826-48ad-ae02-b2c31cae3463"/>
    <x v="0"/>
    <n v="211222"/>
    <s v="краткосрочный"/>
    <n v="694"/>
    <n v="947625"/>
    <x v="5"/>
    <s v="в аренде"/>
    <s v="консолидация кредитов"/>
    <n v="8923.35"/>
    <n v="15.1"/>
    <n v="65"/>
    <n v="9"/>
    <n v="1"/>
    <n v="93081"/>
    <n v="397694"/>
  </r>
  <r>
    <n v="72"/>
    <s v="e978f6d8-912e-418e-8649-1b970583f4c8"/>
    <x v="0"/>
    <n v="162360"/>
    <s v="краткосрочный"/>
    <n v="720"/>
    <n v="486875"/>
    <x v="2"/>
    <s v="в аренде"/>
    <s v="консолидация кредитов"/>
    <n v="8560.83"/>
    <n v="31.4"/>
    <n v="46"/>
    <n v="16"/>
    <n v="0"/>
    <n v="129504"/>
    <n v="434654"/>
  </r>
  <r>
    <n v="74"/>
    <s v="a17de546-6b7f-4abf-9af4-99047eeda08a"/>
    <x v="0"/>
    <n v="311058"/>
    <s v="долгосрочный"/>
    <n v="675"/>
    <n v="1343167"/>
    <x v="11"/>
    <s v="в ипотеке"/>
    <s v="консолидация кредитов"/>
    <n v="21378.799999999999"/>
    <n v="29.5"/>
    <n v="17"/>
    <n v="11"/>
    <n v="0"/>
    <n v="247912"/>
    <n v="541596"/>
  </r>
  <r>
    <n v="75"/>
    <s v="8980b1b1-7f07-49c7-a4f7-4268a61210f5"/>
    <x v="0"/>
    <n v="767536"/>
    <s v="долгосрочный"/>
    <n v="724"/>
    <n v="6628720"/>
    <x v="2"/>
    <s v="в ипотеке"/>
    <s v="консолидация кредитов"/>
    <n v="53747.96"/>
    <n v="21.5"/>
    <m/>
    <n v="13"/>
    <n v="0"/>
    <n v="1426425"/>
    <n v="2510112"/>
  </r>
  <r>
    <n v="77"/>
    <s v="55012e48-1a72-4609-b289-cd25b03f1aea"/>
    <x v="0"/>
    <n v="389884"/>
    <s v="краткосрочный"/>
    <n v="657"/>
    <n v="4776125"/>
    <x v="7"/>
    <s v="в ипотеке"/>
    <s v="консолидация кредитов"/>
    <n v="42985.22"/>
    <n v="6.4"/>
    <n v="4"/>
    <n v="14"/>
    <n v="1"/>
    <n v="237500"/>
    <n v="562386"/>
  </r>
  <r>
    <n v="78"/>
    <s v="d377d2ea-5cf8-4ee2-b7ba-f5be4dbb1b11"/>
    <x v="0"/>
    <n v="163966"/>
    <s v="краткосрочный"/>
    <n v="678"/>
    <n v="719910"/>
    <x v="10"/>
    <s v="в ипотеке"/>
    <s v="ремонт жилья"/>
    <n v="12778.26"/>
    <n v="16.100000000000001"/>
    <m/>
    <n v="9"/>
    <n v="1"/>
    <n v="66025"/>
    <n v="138248"/>
  </r>
  <r>
    <n v="79"/>
    <s v="47e5d0b1-228e-4fae-a0a5-22f4b9f8ad7d"/>
    <x v="0"/>
    <n v="433312"/>
    <s v="краткосрочный"/>
    <n v="736"/>
    <n v="1010401"/>
    <x v="8"/>
    <s v="в ипотеке"/>
    <s v="консолидация кредитов"/>
    <n v="22228.86"/>
    <n v="19"/>
    <n v="11"/>
    <n v="19"/>
    <n v="0"/>
    <n v="201780"/>
    <n v="613228"/>
  </r>
  <r>
    <n v="82"/>
    <s v="3c75455c-6827-49fc-b91d-3001a1a5c9ba"/>
    <x v="0"/>
    <n v="89320"/>
    <s v="краткосрочный"/>
    <n v="748"/>
    <n v="1832075"/>
    <x v="3"/>
    <s v="в ипотеке"/>
    <s v="иное"/>
    <n v="13312.92"/>
    <n v="12"/>
    <m/>
    <n v="6"/>
    <n v="0"/>
    <n v="127946"/>
    <n v="216260"/>
  </r>
  <r>
    <n v="83"/>
    <s v="ac460fac-928b-4149-b919-69ea4eb9750f"/>
    <x v="0"/>
    <n v="392282"/>
    <s v="долгосрочный"/>
    <n v="688"/>
    <n v="974662"/>
    <x v="0"/>
    <s v="в ипотеке"/>
    <s v="консолидация кредитов"/>
    <n v="10396.42"/>
    <n v="28.2"/>
    <n v="10"/>
    <n v="11"/>
    <n v="0"/>
    <n v="35663"/>
    <n v="242946"/>
  </r>
  <r>
    <n v="85"/>
    <s v="034ce7a6-999c-4ffa-a1d2-610f88a29606"/>
    <x v="0"/>
    <n v="262988"/>
    <s v="краткосрочный"/>
    <n v="743"/>
    <n v="1340279"/>
    <x v="11"/>
    <s v="в аренде"/>
    <s v="консолидация кредитов"/>
    <n v="9348.3799999999992"/>
    <n v="12.2"/>
    <n v="35"/>
    <n v="9"/>
    <n v="0"/>
    <n v="499548"/>
    <n v="681296"/>
  </r>
  <r>
    <n v="86"/>
    <s v="0f9f9ea4-6122-4fc6-99fd-6c6c38a32138"/>
    <x v="0"/>
    <n v="498586"/>
    <s v="долгосрочный"/>
    <n v="666"/>
    <n v="1351679"/>
    <x v="1"/>
    <s v="в аренде"/>
    <s v="иное"/>
    <n v="32214.880000000001"/>
    <n v="17"/>
    <m/>
    <n v="15"/>
    <n v="0"/>
    <n v="205637"/>
    <n v="433686"/>
  </r>
  <r>
    <n v="87"/>
    <s v="f55d6d2b-646b-4d5d-996e-85f78f6fe3f2"/>
    <x v="0"/>
    <n v="378334"/>
    <s v="краткосрочный"/>
    <n v="714"/>
    <n v="2120514"/>
    <x v="4"/>
    <s v="в аренде"/>
    <s v="консолидация кредитов"/>
    <n v="35695.300000000003"/>
    <n v="27.4"/>
    <n v="24"/>
    <n v="12"/>
    <n v="0"/>
    <n v="75335"/>
    <n v="413402"/>
  </r>
  <r>
    <n v="89"/>
    <s v="377a2055-0d25-4dd0-a7c9-28cb61f68259"/>
    <x v="1"/>
    <n v="194942"/>
    <s v="краткосрочный"/>
    <n v="742"/>
    <n v="1212238"/>
    <x v="7"/>
    <s v="в аренде"/>
    <s v="консолидация кредитов"/>
    <n v="25254.99"/>
    <n v="20.399999999999999"/>
    <n v="19"/>
    <n v="13"/>
    <n v="1"/>
    <n v="176396"/>
    <n v="339834"/>
  </r>
  <r>
    <n v="90"/>
    <s v="46dce277-4cdd-4b47-83f8-97078cb41bc0"/>
    <x v="0"/>
    <n v="731566"/>
    <s v="краткосрочный"/>
    <n v="705"/>
    <n v="1377443"/>
    <x v="2"/>
    <s v="в ипотеке"/>
    <s v="консолидация кредитов"/>
    <n v="13429.96"/>
    <n v="18"/>
    <n v="65"/>
    <n v="18"/>
    <n v="0"/>
    <n v="563008"/>
    <n v="1070432"/>
  </r>
  <r>
    <n v="94"/>
    <s v="f4a63c54-c7b6-4132-a5c1-160b09c0a1cf"/>
    <x v="0"/>
    <n v="156772"/>
    <s v="краткосрочный"/>
    <n v="748"/>
    <n v="1411966"/>
    <x v="9"/>
    <s v="в ипотеке"/>
    <s v="ремонт жилья"/>
    <n v="22591.38"/>
    <n v="31.3"/>
    <n v="73"/>
    <n v="10"/>
    <n v="0"/>
    <n v="38456"/>
    <n v="251548"/>
  </r>
  <r>
    <n v="97"/>
    <s v="403bdb3c-e326-4172-9f81-4e6b992cc349"/>
    <x v="0"/>
    <n v="158818"/>
    <s v="краткосрочный"/>
    <n v="731"/>
    <n v="315666"/>
    <x v="11"/>
    <s v="в собственности"/>
    <s v="консолидация кредитов"/>
    <n v="8522.83"/>
    <n v="10.5"/>
    <n v="60"/>
    <n v="13"/>
    <n v="2"/>
    <n v="260072"/>
    <n v="756646"/>
  </r>
  <r>
    <n v="98"/>
    <s v="168cc347-945f-43d4-827b-1c06c7a80722"/>
    <x v="1"/>
    <n v="78738"/>
    <s v="краткосрочный"/>
    <n v="624"/>
    <n v="536370"/>
    <x v="4"/>
    <s v="в аренде"/>
    <s v="иное"/>
    <n v="14034.92"/>
    <n v="14.2"/>
    <n v="15"/>
    <n v="14"/>
    <n v="0"/>
    <n v="138586"/>
    <n v="266112"/>
  </r>
  <r>
    <n v="99"/>
    <s v="d110ff2c-c936-487a-8e4f-8a192bad9cd8"/>
    <x v="0"/>
    <n v="453464"/>
    <s v="краткосрочный"/>
    <n v="712"/>
    <n v="895147"/>
    <x v="1"/>
    <s v="в аренде"/>
    <s v="консолидация кредитов"/>
    <n v="17007.849999999999"/>
    <n v="25.9"/>
    <n v="77"/>
    <n v="12"/>
    <n v="1"/>
    <n v="137845"/>
    <n v="222926"/>
  </r>
  <r>
    <n v="100"/>
    <s v="e298cbfc-074f-4441-9faf-d452aba7487f"/>
    <x v="0"/>
    <n v="595672"/>
    <s v="краткосрочный"/>
    <n v="685"/>
    <n v="1305927"/>
    <x v="2"/>
    <s v="в аренде"/>
    <s v="консолидация кредитов"/>
    <n v="13603.43"/>
    <n v="16"/>
    <m/>
    <n v="8"/>
    <n v="0"/>
    <n v="108148"/>
    <n v="129624"/>
  </r>
  <r>
    <n v="101"/>
    <s v="4b8c3426-83b6-4e7a-bd22-ab5695587508"/>
    <x v="0"/>
    <n v="166672"/>
    <s v="краткосрочный"/>
    <n v="705"/>
    <n v="1048667"/>
    <x v="2"/>
    <s v="в ипотеке"/>
    <s v="консолидация кредитов"/>
    <n v="16166.91"/>
    <n v="14.7"/>
    <n v="18"/>
    <n v="10"/>
    <n v="0"/>
    <n v="167656"/>
    <n v="267014"/>
  </r>
  <r>
    <n v="102"/>
    <s v="5df79973-ce71-49e2-a6a2-a52221cd1b1a"/>
    <x v="0"/>
    <n v="132792"/>
    <s v="краткосрочный"/>
    <n v="751"/>
    <n v="668990"/>
    <x v="5"/>
    <s v="в аренде"/>
    <s v="иное"/>
    <n v="6132.25"/>
    <n v="13"/>
    <m/>
    <n v="5"/>
    <n v="0"/>
    <n v="61199"/>
    <n v="214742"/>
  </r>
  <r>
    <n v="103"/>
    <s v="fc5cff9c-c6b5-4616-a83f-c6866e7ce032"/>
    <x v="1"/>
    <n v="119504"/>
    <s v="краткосрочный"/>
    <n v="745"/>
    <n v="938315"/>
    <x v="4"/>
    <s v="в ипотеке"/>
    <s v="приобретение жилья"/>
    <n v="11807.17"/>
    <n v="23.3"/>
    <n v="9"/>
    <n v="11"/>
    <n v="0"/>
    <n v="32300"/>
    <n v="104170"/>
  </r>
  <r>
    <n v="104"/>
    <s v="ba4f8d7d-4907-4870-a1b1-e79f7055e13d"/>
    <x v="0"/>
    <n v="33022"/>
    <s v="краткосрочный"/>
    <n v="723"/>
    <n v="1673007"/>
    <x v="8"/>
    <s v="в аренде"/>
    <s v="консолидация кредитов"/>
    <n v="25234.47"/>
    <n v="19.7"/>
    <n v="80"/>
    <n v="13"/>
    <n v="0"/>
    <n v="125609"/>
    <n v="323928"/>
  </r>
  <r>
    <n v="105"/>
    <s v="4bdc5535-cbfe-4f08-9852-0d2a690a4644"/>
    <x v="0"/>
    <n v="448976"/>
    <s v="краткосрочный"/>
    <n v="742"/>
    <n v="4071396"/>
    <x v="2"/>
    <s v="в ипотеке"/>
    <s v="консолидация кредитов"/>
    <n v="10348.16"/>
    <n v="10"/>
    <m/>
    <n v="7"/>
    <n v="0"/>
    <n v="486001"/>
    <n v="1253340"/>
  </r>
  <r>
    <n v="106"/>
    <s v="f0d6b352-bcf0-4114-9180-3e25878ddf69"/>
    <x v="0"/>
    <n v="280588"/>
    <s v="краткосрочный"/>
    <n v="717"/>
    <n v="671080"/>
    <x v="1"/>
    <s v="в аренде"/>
    <s v="консолидация кредитов"/>
    <n v="17447.89"/>
    <n v="19.5"/>
    <n v="70"/>
    <n v="10"/>
    <n v="1"/>
    <n v="168169"/>
    <n v="470360"/>
  </r>
  <r>
    <n v="107"/>
    <s v="151e8706-cbcc-4d7f-bff0-a13ef9f5807a"/>
    <x v="1"/>
    <n v="556336"/>
    <s v="долгосрочный"/>
    <n v="714"/>
    <n v="1402960"/>
    <x v="2"/>
    <s v="в ипотеке"/>
    <s v="консолидация кредитов"/>
    <n v="19524.400000000001"/>
    <n v="17.899999999999999"/>
    <n v="38"/>
    <n v="5"/>
    <n v="0"/>
    <n v="317338"/>
    <n v="389246"/>
  </r>
  <r>
    <n v="108"/>
    <s v="455d606b-6b1e-4222-9b90-987c55d001e6"/>
    <x v="0"/>
    <n v="541310"/>
    <s v="краткосрочный"/>
    <n v="722"/>
    <n v="1682982"/>
    <x v="7"/>
    <s v="в ипотеке"/>
    <s v="консолидация кредитов"/>
    <n v="52733.36"/>
    <n v="12.2"/>
    <n v="35"/>
    <n v="13"/>
    <n v="0"/>
    <n v="356288"/>
    <n v="619432"/>
  </r>
  <r>
    <n v="109"/>
    <s v="8823b7a8-9c0b-4f2d-a1dc-ffcb37ee4efb"/>
    <x v="0"/>
    <n v="311872"/>
    <s v="долгосрочный"/>
    <n v="680"/>
    <n v="1063810"/>
    <x v="9"/>
    <s v="в ипотеке"/>
    <s v="консолидация кредитов"/>
    <n v="28191.06"/>
    <n v="14.4"/>
    <m/>
    <n v="10"/>
    <n v="0"/>
    <n v="391723"/>
    <n v="591338"/>
  </r>
  <r>
    <n v="110"/>
    <s v="9d42ab3f-ccf7-4b8e-9dc0-54caaae9c343"/>
    <x v="0"/>
    <n v="340604"/>
    <s v="долгосрочный"/>
    <n v="618"/>
    <n v="928701"/>
    <x v="2"/>
    <s v="в ипотеке"/>
    <s v="консолидация кредитов"/>
    <n v="21205.52"/>
    <n v="20.5"/>
    <m/>
    <n v="5"/>
    <n v="0"/>
    <n v="291137"/>
    <n v="368808"/>
  </r>
  <r>
    <n v="111"/>
    <s v="3fcb95d2-9f4f-4877-b959-a02948af9de4"/>
    <x v="1"/>
    <n v="765160"/>
    <s v="долгосрочный"/>
    <n v="719"/>
    <n v="2643242"/>
    <x v="8"/>
    <s v="в ипотеке"/>
    <s v="консолидация кредитов"/>
    <n v="34582.47"/>
    <n v="11"/>
    <n v="47"/>
    <n v="19"/>
    <n v="0"/>
    <n v="249755"/>
    <n v="489302"/>
  </r>
  <r>
    <n v="112"/>
    <s v="3edb6bb1-2045-4746-bd78-cdd4a7683b8d"/>
    <x v="1"/>
    <n v="109802"/>
    <s v="краткосрочный"/>
    <n v="745"/>
    <n v="474069"/>
    <x v="3"/>
    <s v="в аренде"/>
    <s v="консолидация кредитов"/>
    <n v="1497.39"/>
    <n v="21.5"/>
    <m/>
    <n v="2"/>
    <n v="0"/>
    <n v="91048"/>
    <n v="186604"/>
  </r>
  <r>
    <n v="113"/>
    <s v="030a28e3-11ef-4d3f-9601-0479039ac27c"/>
    <x v="1"/>
    <n v="349756"/>
    <s v="долгосрочный"/>
    <n v="737"/>
    <n v="2491945"/>
    <x v="1"/>
    <s v="в аренде"/>
    <s v="консолидация кредитов"/>
    <n v="23258.28"/>
    <n v="15"/>
    <m/>
    <n v="7"/>
    <n v="0"/>
    <n v="270332"/>
    <n v="660396"/>
  </r>
  <r>
    <n v="114"/>
    <s v="90303eb6-110d-4aed-98e9-5bdb1ce8bb10"/>
    <x v="0"/>
    <n v="545886"/>
    <s v="краткосрочный"/>
    <n v="718"/>
    <n v="1565182"/>
    <x v="8"/>
    <s v="в аренде"/>
    <s v="консолидация кредитов"/>
    <n v="41477"/>
    <n v="13"/>
    <n v="6"/>
    <n v="16"/>
    <n v="0"/>
    <n v="80465"/>
    <n v="296714"/>
  </r>
  <r>
    <n v="116"/>
    <s v="dccb0b43-a54d-47ae-b01b-382d193b475b"/>
    <x v="0"/>
    <n v="354046"/>
    <s v="долгосрочный"/>
    <n v="676"/>
    <n v="1815469"/>
    <x v="2"/>
    <s v="в ипотеке"/>
    <s v="ремонт жилья"/>
    <n v="5522.16"/>
    <n v="28.2"/>
    <n v="6"/>
    <n v="6"/>
    <n v="0"/>
    <n v="20976"/>
    <n v="70840"/>
  </r>
  <r>
    <n v="117"/>
    <s v="44c5392a-dab7-4747-a2c7-da56763c6a5e"/>
    <x v="0"/>
    <n v="472098"/>
    <s v="долгосрочный"/>
    <n v="692"/>
    <n v="2316575"/>
    <x v="2"/>
    <s v="в аренде"/>
    <s v="консолидация кредитов"/>
    <n v="24517.22"/>
    <n v="13.6"/>
    <m/>
    <n v="9"/>
    <n v="0"/>
    <n v="454176"/>
    <n v="968506"/>
  </r>
  <r>
    <n v="118"/>
    <s v="3ecdcd82-6b30-4518-bdf9-92de5833caee"/>
    <x v="1"/>
    <n v="86174"/>
    <s v="краткосрочный"/>
    <n v="721"/>
    <n v="837311"/>
    <x v="7"/>
    <s v="в ипотеке"/>
    <s v="консолидация кредитов"/>
    <n v="10884.91"/>
    <n v="13.9"/>
    <n v="82"/>
    <n v="15"/>
    <n v="0"/>
    <n v="360867"/>
    <n v="671770"/>
  </r>
  <r>
    <n v="119"/>
    <s v="4bf2f68f-20e5-44ce-b073-a31953b2f646"/>
    <x v="1"/>
    <n v="509586"/>
    <s v="долгосрочный"/>
    <n v="678"/>
    <n v="1816001"/>
    <x v="4"/>
    <s v="в аренде"/>
    <s v="консолидация кредитов"/>
    <n v="26180.67"/>
    <n v="14.9"/>
    <n v="74"/>
    <n v="32"/>
    <n v="1"/>
    <n v="115672"/>
    <n v="319638"/>
  </r>
  <r>
    <n v="121"/>
    <s v="7a826762-3889-4043-9425-363df5f6101d"/>
    <x v="0"/>
    <n v="218988"/>
    <s v="краткосрочный"/>
    <n v="740"/>
    <n v="775409"/>
    <x v="5"/>
    <s v="в ипотеке"/>
    <s v="консолидация кредитов"/>
    <n v="8141.88"/>
    <n v="10.199999999999999"/>
    <n v="9"/>
    <n v="5"/>
    <n v="0"/>
    <n v="100206"/>
    <n v="186230"/>
  </r>
  <r>
    <n v="123"/>
    <s v="4e5b7ae7-5341-4435-8da8-fa5ed89b6905"/>
    <x v="0"/>
    <n v="328262"/>
    <s v="краткосрочный"/>
    <n v="746"/>
    <n v="1133958"/>
    <x v="7"/>
    <s v="в аренде"/>
    <s v="консолидация кредитов"/>
    <n v="20411.32"/>
    <n v="17"/>
    <m/>
    <n v="10"/>
    <n v="0"/>
    <n v="229463"/>
    <n v="472758"/>
  </r>
  <r>
    <n v="124"/>
    <s v="453062fa-f96e-42e4-add5-d15c812fc141"/>
    <x v="1"/>
    <n v="663168"/>
    <s v="долгосрочный"/>
    <n v="732"/>
    <n v="1527296"/>
    <x v="4"/>
    <s v="в ипотеке"/>
    <s v="консолидация кредитов"/>
    <n v="22145.83"/>
    <n v="12.5"/>
    <n v="32"/>
    <n v="8"/>
    <n v="0"/>
    <n v="331075"/>
    <n v="543774"/>
  </r>
  <r>
    <n v="127"/>
    <s v="eb9b4903-d0df-4a68-bec9-00583ed78f33"/>
    <x v="0"/>
    <n v="133078"/>
    <s v="краткосрочный"/>
    <n v="709"/>
    <n v="804460"/>
    <x v="3"/>
    <s v="в аренде"/>
    <s v="консолидация кредитов"/>
    <n v="9117.34"/>
    <n v="13.4"/>
    <m/>
    <n v="10"/>
    <n v="0"/>
    <n v="111568"/>
    <n v="243760"/>
  </r>
  <r>
    <n v="130"/>
    <s v="f99cee77-ac7d-4d8b-936e-93ada7836e1b"/>
    <x v="0"/>
    <n v="752290"/>
    <s v="долгосрочный"/>
    <n v="649"/>
    <n v="2320375"/>
    <x v="1"/>
    <s v="в аренде"/>
    <s v="консолидация кредитов"/>
    <n v="39252.86"/>
    <n v="21.8"/>
    <n v="16"/>
    <n v="13"/>
    <n v="0"/>
    <n v="431053"/>
    <n v="513502"/>
  </r>
  <r>
    <n v="133"/>
    <s v="c9e10069-780c-4853-aa6f-092a425f2663"/>
    <x v="0"/>
    <n v="262724"/>
    <s v="долгосрочный"/>
    <n v="695"/>
    <n v="1229072"/>
    <x v="5"/>
    <s v="в аренде"/>
    <s v="консолидация кредитов"/>
    <n v="21508.76"/>
    <n v="9"/>
    <m/>
    <n v="5"/>
    <n v="0"/>
    <n v="337725"/>
    <n v="394218"/>
  </r>
  <r>
    <n v="134"/>
    <s v="36096b3d-97e7-4b1e-89bd-660289a7a62d"/>
    <x v="0"/>
    <n v="54076"/>
    <s v="краткосрочный"/>
    <n v="744"/>
    <n v="485697"/>
    <x v="7"/>
    <s v="в аренде"/>
    <s v="консолидация кредитов"/>
    <n v="2655.06"/>
    <n v="23.4"/>
    <m/>
    <n v="6"/>
    <n v="0"/>
    <n v="19988"/>
    <n v="282260"/>
  </r>
  <r>
    <n v="135"/>
    <s v="9fa0a981-d220-4f8a-99c2-5321c42f070f"/>
    <x v="1"/>
    <n v="552882"/>
    <s v="долгосрочный"/>
    <n v="686"/>
    <n v="1262151"/>
    <x v="2"/>
    <s v="в аренде"/>
    <s v="консолидация кредитов"/>
    <n v="23770.71"/>
    <n v="19.600000000000001"/>
    <n v="48"/>
    <n v="13"/>
    <n v="0"/>
    <n v="299706"/>
    <n v="694056"/>
  </r>
  <r>
    <n v="139"/>
    <s v="1d77b9af-c36c-4683-81e2-54bfb01f00d6"/>
    <x v="1"/>
    <n v="402534"/>
    <s v="краткосрочный"/>
    <n v="741"/>
    <n v="3090160"/>
    <x v="10"/>
    <s v="в аренде"/>
    <s v="консолидация кредитов"/>
    <n v="23639.8"/>
    <n v="9.5"/>
    <n v="6"/>
    <n v="15"/>
    <n v="0"/>
    <n v="691467"/>
    <n v="1332188"/>
  </r>
  <r>
    <n v="141"/>
    <s v="735e7283-7724-484c-b113-d50e04e92c63"/>
    <x v="1"/>
    <n v="232716"/>
    <s v="краткосрочный"/>
    <n v="637"/>
    <n v="1049427"/>
    <x v="6"/>
    <s v="в аренде"/>
    <s v="ремонт жилья"/>
    <n v="12942.99"/>
    <n v="15.7"/>
    <n v="61"/>
    <n v="20"/>
    <n v="0"/>
    <n v="226442"/>
    <n v="389026"/>
  </r>
  <r>
    <n v="142"/>
    <s v="e6b4ef94-b40d-451e-b0f7-a164ca3831fc"/>
    <x v="0"/>
    <n v="286462"/>
    <s v="долгосрочный"/>
    <n v="719"/>
    <n v="1380426"/>
    <x v="2"/>
    <s v="в ипотеке"/>
    <s v="консолидация кредитов"/>
    <n v="27378.62"/>
    <n v="34.4"/>
    <n v="75"/>
    <n v="10"/>
    <n v="0"/>
    <n v="177916"/>
    <n v="335522"/>
  </r>
  <r>
    <n v="143"/>
    <s v="cf4d223b-958a-4a31-8b82-09ae3996fd0c"/>
    <x v="0"/>
    <n v="223256"/>
    <s v="краткосрочный"/>
    <n v="740"/>
    <n v="804916"/>
    <x v="8"/>
    <s v="в ипотеке"/>
    <s v="консолидация кредитов"/>
    <n v="6774.64"/>
    <n v="13"/>
    <n v="7"/>
    <n v="13"/>
    <n v="0"/>
    <n v="308142"/>
    <n v="587818"/>
  </r>
  <r>
    <n v="144"/>
    <s v="5e02406a-3cd6-49f7-bdc7-0f90ec0bb030"/>
    <x v="0"/>
    <n v="348832"/>
    <s v="долгосрочный"/>
    <n v="704"/>
    <n v="497306"/>
    <x v="3"/>
    <s v="в аренде"/>
    <s v="консолидация кредитов"/>
    <n v="3257.36"/>
    <n v="18.399999999999999"/>
    <m/>
    <n v="4"/>
    <n v="0"/>
    <n v="90022"/>
    <n v="167860"/>
  </r>
  <r>
    <n v="145"/>
    <s v="b0d26cc8-cf23-4eb3-aa53-8074353532ce"/>
    <x v="0"/>
    <n v="537878"/>
    <s v="краткосрочный"/>
    <n v="743"/>
    <n v="1296807"/>
    <x v="7"/>
    <s v="в ипотеке"/>
    <s v="консолидация кредитов"/>
    <n v="24963.53"/>
    <n v="23.5"/>
    <n v="70"/>
    <n v="12"/>
    <n v="0"/>
    <n v="249223"/>
    <n v="515306"/>
  </r>
  <r>
    <n v="146"/>
    <s v="0d165460-bb88-4a53-b8aa-cdbf8c3f342c"/>
    <x v="0"/>
    <n v="196460"/>
    <s v="краткосрочный"/>
    <n v="746"/>
    <n v="942590"/>
    <x v="4"/>
    <s v="в ипотеке"/>
    <s v="консолидация кредитов"/>
    <n v="15160.1"/>
    <n v="14.3"/>
    <m/>
    <n v="8"/>
    <n v="0"/>
    <n v="138700"/>
    <n v="410718"/>
  </r>
  <r>
    <n v="147"/>
    <s v="6ecfe8c1-8b24-472b-9efa-0fd181df38e9"/>
    <x v="0"/>
    <n v="214786"/>
    <s v="краткосрочный"/>
    <n v="723"/>
    <n v="883329"/>
    <x v="10"/>
    <s v="в ипотеке"/>
    <s v="консолидация кредитов"/>
    <n v="11924.97"/>
    <n v="14.3"/>
    <n v="79"/>
    <n v="5"/>
    <n v="0"/>
    <n v="154755"/>
    <n v="193314"/>
  </r>
  <r>
    <n v="148"/>
    <s v="01246538-e5a4-46e1-9db5-082889444846"/>
    <x v="0"/>
    <n v="109538"/>
    <s v="краткосрочный"/>
    <n v="697"/>
    <n v="567606"/>
    <x v="8"/>
    <s v="в ипотеке"/>
    <s v="консолидация кредитов"/>
    <n v="5770.68"/>
    <n v="12"/>
    <n v="62"/>
    <n v="10"/>
    <n v="0"/>
    <n v="86716"/>
    <n v="151206"/>
  </r>
  <r>
    <n v="150"/>
    <s v="6adde19f-937f-4369-a6ad-cfe94b41d6dc"/>
    <x v="0"/>
    <n v="117986"/>
    <s v="краткосрочный"/>
    <n v="694"/>
    <n v="1886890"/>
    <x v="6"/>
    <s v="в аренде"/>
    <s v="консолидация кредитов"/>
    <n v="3207.77"/>
    <n v="13.6"/>
    <n v="19"/>
    <n v="7"/>
    <n v="0"/>
    <n v="80408"/>
    <n v="351296"/>
  </r>
  <r>
    <n v="151"/>
    <s v="ba0dcc40-2355-4934-a4f8-1dc189964279"/>
    <x v="0"/>
    <n v="133804"/>
    <s v="краткосрочный"/>
    <n v="725"/>
    <n v="1386734"/>
    <x v="5"/>
    <s v="в ипотеке"/>
    <s v="бизнес"/>
    <n v="16756.48"/>
    <n v="50.1"/>
    <m/>
    <n v="11"/>
    <n v="0"/>
    <n v="105450"/>
    <n v="260898"/>
  </r>
  <r>
    <n v="152"/>
    <s v="37c41379-e56c-4455-a94b-2b810d80a058"/>
    <x v="0"/>
    <n v="87846"/>
    <s v="краткосрочный"/>
    <n v="736"/>
    <n v="625879"/>
    <x v="5"/>
    <s v="в собственности"/>
    <s v="консолидация кредитов"/>
    <n v="6988.96"/>
    <n v="14.5"/>
    <n v="56"/>
    <n v="16"/>
    <n v="0"/>
    <n v="96330"/>
    <n v="714978"/>
  </r>
  <r>
    <n v="153"/>
    <s v="45f8e491-a49a-478d-8ec0-68d6fbd10c90"/>
    <x v="1"/>
    <n v="332684"/>
    <s v="долгосрочный"/>
    <n v="722"/>
    <n v="881087"/>
    <x v="2"/>
    <s v="в ипотеке"/>
    <s v="консолидация кредитов"/>
    <n v="12702.26"/>
    <n v="13.2"/>
    <m/>
    <n v="9"/>
    <n v="0"/>
    <n v="472226"/>
    <n v="640266"/>
  </r>
  <r>
    <n v="154"/>
    <s v="12be2338-32c8-459d-8201-e85308164a9b"/>
    <x v="0"/>
    <n v="190498"/>
    <s v="краткосрочный"/>
    <n v="706"/>
    <n v="892164"/>
    <x v="7"/>
    <s v="в аренде"/>
    <s v="консолидация кредитов"/>
    <n v="8996.1200000000008"/>
    <n v="33.1"/>
    <n v="64"/>
    <n v="6"/>
    <n v="0"/>
    <n v="88160"/>
    <n v="117744"/>
  </r>
  <r>
    <n v="155"/>
    <s v="a18c315b-1918-4c8c-bf77-15886243427f"/>
    <x v="0"/>
    <n v="448822"/>
    <s v="краткосрочный"/>
    <n v="741"/>
    <n v="1027444"/>
    <x v="7"/>
    <s v="в ипотеке"/>
    <s v="консолидация кредитов"/>
    <n v="21576.400000000001"/>
    <n v="23.9"/>
    <m/>
    <n v="8"/>
    <n v="0"/>
    <n v="669028"/>
    <n v="981838"/>
  </r>
  <r>
    <n v="156"/>
    <s v="886e3ac5-357d-42ab-81cd-aaee8d28c706"/>
    <x v="0"/>
    <n v="229086"/>
    <s v="краткосрочный"/>
    <n v="715"/>
    <n v="787626"/>
    <x v="0"/>
    <s v="в аренде"/>
    <s v="консолидация кредитов"/>
    <n v="6543.79"/>
    <n v="14.7"/>
    <n v="36"/>
    <n v="7"/>
    <n v="1"/>
    <n v="71231"/>
    <n v="152460"/>
  </r>
  <r>
    <n v="157"/>
    <s v="f922a1c3-98e7-4870-ade3-dd9a9b2fa5ee"/>
    <x v="1"/>
    <n v="393558"/>
    <s v="долгосрочный"/>
    <n v="678"/>
    <n v="2317392"/>
    <x v="4"/>
    <s v="в собственности"/>
    <s v="консолидация кредитов"/>
    <n v="22015.3"/>
    <n v="12.5"/>
    <n v="27"/>
    <n v="8"/>
    <n v="0"/>
    <n v="124184"/>
    <n v="145552"/>
  </r>
  <r>
    <n v="158"/>
    <s v="68b77d5b-94b9-46b3-a979-d9ae507df0e2"/>
    <x v="0"/>
    <n v="151954"/>
    <s v="краткосрочный"/>
    <n v="707"/>
    <n v="562419"/>
    <x v="8"/>
    <s v="в аренде"/>
    <s v="консолидация кредитов"/>
    <n v="14341.77"/>
    <n v="17.5"/>
    <m/>
    <n v="9"/>
    <n v="1"/>
    <n v="107692"/>
    <n v="219142"/>
  </r>
  <r>
    <n v="160"/>
    <s v="7e1c0a75-f49e-4a18-aa19-260ff92b57df"/>
    <x v="0"/>
    <n v="254562"/>
    <s v="краткосрочный"/>
    <n v="738"/>
    <n v="669123"/>
    <x v="9"/>
    <s v="в аренде"/>
    <s v="консолидация кредитов"/>
    <n v="13549.66"/>
    <n v="43.3"/>
    <m/>
    <n v="13"/>
    <n v="0"/>
    <n v="261383"/>
    <n v="743600"/>
  </r>
  <r>
    <n v="161"/>
    <s v="f20cccab-9676-4fba-a5c2-7e6d52d07bba"/>
    <x v="1"/>
    <n v="87912"/>
    <s v="краткосрочный"/>
    <n v="750"/>
    <n v="960184"/>
    <x v="2"/>
    <s v="в аренде"/>
    <s v="консолидация кредитов"/>
    <n v="3432.73"/>
    <n v="12"/>
    <n v="42"/>
    <n v="9"/>
    <n v="0"/>
    <n v="86051"/>
    <n v="301026"/>
  </r>
  <r>
    <n v="162"/>
    <s v="f36792bd-e4e8-432a-95b6-49c8965cf1d9"/>
    <x v="1"/>
    <n v="156178"/>
    <s v="краткосрочный"/>
    <n v="716"/>
    <n v="1124040"/>
    <x v="1"/>
    <s v="в аренде"/>
    <s v="иное"/>
    <n v="8617.64"/>
    <n v="24"/>
    <n v="33"/>
    <n v="9"/>
    <n v="5"/>
    <n v="6194"/>
    <n v="108790"/>
  </r>
  <r>
    <n v="163"/>
    <s v="0af8fb87-4963-408f-824d-63c51cfb7f92"/>
    <x v="0"/>
    <n v="645018"/>
    <s v="долгосрочный"/>
    <n v="737"/>
    <n v="2692471"/>
    <x v="2"/>
    <s v="в ипотеке"/>
    <s v="консолидация кредитов"/>
    <n v="40386.97"/>
    <n v="23"/>
    <m/>
    <n v="21"/>
    <n v="0"/>
    <n v="640376"/>
    <n v="1468302"/>
  </r>
  <r>
    <n v="164"/>
    <s v="c202ba1a-d4a2-42d7-a2f1-d0093fc4509b"/>
    <x v="0"/>
    <n v="605726"/>
    <s v="краткосрочный"/>
    <n v="748"/>
    <n v="3609145"/>
    <x v="2"/>
    <s v="в ипотеке"/>
    <s v="консолидация кредитов"/>
    <n v="43610.7"/>
    <n v="17"/>
    <n v="59"/>
    <n v="10"/>
    <n v="0"/>
    <n v="378423"/>
    <n v="475772"/>
  </r>
  <r>
    <n v="166"/>
    <s v="fc950ca6-8f85-425c-a800-85a71a4e0870"/>
    <x v="1"/>
    <n v="168300"/>
    <s v="долгосрочный"/>
    <n v="702"/>
    <n v="688522"/>
    <x v="4"/>
    <s v="в аренде"/>
    <s v="иное"/>
    <n v="11762.14"/>
    <n v="15"/>
    <n v="30"/>
    <n v="9"/>
    <n v="0"/>
    <n v="128041"/>
    <n v="273042"/>
  </r>
  <r>
    <n v="167"/>
    <s v="fd4ca23b-1ad4-404e-97c4-f1834094d9d8"/>
    <x v="0"/>
    <n v="174460"/>
    <s v="краткосрочный"/>
    <n v="723"/>
    <n v="1318429"/>
    <x v="1"/>
    <s v="в собственности"/>
    <s v="иное"/>
    <n v="10547.47"/>
    <n v="29.2"/>
    <n v="55"/>
    <n v="14"/>
    <n v="0"/>
    <n v="55176"/>
    <n v="443586"/>
  </r>
  <r>
    <n v="168"/>
    <s v="ab77813a-d625-4f19-9772-f17d6654656c"/>
    <x v="0"/>
    <n v="768394"/>
    <s v="долгосрочный"/>
    <n v="651"/>
    <n v="1651252"/>
    <x v="4"/>
    <s v="в ипотеке"/>
    <s v="консолидация кредитов"/>
    <n v="19264.669999999998"/>
    <n v="18.2"/>
    <n v="30"/>
    <n v="6"/>
    <n v="0"/>
    <n v="421420"/>
    <n v="559592"/>
  </r>
  <r>
    <n v="169"/>
    <s v="50b9be84-4a19-4005-b50a-016352734f4d"/>
    <x v="0"/>
    <n v="314226"/>
    <s v="долгосрочный"/>
    <n v="723"/>
    <n v="2638454"/>
    <x v="7"/>
    <s v="в ипотеке"/>
    <s v="иное"/>
    <n v="34959.43"/>
    <n v="44"/>
    <n v="54"/>
    <n v="10"/>
    <n v="0"/>
    <n v="662815"/>
    <n v="969034"/>
  </r>
  <r>
    <n v="170"/>
    <s v="47fdd7c4-e629-4826-a847-d2438cf2f445"/>
    <x v="0"/>
    <n v="64966"/>
    <s v="краткосрочный"/>
    <n v="723"/>
    <n v="1224968"/>
    <x v="11"/>
    <s v="в ипотеке"/>
    <s v="иное"/>
    <n v="23172.21"/>
    <n v="17.899999999999999"/>
    <n v="48"/>
    <n v="16"/>
    <n v="0"/>
    <n v="858154"/>
    <n v="1344574"/>
  </r>
  <r>
    <n v="171"/>
    <s v="a32475a6-e244-4386-98a7-b02c1c78e2c1"/>
    <x v="0"/>
    <n v="300366"/>
    <s v="краткосрочный"/>
    <n v="730"/>
    <n v="833188"/>
    <x v="11"/>
    <s v="в ипотеке"/>
    <s v="консолидация кредитов"/>
    <n v="13400.32"/>
    <n v="15"/>
    <n v="37"/>
    <n v="7"/>
    <n v="0"/>
    <n v="179721"/>
    <n v="338932"/>
  </r>
  <r>
    <n v="172"/>
    <s v="ee43e681-9eca-4f0a-9b37-0c7a242b7963"/>
    <x v="0"/>
    <n v="263648"/>
    <s v="краткосрочный"/>
    <n v="736"/>
    <n v="1138518"/>
    <x v="10"/>
    <s v="в аренде"/>
    <s v="консолидация кредитов"/>
    <n v="12808.28"/>
    <n v="10"/>
    <m/>
    <n v="6"/>
    <n v="1"/>
    <n v="61788"/>
    <n v="202092"/>
  </r>
  <r>
    <n v="174"/>
    <s v="a2dc4e54-eaa7-4bbc-b103-8d06d05a3f54"/>
    <x v="0"/>
    <n v="716958"/>
    <s v="краткосрочный"/>
    <n v="718"/>
    <n v="1934960"/>
    <x v="10"/>
    <s v="в ипотеке"/>
    <s v="ремонт жилья"/>
    <n v="31765.72"/>
    <n v="15.6"/>
    <n v="24"/>
    <n v="9"/>
    <n v="0"/>
    <n v="168815"/>
    <n v="228624"/>
  </r>
  <r>
    <n v="175"/>
    <s v="860862ac-4148-48de-88df-fff9e7f4d784"/>
    <x v="1"/>
    <n v="459602"/>
    <s v="долгосрочный"/>
    <n v="712"/>
    <n v="982870"/>
    <x v="9"/>
    <s v="в ипотеке"/>
    <s v="консолидация кредитов"/>
    <n v="12859.01"/>
    <n v="22.7"/>
    <m/>
    <n v="6"/>
    <n v="0"/>
    <n v="390621"/>
    <n v="468204"/>
  </r>
  <r>
    <n v="176"/>
    <s v="1eefc01a-2551-44c9-8305-0fd083e770ac"/>
    <x v="0"/>
    <n v="405856"/>
    <s v="долгосрочный"/>
    <n v="708"/>
    <n v="1155751"/>
    <x v="2"/>
    <s v="в аренде"/>
    <s v="консолидация кредитов"/>
    <n v="32264.85"/>
    <n v="13.8"/>
    <m/>
    <n v="13"/>
    <n v="0"/>
    <n v="338181"/>
    <n v="594198"/>
  </r>
  <r>
    <n v="177"/>
    <s v="133bad47-5555-49f6-9885-70756e18ad74"/>
    <x v="1"/>
    <n v="547580"/>
    <s v="краткосрочный"/>
    <n v="710"/>
    <n v="1125978"/>
    <x v="3"/>
    <s v="в аренде"/>
    <s v="консолидация кредитов"/>
    <n v="9758.4"/>
    <n v="30.5"/>
    <n v="58"/>
    <n v="6"/>
    <n v="0"/>
    <n v="435328"/>
    <n v="790064"/>
  </r>
  <r>
    <n v="178"/>
    <s v="3d444fd0-12df-4671-a439-e6933570da1b"/>
    <x v="0"/>
    <n v="175428"/>
    <s v="краткосрочный"/>
    <n v="698"/>
    <n v="1136238"/>
    <x v="4"/>
    <s v="в аренде"/>
    <s v="приобретение автомобиля"/>
    <n v="2594.4499999999998"/>
    <n v="14.1"/>
    <n v="68"/>
    <n v="4"/>
    <n v="0"/>
    <n v="70832"/>
    <n v="96470"/>
  </r>
  <r>
    <n v="181"/>
    <s v="64dcd3aa-3c82-4c70-929a-a83d249d894a"/>
    <x v="0"/>
    <n v="234806"/>
    <s v="долгосрочный"/>
    <n v="689"/>
    <n v="866799"/>
    <x v="10"/>
    <s v="в ипотеке"/>
    <s v="консолидация кредитов"/>
    <n v="3676.69"/>
    <n v="7.1"/>
    <n v="7"/>
    <n v="4"/>
    <n v="2"/>
    <n v="86051"/>
    <n v="167750"/>
  </r>
  <r>
    <n v="182"/>
    <s v="51fcba2d-c634-4e05-ba0f-9d1b3e2e70a5"/>
    <x v="1"/>
    <n v="25806"/>
    <s v="краткосрочный"/>
    <n v="685"/>
    <n v="742976"/>
    <x v="0"/>
    <s v="в аренде"/>
    <s v="иное"/>
    <n v="6377.16"/>
    <n v="6.6"/>
    <n v="35"/>
    <n v="5"/>
    <n v="0"/>
    <n v="8189"/>
    <n v="47432"/>
  </r>
  <r>
    <n v="183"/>
    <s v="62c2c24e-d73e-424b-b344-173ff9c1ab34"/>
    <x v="0"/>
    <n v="332706"/>
    <s v="краткосрочный"/>
    <n v="735"/>
    <n v="957790"/>
    <x v="11"/>
    <s v="в ипотеке"/>
    <s v="консолидация кредитов"/>
    <n v="10855.08"/>
    <n v="14.6"/>
    <m/>
    <n v="9"/>
    <n v="0"/>
    <n v="220571"/>
    <n v="498828"/>
  </r>
  <r>
    <n v="184"/>
    <s v="7d09ca08-2cdd-4da0-8419-56efa1742725"/>
    <x v="0"/>
    <n v="333124"/>
    <s v="краткосрочный"/>
    <n v="703"/>
    <n v="1300246"/>
    <x v="2"/>
    <s v="в ипотеке"/>
    <s v="консолидация кредитов"/>
    <n v="13110.76"/>
    <n v="17.8"/>
    <n v="22"/>
    <n v="10"/>
    <n v="0"/>
    <n v="173128"/>
    <n v="384032"/>
  </r>
  <r>
    <n v="185"/>
    <s v="bc0556e1-ef0d-4ad8-a579-83fffe860d50"/>
    <x v="0"/>
    <n v="441276"/>
    <s v="краткосрочный"/>
    <n v="747"/>
    <n v="2305669"/>
    <x v="2"/>
    <s v="в ипотеке"/>
    <s v="консолидация кредитов"/>
    <n v="24017.52"/>
    <n v="15.8"/>
    <m/>
    <n v="14"/>
    <n v="0"/>
    <n v="678851"/>
    <n v="2245848"/>
  </r>
  <r>
    <n v="186"/>
    <s v="2cfaebac-5ad2-44c3-804f-8cee5fd8ea96"/>
    <x v="0"/>
    <n v="327756"/>
    <s v="краткосрочный"/>
    <n v="707"/>
    <n v="830319"/>
    <x v="6"/>
    <s v="в аренде"/>
    <s v="консолидация кредитов"/>
    <n v="9271.81"/>
    <n v="13.4"/>
    <m/>
    <n v="6"/>
    <n v="0"/>
    <n v="245727"/>
    <n v="292732"/>
  </r>
  <r>
    <n v="188"/>
    <s v="e3c54e03-73c7-418d-9672-f3eda66c4f4f"/>
    <x v="0"/>
    <n v="476586"/>
    <s v="краткосрочный"/>
    <n v="707"/>
    <n v="1403207"/>
    <x v="8"/>
    <s v="в аренде"/>
    <s v="консолидация кредитов"/>
    <n v="18241.52"/>
    <n v="16.5"/>
    <n v="11"/>
    <n v="6"/>
    <n v="0"/>
    <n v="91580"/>
    <n v="214654"/>
  </r>
  <r>
    <n v="190"/>
    <s v="b48dacc4-9a81-4817-9efc-62f4678f632b"/>
    <x v="0"/>
    <n v="261800"/>
    <s v="краткосрочный"/>
    <n v="738"/>
    <n v="1488536"/>
    <x v="5"/>
    <s v="в аренде"/>
    <s v="консолидация кредитов"/>
    <n v="21087.72"/>
    <n v="17.600000000000001"/>
    <n v="45"/>
    <n v="8"/>
    <n v="0"/>
    <n v="178220"/>
    <n v="274780"/>
  </r>
  <r>
    <n v="191"/>
    <s v="bcb7a8a2-54b9-4d2e-907d-066d7db1332f"/>
    <x v="1"/>
    <n v="433136"/>
    <s v="долгосрочный"/>
    <n v="682"/>
    <n v="1178323"/>
    <x v="10"/>
    <s v="в ипотеке"/>
    <s v="консолидация кредитов"/>
    <n v="17969.439999999999"/>
    <n v="17.8"/>
    <m/>
    <n v="16"/>
    <n v="0"/>
    <n v="355471"/>
    <n v="426514"/>
  </r>
  <r>
    <n v="192"/>
    <s v="3569687c-9c83-4902-8499-07554a9de12b"/>
    <x v="1"/>
    <n v="322124"/>
    <s v="долгосрочный"/>
    <n v="716"/>
    <n v="1020034"/>
    <x v="10"/>
    <s v="в ипотеке"/>
    <s v="консолидация кредитов"/>
    <n v="16915.32"/>
    <n v="21.5"/>
    <m/>
    <n v="10"/>
    <n v="0"/>
    <n v="205865"/>
    <n v="341506"/>
  </r>
  <r>
    <n v="195"/>
    <s v="67d9a806-c23d-45fc-8c49-aec86224c66f"/>
    <x v="0"/>
    <n v="437668"/>
    <s v="краткосрочный"/>
    <n v="749"/>
    <n v="2683693"/>
    <x v="6"/>
    <s v="в ипотеке"/>
    <s v="консолидация кредитов"/>
    <n v="5993.55"/>
    <n v="36.299999999999997"/>
    <m/>
    <n v="7"/>
    <n v="0"/>
    <n v="326496"/>
    <n v="562584"/>
  </r>
  <r>
    <n v="196"/>
    <s v="36a90e1f-25bb-4666-b78a-62b17ecc427d"/>
    <x v="0"/>
    <n v="377322"/>
    <s v="краткосрочный"/>
    <n v="740"/>
    <n v="1288162"/>
    <x v="3"/>
    <s v="в аренде"/>
    <s v="консолидация кредитов"/>
    <n v="17068.080000000002"/>
    <n v="22.5"/>
    <n v="16"/>
    <n v="8"/>
    <n v="0"/>
    <n v="358549"/>
    <n v="494824"/>
  </r>
  <r>
    <n v="197"/>
    <s v="86ea6dde-87de-443a-98a8-1ddb8c454811"/>
    <x v="0"/>
    <n v="606122"/>
    <s v="долгосрочный"/>
    <n v="693"/>
    <n v="1395911"/>
    <x v="2"/>
    <s v="в ипотеке"/>
    <s v="консолидация кредитов"/>
    <n v="24079.46"/>
    <n v="15"/>
    <m/>
    <n v="8"/>
    <n v="1"/>
    <n v="168378"/>
    <n v="332156"/>
  </r>
  <r>
    <n v="198"/>
    <s v="f0d0fb77-c03c-4e41-86ce-421999997be0"/>
    <x v="0"/>
    <n v="520982"/>
    <s v="долгосрочный"/>
    <n v="724"/>
    <n v="1031111"/>
    <x v="2"/>
    <s v="в аренде"/>
    <s v="консолидация кредитов"/>
    <n v="17013.169999999998"/>
    <n v="19.7"/>
    <m/>
    <n v="12"/>
    <n v="0"/>
    <n v="267976"/>
    <n v="475178"/>
  </r>
  <r>
    <n v="199"/>
    <s v="c68e4653-01eb-4e55-88c3-80b151fa9c90"/>
    <x v="1"/>
    <n v="304590"/>
    <s v="краткосрочный"/>
    <n v="746"/>
    <n v="1202510"/>
    <x v="7"/>
    <s v="в аренде"/>
    <s v="консолидация кредитов"/>
    <n v="28960.18"/>
    <n v="16.100000000000001"/>
    <m/>
    <n v="9"/>
    <n v="0"/>
    <n v="314830"/>
    <n v="619982"/>
  </r>
  <r>
    <n v="200"/>
    <s v="142ac1e6-9f6b-4656-b1c5-a3aeca3b3736"/>
    <x v="1"/>
    <n v="472362"/>
    <s v="краткосрочный"/>
    <n v="732"/>
    <n v="1075058"/>
    <x v="6"/>
    <s v="в ипотеке"/>
    <s v="консолидация кредитов"/>
    <n v="22218.03"/>
    <n v="17.5"/>
    <m/>
    <n v="13"/>
    <n v="0"/>
    <n v="392369"/>
    <n v="542146"/>
  </r>
  <r>
    <n v="201"/>
    <s v="91a2224e-3024-4b3c-848b-3ecf24503d71"/>
    <x v="1"/>
    <n v="322872"/>
    <s v="долгосрочный"/>
    <n v="708"/>
    <n v="985245"/>
    <x v="2"/>
    <s v="в ипотеке"/>
    <s v="ремонт жилья"/>
    <n v="10895.17"/>
    <n v="8.6"/>
    <m/>
    <n v="7"/>
    <n v="0"/>
    <n v="106894"/>
    <n v="357698"/>
  </r>
  <r>
    <n v="202"/>
    <s v="51e76175-9403-4871-a6e4-c5b5ea7a1412"/>
    <x v="0"/>
    <n v="149402"/>
    <s v="краткосрочный"/>
    <n v="727"/>
    <n v="841491"/>
    <x v="7"/>
    <s v="в аренде"/>
    <s v="консолидация кредитов"/>
    <n v="18723.169999999998"/>
    <n v="13.9"/>
    <m/>
    <n v="14"/>
    <n v="0"/>
    <n v="163571"/>
    <n v="539572"/>
  </r>
  <r>
    <n v="203"/>
    <s v="546408e9-0300-401e-a111-446b87b78fa2"/>
    <x v="0"/>
    <n v="150458"/>
    <s v="краткосрочный"/>
    <n v="737"/>
    <n v="1330513"/>
    <x v="6"/>
    <s v="в ипотеке"/>
    <s v="консолидация кредитов"/>
    <n v="4446.1899999999996"/>
    <n v="13.3"/>
    <m/>
    <n v="13"/>
    <n v="0"/>
    <n v="129827"/>
    <n v="316492"/>
  </r>
  <r>
    <n v="205"/>
    <s v="0e0fa488-b6cb-444e-b3cf-c2021a74cad8"/>
    <x v="0"/>
    <n v="341352"/>
    <s v="долгосрочный"/>
    <n v="712"/>
    <n v="751108"/>
    <x v="3"/>
    <s v="в ипотеке"/>
    <s v="консолидация кредитов"/>
    <n v="10327.83"/>
    <n v="17.399999999999999"/>
    <m/>
    <n v="11"/>
    <n v="0"/>
    <n v="81377"/>
    <n v="110858"/>
  </r>
  <r>
    <n v="206"/>
    <s v="2bac8213-2ea9-4aa7-9112-8cc72cbb616e"/>
    <x v="1"/>
    <n v="432256"/>
    <s v="краткосрочный"/>
    <n v="737"/>
    <n v="2053216"/>
    <x v="2"/>
    <s v="в ипотеке"/>
    <s v="консолидация кредитов"/>
    <n v="16305.8"/>
    <n v="9"/>
    <m/>
    <n v="11"/>
    <n v="0"/>
    <n v="316331"/>
    <n v="638088"/>
  </r>
  <r>
    <n v="207"/>
    <s v="117496d1-3c6e-4299-a8f6-0e4668b6bef9"/>
    <x v="0"/>
    <n v="301114"/>
    <s v="долгосрочный"/>
    <n v="645"/>
    <n v="825246"/>
    <x v="3"/>
    <s v="в аренде"/>
    <s v="консолидация кредитов"/>
    <n v="5948.71"/>
    <n v="15.5"/>
    <m/>
    <n v="10"/>
    <n v="1"/>
    <n v="59888"/>
    <n v="372746"/>
  </r>
  <r>
    <n v="208"/>
    <s v="289b5992-ceed-469a-9c30-9a8c5567a1ee"/>
    <x v="0"/>
    <n v="79398"/>
    <s v="краткосрочный"/>
    <n v="718"/>
    <n v="761824"/>
    <x v="4"/>
    <s v="в аренде"/>
    <s v="консолидация кредитов"/>
    <n v="13459.03"/>
    <n v="11.8"/>
    <m/>
    <n v="13"/>
    <n v="0"/>
    <n v="159315"/>
    <n v="317526"/>
  </r>
  <r>
    <n v="209"/>
    <s v="50d18312-05f4-44c6-8b25-5afe86526d33"/>
    <x v="0"/>
    <n v="171842"/>
    <s v="краткосрочный"/>
    <n v="724"/>
    <n v="612199"/>
    <x v="4"/>
    <s v="в аренде"/>
    <s v="консолидация кредитов"/>
    <n v="6734.17"/>
    <n v="13"/>
    <m/>
    <n v="12"/>
    <n v="0"/>
    <n v="330714"/>
    <n v="558228"/>
  </r>
  <r>
    <n v="210"/>
    <s v="8156ed23-5700-4450-a981-dcff4cf322ce"/>
    <x v="0"/>
    <n v="329120"/>
    <s v="долгосрочный"/>
    <n v="715"/>
    <n v="1515896"/>
    <x v="6"/>
    <s v="в ипотеке"/>
    <s v="консолидация кредитов"/>
    <n v="21601.48"/>
    <n v="14.9"/>
    <m/>
    <n v="19"/>
    <n v="0"/>
    <n v="332576"/>
    <n v="683980"/>
  </r>
  <r>
    <n v="211"/>
    <s v="fa3af482-4fd5-4b0c-8d75-d3292a195463"/>
    <x v="0"/>
    <n v="486288"/>
    <s v="долгосрочный"/>
    <n v="707"/>
    <n v="1654577"/>
    <x v="1"/>
    <s v="в ипотеке"/>
    <s v="консолидация кредитов"/>
    <n v="22612.47"/>
    <n v="20"/>
    <n v="14"/>
    <n v="18"/>
    <n v="0"/>
    <n v="407835"/>
    <n v="821282"/>
  </r>
  <r>
    <n v="212"/>
    <s v="9af01efe-ca83-4a69-bae2-a2d80b18e467"/>
    <x v="0"/>
    <n v="104368"/>
    <s v="краткосрочный"/>
    <n v="691"/>
    <n v="853974"/>
    <x v="7"/>
    <s v="в аренде"/>
    <s v="консолидация кредитов"/>
    <n v="22559.08"/>
    <n v="22.3"/>
    <n v="32"/>
    <n v="10"/>
    <n v="1"/>
    <n v="116223"/>
    <n v="195580"/>
  </r>
  <r>
    <n v="213"/>
    <s v="660e1e64-6904-4904-acd7-6c7dc096bbfc"/>
    <x v="0"/>
    <n v="205854"/>
    <s v="краткосрочный"/>
    <n v="717"/>
    <n v="1898860"/>
    <x v="2"/>
    <s v="в ипотеке"/>
    <s v="консолидация кредитов"/>
    <n v="31647.73"/>
    <n v="17.8"/>
    <n v="15"/>
    <n v="6"/>
    <n v="0"/>
    <n v="195738"/>
    <n v="251284"/>
  </r>
  <r>
    <n v="214"/>
    <s v="1eff98c5-6382-4c2b-8241-1193ea885216"/>
    <x v="1"/>
    <n v="96690"/>
    <s v="краткосрочный"/>
    <n v="673"/>
    <n v="280136"/>
    <x v="11"/>
    <s v="в ипотеке"/>
    <s v="консолидация кредитов"/>
    <n v="4598.76"/>
    <n v="20.399999999999999"/>
    <n v="51"/>
    <n v="4"/>
    <n v="0"/>
    <n v="179037"/>
    <n v="329582"/>
  </r>
  <r>
    <n v="215"/>
    <s v="580287c4-97f3-4e12-b815-4a57be8fc372"/>
    <x v="0"/>
    <n v="111408"/>
    <s v="краткосрочный"/>
    <n v="733"/>
    <n v="1154592"/>
    <x v="2"/>
    <s v="в аренде"/>
    <s v="консолидация кредитов"/>
    <n v="18762.12"/>
    <n v="14"/>
    <n v="47"/>
    <n v="9"/>
    <n v="0"/>
    <n v="283936"/>
    <n v="465674"/>
  </r>
  <r>
    <n v="216"/>
    <s v="b0e36332-8a35-45a8-94bb-a2ccdbb43f93"/>
    <x v="0"/>
    <n v="284152"/>
    <s v="краткосрочный"/>
    <n v="700"/>
    <n v="1054519"/>
    <x v="2"/>
    <s v="в ипотеке"/>
    <s v="консолидация кредитов"/>
    <n v="15202.66"/>
    <n v="10.199999999999999"/>
    <n v="36"/>
    <n v="12"/>
    <n v="0"/>
    <n v="182780"/>
    <n v="366146"/>
  </r>
  <r>
    <n v="217"/>
    <s v="f2679b6f-e5c8-4af8-8027-b2933a535741"/>
    <x v="1"/>
    <n v="269170"/>
    <s v="краткосрочный"/>
    <n v="714"/>
    <n v="1259206"/>
    <x v="2"/>
    <s v="в ипотеке"/>
    <s v="консолидация кредитов"/>
    <n v="15110.51"/>
    <n v="10.8"/>
    <m/>
    <n v="9"/>
    <n v="1"/>
    <n v="392730"/>
    <n v="639584"/>
  </r>
  <r>
    <n v="218"/>
    <s v="3ee8dea0-7560-4a54-8cf2-18a196f68618"/>
    <x v="0"/>
    <n v="149116"/>
    <s v="краткосрочный"/>
    <n v="700"/>
    <n v="1380160"/>
    <x v="8"/>
    <s v="в ипотеке"/>
    <s v="ремонт жилья"/>
    <n v="18171.98"/>
    <n v="18.7"/>
    <m/>
    <n v="5"/>
    <n v="0"/>
    <n v="95171"/>
    <n v="112574"/>
  </r>
  <r>
    <n v="219"/>
    <s v="e74223bc-f0d9-4ae5-8616-229c49df7902"/>
    <x v="0"/>
    <n v="396792"/>
    <s v="долгосрочный"/>
    <n v="731"/>
    <n v="745997"/>
    <x v="2"/>
    <s v="в собственности"/>
    <s v="консолидация кредитов"/>
    <n v="7522.29"/>
    <n v="30.9"/>
    <m/>
    <n v="11"/>
    <n v="0"/>
    <n v="295944"/>
    <n v="835802"/>
  </r>
  <r>
    <n v="220"/>
    <s v="7fa3a146-1ab1-48bf-8917-41022a07383a"/>
    <x v="0"/>
    <n v="128832"/>
    <s v="краткосрочный"/>
    <n v="719"/>
    <n v="1483520"/>
    <x v="2"/>
    <s v="в аренде"/>
    <s v="консолидация кредитов"/>
    <n v="8381.85"/>
    <n v="14"/>
    <n v="38"/>
    <n v="4"/>
    <n v="0"/>
    <n v="36708"/>
    <n v="64372"/>
  </r>
  <r>
    <n v="221"/>
    <s v="0ce26174-19c8-48b5-8a4d-226aca78367e"/>
    <x v="0"/>
    <n v="152790"/>
    <s v="краткосрочный"/>
    <n v="743"/>
    <n v="678661"/>
    <x v="2"/>
    <s v="в аренде"/>
    <s v="консолидация кредитов"/>
    <n v="4450.9399999999996"/>
    <n v="17.100000000000001"/>
    <n v="8"/>
    <n v="5"/>
    <n v="1"/>
    <n v="119510"/>
    <n v="229086"/>
  </r>
  <r>
    <n v="222"/>
    <s v="9f9bb0ba-9afd-4b10-b489-28cd65bbf75c"/>
    <x v="1"/>
    <n v="152966"/>
    <s v="краткосрочный"/>
    <n v="708"/>
    <n v="1334902"/>
    <x v="5"/>
    <s v="в ипотеке"/>
    <s v="консолидация кредитов"/>
    <n v="10845.96"/>
    <n v="15"/>
    <n v="41"/>
    <n v="13"/>
    <n v="0"/>
    <n v="82593"/>
    <n v="302654"/>
  </r>
  <r>
    <n v="223"/>
    <s v="529f45cf-801d-4844-994d-8b3b2db40bd9"/>
    <x v="1"/>
    <n v="292292"/>
    <s v="краткосрочный"/>
    <n v="741"/>
    <n v="666805"/>
    <x v="4"/>
    <s v="в аренде"/>
    <s v="бизнес"/>
    <n v="6223.45"/>
    <n v="16.3"/>
    <m/>
    <n v="7"/>
    <n v="0"/>
    <n v="81016"/>
    <n v="198352"/>
  </r>
  <r>
    <n v="224"/>
    <s v="4c328ed4-c746-4ae6-92cc-8c648dd8c366"/>
    <x v="0"/>
    <n v="449460"/>
    <s v="долгосрочный"/>
    <n v="658"/>
    <n v="1057768"/>
    <x v="1"/>
    <s v="в аренде"/>
    <s v="консолидация кредитов"/>
    <n v="19039.71"/>
    <n v="4.9000000000000004"/>
    <m/>
    <n v="8"/>
    <n v="0"/>
    <n v="367992"/>
    <n v="510290"/>
  </r>
  <r>
    <n v="225"/>
    <s v="248d929d-28d2-437b-a3ab-912346b03513"/>
    <x v="0"/>
    <n v="86724"/>
    <s v="краткосрочный"/>
    <n v="716"/>
    <n v="580469"/>
    <x v="5"/>
    <s v="в ипотеке"/>
    <s v="консолидация кредитов"/>
    <n v="7352.62"/>
    <n v="21.4"/>
    <m/>
    <n v="6"/>
    <n v="0"/>
    <n v="109687"/>
    <n v="182226"/>
  </r>
  <r>
    <n v="228"/>
    <s v="bdc8384b-c937-4c0b-b2a5-8e3d755c8d7b"/>
    <x v="0"/>
    <n v="763840"/>
    <s v="краткосрочный"/>
    <n v="742"/>
    <n v="1639776"/>
    <x v="2"/>
    <s v="в ипотеке"/>
    <s v="консолидация кредитов"/>
    <n v="23640.18"/>
    <n v="11.9"/>
    <m/>
    <n v="9"/>
    <n v="0"/>
    <n v="606461"/>
    <n v="1141800"/>
  </r>
  <r>
    <n v="229"/>
    <s v="c746e142-7048-4f4d-b3ff-294bc3673b3c"/>
    <x v="1"/>
    <n v="83864"/>
    <s v="краткосрочный"/>
    <n v="699"/>
    <n v="564414"/>
    <x v="3"/>
    <s v="в аренде"/>
    <s v="консолидация кредитов"/>
    <n v="11711.6"/>
    <n v="17.2"/>
    <n v="53"/>
    <n v="12"/>
    <n v="0"/>
    <n v="18639"/>
    <n v="107932"/>
  </r>
  <r>
    <n v="231"/>
    <s v="2f026faa-1ea6-47b1-8be0-c69631b988f6"/>
    <x v="1"/>
    <n v="142846"/>
    <s v="краткосрочный"/>
    <n v="750"/>
    <n v="654227"/>
    <x v="2"/>
    <s v="в ипотеке"/>
    <s v="консолидация кредитов"/>
    <n v="16246.71"/>
    <n v="22.6"/>
    <n v="16"/>
    <n v="9"/>
    <n v="0"/>
    <n v="53694"/>
    <n v="112662"/>
  </r>
  <r>
    <n v="232"/>
    <s v="7b2a256c-be3f-4f98-b797-f9f38f075a66"/>
    <x v="1"/>
    <n v="551980"/>
    <s v="долгосрочный"/>
    <n v="720"/>
    <n v="1906840"/>
    <x v="1"/>
    <s v="в собственности"/>
    <s v="бизнес"/>
    <n v="33528.54"/>
    <n v="16"/>
    <m/>
    <n v="6"/>
    <n v="0"/>
    <n v="334780"/>
    <n v="441518"/>
  </r>
  <r>
    <n v="233"/>
    <s v="a02537d3-16b1-4a7a-a8a0-e7cf0ff98e6c"/>
    <x v="0"/>
    <n v="504658"/>
    <s v="краткосрочный"/>
    <n v="685"/>
    <n v="3874100"/>
    <x v="2"/>
    <s v="в аренде"/>
    <s v="консолидация кредитов"/>
    <n v="4100.2"/>
    <n v="10.3"/>
    <n v="1"/>
    <n v="7"/>
    <n v="0"/>
    <n v="167827"/>
    <n v="397408"/>
  </r>
  <r>
    <n v="235"/>
    <s v="c8d35d40-d82a-4eed-9768-c09e61f8fe68"/>
    <x v="1"/>
    <n v="177628"/>
    <s v="долгосрочный"/>
    <n v="709"/>
    <n v="843771"/>
    <x v="6"/>
    <s v="в аренде"/>
    <s v="консолидация кредитов"/>
    <n v="5027.59"/>
    <n v="20.5"/>
    <m/>
    <n v="8"/>
    <n v="0"/>
    <n v="94221"/>
    <n v="172062"/>
  </r>
  <r>
    <n v="237"/>
    <s v="7a4ecabe-6d54-4609-a0f0-17b20b1622a9"/>
    <x v="0"/>
    <n v="398464"/>
    <s v="долгосрочный"/>
    <n v="715"/>
    <n v="975004"/>
    <x v="2"/>
    <s v="в ипотеке"/>
    <s v="консолидация кредитов"/>
    <n v="15356.37"/>
    <n v="18.5"/>
    <m/>
    <n v="13"/>
    <n v="0"/>
    <n v="326857"/>
    <n v="650276"/>
  </r>
  <r>
    <n v="238"/>
    <s v="4a38f197-1e4a-49f9-bc02-7563c7663f69"/>
    <x v="0"/>
    <n v="732028"/>
    <s v="краткосрочный"/>
    <n v="737"/>
    <n v="1724193"/>
    <x v="2"/>
    <s v="в ипотеке"/>
    <s v="консолидация кредитов"/>
    <n v="32041.22"/>
    <n v="16.7"/>
    <n v="21"/>
    <n v="14"/>
    <n v="0"/>
    <n v="628425"/>
    <n v="1017698"/>
  </r>
  <r>
    <n v="239"/>
    <s v="ee5f9ebe-0bc7-4be2-ba09-07329fb9f0f9"/>
    <x v="0"/>
    <n v="660132"/>
    <s v="долгосрочный"/>
    <n v="722"/>
    <n v="1634323"/>
    <x v="2"/>
    <s v="в ипотеке"/>
    <s v="консолидация кредитов"/>
    <n v="18931.03"/>
    <n v="10.199999999999999"/>
    <m/>
    <n v="17"/>
    <n v="1"/>
    <n v="452713"/>
    <n v="927762"/>
  </r>
  <r>
    <n v="240"/>
    <s v="70e8b7c3-5c89-43d9-91b2-54c5f82e6aeb"/>
    <x v="0"/>
    <n v="25894"/>
    <s v="краткосрочный"/>
    <n v="748"/>
    <n v="1024727"/>
    <x v="0"/>
    <s v="в аренде"/>
    <s v="консолидация кредитов"/>
    <n v="12723.73"/>
    <n v="15.9"/>
    <m/>
    <n v="12"/>
    <n v="0"/>
    <n v="30590"/>
    <n v="492008"/>
  </r>
  <r>
    <n v="242"/>
    <s v="1c9b370f-8dce-4135-af08-8fdea9fcc3fa"/>
    <x v="0"/>
    <n v="77132"/>
    <s v="краткосрочный"/>
    <n v="657"/>
    <n v="2093762"/>
    <x v="6"/>
    <s v="в аренде"/>
    <s v="медицинские счета"/>
    <n v="47284.160000000003"/>
    <n v="8.6999999999999993"/>
    <n v="81"/>
    <n v="13"/>
    <n v="0"/>
    <n v="588449"/>
    <n v="703142"/>
  </r>
  <r>
    <n v="243"/>
    <s v="fe12ac96-f1c9-4ee1-8564-7b9c407be684"/>
    <x v="0"/>
    <n v="128634"/>
    <s v="краткосрочный"/>
    <n v="695"/>
    <n v="463657"/>
    <x v="5"/>
    <s v="в ипотеке"/>
    <s v="иное"/>
    <n v="9891.4"/>
    <n v="11.1"/>
    <n v="16"/>
    <n v="9"/>
    <n v="0"/>
    <n v="76133"/>
    <n v="134178"/>
  </r>
  <r>
    <n v="244"/>
    <s v="016cec7a-d077-4efa-8ce1-01cb0c3f14ce"/>
    <x v="0"/>
    <n v="429264"/>
    <s v="краткосрочный"/>
    <n v="735"/>
    <n v="1816571"/>
    <x v="0"/>
    <s v="в собственности"/>
    <s v="консолидация кредитов"/>
    <n v="34060.730000000003"/>
    <n v="19.2"/>
    <n v="37"/>
    <n v="20"/>
    <n v="0"/>
    <n v="387353"/>
    <n v="1520398"/>
  </r>
  <r>
    <n v="246"/>
    <s v="d05982f1-bfcd-418f-add8-afcdd79c1e02"/>
    <x v="1"/>
    <n v="427988"/>
    <s v="долгосрочный"/>
    <n v="729"/>
    <n v="1624082"/>
    <x v="2"/>
    <s v="в аренде"/>
    <s v="консолидация кредитов"/>
    <n v="3640.78"/>
    <n v="23"/>
    <m/>
    <n v="5"/>
    <n v="0"/>
    <n v="132088"/>
    <n v="378576"/>
  </r>
  <r>
    <n v="247"/>
    <s v="597d860d-c890-4f31-b476-f8996bb8fdc4"/>
    <x v="0"/>
    <n v="204248"/>
    <s v="краткосрочный"/>
    <n v="737"/>
    <n v="779893"/>
    <x v="6"/>
    <s v="в ипотеке"/>
    <s v="консолидация кредитов"/>
    <n v="10788.39"/>
    <n v="21.3"/>
    <m/>
    <n v="10"/>
    <n v="0"/>
    <n v="225663"/>
    <n v="588522"/>
  </r>
  <r>
    <n v="248"/>
    <s v="ce0e117f-d104-4681-82cb-4bbe32ca48dd"/>
    <x v="0"/>
    <n v="653334"/>
    <s v="краткосрочный"/>
    <n v="722"/>
    <n v="2068891"/>
    <x v="2"/>
    <s v="в собственности"/>
    <s v="консолидация кредитов"/>
    <n v="29309.21"/>
    <n v="17"/>
    <n v="53"/>
    <n v="9"/>
    <n v="0"/>
    <n v="294291"/>
    <n v="548724"/>
  </r>
  <r>
    <n v="249"/>
    <s v="19542fc0-6f7e-4e88-8d98-bb678d68ea30"/>
    <x v="0"/>
    <n v="226336"/>
    <s v="краткосрочный"/>
    <n v="724"/>
    <n v="1409610"/>
    <x v="9"/>
    <s v="в аренде"/>
    <s v="консолидация кредитов"/>
    <n v="6331.56"/>
    <n v="10.7"/>
    <m/>
    <n v="5"/>
    <n v="4"/>
    <n v="79192"/>
    <n v="230428"/>
  </r>
  <r>
    <n v="251"/>
    <s v="6841d292-bf4d-4f08-bdef-b851643cee7f"/>
    <x v="1"/>
    <n v="216612"/>
    <s v="краткосрочный"/>
    <n v="722"/>
    <n v="897959"/>
    <x v="8"/>
    <s v="в собственности"/>
    <s v="консолидация кредитов"/>
    <n v="19006.650000000001"/>
    <n v="17.600000000000001"/>
    <m/>
    <n v="14"/>
    <n v="0"/>
    <n v="321670"/>
    <n v="955042"/>
  </r>
  <r>
    <n v="252"/>
    <s v="f4a4857d-fdac-4f25-8886-607574527864"/>
    <x v="1"/>
    <n v="218130"/>
    <s v="краткосрочный"/>
    <n v="728"/>
    <n v="602832"/>
    <x v="6"/>
    <s v="в ипотеке"/>
    <s v="консолидация кредитов"/>
    <n v="9142.7999999999993"/>
    <n v="28.8"/>
    <n v="26"/>
    <n v="10"/>
    <n v="0"/>
    <n v="202616"/>
    <n v="239888"/>
  </r>
  <r>
    <n v="254"/>
    <s v="07838ed8-d984-456f-bd10-308126ab9774"/>
    <x v="0"/>
    <n v="431288"/>
    <s v="краткосрочный"/>
    <n v="738"/>
    <n v="1378165"/>
    <x v="2"/>
    <s v="в ипотеке"/>
    <s v="консолидация кредитов"/>
    <n v="33879.85"/>
    <n v="33.700000000000003"/>
    <m/>
    <n v="15"/>
    <n v="1"/>
    <n v="280687"/>
    <n v="409838"/>
  </r>
  <r>
    <n v="255"/>
    <s v="ee5e2ea2-6641-428d-9770-455672dfdd17"/>
    <x v="0"/>
    <n v="541794"/>
    <s v="долгосрочный"/>
    <n v="674"/>
    <n v="1538145"/>
    <x v="0"/>
    <s v="в ипотеке"/>
    <s v="иное"/>
    <n v="12766.67"/>
    <n v="14.9"/>
    <n v="64"/>
    <n v="9"/>
    <n v="0"/>
    <n v="300029"/>
    <n v="557634"/>
  </r>
  <r>
    <n v="256"/>
    <s v="2d1f095e-2db8-4c97-a8aa-557615b67804"/>
    <x v="1"/>
    <n v="448404"/>
    <s v="краткосрочный"/>
    <n v="746"/>
    <n v="1166220"/>
    <x v="2"/>
    <s v="в ипотеке"/>
    <s v="консолидация кредитов"/>
    <n v="19339.72"/>
    <n v="15.4"/>
    <n v="20"/>
    <n v="17"/>
    <n v="0"/>
    <n v="306907"/>
    <n v="504064"/>
  </r>
  <r>
    <n v="257"/>
    <s v="70f10338-c42a-442b-8d27-fd47fe3f6d39"/>
    <x v="0"/>
    <n v="117854"/>
    <s v="краткосрочный"/>
    <n v="709"/>
    <n v="848958"/>
    <x v="2"/>
    <s v="в ипотеке"/>
    <s v="консолидация кредитов"/>
    <n v="15069.09"/>
    <n v="27"/>
    <m/>
    <n v="10"/>
    <n v="0"/>
    <n v="404073"/>
    <n v="609994"/>
  </r>
  <r>
    <n v="258"/>
    <s v="e460bc99-b5fc-4b3b-979e-1e7c5be6c81d"/>
    <x v="0"/>
    <n v="537196"/>
    <s v="долгосрочный"/>
    <n v="654"/>
    <n v="2551643"/>
    <x v="2"/>
    <s v="в ипотеке"/>
    <s v="консолидация кредитов"/>
    <n v="55072.83"/>
    <n v="18.8"/>
    <m/>
    <n v="16"/>
    <n v="0"/>
    <n v="734597"/>
    <n v="1466542"/>
  </r>
  <r>
    <n v="259"/>
    <s v="63796095-b7b6-4f04-b17c-e77f3c799fa5"/>
    <x v="0"/>
    <n v="196108"/>
    <s v="краткосрочный"/>
    <n v="715"/>
    <n v="865602"/>
    <x v="2"/>
    <s v="в ипотеке"/>
    <s v="консолидация кредитов"/>
    <n v="11397.34"/>
    <n v="11.4"/>
    <n v="29"/>
    <n v="11"/>
    <n v="1"/>
    <n v="185478"/>
    <n v="259402"/>
  </r>
  <r>
    <n v="260"/>
    <s v="6883114b-f6c5-4eec-8048-91be2a5068a7"/>
    <x v="0"/>
    <n v="337656"/>
    <s v="краткосрочный"/>
    <n v="744"/>
    <n v="1205322"/>
    <x v="2"/>
    <s v="в ипотеке"/>
    <s v="консолидация кредитов"/>
    <n v="12254.05"/>
    <n v="23"/>
    <m/>
    <n v="6"/>
    <n v="0"/>
    <n v="41876"/>
    <n v="119416"/>
  </r>
  <r>
    <n v="262"/>
    <s v="f7f8e132-37ed-4cc7-a5f9-5d5dea766cdb"/>
    <x v="0"/>
    <n v="448272"/>
    <s v="долгосрочный"/>
    <n v="716"/>
    <n v="1045285"/>
    <x v="2"/>
    <s v="в ипотеке"/>
    <s v="консолидация кредитов"/>
    <n v="16289.08"/>
    <n v="14.9"/>
    <n v="24"/>
    <n v="7"/>
    <n v="0"/>
    <n v="115558"/>
    <n v="157432"/>
  </r>
  <r>
    <n v="264"/>
    <s v="f36aa067-20f8-4fc1-a4b3-ee8583e1771e"/>
    <x v="1"/>
    <n v="63140"/>
    <s v="краткосрочный"/>
    <n v="733"/>
    <n v="233681"/>
    <x v="3"/>
    <s v="в аренде"/>
    <s v="консолидация кредитов"/>
    <n v="2122.4899999999998"/>
    <n v="17.399999999999999"/>
    <m/>
    <n v="3"/>
    <n v="0"/>
    <n v="58463"/>
    <n v="119592"/>
  </r>
  <r>
    <n v="265"/>
    <s v="a8cd0882-f4ae-44ed-bdba-b0fa88032f8d"/>
    <x v="0"/>
    <n v="223344"/>
    <s v="краткосрочный"/>
    <n v="719"/>
    <n v="1157328"/>
    <x v="8"/>
    <s v="в аренде"/>
    <s v="консолидация кредитов"/>
    <n v="24111"/>
    <n v="22.2"/>
    <m/>
    <n v="8"/>
    <n v="0"/>
    <n v="100624"/>
    <n v="236830"/>
  </r>
  <r>
    <n v="266"/>
    <s v="f5b57b23-e214-427a-8d8f-79e3120cc3f5"/>
    <x v="0"/>
    <n v="436172"/>
    <s v="долгосрочный"/>
    <n v="744"/>
    <n v="1054747"/>
    <x v="5"/>
    <s v="в ипотеке"/>
    <s v="ремонт жилья"/>
    <n v="13623.76"/>
    <n v="16.5"/>
    <m/>
    <n v="19"/>
    <n v="0"/>
    <n v="387315"/>
    <n v="2156110"/>
  </r>
  <r>
    <n v="267"/>
    <s v="1b7eb5be-f3f3-4fbd-9ea9-f5375ded5692"/>
    <x v="0"/>
    <n v="157146"/>
    <s v="краткосрочный"/>
    <n v="735"/>
    <n v="678566"/>
    <x v="9"/>
    <s v="в собственности"/>
    <s v="консолидация кредитов"/>
    <n v="12610.11"/>
    <n v="22.5"/>
    <m/>
    <n v="7"/>
    <n v="0"/>
    <n v="116793"/>
    <n v="426602"/>
  </r>
  <r>
    <n v="268"/>
    <s v="2ea0bc45-2e41-4932-af65-e4ed6e8554cf"/>
    <x v="0"/>
    <n v="178046"/>
    <s v="краткосрочный"/>
    <n v="716"/>
    <n v="2815781"/>
    <x v="2"/>
    <s v="в ипотеке"/>
    <s v="консолидация кредитов"/>
    <n v="18537.349999999999"/>
    <n v="13.7"/>
    <m/>
    <n v="9"/>
    <n v="0"/>
    <n v="486248"/>
    <n v="578666"/>
  </r>
  <r>
    <n v="271"/>
    <s v="8cd8a9f1-ee07-4ba2-a0f8-87aa31435c90"/>
    <x v="0"/>
    <n v="216194"/>
    <s v="краткосрочный"/>
    <n v="720"/>
    <n v="1077528"/>
    <x v="11"/>
    <s v="в ипотеке"/>
    <s v="консолидация кредитов"/>
    <n v="8081.46"/>
    <n v="15.4"/>
    <n v="14"/>
    <n v="5"/>
    <n v="1"/>
    <n v="96463"/>
    <n v="174240"/>
  </r>
  <r>
    <n v="272"/>
    <s v="baba73db-8398-4d46-be16-3344448fc21f"/>
    <x v="0"/>
    <n v="430100"/>
    <s v="краткосрочный"/>
    <n v="739"/>
    <n v="1448655"/>
    <x v="2"/>
    <s v="в ипотеке"/>
    <s v="консолидация кредитов"/>
    <n v="23782.11"/>
    <n v="13.1"/>
    <m/>
    <n v="13"/>
    <n v="0"/>
    <n v="400178"/>
    <n v="716188"/>
  </r>
  <r>
    <n v="273"/>
    <s v="22702252-ce3f-49f3-b62b-92022bf4c7fb"/>
    <x v="0"/>
    <n v="562760"/>
    <s v="краткосрочный"/>
    <n v="738"/>
    <n v="1263652"/>
    <x v="1"/>
    <s v="в аренде"/>
    <s v="консолидация кредитов"/>
    <n v="12426"/>
    <n v="11.1"/>
    <m/>
    <n v="8"/>
    <n v="0"/>
    <n v="478021"/>
    <n v="684178"/>
  </r>
  <r>
    <n v="276"/>
    <s v="efb8142e-318b-4c95-ab8a-0debf34bea04"/>
    <x v="0"/>
    <n v="118998"/>
    <s v="краткосрочный"/>
    <n v="686"/>
    <n v="576327"/>
    <x v="2"/>
    <s v="в ипотеке"/>
    <s v="консолидация кредитов"/>
    <n v="10037.700000000001"/>
    <n v="11.7"/>
    <m/>
    <n v="11"/>
    <n v="0"/>
    <n v="320834"/>
    <n v="518144"/>
  </r>
  <r>
    <n v="277"/>
    <s v="7d58405b-a575-43df-882d-3053fef20637"/>
    <x v="1"/>
    <n v="334356"/>
    <s v="краткосрочный"/>
    <n v="749"/>
    <n v="1636318"/>
    <x v="4"/>
    <s v="в собственности"/>
    <s v="ремонт жилья"/>
    <n v="25635.75"/>
    <n v="16"/>
    <m/>
    <n v="15"/>
    <n v="0"/>
    <n v="271928"/>
    <n v="1363098"/>
  </r>
  <r>
    <n v="278"/>
    <s v="db57077a-6e13-425c-8e82-211c0e2f79c0"/>
    <x v="0"/>
    <n v="266926"/>
    <s v="долгосрочный"/>
    <n v="725"/>
    <n v="1632936"/>
    <x v="11"/>
    <s v="в ипотеке"/>
    <s v="консолидация кредитов"/>
    <n v="20139.43"/>
    <n v="11.4"/>
    <m/>
    <n v="10"/>
    <n v="1"/>
    <n v="119586"/>
    <n v="422180"/>
  </r>
  <r>
    <n v="279"/>
    <s v="191d6883-713d-4380-96d6-417a9cc0830d"/>
    <x v="1"/>
    <n v="224796"/>
    <s v="краткосрочный"/>
    <n v="681"/>
    <n v="573819"/>
    <x v="7"/>
    <s v="в собственности"/>
    <s v="бизнес"/>
    <n v="4925.37"/>
    <n v="15.3"/>
    <n v="20"/>
    <n v="6"/>
    <n v="0"/>
    <n v="115862"/>
    <n v="296780"/>
  </r>
  <r>
    <n v="280"/>
    <s v="26fa597c-e2b9-4873-8894-f3574e95503b"/>
    <x v="0"/>
    <n v="401852"/>
    <s v="долгосрочный"/>
    <n v="725"/>
    <n v="1263785"/>
    <x v="2"/>
    <s v="в ипотеке"/>
    <s v="консолидация кредитов"/>
    <n v="15059.97"/>
    <n v="15.9"/>
    <n v="39"/>
    <n v="6"/>
    <n v="1"/>
    <n v="58482"/>
    <n v="101376"/>
  </r>
  <r>
    <n v="282"/>
    <s v="87630839-daf3-4eab-9d2a-f53837fbb87a"/>
    <x v="0"/>
    <n v="273482"/>
    <s v="долгосрочный"/>
    <n v="693"/>
    <n v="1115699"/>
    <x v="2"/>
    <s v="в ипотеке"/>
    <s v="консолидация кредитов"/>
    <n v="13667.27"/>
    <n v="21.2"/>
    <n v="51"/>
    <n v="6"/>
    <n v="0"/>
    <n v="65683"/>
    <n v="109758"/>
  </r>
  <r>
    <n v="283"/>
    <s v="9d6258bf-f326-4fa5-8d51-c61c4e09ea84"/>
    <x v="0"/>
    <n v="323708"/>
    <s v="краткосрочный"/>
    <n v="723"/>
    <n v="1640061"/>
    <x v="1"/>
    <s v="в аренде"/>
    <s v="консолидация кредитов"/>
    <n v="21047.439999999999"/>
    <n v="20.8"/>
    <n v="31"/>
    <n v="14"/>
    <n v="0"/>
    <n v="546782"/>
    <n v="924242"/>
  </r>
  <r>
    <n v="284"/>
    <s v="ceb55b24-7481-4290-a522-f9455d6f051c"/>
    <x v="1"/>
    <n v="88528"/>
    <s v="краткосрочный"/>
    <n v="696"/>
    <n v="993833"/>
    <x v="4"/>
    <s v="в аренде"/>
    <s v="консолидация кредитов"/>
    <n v="2550.94"/>
    <n v="11.5"/>
    <n v="35"/>
    <n v="11"/>
    <n v="0"/>
    <n v="38532"/>
    <n v="241142"/>
  </r>
  <r>
    <n v="288"/>
    <s v="735ddd4f-0c4a-41b8-ba3b-f52b98fa8e2e"/>
    <x v="0"/>
    <n v="110902"/>
    <s v="краткосрочный"/>
    <n v="697"/>
    <n v="2202917"/>
    <x v="6"/>
    <s v="в аренде"/>
    <s v="консолидация кредитов"/>
    <n v="30290.18"/>
    <n v="17.600000000000001"/>
    <m/>
    <n v="20"/>
    <n v="0"/>
    <n v="104291"/>
    <n v="377366"/>
  </r>
  <r>
    <n v="289"/>
    <s v="0abf8e06-2433-4009-8ad5-adf64ddc80c8"/>
    <x v="0"/>
    <n v="132022"/>
    <s v="краткосрочный"/>
    <n v="727"/>
    <n v="855095"/>
    <x v="8"/>
    <s v="в аренде"/>
    <s v="консолидация кредитов"/>
    <n v="14180.08"/>
    <n v="15.7"/>
    <n v="55"/>
    <n v="10"/>
    <n v="0"/>
    <n v="130131"/>
    <n v="251108"/>
  </r>
  <r>
    <n v="290"/>
    <s v="1dc24b5e-f322-469b-a154-a15fea750baf"/>
    <x v="0"/>
    <n v="277948"/>
    <s v="краткосрочный"/>
    <n v="707"/>
    <n v="1118948"/>
    <x v="2"/>
    <s v="в аренде"/>
    <s v="консолидация кредитов"/>
    <n v="29465.58"/>
    <n v="20.6"/>
    <n v="63"/>
    <n v="11"/>
    <n v="1"/>
    <n v="66994"/>
    <n v="129294"/>
  </r>
  <r>
    <n v="291"/>
    <s v="33bf0df2-a905-4963-9d22-7375ee815b3d"/>
    <x v="0"/>
    <n v="219186"/>
    <s v="краткосрочный"/>
    <n v="748"/>
    <n v="2233697"/>
    <x v="1"/>
    <s v="в ипотеке"/>
    <s v="консолидация кредитов"/>
    <n v="14779.72"/>
    <n v="20.7"/>
    <n v="37"/>
    <n v="11"/>
    <n v="0"/>
    <n v="281618"/>
    <n v="939708"/>
  </r>
  <r>
    <n v="292"/>
    <s v="662a169b-55a7-49ff-be87-861f0fdbb357"/>
    <x v="0"/>
    <n v="178684"/>
    <s v="краткосрочный"/>
    <n v="739"/>
    <n v="1176727"/>
    <x v="4"/>
    <s v="в аренде"/>
    <s v="консолидация кредитов"/>
    <n v="19514.14"/>
    <n v="19"/>
    <n v="45"/>
    <n v="11"/>
    <n v="0"/>
    <n v="192337"/>
    <n v="281534"/>
  </r>
  <r>
    <n v="293"/>
    <s v="9a9e3ed2-d6b2-47e3-b87a-312a5da73343"/>
    <x v="0"/>
    <n v="108526"/>
    <s v="краткосрочный"/>
    <n v="743"/>
    <n v="1312045"/>
    <x v="8"/>
    <s v="в ипотеке"/>
    <s v="иное"/>
    <n v="7380.17"/>
    <n v="22.5"/>
    <n v="56"/>
    <n v="10"/>
    <n v="1"/>
    <n v="71953"/>
    <n v="108504"/>
  </r>
  <r>
    <n v="295"/>
    <s v="e50769c7-d01a-43af-b66d-9a13dc014f36"/>
    <x v="0"/>
    <n v="205524"/>
    <s v="краткосрочный"/>
    <n v="676"/>
    <n v="1167132"/>
    <x v="11"/>
    <s v="в ипотеке"/>
    <s v="консолидация кредитов"/>
    <n v="18479.59"/>
    <n v="17"/>
    <n v="41"/>
    <n v="19"/>
    <n v="0"/>
    <n v="592249"/>
    <n v="864754"/>
  </r>
  <r>
    <n v="296"/>
    <s v="a3e68c54-ec6c-4f27-861b-d60025f36cde"/>
    <x v="1"/>
    <n v="134618"/>
    <s v="краткосрочный"/>
    <n v="746"/>
    <n v="968905"/>
    <x v="3"/>
    <s v="в аренде"/>
    <s v="консолидация кредитов"/>
    <n v="16196.74"/>
    <n v="9.3000000000000007"/>
    <m/>
    <n v="17"/>
    <n v="0"/>
    <n v="202540"/>
    <n v="1061170"/>
  </r>
  <r>
    <n v="297"/>
    <s v="f83594ba-4d1d-45e2-ba80-5cf51e8c35f1"/>
    <x v="0"/>
    <n v="94974"/>
    <s v="краткосрочный"/>
    <n v="694"/>
    <n v="301093"/>
    <x v="7"/>
    <s v="в аренде"/>
    <s v="консолидация кредитов"/>
    <n v="4842.53"/>
    <n v="14.8"/>
    <m/>
    <n v="7"/>
    <n v="0"/>
    <n v="162564"/>
    <n v="341000"/>
  </r>
  <r>
    <n v="298"/>
    <s v="9281ecfc-e6e4-42cf-97d9-bd7911ed4dae"/>
    <x v="0"/>
    <n v="523248"/>
    <s v="долгосрочный"/>
    <n v="668"/>
    <n v="1468662"/>
    <x v="0"/>
    <s v="в собственности"/>
    <s v="консолидация кредитов"/>
    <n v="39286.68"/>
    <n v="16.3"/>
    <m/>
    <n v="9"/>
    <n v="0"/>
    <n v="621585"/>
    <n v="906466"/>
  </r>
  <r>
    <n v="299"/>
    <s v="847a26f1-a423-49df-ae24-9b604609ad92"/>
    <x v="0"/>
    <n v="588544"/>
    <s v="долгосрочный"/>
    <n v="687"/>
    <n v="1491158"/>
    <x v="6"/>
    <s v="в ипотеке"/>
    <s v="консолидация кредитов"/>
    <n v="15284.36"/>
    <n v="17.8"/>
    <n v="71"/>
    <n v="17"/>
    <n v="0"/>
    <n v="428963"/>
    <n v="1118722"/>
  </r>
  <r>
    <n v="302"/>
    <s v="073e047d-fe1a-4d74-87e8-27fc569a9052"/>
    <x v="0"/>
    <n v="391468"/>
    <s v="краткосрочный"/>
    <n v="742"/>
    <n v="629850"/>
    <x v="3"/>
    <s v="в аренде"/>
    <s v="консолидация кредитов"/>
    <n v="10025.16"/>
    <n v="35"/>
    <n v="14"/>
    <n v="8"/>
    <n v="0"/>
    <n v="57570"/>
    <n v="169620"/>
  </r>
  <r>
    <n v="304"/>
    <s v="c793367c-0942-4d2b-b453-df38f94d345d"/>
    <x v="1"/>
    <n v="432168"/>
    <s v="краткосрочный"/>
    <n v="736"/>
    <n v="1343642"/>
    <x v="2"/>
    <s v="в аренде"/>
    <s v="консолидация кредитов"/>
    <n v="21386.400000000001"/>
    <n v="26.5"/>
    <m/>
    <n v="16"/>
    <n v="0"/>
    <n v="351329"/>
    <n v="799216"/>
  </r>
  <r>
    <n v="305"/>
    <s v="d959a0ee-3b70-4344-a4ec-faecafd20145"/>
    <x v="0"/>
    <n v="628474"/>
    <s v="долгосрочный"/>
    <n v="676"/>
    <n v="1235741"/>
    <x v="2"/>
    <s v="в ипотеке"/>
    <s v="консолидация кредитов"/>
    <n v="26568.46"/>
    <n v="12.5"/>
    <n v="7"/>
    <n v="12"/>
    <n v="0"/>
    <n v="252871"/>
    <n v="603702"/>
  </r>
  <r>
    <n v="306"/>
    <s v="a54d79f2-4314-4964-9c88-d1b2f0450a41"/>
    <x v="1"/>
    <n v="513524"/>
    <s v="долгосрочный"/>
    <n v="659"/>
    <n v="1115718"/>
    <x v="5"/>
    <s v="в аренде"/>
    <s v="консолидация кредитов"/>
    <n v="28543.7"/>
    <n v="24.1"/>
    <m/>
    <n v="11"/>
    <n v="0"/>
    <n v="469604"/>
    <n v="849618"/>
  </r>
  <r>
    <n v="307"/>
    <s v="a2a44277-fd9b-45ff-a28c-9a4c3678c41a"/>
    <x v="1"/>
    <n v="765006"/>
    <s v="долгосрочный"/>
    <n v="736"/>
    <n v="6606775"/>
    <x v="8"/>
    <s v="в собственности"/>
    <s v="консолидация кредитов"/>
    <n v="5780.94"/>
    <n v="12.5"/>
    <n v="43"/>
    <n v="11"/>
    <n v="0"/>
    <n v="369170"/>
    <n v="1978966"/>
  </r>
  <r>
    <n v="308"/>
    <s v="597b6a21-89f4-4c78-83a4-ab24a7725c52"/>
    <x v="1"/>
    <n v="141636"/>
    <s v="краткосрочный"/>
    <n v="716"/>
    <n v="1051175"/>
    <x v="7"/>
    <s v="в ипотеке"/>
    <s v="консолидация кредитов"/>
    <n v="13227.04"/>
    <n v="23"/>
    <n v="18"/>
    <n v="12"/>
    <n v="0"/>
    <n v="151791"/>
    <n v="201322"/>
  </r>
  <r>
    <n v="310"/>
    <s v="1ccd46bb-adc7-4676-a406-f3eeb3dbb284"/>
    <x v="0"/>
    <n v="130328"/>
    <s v="краткосрочный"/>
    <n v="740"/>
    <n v="1707207"/>
    <x v="4"/>
    <s v="в аренде"/>
    <s v="приобретение автомобиля"/>
    <n v="12647.73"/>
    <n v="13.3"/>
    <m/>
    <n v="12"/>
    <n v="0"/>
    <n v="445721"/>
    <n v="757834"/>
  </r>
  <r>
    <n v="311"/>
    <s v="9f4ebd2a-621d-44c3-b4cc-02952d3227e6"/>
    <x v="0"/>
    <n v="268664"/>
    <s v="долгосрочный"/>
    <n v="718"/>
    <n v="1160178"/>
    <x v="3"/>
    <s v="в аренде"/>
    <s v="консолидация кредитов"/>
    <n v="16049.11"/>
    <n v="16.7"/>
    <m/>
    <n v="9"/>
    <n v="0"/>
    <n v="318839"/>
    <n v="818576"/>
  </r>
  <r>
    <n v="313"/>
    <s v="a239a831-642f-4cf8-926c-beac6ee5f36d"/>
    <x v="0"/>
    <n v="448712"/>
    <s v="долгосрочный"/>
    <n v="696"/>
    <n v="1264602"/>
    <x v="11"/>
    <s v="в ипотеке"/>
    <s v="консолидация кредитов"/>
    <n v="33722.910000000003"/>
    <n v="20.5"/>
    <n v="22"/>
    <n v="28"/>
    <n v="2"/>
    <n v="328054"/>
    <n v="895906"/>
  </r>
  <r>
    <n v="314"/>
    <s v="a5590971-4224-4f70-bfc1-a561c65e01ec"/>
    <x v="0"/>
    <n v="334686"/>
    <s v="краткосрочный"/>
    <n v="742"/>
    <n v="963490"/>
    <x v="2"/>
    <s v="в ипотеке"/>
    <s v="консолидация кредитов"/>
    <n v="12284.45"/>
    <n v="36.4"/>
    <n v="58"/>
    <n v="15"/>
    <n v="0"/>
    <n v="406220"/>
    <n v="863060"/>
  </r>
  <r>
    <n v="318"/>
    <s v="aed4c830-c921-4cd4-8fc8-f2622828d3e9"/>
    <x v="0"/>
    <n v="175076"/>
    <s v="краткосрочный"/>
    <n v="742"/>
    <n v="748486"/>
    <x v="0"/>
    <s v="в аренде"/>
    <s v="иное"/>
    <n v="7983.8"/>
    <n v="13.5"/>
    <m/>
    <n v="7"/>
    <n v="0"/>
    <n v="184490"/>
    <n v="240856"/>
  </r>
  <r>
    <n v="319"/>
    <s v="2b0b8447-335c-408d-9226-919788601a79"/>
    <x v="1"/>
    <n v="107712"/>
    <s v="краткосрочный"/>
    <n v="744"/>
    <n v="576688"/>
    <x v="2"/>
    <s v="в аренде"/>
    <s v="консолидация кредитов"/>
    <n v="7256.67"/>
    <n v="13.3"/>
    <m/>
    <n v="15"/>
    <n v="0"/>
    <n v="263321"/>
    <n v="671572"/>
  </r>
  <r>
    <n v="320"/>
    <s v="78d34582-bfa9-4905-87f6-e2388392350e"/>
    <x v="0"/>
    <n v="155210"/>
    <s v="краткосрочный"/>
    <n v="744"/>
    <n v="1053265"/>
    <x v="9"/>
    <s v="в ипотеке"/>
    <s v="консолидация кредитов"/>
    <n v="17466.509999999998"/>
    <n v="14.7"/>
    <m/>
    <n v="8"/>
    <n v="0"/>
    <n v="492841"/>
    <n v="640464"/>
  </r>
  <r>
    <n v="322"/>
    <s v="a4daa4ec-bafe-4c1b-960e-905b5b2644f0"/>
    <x v="0"/>
    <n v="712404"/>
    <s v="долгосрочный"/>
    <n v="618"/>
    <n v="6283072"/>
    <x v="4"/>
    <s v="в аренде"/>
    <s v="иное"/>
    <n v="20262.93"/>
    <n v="17.2"/>
    <n v="45"/>
    <n v="10"/>
    <n v="1"/>
    <n v="135641"/>
    <n v="358556"/>
  </r>
  <r>
    <n v="323"/>
    <s v="b183e74e-c2f5-44ca-82bb-edfb87dca58c"/>
    <x v="0"/>
    <n v="753610"/>
    <s v="долгосрочный"/>
    <n v="676"/>
    <n v="2212835"/>
    <x v="2"/>
    <s v="в ипотеке"/>
    <s v="консолидация кредитов"/>
    <n v="35221.06"/>
    <n v="29.2"/>
    <m/>
    <n v="17"/>
    <n v="0"/>
    <n v="579158"/>
    <n v="1086866"/>
  </r>
  <r>
    <n v="324"/>
    <s v="cc8b7adc-f294-45d6-9348-240f1899f6cf"/>
    <x v="0"/>
    <n v="154748"/>
    <s v="краткосрочный"/>
    <n v="748"/>
    <n v="1603657"/>
    <x v="0"/>
    <s v="в ипотеке"/>
    <s v="иное"/>
    <n v="8539.5499999999993"/>
    <n v="9"/>
    <m/>
    <n v="11"/>
    <n v="0"/>
    <n v="9842"/>
    <n v="1425820"/>
  </r>
  <r>
    <n v="325"/>
    <s v="dcc6ab9d-f70d-4b50-975e-4c165c09b9af"/>
    <x v="1"/>
    <n v="251416"/>
    <s v="краткосрочный"/>
    <n v="720"/>
    <n v="1057293"/>
    <x v="9"/>
    <s v="в ипотеке"/>
    <s v="приобретение автомобиля"/>
    <n v="13480.5"/>
    <n v="30.6"/>
    <m/>
    <n v="12"/>
    <n v="0"/>
    <n v="138377"/>
    <n v="222838"/>
  </r>
  <r>
    <n v="326"/>
    <s v="445a6146-6b1f-47c1-8550-cf396f30d24b"/>
    <x v="0"/>
    <n v="764390"/>
    <s v="долгосрочный"/>
    <n v="705"/>
    <n v="1603220"/>
    <x v="4"/>
    <s v="в ипотеке"/>
    <s v="консолидация кредитов"/>
    <n v="34869.75"/>
    <n v="17.899999999999999"/>
    <n v="50"/>
    <n v="15"/>
    <n v="0"/>
    <n v="425448"/>
    <n v="1089902"/>
  </r>
  <r>
    <n v="328"/>
    <s v="a516d48a-155e-4cbb-8710-43bddd55b655"/>
    <x v="0"/>
    <n v="616902"/>
    <s v="долгосрочный"/>
    <n v="647"/>
    <n v="1405772"/>
    <x v="3"/>
    <s v="в собственности"/>
    <s v="консолидация кредитов"/>
    <n v="18626.27"/>
    <n v="12.8"/>
    <n v="64"/>
    <n v="4"/>
    <n v="0"/>
    <n v="317338"/>
    <n v="433818"/>
  </r>
  <r>
    <n v="332"/>
    <s v="58e605ce-de2a-4851-9126-022c7591fc2f"/>
    <x v="0"/>
    <n v="170962"/>
    <s v="краткосрочный"/>
    <n v="710"/>
    <n v="598082"/>
    <x v="9"/>
    <s v="в аренде"/>
    <s v="консолидация кредитов"/>
    <n v="7426.15"/>
    <n v="23.8"/>
    <n v="5"/>
    <n v="14"/>
    <n v="0"/>
    <n v="117211"/>
    <n v="622534"/>
  </r>
  <r>
    <n v="335"/>
    <s v="7d0315cd-ebd7-4580-b1fd-5396d5719556"/>
    <x v="0"/>
    <n v="332222"/>
    <s v="краткосрочный"/>
    <n v="746"/>
    <n v="891119"/>
    <x v="1"/>
    <s v="в аренде"/>
    <s v="консолидация кредитов"/>
    <n v="11733.07"/>
    <n v="15.6"/>
    <n v="42"/>
    <n v="9"/>
    <n v="0"/>
    <n v="293683"/>
    <n v="717420"/>
  </r>
  <r>
    <n v="338"/>
    <s v="6f0fb886-cacf-4e15-82cb-d125472a0c7b"/>
    <x v="0"/>
    <n v="440132"/>
    <s v="долгосрочный"/>
    <n v="676"/>
    <n v="1292380"/>
    <x v="9"/>
    <s v="в ипотеке"/>
    <s v="консолидация кредитов"/>
    <n v="4157.2"/>
    <n v="13.7"/>
    <n v="69"/>
    <n v="3"/>
    <n v="0"/>
    <n v="150822"/>
    <n v="219956"/>
  </r>
  <r>
    <n v="340"/>
    <s v="0c4d94c3-2e19-4e78-a4f2-bc6e3b40d5cb"/>
    <x v="0"/>
    <n v="112574"/>
    <s v="краткосрочный"/>
    <n v="729"/>
    <n v="1555416"/>
    <x v="2"/>
    <s v="в ипотеке"/>
    <s v="путешествие"/>
    <n v="10706.5"/>
    <n v="14.2"/>
    <n v="40"/>
    <n v="13"/>
    <n v="0"/>
    <n v="86507"/>
    <n v="770440"/>
  </r>
  <r>
    <n v="341"/>
    <s v="b594bff7-3030-4318-933e-427e57129cb7"/>
    <x v="0"/>
    <n v="88198"/>
    <s v="краткосрочный"/>
    <n v="741"/>
    <n v="825968"/>
    <x v="3"/>
    <s v="в ипотеке"/>
    <s v="консолидация кредитов"/>
    <n v="3407.08"/>
    <n v="25.5"/>
    <m/>
    <n v="9"/>
    <n v="0"/>
    <n v="112727"/>
    <n v="725098"/>
  </r>
  <r>
    <n v="342"/>
    <s v="865bd443-5b86-4b07-9218-8dffe43209fc"/>
    <x v="0"/>
    <n v="764544"/>
    <s v="долгосрочный"/>
    <n v="703"/>
    <n v="1697859"/>
    <x v="9"/>
    <s v="в ипотеке"/>
    <s v="ремонт жилья"/>
    <n v="17685.96"/>
    <n v="38.5"/>
    <n v="31"/>
    <n v="10"/>
    <n v="1"/>
    <n v="300789"/>
    <n v="657118"/>
  </r>
  <r>
    <n v="343"/>
    <s v="3ba73ec7-aa01-49b2-beb0-53eaab294c0a"/>
    <x v="0"/>
    <n v="224642"/>
    <s v="краткосрочный"/>
    <n v="741"/>
    <n v="1056039"/>
    <x v="4"/>
    <s v="в аренде"/>
    <s v="консолидация кредитов"/>
    <n v="14080.33"/>
    <n v="15.9"/>
    <m/>
    <n v="7"/>
    <n v="0"/>
    <n v="252320"/>
    <n v="1047200"/>
  </r>
  <r>
    <n v="344"/>
    <s v="f06b759a-06f2-4061-b10a-b09e05b04d82"/>
    <x v="0"/>
    <n v="446336"/>
    <s v="долгосрочный"/>
    <n v="683"/>
    <n v="1117865"/>
    <x v="8"/>
    <s v="в ипотеке"/>
    <s v="консолидация кредитов"/>
    <n v="7573.59"/>
    <n v="17.399999999999999"/>
    <n v="36"/>
    <n v="4"/>
    <n v="1"/>
    <n v="148960"/>
    <n v="238898"/>
  </r>
  <r>
    <n v="345"/>
    <s v="ef3ea28c-01b1-478a-aa98-4ea0b3398a15"/>
    <x v="1"/>
    <n v="447656"/>
    <s v="краткосрочный"/>
    <n v="732"/>
    <n v="1585113"/>
    <x v="2"/>
    <s v="в ипотеке"/>
    <s v="консолидация кредитов"/>
    <n v="20342.16"/>
    <n v="15.6"/>
    <m/>
    <n v="8"/>
    <n v="0"/>
    <n v="309054"/>
    <n v="503316"/>
  </r>
  <r>
    <n v="346"/>
    <s v="271886d9-a9f9-4d48-b335-c6386e852408"/>
    <x v="1"/>
    <n v="261910"/>
    <s v="краткосрочный"/>
    <n v="675"/>
    <n v="1438509"/>
    <x v="9"/>
    <s v="в собственности"/>
    <s v="иное"/>
    <n v="24334.82"/>
    <n v="24.4"/>
    <m/>
    <n v="9"/>
    <n v="1"/>
    <n v="74214"/>
    <n v="767272"/>
  </r>
  <r>
    <n v="347"/>
    <s v="4eab7a13-91ce-450a-8d34-e85e2c11570a"/>
    <x v="0"/>
    <n v="746372"/>
    <s v="долгосрочный"/>
    <n v="715"/>
    <n v="2302116"/>
    <x v="11"/>
    <s v="в ипотеке"/>
    <s v="консолидация кредитов"/>
    <n v="40670.639999999999"/>
    <n v="22.5"/>
    <m/>
    <n v="14"/>
    <n v="0"/>
    <n v="620996"/>
    <n v="1461482"/>
  </r>
  <r>
    <n v="348"/>
    <s v="b2f2d7d2-e4c6-4f63-8dc0-e6ef40555d4a"/>
    <x v="0"/>
    <n v="146982"/>
    <s v="краткосрочный"/>
    <n v="670"/>
    <n v="981578"/>
    <x v="2"/>
    <s v="в аренде"/>
    <s v="консолидация кредитов"/>
    <n v="25030.22"/>
    <n v="21.6"/>
    <n v="76"/>
    <n v="19"/>
    <n v="0"/>
    <n v="532589"/>
    <n v="828872"/>
  </r>
  <r>
    <n v="349"/>
    <s v="c98e31fb-7471-4a58-9cb7-a04c8104abd8"/>
    <x v="0"/>
    <n v="533698"/>
    <s v="долгосрочный"/>
    <n v="699"/>
    <n v="1853298"/>
    <x v="7"/>
    <s v="в аренде"/>
    <s v="консолидация кредитов"/>
    <n v="30270.61"/>
    <n v="12.1"/>
    <n v="72"/>
    <n v="18"/>
    <n v="0"/>
    <n v="342209"/>
    <n v="589644"/>
  </r>
  <r>
    <n v="351"/>
    <s v="535b4968-b8f8-45a0-8840-796cc7ec0098"/>
    <x v="1"/>
    <n v="563068"/>
    <s v="долгосрочный"/>
    <n v="623"/>
    <n v="2094807"/>
    <x v="3"/>
    <s v="в аренде"/>
    <s v="консолидация кредитов"/>
    <n v="35960.92"/>
    <n v="12.4"/>
    <m/>
    <n v="17"/>
    <n v="0"/>
    <n v="580203"/>
    <n v="917774"/>
  </r>
  <r>
    <n v="352"/>
    <s v="f104bb8f-a70d-4e89-8dae-81db356d8452"/>
    <x v="0"/>
    <n v="163482"/>
    <s v="краткосрочный"/>
    <n v="711"/>
    <n v="564756"/>
    <x v="2"/>
    <s v="в аренде"/>
    <s v="приобретение автомобиля"/>
    <n v="6447.65"/>
    <n v="13.2"/>
    <m/>
    <n v="9"/>
    <n v="0"/>
    <n v="216809"/>
    <n v="318186"/>
  </r>
  <r>
    <n v="353"/>
    <s v="8b3823d4-d69f-48cc-b829-a97174e1d5fa"/>
    <x v="0"/>
    <n v="173316"/>
    <s v="краткосрочный"/>
    <n v="744"/>
    <n v="954275"/>
    <x v="4"/>
    <s v="в ипотеке"/>
    <s v="консолидация кредитов"/>
    <n v="6457.15"/>
    <n v="15.4"/>
    <m/>
    <n v="5"/>
    <n v="0"/>
    <n v="327541"/>
    <n v="780384"/>
  </r>
  <r>
    <n v="354"/>
    <s v="fc22174a-fbb3-4cc5-bbbe-37846690c20a"/>
    <x v="1"/>
    <n v="133936"/>
    <s v="краткосрочный"/>
    <n v="639"/>
    <n v="347035"/>
    <x v="7"/>
    <s v="в ипотеке"/>
    <s v="ремонт жилья"/>
    <n v="6969.39"/>
    <n v="10.1"/>
    <n v="22"/>
    <n v="10"/>
    <n v="0"/>
    <n v="68742"/>
    <n v="151910"/>
  </r>
  <r>
    <n v="355"/>
    <s v="ca3da155-a63a-4d39-b8b4-898b0e6c28f6"/>
    <x v="0"/>
    <n v="64526"/>
    <s v="краткосрочный"/>
    <n v="747"/>
    <n v="185782"/>
    <x v="3"/>
    <s v="в аренде"/>
    <s v="консолидация кредитов"/>
    <n v="4799.3999999999996"/>
    <n v="12.8"/>
    <m/>
    <n v="8"/>
    <n v="0"/>
    <n v="72257"/>
    <n v="172128"/>
  </r>
  <r>
    <n v="356"/>
    <s v="decba3f3-c30b-4116-821f-b26898388a7e"/>
    <x v="1"/>
    <n v="47806"/>
    <s v="краткосрочный"/>
    <n v="671"/>
    <n v="835620"/>
    <x v="4"/>
    <s v="в аренде"/>
    <s v="иное"/>
    <n v="3070.97"/>
    <n v="12.9"/>
    <n v="12"/>
    <n v="10"/>
    <n v="0"/>
    <n v="48051"/>
    <n v="60764"/>
  </r>
  <r>
    <n v="358"/>
    <s v="03709adc-3272-4711-9845-70f4cb09550a"/>
    <x v="1"/>
    <n v="147576"/>
    <s v="краткосрочный"/>
    <n v="748"/>
    <n v="463429"/>
    <x v="4"/>
    <s v="в аренде"/>
    <s v="консолидация кредитов"/>
    <n v="8573.56"/>
    <n v="18.100000000000001"/>
    <n v="36"/>
    <n v="20"/>
    <n v="0"/>
    <n v="88939"/>
    <n v="357588"/>
  </r>
  <r>
    <n v="359"/>
    <s v="edfb58ce-4aaa-4ab9-a448-caba8034a937"/>
    <x v="0"/>
    <n v="545160"/>
    <s v="долгосрочный"/>
    <n v="699"/>
    <n v="3954888"/>
    <x v="2"/>
    <s v="в ипотеке"/>
    <s v="консолидация кредитов"/>
    <n v="27881.93"/>
    <n v="11.3"/>
    <n v="39"/>
    <n v="15"/>
    <n v="0"/>
    <n v="163020"/>
    <n v="215974"/>
  </r>
  <r>
    <n v="360"/>
    <s v="de7e5f8e-bdf9-4eaa-8266-9e16da5be3c2"/>
    <x v="0"/>
    <n v="657294"/>
    <s v="краткосрочный"/>
    <n v="691"/>
    <n v="2270652"/>
    <x v="5"/>
    <s v="в аренде"/>
    <s v="консолидация кредитов"/>
    <n v="24031.01"/>
    <n v="9.1999999999999993"/>
    <n v="40"/>
    <n v="12"/>
    <n v="0"/>
    <n v="405327"/>
    <n v="811998"/>
  </r>
  <r>
    <n v="361"/>
    <s v="884afe37-a98f-4454-ac38-512e49de8002"/>
    <x v="0"/>
    <n v="780406"/>
    <s v="краткосрочный"/>
    <n v="715"/>
    <n v="3369897"/>
    <x v="11"/>
    <s v="в ипотеке"/>
    <s v="консолидация кредитов"/>
    <n v="35945.53"/>
    <n v="17.899999999999999"/>
    <m/>
    <n v="6"/>
    <n v="0"/>
    <n v="457710"/>
    <n v="1130008"/>
  </r>
  <r>
    <n v="363"/>
    <s v="f48c2e72-a017-483f-8bd2-c260d081cbee"/>
    <x v="0"/>
    <n v="43318"/>
    <s v="краткосрочный"/>
    <n v="708"/>
    <n v="897769"/>
    <x v="5"/>
    <s v="в аренде"/>
    <s v="иное"/>
    <n v="7391.57"/>
    <n v="7.5"/>
    <m/>
    <n v="2"/>
    <n v="0"/>
    <n v="3382"/>
    <n v="4334"/>
  </r>
  <r>
    <n v="364"/>
    <s v="42790d99-2adc-4eee-9c18-1937c3b43424"/>
    <x v="0"/>
    <n v="44792"/>
    <s v="краткосрочный"/>
    <n v="723"/>
    <n v="502892"/>
    <x v="8"/>
    <s v="в аренде"/>
    <s v="иное"/>
    <n v="7794.75"/>
    <n v="14.6"/>
    <m/>
    <n v="9"/>
    <n v="1"/>
    <n v="193781"/>
    <n v="358446"/>
  </r>
  <r>
    <n v="366"/>
    <s v="b4e257bc-1da0-4273-9272-0f93d9b26e3a"/>
    <x v="1"/>
    <n v="772772"/>
    <s v="долгосрочный"/>
    <n v="699"/>
    <n v="3336970"/>
    <x v="10"/>
    <s v="в ипотеке"/>
    <s v="консолидация кредитов"/>
    <n v="41434.06"/>
    <n v="23"/>
    <m/>
    <n v="8"/>
    <n v="0"/>
    <n v="91979"/>
    <n v="132484"/>
  </r>
  <r>
    <n v="367"/>
    <s v="5d39e9c4-d45d-4f24-a767-8e96ee964643"/>
    <x v="0"/>
    <n v="268004"/>
    <s v="краткосрочный"/>
    <n v="750"/>
    <n v="867996"/>
    <x v="2"/>
    <s v="в аренде"/>
    <s v="консолидация кредитов"/>
    <n v="21410.53"/>
    <n v="19.600000000000001"/>
    <n v="75"/>
    <n v="15"/>
    <n v="0"/>
    <n v="309776"/>
    <n v="1203664"/>
  </r>
  <r>
    <n v="368"/>
    <s v="4ae48a91-7be2-40b1-a66d-6f7d5b6b5e7f"/>
    <x v="0"/>
    <n v="776864"/>
    <s v="краткосрочный"/>
    <n v="687"/>
    <n v="1629383"/>
    <x v="2"/>
    <s v="в ипотеке"/>
    <s v="консолидация кредитов"/>
    <n v="34895.78"/>
    <n v="16.399999999999999"/>
    <n v="63"/>
    <n v="24"/>
    <n v="1"/>
    <n v="481783"/>
    <n v="950334"/>
  </r>
  <r>
    <n v="369"/>
    <s v="cadc3a31-59f7-4e44-86d5-1244409aa0a3"/>
    <x v="0"/>
    <n v="273856"/>
    <s v="долгосрочный"/>
    <n v="614"/>
    <n v="821826"/>
    <x v="2"/>
    <s v="в аренде"/>
    <s v="консолидация кредитов"/>
    <n v="8766.2199999999993"/>
    <n v="11.8"/>
    <m/>
    <n v="4"/>
    <n v="0"/>
    <n v="146262"/>
    <n v="234586"/>
  </r>
  <r>
    <n v="370"/>
    <s v="315c2ccc-48c7-4f48-bf39-ab34f49a8c31"/>
    <x v="0"/>
    <n v="33154"/>
    <s v="краткосрочный"/>
    <n v="713"/>
    <n v="572793"/>
    <x v="2"/>
    <s v="в аренде"/>
    <s v="иное"/>
    <n v="13412.86"/>
    <n v="20.2"/>
    <m/>
    <n v="10"/>
    <n v="2"/>
    <n v="49153"/>
    <n v="178948"/>
  </r>
  <r>
    <n v="371"/>
    <s v="09c612b9-a6f2-4a03-9901-160dbc03b4a9"/>
    <x v="0"/>
    <n v="450384"/>
    <s v="краткосрочный"/>
    <n v="746"/>
    <n v="1166904"/>
    <x v="2"/>
    <s v="в ипотеке"/>
    <s v="ремонт жилья"/>
    <n v="31506.37"/>
    <n v="17.5"/>
    <m/>
    <n v="12"/>
    <n v="0"/>
    <n v="332918"/>
    <n v="687126"/>
  </r>
  <r>
    <n v="372"/>
    <s v="17f9fb19-deb1-4746-a388-491b55556cc3"/>
    <x v="0"/>
    <n v="662310"/>
    <s v="краткосрочный"/>
    <n v="699"/>
    <n v="1258389"/>
    <x v="2"/>
    <s v="в ипотеке"/>
    <s v="консолидация кредитов"/>
    <n v="13213.17"/>
    <n v="9.8000000000000007"/>
    <n v="64"/>
    <n v="8"/>
    <n v="1"/>
    <n v="302309"/>
    <n v="562782"/>
  </r>
  <r>
    <n v="373"/>
    <s v="0cdf50b9-efc7-4577-8bf6-6ff6ffdf86c1"/>
    <x v="0"/>
    <n v="353232"/>
    <s v="краткосрочный"/>
    <n v="712"/>
    <n v="823707"/>
    <x v="2"/>
    <s v="в ипотеке"/>
    <s v="консолидация кредитов"/>
    <n v="13659.67"/>
    <n v="12"/>
    <n v="41"/>
    <n v="9"/>
    <n v="0"/>
    <n v="117496"/>
    <n v="242968"/>
  </r>
  <r>
    <n v="375"/>
    <s v="bb433d07-83ce-45b4-95aa-88f6da823bbe"/>
    <x v="0"/>
    <n v="221056"/>
    <s v="краткосрочный"/>
    <n v="741"/>
    <n v="954560"/>
    <x v="2"/>
    <s v="в аренде"/>
    <s v="консолидация кредитов"/>
    <n v="9386.57"/>
    <n v="14.6"/>
    <n v="13"/>
    <n v="19"/>
    <n v="0"/>
    <n v="117420"/>
    <n v="229658"/>
  </r>
  <r>
    <n v="377"/>
    <s v="a7a06859-14a2-4e5b-ab74-92fe625a229c"/>
    <x v="0"/>
    <n v="469678"/>
    <s v="долгосрочный"/>
    <n v="667"/>
    <n v="2250246"/>
    <x v="9"/>
    <s v="в ипотеке"/>
    <s v="консолидация кредитов"/>
    <n v="51380.56"/>
    <n v="21.2"/>
    <m/>
    <n v="43"/>
    <n v="0"/>
    <n v="979526"/>
    <n v="1543102"/>
  </r>
  <r>
    <n v="381"/>
    <s v="0a0ed036-ce6b-41a9-b0ee-8db814a85425"/>
    <x v="0"/>
    <n v="319726"/>
    <s v="краткосрочный"/>
    <n v="749"/>
    <n v="952185"/>
    <x v="4"/>
    <s v="в ипотеке"/>
    <s v="консолидация кредитов"/>
    <n v="17059.91"/>
    <n v="27.2"/>
    <m/>
    <n v="8"/>
    <n v="0"/>
    <n v="299725"/>
    <n v="778140"/>
  </r>
  <r>
    <n v="382"/>
    <s v="3c6f7594-ac3f-4a3b-8546-61137ee93213"/>
    <x v="0"/>
    <n v="460350"/>
    <s v="краткосрочный"/>
    <n v="736"/>
    <n v="888041"/>
    <x v="6"/>
    <s v="в собственности"/>
    <s v="консолидация кредитов"/>
    <n v="18796.89"/>
    <n v="32.9"/>
    <m/>
    <n v="9"/>
    <n v="0"/>
    <n v="547504"/>
    <n v="816948"/>
  </r>
  <r>
    <n v="383"/>
    <s v="1818da89-2018-4750-b7e4-70ba4d13e86a"/>
    <x v="0"/>
    <n v="133606"/>
    <s v="краткосрочный"/>
    <n v="701"/>
    <n v="2538343"/>
    <x v="11"/>
    <s v="в ипотеке"/>
    <s v="приобретение жилья"/>
    <n v="18297.189999999999"/>
    <n v="8.9"/>
    <n v="12"/>
    <n v="21"/>
    <n v="0"/>
    <n v="198911"/>
    <n v="342738"/>
  </r>
  <r>
    <n v="384"/>
    <s v="96014749-34d9-4449-9a6d-874b6b762986"/>
    <x v="1"/>
    <n v="79948"/>
    <s v="краткосрочный"/>
    <n v="741"/>
    <n v="230147"/>
    <x v="11"/>
    <s v="в аренде"/>
    <s v="консолидация кредитов"/>
    <n v="4372.66"/>
    <n v="16.8"/>
    <m/>
    <n v="11"/>
    <n v="0"/>
    <n v="110086"/>
    <n v="242792"/>
  </r>
  <r>
    <n v="386"/>
    <s v="160993af-7836-4e58-9f0c-1c894dc1b764"/>
    <x v="1"/>
    <n v="767690"/>
    <s v="краткосрочный"/>
    <n v="731"/>
    <n v="1629098"/>
    <x v="2"/>
    <s v="в ипотеке"/>
    <s v="консолидация кредитов"/>
    <n v="14118.71"/>
    <n v="19.399999999999999"/>
    <m/>
    <n v="6"/>
    <n v="0"/>
    <n v="167371"/>
    <n v="250074"/>
  </r>
  <r>
    <n v="387"/>
    <s v="faa524e8-2e89-414e-9a18-3042d1ef9166"/>
    <x v="0"/>
    <n v="328350"/>
    <s v="краткосрочный"/>
    <n v="745"/>
    <n v="1343243"/>
    <x v="2"/>
    <s v="в ипотеке"/>
    <s v="консолидация кредитов"/>
    <n v="11529.39"/>
    <n v="10.6"/>
    <m/>
    <n v="7"/>
    <n v="0"/>
    <n v="373958"/>
    <n v="600578"/>
  </r>
  <r>
    <n v="388"/>
    <s v="77cc7b59-b2db-4c65-bfb6-d878b1a228fa"/>
    <x v="0"/>
    <n v="380622"/>
    <s v="долгосрочный"/>
    <n v="657"/>
    <n v="969665"/>
    <x v="1"/>
    <s v="в аренде"/>
    <s v="консолидация кредитов"/>
    <n v="26665.74"/>
    <n v="18"/>
    <m/>
    <n v="5"/>
    <n v="0"/>
    <n v="305482"/>
    <n v="377102"/>
  </r>
  <r>
    <n v="389"/>
    <s v="7352605a-a1fc-4f3a-804d-bb7df0dbf646"/>
    <x v="0"/>
    <n v="281710"/>
    <s v="краткосрочный"/>
    <n v="728"/>
    <n v="831953"/>
    <x v="4"/>
    <s v="в ипотеке"/>
    <s v="консолидация кредитов"/>
    <n v="12964.46"/>
    <n v="16.600000000000001"/>
    <n v="52"/>
    <n v="12"/>
    <n v="0"/>
    <n v="461415"/>
    <n v="907104"/>
  </r>
  <r>
    <n v="390"/>
    <s v="6e1f347c-42e6-46e5-9af0-e982346990c1"/>
    <x v="1"/>
    <n v="418572"/>
    <s v="долгосрочный"/>
    <n v="704"/>
    <n v="1201788"/>
    <x v="5"/>
    <s v="в ипотеке"/>
    <s v="консолидация кредитов"/>
    <n v="23935.63"/>
    <n v="16.100000000000001"/>
    <m/>
    <n v="18"/>
    <n v="1"/>
    <n v="232522"/>
    <n v="333608"/>
  </r>
  <r>
    <n v="392"/>
    <s v="6d385ad8-34ab-4eb7-8364-97a516c00e3a"/>
    <x v="0"/>
    <n v="161656"/>
    <s v="краткосрочный"/>
    <n v="749"/>
    <n v="874874"/>
    <x v="10"/>
    <s v="в ипотеке"/>
    <s v="консолидация кредитов"/>
    <n v="12226.5"/>
    <n v="8.1999999999999993"/>
    <n v="19"/>
    <n v="10"/>
    <n v="0"/>
    <n v="159676"/>
    <n v="394218"/>
  </r>
  <r>
    <n v="394"/>
    <s v="d0a8be34-eef9-4005-beb5-cfb5b0468222"/>
    <x v="0"/>
    <n v="87274"/>
    <s v="краткосрочный"/>
    <n v="719"/>
    <n v="753692"/>
    <x v="2"/>
    <s v="в аренде"/>
    <s v="консолидация кредитов"/>
    <n v="4013.37"/>
    <n v="17.8"/>
    <m/>
    <n v="8"/>
    <n v="0"/>
    <n v="101042"/>
    <n v="259424"/>
  </r>
  <r>
    <n v="396"/>
    <s v="6c301164-4828-4de3-9a2c-767bf95e9c23"/>
    <x v="0"/>
    <n v="294580"/>
    <s v="краткосрочный"/>
    <n v="744"/>
    <n v="1734624"/>
    <x v="2"/>
    <s v="в аренде"/>
    <s v="консолидация кредитов"/>
    <n v="8051.63"/>
    <n v="10.6"/>
    <n v="6"/>
    <n v="12"/>
    <n v="0"/>
    <n v="229007"/>
    <n v="433290"/>
  </r>
  <r>
    <n v="399"/>
    <s v="a7f14ec6-d7f1-41c1-8a88-69fd6a5d807b"/>
    <x v="0"/>
    <n v="39138"/>
    <s v="краткосрочный"/>
    <n v="731"/>
    <n v="751336"/>
    <x v="5"/>
    <s v="в ипотеке"/>
    <s v="ремонт жилья"/>
    <n v="10894.41"/>
    <n v="11"/>
    <n v="27"/>
    <n v="11"/>
    <n v="0"/>
    <n v="77539"/>
    <n v="302302"/>
  </r>
  <r>
    <n v="400"/>
    <s v="efe184e6-8ff3-437b-9990-9cd1870cadf3"/>
    <x v="0"/>
    <n v="516978"/>
    <s v="долгосрочный"/>
    <n v="712"/>
    <n v="1261809"/>
    <x v="3"/>
    <s v="в ипотеке"/>
    <s v="консолидация кредитов"/>
    <n v="15457.07"/>
    <n v="9.1999999999999993"/>
    <m/>
    <n v="15"/>
    <n v="0"/>
    <n v="179208"/>
    <n v="256190"/>
  </r>
  <r>
    <n v="404"/>
    <s v="d532715b-a0ea-4ceb-8b35-71f5a626815e"/>
    <x v="0"/>
    <n v="449724"/>
    <s v="краткосрочный"/>
    <n v="720"/>
    <n v="925946"/>
    <x v="5"/>
    <s v="в ипотеке"/>
    <s v="ремонт жилья"/>
    <n v="6643.54"/>
    <n v="28.4"/>
    <m/>
    <n v="10"/>
    <n v="2"/>
    <n v="170069"/>
    <n v="449570"/>
  </r>
  <r>
    <n v="405"/>
    <s v="023fa202-c60a-4d28-9961-3fe45d280800"/>
    <x v="0"/>
    <n v="260436"/>
    <s v="долгосрочный"/>
    <n v="734"/>
    <n v="1244272"/>
    <x v="2"/>
    <s v="в ипотеке"/>
    <s v="консолидация кредитов"/>
    <n v="11924.21"/>
    <n v="13.9"/>
    <n v="26"/>
    <n v="12"/>
    <n v="0"/>
    <n v="189696"/>
    <n v="625812"/>
  </r>
  <r>
    <n v="407"/>
    <s v="314a1015-c9e0-4fd1-bc2f-f210436d1a62"/>
    <x v="1"/>
    <n v="539176"/>
    <s v="долгосрочный"/>
    <n v="712"/>
    <n v="1154801"/>
    <x v="2"/>
    <s v="в ипотеке"/>
    <s v="ремонт жилья"/>
    <n v="14338.54"/>
    <n v="21.9"/>
    <m/>
    <n v="7"/>
    <n v="0"/>
    <n v="256025"/>
    <n v="726594"/>
  </r>
  <r>
    <n v="409"/>
    <s v="f51f824d-fb8a-4ab6-b211-4db6d706b00c"/>
    <x v="0"/>
    <n v="264396"/>
    <s v="краткосрочный"/>
    <n v="737"/>
    <n v="1712565"/>
    <x v="2"/>
    <s v="в аренде"/>
    <s v="консолидация кредитов"/>
    <n v="19980.02"/>
    <n v="21.7"/>
    <n v="49"/>
    <n v="13"/>
    <n v="0"/>
    <n v="380665"/>
    <n v="1075052"/>
  </r>
  <r>
    <n v="410"/>
    <s v="847a95e9-1543-4b45-8b42-3b93b5acc8c0"/>
    <x v="1"/>
    <n v="242264"/>
    <s v="краткосрочный"/>
    <n v="744"/>
    <n v="584345"/>
    <x v="6"/>
    <s v="в ипотеке"/>
    <s v="консолидация кредитов"/>
    <n v="12417.45"/>
    <n v="16.100000000000001"/>
    <m/>
    <n v="10"/>
    <n v="0"/>
    <n v="212306"/>
    <n v="836154"/>
  </r>
  <r>
    <n v="411"/>
    <s v="1a7fbc55-d351-48ef-b7eb-d1680fb416cd"/>
    <x v="1"/>
    <n v="444752"/>
    <s v="долгосрочный"/>
    <n v="706"/>
    <n v="1920520"/>
    <x v="6"/>
    <s v="в аренде"/>
    <s v="консолидация кредитов"/>
    <n v="43371.68"/>
    <n v="48.7"/>
    <n v="72"/>
    <n v="22"/>
    <n v="0"/>
    <n v="353362"/>
    <n v="611578"/>
  </r>
  <r>
    <n v="412"/>
    <s v="cb675274-6c28-4bf7-a075-5cc990cf5c51"/>
    <x v="0"/>
    <n v="251196"/>
    <s v="краткосрочный"/>
    <n v="740"/>
    <n v="1051536"/>
    <x v="11"/>
    <s v="в ипотеке"/>
    <s v="консолидация кредитов"/>
    <n v="23133.83"/>
    <n v="12.8"/>
    <n v="20"/>
    <n v="16"/>
    <n v="0"/>
    <n v="300295"/>
    <n v="452716"/>
  </r>
  <r>
    <n v="413"/>
    <s v="0ec4572c-0882-4245-b2a1-7015771148b7"/>
    <x v="1"/>
    <n v="224312"/>
    <s v="краткосрочный"/>
    <n v="700"/>
    <n v="678034"/>
    <x v="1"/>
    <s v="в аренде"/>
    <s v="консолидация кредитов"/>
    <n v="13052.24"/>
    <n v="16.2"/>
    <n v="64"/>
    <n v="13"/>
    <n v="0"/>
    <n v="240863"/>
    <n v="639650"/>
  </r>
  <r>
    <n v="414"/>
    <s v="ba68a268-8b71-4107-950a-8c5f17a76950"/>
    <x v="0"/>
    <n v="222728"/>
    <s v="долгосрочный"/>
    <n v="615"/>
    <n v="905160"/>
    <x v="7"/>
    <s v="в аренде"/>
    <s v="бизнес"/>
    <n v="18706.64"/>
    <n v="32.5"/>
    <n v="49"/>
    <n v="9"/>
    <n v="0"/>
    <n v="64676"/>
    <n v="135432"/>
  </r>
  <r>
    <n v="416"/>
    <s v="8e3e3601-6f19-4818-8915-4c3e3f58c2fd"/>
    <x v="0"/>
    <n v="450648"/>
    <s v="краткосрочный"/>
    <n v="737"/>
    <n v="1634627"/>
    <x v="2"/>
    <s v="в аренде"/>
    <s v="консолидация кредитов"/>
    <n v="10570.65"/>
    <n v="11.1"/>
    <n v="20"/>
    <n v="6"/>
    <n v="1"/>
    <n v="93252"/>
    <n v="151008"/>
  </r>
  <r>
    <n v="418"/>
    <s v="14caac2b-1ab5-4625-adce-733b26643f70"/>
    <x v="0"/>
    <n v="407528"/>
    <s v="долгосрочный"/>
    <n v="711"/>
    <n v="928226"/>
    <x v="4"/>
    <s v="в аренде"/>
    <s v="консолидация кредитов"/>
    <n v="18487.38"/>
    <n v="8.8000000000000007"/>
    <m/>
    <n v="5"/>
    <n v="0"/>
    <n v="263093"/>
    <n v="333652"/>
  </r>
  <r>
    <n v="419"/>
    <s v="ab46b1a7-f937-4ba9-ac98-270344120cf7"/>
    <x v="0"/>
    <n v="152372"/>
    <s v="краткосрочный"/>
    <n v="697"/>
    <n v="845937"/>
    <x v="3"/>
    <s v="в аренде"/>
    <s v="консолидация кредитов"/>
    <n v="2876.22"/>
    <n v="30"/>
    <n v="46"/>
    <n v="10"/>
    <n v="0"/>
    <n v="56943"/>
    <n v="215468"/>
  </r>
  <r>
    <n v="420"/>
    <s v="d3291318-0960-44db-beb2-cae8cf8029d4"/>
    <x v="0"/>
    <n v="704946"/>
    <s v="краткосрочный"/>
    <n v="717"/>
    <n v="1352914"/>
    <x v="11"/>
    <s v="в ипотеке"/>
    <s v="консолидация кредитов"/>
    <n v="27960.21"/>
    <n v="10.199999999999999"/>
    <m/>
    <n v="16"/>
    <n v="0"/>
    <n v="792623"/>
    <n v="1456752"/>
  </r>
  <r>
    <n v="423"/>
    <s v="9a0ed640-48ab-48c4-9948-5bbb27cd1fe5"/>
    <x v="0"/>
    <n v="87472"/>
    <s v="краткосрочный"/>
    <n v="695"/>
    <n v="679896"/>
    <x v="5"/>
    <s v="в ипотеке"/>
    <s v="бизнес"/>
    <n v="6872.68"/>
    <n v="17"/>
    <m/>
    <n v="4"/>
    <n v="0"/>
    <n v="19912"/>
    <n v="133210"/>
  </r>
  <r>
    <n v="426"/>
    <s v="9d65a472-7fdb-4eb8-8fcd-5597554a6082"/>
    <x v="1"/>
    <n v="234036"/>
    <s v="краткосрочный"/>
    <n v="703"/>
    <n v="665798"/>
    <x v="2"/>
    <s v="в ипотеке"/>
    <s v="консолидация кредитов"/>
    <n v="11263.01"/>
    <n v="22.6"/>
    <n v="39"/>
    <n v="13"/>
    <n v="0"/>
    <n v="242098"/>
    <n v="308396"/>
  </r>
  <r>
    <n v="428"/>
    <s v="4e3eee3d-4f66-4a08-8060-154c1cbc29fc"/>
    <x v="0"/>
    <n v="223146"/>
    <s v="краткосрочный"/>
    <n v="719"/>
    <n v="573819"/>
    <x v="8"/>
    <s v="в ипотеке"/>
    <s v="консолидация кредитов"/>
    <n v="10902.58"/>
    <n v="26"/>
    <m/>
    <n v="9"/>
    <n v="1"/>
    <n v="77159"/>
    <n v="192544"/>
  </r>
  <r>
    <n v="429"/>
    <s v="21a58539-2489-4b5a-8606-b7a64e606fec"/>
    <x v="0"/>
    <n v="649902"/>
    <s v="долгосрочный"/>
    <n v="695"/>
    <n v="1309651"/>
    <x v="2"/>
    <s v="в собственности"/>
    <s v="консолидация кредитов"/>
    <n v="6810.17"/>
    <n v="15"/>
    <n v="74"/>
    <n v="7"/>
    <n v="0"/>
    <n v="300884"/>
    <n v="361768"/>
  </r>
  <r>
    <n v="430"/>
    <s v="c6abf067-c8b9-44f9-be06-4271cb13e550"/>
    <x v="0"/>
    <n v="214632"/>
    <s v="краткосрочный"/>
    <n v="722"/>
    <n v="1448237"/>
    <x v="10"/>
    <s v="в ипотеке"/>
    <s v="консолидация кредитов"/>
    <n v="33188.629999999997"/>
    <n v="28.9"/>
    <n v="10"/>
    <n v="25"/>
    <n v="0"/>
    <n v="485982"/>
    <n v="970200"/>
  </r>
  <r>
    <n v="434"/>
    <s v="7c5ef5d9-ff25-4006-a399-cee0e175e54a"/>
    <x v="0"/>
    <n v="396286"/>
    <s v="краткосрочный"/>
    <n v="741"/>
    <n v="2528767"/>
    <x v="2"/>
    <s v="в ипотеке"/>
    <s v="консолидация кредитов"/>
    <n v="17111.400000000001"/>
    <n v="19.5"/>
    <n v="4"/>
    <n v="11"/>
    <n v="0"/>
    <n v="174781"/>
    <n v="535414"/>
  </r>
  <r>
    <n v="435"/>
    <s v="3d6b26e0-e22a-4b63-8f4f-aecc83b723b9"/>
    <x v="1"/>
    <n v="268664"/>
    <s v="краткосрочный"/>
    <n v="727"/>
    <n v="899954"/>
    <x v="0"/>
    <s v="в ипотеке"/>
    <s v="консолидация кредитов"/>
    <n v="17324.2"/>
    <n v="13.8"/>
    <m/>
    <n v="13"/>
    <n v="0"/>
    <n v="223725"/>
    <n v="460130"/>
  </r>
  <r>
    <n v="436"/>
    <s v="35de5f47-b2b9-4e16-af6a-5455ade15f11"/>
    <x v="0"/>
    <n v="405746"/>
    <s v="краткосрочный"/>
    <n v="742"/>
    <n v="1168044"/>
    <x v="6"/>
    <s v="в ипотеке"/>
    <s v="консолидация кредитов"/>
    <n v="21511.42"/>
    <n v="16.5"/>
    <m/>
    <n v="9"/>
    <n v="1"/>
    <n v="286748"/>
    <n v="378598"/>
  </r>
  <r>
    <n v="437"/>
    <s v="23fbae3c-895e-43d9-bae9-077999282de3"/>
    <x v="0"/>
    <n v="188166"/>
    <s v="краткосрочный"/>
    <n v="747"/>
    <n v="2408554"/>
    <x v="2"/>
    <s v="в аренде"/>
    <s v="консолидация кредитов"/>
    <n v="7587.08"/>
    <n v="13.7"/>
    <m/>
    <n v="7"/>
    <n v="1"/>
    <n v="85975"/>
    <n v="143440"/>
  </r>
  <r>
    <n v="438"/>
    <s v="3cec97a7-6e88-4d1c-8ce1-b635c7ffd354"/>
    <x v="0"/>
    <n v="358578"/>
    <s v="краткосрочный"/>
    <n v="711"/>
    <n v="1509721"/>
    <x v="10"/>
    <s v="в ипотеке"/>
    <s v="консолидация кредитов"/>
    <n v="3157.8"/>
    <n v="8.6999999999999993"/>
    <m/>
    <n v="3"/>
    <n v="0"/>
    <n v="58862"/>
    <n v="91850"/>
  </r>
  <r>
    <n v="439"/>
    <s v="6c9bb30e-e5eb-4b42-a5af-936e5f86bf00"/>
    <x v="0"/>
    <n v="94534"/>
    <s v="краткосрочный"/>
    <n v="718"/>
    <n v="777556"/>
    <x v="4"/>
    <s v="в аренде"/>
    <s v="консолидация кредитов"/>
    <n v="12894.35"/>
    <n v="12.6"/>
    <m/>
    <n v="8"/>
    <n v="0"/>
    <n v="49286"/>
    <n v="72050"/>
  </r>
  <r>
    <n v="440"/>
    <s v="f8fe1ce7-dd1b-45e4-86d8-1446b353b817"/>
    <x v="0"/>
    <n v="767624"/>
    <s v="краткосрочный"/>
    <n v="733"/>
    <n v="2083825"/>
    <x v="3"/>
    <s v="в ипотеке"/>
    <s v="консолидация кредитов"/>
    <n v="22574.85"/>
    <n v="18.399999999999999"/>
    <m/>
    <n v="12"/>
    <n v="0"/>
    <n v="434910"/>
    <n v="1243396"/>
  </r>
  <r>
    <n v="441"/>
    <s v="67df0dd6-0eba-4a63-b3cd-e9333d9e8e79"/>
    <x v="0"/>
    <n v="403964"/>
    <s v="краткосрочный"/>
    <n v="744"/>
    <n v="1763561"/>
    <x v="2"/>
    <s v="в ипотеке"/>
    <s v="консолидация кредитов"/>
    <n v="17929.349999999999"/>
    <n v="38"/>
    <m/>
    <n v="11"/>
    <n v="0"/>
    <n v="389101"/>
    <n v="843678"/>
  </r>
  <r>
    <n v="442"/>
    <s v="65fae922-65ac-42d8-910a-d43c187b0c07"/>
    <x v="0"/>
    <n v="531168"/>
    <s v="долгосрочный"/>
    <n v="724"/>
    <n v="1834944"/>
    <x v="2"/>
    <s v="в ипотеке"/>
    <s v="консолидация кредитов"/>
    <n v="23242.7"/>
    <n v="26.3"/>
    <n v="75"/>
    <n v="16"/>
    <n v="0"/>
    <n v="534033"/>
    <n v="942612"/>
  </r>
  <r>
    <n v="443"/>
    <s v="bd34e363-b56a-4c33-8c77-0a49d20728ac"/>
    <x v="0"/>
    <n v="390896"/>
    <s v="краткосрочный"/>
    <n v="735"/>
    <n v="804460"/>
    <x v="8"/>
    <s v="в аренде"/>
    <s v="консолидация кредитов"/>
    <n v="11932.95"/>
    <n v="16.8"/>
    <m/>
    <n v="14"/>
    <n v="1"/>
    <n v="335027"/>
    <n v="1251360"/>
  </r>
  <r>
    <n v="444"/>
    <s v="3e6f9a14-595e-4c93-b16a-6b9e0691a39a"/>
    <x v="0"/>
    <n v="134794"/>
    <s v="краткосрочный"/>
    <n v="736"/>
    <n v="927523"/>
    <x v="11"/>
    <s v="в аренде"/>
    <s v="консолидация кредитов"/>
    <n v="11439.33"/>
    <n v="21.5"/>
    <n v="49"/>
    <n v="7"/>
    <n v="1"/>
    <n v="72371"/>
    <n v="130306"/>
  </r>
  <r>
    <n v="446"/>
    <s v="35ff2d58-59e1-4455-af50-3438a78ed021"/>
    <x v="0"/>
    <n v="134596"/>
    <s v="краткосрочный"/>
    <n v="723"/>
    <n v="1356201"/>
    <x v="7"/>
    <s v="в ипотеке"/>
    <s v="консолидация кредитов"/>
    <n v="18308.78"/>
    <n v="18.8"/>
    <n v="10"/>
    <n v="19"/>
    <n v="0"/>
    <n v="286596"/>
    <n v="707586"/>
  </r>
  <r>
    <n v="447"/>
    <s v="e9402e8e-ca22-4834-a024-d89e674b5afb"/>
    <x v="0"/>
    <n v="311850"/>
    <s v="долгосрочный"/>
    <n v="723"/>
    <n v="694564"/>
    <x v="2"/>
    <s v="в собственности"/>
    <s v="консолидация кредитов"/>
    <n v="12270.77"/>
    <n v="28.5"/>
    <m/>
    <n v="6"/>
    <n v="0"/>
    <n v="167238"/>
    <n v="338536"/>
  </r>
  <r>
    <n v="449"/>
    <s v="39b4e50e-b907-42c4-9741-322c29dbe476"/>
    <x v="0"/>
    <n v="429000"/>
    <s v="краткосрочный"/>
    <n v="746"/>
    <n v="926250"/>
    <x v="2"/>
    <s v="в ипотеке"/>
    <s v="консолидация кредитов"/>
    <n v="27015.53"/>
    <n v="22"/>
    <m/>
    <n v="8"/>
    <n v="0"/>
    <n v="473708"/>
    <n v="746240"/>
  </r>
  <r>
    <n v="450"/>
    <s v="277f0c8d-3100-4734-acde-eabfda554112"/>
    <x v="1"/>
    <n v="215446"/>
    <s v="краткосрочный"/>
    <n v="720"/>
    <n v="1308283"/>
    <x v="7"/>
    <s v="в аренде"/>
    <s v="консолидация кредитов"/>
    <n v="11992.61"/>
    <n v="19"/>
    <n v="27"/>
    <n v="13"/>
    <n v="0"/>
    <n v="139479"/>
    <n v="192940"/>
  </r>
  <r>
    <n v="451"/>
    <s v="d52fe572-9db8-419c-91c9-33ec04025163"/>
    <x v="0"/>
    <n v="375650"/>
    <s v="краткосрочный"/>
    <n v="724"/>
    <n v="768398"/>
    <x v="2"/>
    <s v="в аренде"/>
    <s v="консолидация кредитов"/>
    <n v="12857.68"/>
    <n v="31.2"/>
    <m/>
    <n v="10"/>
    <n v="0"/>
    <n v="254391"/>
    <n v="435072"/>
  </r>
  <r>
    <n v="452"/>
    <s v="ea4d01b3-bfe1-4759-b165-10a3043c7257"/>
    <x v="0"/>
    <n v="762696"/>
    <s v="долгосрочный"/>
    <n v="656"/>
    <n v="6906766"/>
    <x v="1"/>
    <s v="в ипотеке"/>
    <s v="консолидация кредитов"/>
    <n v="86334.48"/>
    <n v="26.4"/>
    <m/>
    <n v="13"/>
    <n v="0"/>
    <n v="1376474"/>
    <n v="1728650"/>
  </r>
  <r>
    <n v="454"/>
    <s v="e15c3081-4cec-4988-ae46-073d7ef52a61"/>
    <x v="1"/>
    <n v="781022"/>
    <s v="долгосрочный"/>
    <n v="653"/>
    <n v="2004253"/>
    <x v="2"/>
    <s v="в ипотеке"/>
    <s v="консолидация кредитов"/>
    <n v="35993.22"/>
    <n v="8.4"/>
    <n v="48"/>
    <n v="17"/>
    <n v="0"/>
    <n v="622554"/>
    <n v="1115862"/>
  </r>
  <r>
    <n v="458"/>
    <s v="e7bbc5c3-bd7a-4803-a170-7eaa2d8de78a"/>
    <x v="1"/>
    <n v="131934"/>
    <s v="краткосрочный"/>
    <n v="717"/>
    <n v="531734"/>
    <x v="7"/>
    <s v="в аренде"/>
    <s v="консолидация кредитов"/>
    <n v="16395.099999999999"/>
    <n v="27"/>
    <m/>
    <n v="9"/>
    <n v="0"/>
    <n v="120612"/>
    <n v="160512"/>
  </r>
  <r>
    <n v="461"/>
    <s v="7b1a2716-7c87-4cb3-9524-214c04ab6312"/>
    <x v="0"/>
    <n v="556996"/>
    <s v="краткосрочный"/>
    <n v="733"/>
    <n v="4521715"/>
    <x v="7"/>
    <s v="в аренде"/>
    <s v="приобретение жилья"/>
    <n v="44086.65"/>
    <n v="14.3"/>
    <n v="40"/>
    <n v="18"/>
    <n v="0"/>
    <n v="106001"/>
    <n v="1157904"/>
  </r>
  <r>
    <n v="462"/>
    <s v="62550808-4d89-4058-9a93-b8dec2606e71"/>
    <x v="0"/>
    <n v="158026"/>
    <s v="краткосрочный"/>
    <n v="716"/>
    <n v="1091854"/>
    <x v="2"/>
    <s v="в ипотеке"/>
    <s v="ремонт жилья"/>
    <n v="11009.55"/>
    <n v="22.8"/>
    <n v="7"/>
    <n v="7"/>
    <n v="0"/>
    <n v="87438"/>
    <n v="188540"/>
  </r>
  <r>
    <n v="464"/>
    <s v="a8cc187e-2d6d-4fda-867a-f4b527a5349f"/>
    <x v="0"/>
    <n v="130746"/>
    <s v="краткосрочный"/>
    <n v="734"/>
    <n v="1018590"/>
    <x v="2"/>
    <s v="в аренде"/>
    <s v="консолидация кредитов"/>
    <n v="16891.57"/>
    <n v="11.7"/>
    <n v="29"/>
    <n v="7"/>
    <n v="1"/>
    <n v="41230"/>
    <n v="191686"/>
  </r>
  <r>
    <n v="465"/>
    <s v="87af014b-f368-4d7c-8f8d-8f59d5efc338"/>
    <x v="0"/>
    <n v="208670"/>
    <s v="краткосрочный"/>
    <n v="703"/>
    <n v="566124"/>
    <x v="5"/>
    <s v="в ипотеке"/>
    <s v="консолидация кредитов"/>
    <n v="3811.97"/>
    <n v="19.5"/>
    <m/>
    <n v="7"/>
    <n v="0"/>
    <n v="171779"/>
    <n v="264506"/>
  </r>
  <r>
    <n v="466"/>
    <s v="fd04a9be-10df-4847-92f5-c647e16d40a5"/>
    <x v="0"/>
    <n v="298166"/>
    <s v="краткосрочный"/>
    <n v="717"/>
    <n v="2247396"/>
    <x v="2"/>
    <s v="в ипотеке"/>
    <s v="консолидация кредитов"/>
    <n v="35583.769999999997"/>
    <n v="12.2"/>
    <m/>
    <n v="22"/>
    <n v="1"/>
    <n v="50825"/>
    <n v="159060"/>
  </r>
  <r>
    <n v="467"/>
    <s v="b9254a96-7185-49bb-a1a9-ab93a4adbe24"/>
    <x v="0"/>
    <n v="267784"/>
    <s v="долгосрочный"/>
    <n v="689"/>
    <n v="1638104"/>
    <x v="7"/>
    <s v="в собственности"/>
    <s v="консолидация кредитов"/>
    <n v="48050.62"/>
    <n v="16"/>
    <n v="20"/>
    <n v="10"/>
    <n v="0"/>
    <n v="60325"/>
    <n v="403722"/>
  </r>
  <r>
    <n v="468"/>
    <s v="66db7b31-792a-493f-88fb-b576cd826198"/>
    <x v="0"/>
    <n v="430012"/>
    <s v="краткосрочный"/>
    <n v="723"/>
    <n v="1392662"/>
    <x v="2"/>
    <s v="в ипотеке"/>
    <s v="консолидация кредитов"/>
    <n v="21470"/>
    <n v="22.5"/>
    <m/>
    <n v="21"/>
    <n v="1"/>
    <n v="597360"/>
    <n v="2034340"/>
  </r>
  <r>
    <n v="469"/>
    <s v="86c10392-9210-4d48-a02b-49ff0beff2de"/>
    <x v="1"/>
    <n v="44022"/>
    <s v="краткосрочный"/>
    <n v="666"/>
    <n v="910727"/>
    <x v="3"/>
    <s v="в ипотеке"/>
    <s v="иное"/>
    <n v="19808.259999999998"/>
    <n v="16.399999999999999"/>
    <n v="24"/>
    <n v="8"/>
    <n v="0"/>
    <n v="419748"/>
    <n v="514866"/>
  </r>
  <r>
    <n v="470"/>
    <s v="9ac101a6-a72e-4ecb-ae9c-091200a88209"/>
    <x v="1"/>
    <n v="140888"/>
    <s v="краткосрочный"/>
    <n v="693"/>
    <n v="1166296"/>
    <x v="11"/>
    <s v="в аренде"/>
    <s v="крупная покупка"/>
    <n v="7396.32"/>
    <n v="14.8"/>
    <m/>
    <n v="6"/>
    <n v="0"/>
    <n v="1254"/>
    <n v="145244"/>
  </r>
  <r>
    <n v="471"/>
    <s v="834b3cbc-fdb2-4084-9dfc-9cdcae945acf"/>
    <x v="0"/>
    <n v="260216"/>
    <s v="долгосрочный"/>
    <n v="664"/>
    <n v="1685547"/>
    <x v="2"/>
    <s v="в ипотеке"/>
    <s v="ремонт жилья"/>
    <n v="17698.310000000001"/>
    <n v="10.7"/>
    <m/>
    <n v="12"/>
    <n v="1"/>
    <n v="71041"/>
    <n v="301290"/>
  </r>
  <r>
    <n v="472"/>
    <s v="eb069b14-27ec-4f73-ac76-ae19d18cef36"/>
    <x v="0"/>
    <n v="151602"/>
    <s v="краткосрочный"/>
    <n v="739"/>
    <n v="1084805"/>
    <x v="1"/>
    <s v="в аренде"/>
    <s v="консолидация кредитов"/>
    <n v="7204.99"/>
    <n v="21.3"/>
    <n v="61"/>
    <n v="6"/>
    <n v="0"/>
    <n v="69331"/>
    <n v="395472"/>
  </r>
  <r>
    <n v="475"/>
    <s v="7e2225b8-85aa-45ea-a7e5-e36bbdd6b818"/>
    <x v="1"/>
    <n v="220770"/>
    <s v="краткосрочный"/>
    <n v="705"/>
    <n v="571995"/>
    <x v="10"/>
    <s v="в аренде"/>
    <s v="консолидация кредитов"/>
    <n v="10915.5"/>
    <n v="25.5"/>
    <m/>
    <n v="6"/>
    <n v="0"/>
    <n v="93043"/>
    <n v="139018"/>
  </r>
  <r>
    <n v="476"/>
    <s v="af9daf28-5add-454c-8a37-4ea08e5593dd"/>
    <x v="0"/>
    <n v="176220"/>
    <s v="краткосрочный"/>
    <n v="717"/>
    <n v="1027235"/>
    <x v="2"/>
    <s v="в собственности"/>
    <s v="консолидация кредитов"/>
    <n v="9330.7099999999991"/>
    <n v="10"/>
    <m/>
    <n v="7"/>
    <n v="1"/>
    <n v="99294"/>
    <n v="283888"/>
  </r>
  <r>
    <n v="480"/>
    <s v="9cfde7db-c5d9-40cb-84e4-210f6b28204d"/>
    <x v="0"/>
    <n v="324346"/>
    <s v="краткосрочный"/>
    <n v="742"/>
    <n v="954370"/>
    <x v="5"/>
    <s v="в аренде"/>
    <s v="консолидация кредитов"/>
    <n v="17019.63"/>
    <n v="18.8"/>
    <n v="34"/>
    <n v="17"/>
    <n v="0"/>
    <n v="121448"/>
    <n v="404096"/>
  </r>
  <r>
    <n v="482"/>
    <s v="a6f2c994-d1ca-4230-98de-8e7c0f77daf1"/>
    <x v="0"/>
    <n v="259138"/>
    <s v="краткосрочный"/>
    <n v="751"/>
    <n v="2517804"/>
    <x v="2"/>
    <s v="в ипотеке"/>
    <s v="консолидация кредитов"/>
    <n v="14687.19"/>
    <n v="8.1999999999999993"/>
    <n v="37"/>
    <n v="11"/>
    <n v="0"/>
    <n v="138491"/>
    <n v="1252878"/>
  </r>
  <r>
    <n v="483"/>
    <s v="86c15f3a-1d5d-497c-8780-0d3935c0a927"/>
    <x v="1"/>
    <n v="32450"/>
    <s v="краткосрочный"/>
    <n v="711"/>
    <n v="653904"/>
    <x v="1"/>
    <s v="в аренде"/>
    <s v="ремонт жилья"/>
    <n v="11770.12"/>
    <n v="19.399999999999999"/>
    <n v="34"/>
    <n v="11"/>
    <n v="0"/>
    <n v="129656"/>
    <n v="231308"/>
  </r>
  <r>
    <n v="484"/>
    <s v="46918079-5f39-4ca0-b881-fe0e13db717d"/>
    <x v="0"/>
    <n v="455906"/>
    <s v="долгосрочный"/>
    <n v="727"/>
    <n v="3562348"/>
    <x v="6"/>
    <s v="в ипотеке"/>
    <s v="иное"/>
    <n v="49576.13"/>
    <n v="21"/>
    <m/>
    <n v="14"/>
    <n v="1"/>
    <n v="974415"/>
    <n v="1399838"/>
  </r>
  <r>
    <n v="486"/>
    <s v="8aacac3d-297b-4853-b81d-4d0a86cefa73"/>
    <x v="1"/>
    <n v="388168"/>
    <s v="краткосрочный"/>
    <n v="744"/>
    <n v="2234856"/>
    <x v="2"/>
    <s v="в ипотеке"/>
    <s v="консолидация кредитов"/>
    <n v="40041.17"/>
    <n v="9.9"/>
    <n v="18"/>
    <n v="9"/>
    <n v="0"/>
    <n v="681587"/>
    <n v="896852"/>
  </r>
  <r>
    <n v="488"/>
    <s v="67fe8a0d-24d8-4d2c-a212-301c782b0bbb"/>
    <x v="1"/>
    <n v="261492"/>
    <s v="краткосрочный"/>
    <n v="732"/>
    <n v="463258"/>
    <x v="6"/>
    <s v="в аренде"/>
    <s v="иное"/>
    <n v="8724.61"/>
    <n v="11.4"/>
    <m/>
    <n v="9"/>
    <n v="0"/>
    <n v="134862"/>
    <n v="281358"/>
  </r>
  <r>
    <n v="489"/>
    <s v="e758f401-7fae-409a-8a8f-54dc97a29e14"/>
    <x v="0"/>
    <n v="171776"/>
    <s v="краткосрочный"/>
    <n v="747"/>
    <n v="1168272"/>
    <x v="7"/>
    <s v="в аренде"/>
    <s v="консолидация кредитов"/>
    <n v="11293.22"/>
    <n v="19"/>
    <m/>
    <n v="4"/>
    <n v="0"/>
    <n v="82270"/>
    <n v="118030"/>
  </r>
  <r>
    <n v="490"/>
    <s v="917fae66-8e65-4cea-8888-c52996f6f7dd"/>
    <x v="0"/>
    <n v="648516"/>
    <s v="краткосрочный"/>
    <n v="730"/>
    <n v="1400205"/>
    <x v="9"/>
    <s v="в ипотеке"/>
    <s v="консолидация кредитов"/>
    <n v="21353.15"/>
    <n v="19.399999999999999"/>
    <n v="69"/>
    <n v="8"/>
    <n v="0"/>
    <n v="265905"/>
    <n v="332156"/>
  </r>
  <r>
    <n v="491"/>
    <s v="e5bac7ba-ee32-48e5-a24c-4ed300c4996a"/>
    <x v="0"/>
    <n v="214962"/>
    <s v="краткосрочный"/>
    <n v="745"/>
    <n v="540607"/>
    <x v="2"/>
    <s v="в ипотеке"/>
    <s v="консолидация кредитов"/>
    <n v="7703.74"/>
    <n v="14.7"/>
    <m/>
    <n v="7"/>
    <n v="0"/>
    <n v="114247"/>
    <n v="399652"/>
  </r>
  <r>
    <n v="492"/>
    <s v="01d4703a-b407-4737-aa0b-21ae1f759cdc"/>
    <x v="0"/>
    <n v="448932"/>
    <s v="краткосрочный"/>
    <n v="738"/>
    <n v="1473317"/>
    <x v="0"/>
    <s v="в собственности"/>
    <s v="консолидация кредитов"/>
    <n v="17557.14"/>
    <n v="29"/>
    <n v="25"/>
    <n v="10"/>
    <n v="0"/>
    <n v="160569"/>
    <n v="321112"/>
  </r>
  <r>
    <n v="495"/>
    <s v="994cadf0-0f3e-4ca1-9f65-171ab50b572b"/>
    <x v="0"/>
    <n v="447524"/>
    <s v="краткосрочный"/>
    <n v="741"/>
    <n v="2705486"/>
    <x v="2"/>
    <s v="в аренде"/>
    <s v="консолидация кредитов"/>
    <n v="29985.8"/>
    <n v="16.8"/>
    <m/>
    <n v="9"/>
    <n v="0"/>
    <n v="485697"/>
    <n v="962984"/>
  </r>
  <r>
    <n v="496"/>
    <s v="b99a249c-a1e8-4322-b109-6ad4c085abd8"/>
    <x v="1"/>
    <n v="484968"/>
    <s v="долгосрочный"/>
    <n v="733"/>
    <n v="1523040"/>
    <x v="0"/>
    <s v="в аренде"/>
    <s v="консолидация кредитов"/>
    <n v="30587.72"/>
    <n v="26.5"/>
    <m/>
    <n v="13"/>
    <n v="0"/>
    <n v="491359"/>
    <n v="1338656"/>
  </r>
  <r>
    <n v="497"/>
    <s v="0ea38510-e4fa-4271-ab0d-cf0a005da8ff"/>
    <x v="1"/>
    <n v="129756"/>
    <s v="краткосрочный"/>
    <n v="745"/>
    <n v="1270036"/>
    <x v="7"/>
    <s v="в ипотеке"/>
    <s v="ремонт жилья"/>
    <n v="25675.84"/>
    <n v="14"/>
    <m/>
    <n v="9"/>
    <n v="0"/>
    <n v="684893"/>
    <n v="858242"/>
  </r>
  <r>
    <n v="498"/>
    <s v="90ae759f-f8c8-41b7-ba0c-e0d1a334f568"/>
    <x v="1"/>
    <n v="221320"/>
    <s v="краткосрочный"/>
    <n v="740"/>
    <n v="860130"/>
    <x v="2"/>
    <s v="в ипотеке"/>
    <s v="консолидация кредитов"/>
    <n v="5390.11"/>
    <n v="8.3000000000000007"/>
    <n v="21"/>
    <n v="11"/>
    <n v="1"/>
    <n v="117952"/>
    <n v="378334"/>
  </r>
  <r>
    <n v="499"/>
    <s v="93035ff7-abf6-4594-b4dd-311b27fdc293"/>
    <x v="0"/>
    <n v="66572"/>
    <s v="краткосрочный"/>
    <n v="747"/>
    <n v="785707"/>
    <x v="4"/>
    <s v="в ипотеке"/>
    <s v="иное"/>
    <n v="13618.82"/>
    <n v="24.3"/>
    <m/>
    <n v="7"/>
    <n v="0"/>
    <n v="16302"/>
    <n v="132990"/>
  </r>
  <r>
    <n v="500"/>
    <s v="bf18ff24-a3f4-43a6-9681-2cc2c4aa383c"/>
    <x v="0"/>
    <n v="462792"/>
    <s v="краткосрочный"/>
    <n v="749"/>
    <n v="2207743"/>
    <x v="2"/>
    <s v="в ипотеке"/>
    <s v="консолидация кредитов"/>
    <n v="19869.63"/>
    <n v="33.5"/>
    <m/>
    <n v="11"/>
    <n v="0"/>
    <n v="710334"/>
    <n v="1815682"/>
  </r>
  <r>
    <n v="503"/>
    <s v="287ed51c-6930-4d09-8110-f2632691d379"/>
    <x v="1"/>
    <n v="445632"/>
    <s v="долгосрочный"/>
    <n v="680"/>
    <n v="877059"/>
    <x v="2"/>
    <s v="в аренде"/>
    <s v="ремонт жилья"/>
    <n v="12205.6"/>
    <n v="15.4"/>
    <n v="12"/>
    <n v="9"/>
    <n v="0"/>
    <n v="344584"/>
    <n v="701206"/>
  </r>
  <r>
    <n v="504"/>
    <s v="be7854ab-8631-4c85-ae9d-988847bcc8bb"/>
    <x v="1"/>
    <n v="219054"/>
    <s v="краткосрочный"/>
    <n v="723"/>
    <n v="1067154"/>
    <x v="10"/>
    <s v="в ипотеке"/>
    <s v="консолидация кредитов"/>
    <n v="24455.66"/>
    <n v="22.4"/>
    <n v="29"/>
    <n v="8"/>
    <n v="0"/>
    <n v="100814"/>
    <n v="130284"/>
  </r>
  <r>
    <n v="506"/>
    <s v="c0b14676-6848-4f87-b8e1-d18ebf229a98"/>
    <x v="0"/>
    <n v="132616"/>
    <s v="краткосрочный"/>
    <n v="743"/>
    <n v="1527144"/>
    <x v="2"/>
    <s v="в ипотеке"/>
    <s v="консолидация кредитов"/>
    <n v="40342.32"/>
    <n v="14.1"/>
    <n v="25"/>
    <n v="16"/>
    <n v="0"/>
    <n v="159030"/>
    <n v="814770"/>
  </r>
  <r>
    <n v="507"/>
    <s v="c62a4a9f-659c-44bb-a0a8-ab18d2caa2e7"/>
    <x v="0"/>
    <n v="590986"/>
    <s v="долгосрочный"/>
    <n v="613"/>
    <n v="1156511"/>
    <x v="1"/>
    <s v="в аренде"/>
    <s v="консолидация кредитов"/>
    <n v="22060.52"/>
    <n v="14.1"/>
    <m/>
    <n v="11"/>
    <n v="0"/>
    <n v="268926"/>
    <n v="331254"/>
  </r>
  <r>
    <n v="508"/>
    <s v="97c74279-0e75-4470-b870-c2549bafe481"/>
    <x v="0"/>
    <n v="96800"/>
    <s v="краткосрочный"/>
    <n v="712"/>
    <n v="371564"/>
    <x v="1"/>
    <s v="в аренде"/>
    <s v="консолидация кредитов"/>
    <n v="6874.01"/>
    <n v="21.7"/>
    <n v="65"/>
    <n v="14"/>
    <n v="0"/>
    <n v="177688"/>
    <n v="340054"/>
  </r>
  <r>
    <n v="509"/>
    <s v="80ac7202-710e-4b07-a850-dda14db27dd5"/>
    <x v="0"/>
    <n v="43054"/>
    <s v="краткосрочный"/>
    <n v="747"/>
    <n v="490713"/>
    <x v="4"/>
    <s v="в аренде"/>
    <s v="консолидация кредитов"/>
    <n v="8346.32"/>
    <n v="21.4"/>
    <n v="81"/>
    <n v="10"/>
    <n v="0"/>
    <n v="75962"/>
    <n v="240988"/>
  </r>
  <r>
    <n v="510"/>
    <s v="b2432894-f244-4e24-a344-651609be1420"/>
    <x v="1"/>
    <n v="321420"/>
    <s v="краткосрочный"/>
    <n v="745"/>
    <n v="1542192"/>
    <x v="1"/>
    <s v="в ипотеке"/>
    <s v="консолидация кредитов"/>
    <n v="12106.23"/>
    <n v="16.3"/>
    <n v="39"/>
    <n v="4"/>
    <n v="0"/>
    <n v="121657"/>
    <n v="145068"/>
  </r>
  <r>
    <n v="512"/>
    <s v="0bfa5f34-ee9c-4366-b656-08f4540b198f"/>
    <x v="0"/>
    <n v="483098"/>
    <s v="долгосрочный"/>
    <n v="698"/>
    <n v="1467978"/>
    <x v="1"/>
    <s v="в ипотеке"/>
    <s v="консолидация кредитов"/>
    <n v="33396.300000000003"/>
    <n v="21.6"/>
    <m/>
    <n v="43"/>
    <n v="0"/>
    <n v="719283"/>
    <n v="1091552"/>
  </r>
  <r>
    <n v="518"/>
    <s v="33fe01b7-03a2-4b28-a52a-5614a33e5cd6"/>
    <x v="0"/>
    <n v="257554"/>
    <s v="краткосрочный"/>
    <n v="732"/>
    <n v="885096"/>
    <x v="0"/>
    <s v="в аренде"/>
    <s v="консолидация кредитов"/>
    <n v="11211.14"/>
    <n v="15.3"/>
    <m/>
    <n v="4"/>
    <n v="0"/>
    <n v="197239"/>
    <n v="302478"/>
  </r>
  <r>
    <n v="519"/>
    <s v="13e096cd-097c-4b51-8c32-c57776e6d263"/>
    <x v="0"/>
    <n v="268752"/>
    <s v="краткосрочный"/>
    <n v="747"/>
    <n v="812364"/>
    <x v="1"/>
    <s v="в ипотеке"/>
    <s v="консолидация кредитов"/>
    <n v="6654.56"/>
    <n v="19.8"/>
    <m/>
    <n v="9"/>
    <n v="0"/>
    <n v="278103"/>
    <n v="615692"/>
  </r>
  <r>
    <n v="520"/>
    <s v="f07498c8-c9ae-463f-8c8a-2736112aff77"/>
    <x v="0"/>
    <n v="147400"/>
    <s v="краткосрочный"/>
    <n v="745"/>
    <n v="2314428"/>
    <x v="5"/>
    <s v="в аренде"/>
    <s v="консолидация кредитов"/>
    <n v="20058.3"/>
    <n v="11.1"/>
    <m/>
    <n v="8"/>
    <n v="0"/>
    <n v="40603"/>
    <n v="528198"/>
  </r>
  <r>
    <n v="523"/>
    <s v="80a8c004-596d-42b3-8356-f5ce225b11dc"/>
    <x v="0"/>
    <n v="387288"/>
    <s v="краткосрочный"/>
    <n v="740"/>
    <n v="2489988"/>
    <x v="7"/>
    <s v="в аренде"/>
    <s v="консолидация кредитов"/>
    <n v="18571.169999999998"/>
    <n v="14.1"/>
    <m/>
    <n v="12"/>
    <n v="0"/>
    <n v="167276"/>
    <n v="430408"/>
  </r>
  <r>
    <n v="525"/>
    <s v="f4786c56-1c62-41e7-9946-d9edf07d8491"/>
    <x v="0"/>
    <n v="234762"/>
    <s v="краткосрочный"/>
    <n v="731"/>
    <n v="784833"/>
    <x v="4"/>
    <s v="в аренде"/>
    <s v="консолидация кредитов"/>
    <n v="5958.21"/>
    <n v="17.2"/>
    <m/>
    <n v="4"/>
    <n v="1"/>
    <n v="88122"/>
    <n v="123398"/>
  </r>
  <r>
    <n v="528"/>
    <s v="c0144ec8-abb0-447e-8637-063a93f1a6dd"/>
    <x v="0"/>
    <n v="264836"/>
    <s v="долгосрочный"/>
    <n v="703"/>
    <n v="1277066"/>
    <x v="10"/>
    <s v="в ипотеке"/>
    <s v="медицинские счета"/>
    <n v="14473.44"/>
    <n v="31"/>
    <m/>
    <n v="7"/>
    <n v="0"/>
    <n v="40280"/>
    <n v="249370"/>
  </r>
  <r>
    <n v="529"/>
    <s v="488ad40c-c9e3-4c56-8cdc-ebb49305ce25"/>
    <x v="0"/>
    <n v="223102"/>
    <s v="краткосрочный"/>
    <n v="724"/>
    <n v="1965322"/>
    <x v="5"/>
    <s v="в аренде"/>
    <s v="консолидация кредитов"/>
    <n v="20799.68"/>
    <n v="20.9"/>
    <m/>
    <n v="4"/>
    <n v="0"/>
    <n v="233472"/>
    <n v="299046"/>
  </r>
  <r>
    <n v="530"/>
    <s v="4f8a034b-1384-48ec-a86d-2c0a2cfe390e"/>
    <x v="0"/>
    <n v="748154"/>
    <s v="краткосрочный"/>
    <n v="668"/>
    <n v="7669160"/>
    <x v="6"/>
    <s v="в аренде"/>
    <s v="иное"/>
    <n v="12078.87"/>
    <n v="18.600000000000001"/>
    <m/>
    <n v="7"/>
    <n v="2"/>
    <n v="46721"/>
    <n v="314556"/>
  </r>
  <r>
    <n v="531"/>
    <s v="359270ce-98da-4061-b44d-f0d8badb452e"/>
    <x v="0"/>
    <n v="434896"/>
    <s v="долгосрочный"/>
    <n v="723"/>
    <n v="1032878"/>
    <x v="0"/>
    <s v="в аренде"/>
    <s v="консолидация кредитов"/>
    <n v="20657.560000000001"/>
    <n v="19.100000000000001"/>
    <m/>
    <n v="12"/>
    <n v="1"/>
    <n v="313595"/>
    <n v="459052"/>
  </r>
  <r>
    <n v="532"/>
    <s v="1e8b7f7b-2457-4e41-a98a-81331aa0584f"/>
    <x v="0"/>
    <n v="156552"/>
    <s v="краткосрочный"/>
    <n v="720"/>
    <n v="1840397"/>
    <x v="2"/>
    <s v="в ипотеке"/>
    <s v="консолидация кредитов"/>
    <n v="31440.25"/>
    <n v="11.9"/>
    <n v="45"/>
    <n v="10"/>
    <n v="0"/>
    <n v="258400"/>
    <n v="406538"/>
  </r>
  <r>
    <n v="533"/>
    <s v="9ce42db6-b72e-47f5-a49c-74014a4a7bde"/>
    <x v="0"/>
    <n v="132000"/>
    <s v="краткосрочный"/>
    <n v="713"/>
    <n v="440895"/>
    <x v="5"/>
    <s v="в ипотеке"/>
    <s v="консолидация кредитов"/>
    <n v="6797.06"/>
    <n v="19"/>
    <m/>
    <n v="11"/>
    <n v="0"/>
    <n v="207347"/>
    <n v="301246"/>
  </r>
  <r>
    <n v="534"/>
    <s v="7a0a192b-0424-44e3-bc72-d29cda2084b6"/>
    <x v="0"/>
    <n v="358116"/>
    <s v="долгосрочный"/>
    <n v="721"/>
    <n v="1507783"/>
    <x v="1"/>
    <s v="в ипотеке"/>
    <s v="путешествие"/>
    <n v="34679.18"/>
    <n v="13.4"/>
    <m/>
    <n v="7"/>
    <n v="0"/>
    <n v="760399"/>
    <n v="928774"/>
  </r>
  <r>
    <n v="536"/>
    <s v="c3c81bcd-a37d-4b94-850b-ea17e0fc173b"/>
    <x v="1"/>
    <n v="108130"/>
    <s v="долгосрочный"/>
    <n v="730"/>
    <n v="672372"/>
    <x v="4"/>
    <s v="в аренде"/>
    <s v="крупная покупка"/>
    <n v="7883.48"/>
    <n v="30.8"/>
    <n v="53"/>
    <n v="6"/>
    <n v="0"/>
    <n v="216068"/>
    <n v="674366"/>
  </r>
  <r>
    <n v="537"/>
    <s v="01c3faa5-4779-415f-99a1-2fc4e18b1ef0"/>
    <x v="1"/>
    <n v="526460"/>
    <s v="долгосрочный"/>
    <n v="688"/>
    <n v="1041979"/>
    <x v="1"/>
    <s v="в ипотеке"/>
    <s v="консолидация кредитов"/>
    <n v="28306.959999999999"/>
    <n v="18.100000000000001"/>
    <m/>
    <n v="20"/>
    <n v="0"/>
    <n v="157434"/>
    <n v="197494"/>
  </r>
  <r>
    <n v="538"/>
    <s v="8b7a6700-768d-46a2-929e-3b0053404c36"/>
    <x v="0"/>
    <n v="608014"/>
    <s v="краткосрочный"/>
    <n v="709"/>
    <n v="1067686"/>
    <x v="9"/>
    <s v="в ипотеке"/>
    <s v="бизнес"/>
    <n v="16460.080000000002"/>
    <n v="15.5"/>
    <n v="13"/>
    <n v="7"/>
    <n v="0"/>
    <n v="88084"/>
    <n v="352946"/>
  </r>
  <r>
    <n v="541"/>
    <s v="88e65c1a-6017-4b90-b665-cab74ecc5111"/>
    <x v="1"/>
    <n v="288354"/>
    <s v="долгосрочный"/>
    <n v="618"/>
    <n v="2298696"/>
    <x v="2"/>
    <s v="в ипотеке"/>
    <s v="иное"/>
    <n v="33331.129999999997"/>
    <n v="15.6"/>
    <m/>
    <n v="18"/>
    <n v="0"/>
    <n v="657913"/>
    <n v="1429230"/>
  </r>
  <r>
    <n v="542"/>
    <s v="3c8fc36b-be7a-4ba3-87ed-41bb85d9c82e"/>
    <x v="0"/>
    <n v="132462"/>
    <s v="краткосрочный"/>
    <n v="691"/>
    <n v="781736"/>
    <x v="2"/>
    <s v="в ипотеке"/>
    <s v="консолидация кредитов"/>
    <n v="4156.0600000000004"/>
    <n v="19.600000000000001"/>
    <m/>
    <n v="4"/>
    <n v="1"/>
    <n v="82517"/>
    <n v="203302"/>
  </r>
  <r>
    <n v="545"/>
    <s v="fd1688de-094b-43e1-a37c-94c0f457636d"/>
    <x v="0"/>
    <n v="306482"/>
    <s v="краткосрочный"/>
    <n v="740"/>
    <n v="1134414"/>
    <x v="2"/>
    <s v="в аренде"/>
    <s v="консолидация кредитов"/>
    <n v="22688.28"/>
    <n v="16.2"/>
    <n v="41"/>
    <n v="12"/>
    <n v="0"/>
    <n v="194389"/>
    <n v="389400"/>
  </r>
  <r>
    <n v="547"/>
    <s v="5c206a5b-58d6-45b2-b04c-afc78fd2e626"/>
    <x v="0"/>
    <n v="327866"/>
    <s v="краткосрочный"/>
    <n v="726"/>
    <n v="1359108"/>
    <x v="0"/>
    <s v="в собственности"/>
    <s v="консолидация кредитов"/>
    <n v="5742.18"/>
    <n v="17"/>
    <n v="70"/>
    <n v="11"/>
    <n v="0"/>
    <n v="164958"/>
    <n v="427306"/>
  </r>
  <r>
    <n v="550"/>
    <s v="a19d9e8c-59ba-4947-b93c-d8a2fd69aa6e"/>
    <x v="0"/>
    <n v="110044"/>
    <s v="краткосрочный"/>
    <n v="729"/>
    <n v="1478637"/>
    <x v="6"/>
    <s v="в аренде"/>
    <s v="консолидация кредитов"/>
    <n v="27601.49"/>
    <n v="21.9"/>
    <m/>
    <n v="16"/>
    <n v="0"/>
    <n v="364933"/>
    <n v="523600"/>
  </r>
  <r>
    <n v="552"/>
    <s v="a02041a6-5e86-419c-b310-81dbc197a429"/>
    <x v="0"/>
    <n v="131560"/>
    <s v="краткосрочный"/>
    <n v="740"/>
    <n v="1488479"/>
    <x v="5"/>
    <s v="в собственности"/>
    <s v="приобретение автомобиля"/>
    <n v="36467.65"/>
    <n v="16"/>
    <m/>
    <n v="25"/>
    <n v="0"/>
    <n v="295317"/>
    <n v="697818"/>
  </r>
  <r>
    <n v="553"/>
    <s v="05be333d-e498-4135-86bd-71f66f22046e"/>
    <x v="0"/>
    <n v="757768"/>
    <s v="долгосрочный"/>
    <n v="739"/>
    <n v="4674475"/>
    <x v="10"/>
    <s v="в аренде"/>
    <s v="консолидация кредитов"/>
    <n v="71285.72"/>
    <n v="14.5"/>
    <n v="3"/>
    <n v="12"/>
    <n v="0"/>
    <n v="475133"/>
    <n v="883058"/>
  </r>
  <r>
    <n v="554"/>
    <s v="e2ff8f23-4dfe-4e67-91d6-0576fdf3d3fe"/>
    <x v="0"/>
    <n v="109714"/>
    <s v="краткосрочный"/>
    <n v="744"/>
    <n v="1629744"/>
    <x v="5"/>
    <s v="в собственности"/>
    <s v="консолидация кредитов"/>
    <n v="4875.59"/>
    <n v="22.5"/>
    <m/>
    <n v="6"/>
    <n v="0"/>
    <n v="188423"/>
    <n v="571142"/>
  </r>
  <r>
    <n v="555"/>
    <s v="bcfc5daa-1875-4b43-9959-326bf1f020f1"/>
    <x v="0"/>
    <n v="111980"/>
    <s v="краткосрочный"/>
    <n v="722"/>
    <n v="1160520"/>
    <x v="2"/>
    <s v="в ипотеке"/>
    <s v="иное"/>
    <n v="28916.29"/>
    <n v="20.100000000000001"/>
    <m/>
    <n v="9"/>
    <n v="0"/>
    <n v="320131"/>
    <n v="685168"/>
  </r>
  <r>
    <n v="557"/>
    <s v="f28fdba7-d8f7-4dfa-ad9b-d0dc72626e0d"/>
    <x v="0"/>
    <n v="774246"/>
    <s v="краткосрочный"/>
    <n v="736"/>
    <n v="2838543"/>
    <x v="8"/>
    <s v="в ипотеке"/>
    <s v="консолидация кредитов"/>
    <n v="40685.839999999997"/>
    <n v="17.899999999999999"/>
    <m/>
    <n v="15"/>
    <n v="0"/>
    <n v="752590"/>
    <n v="1158784"/>
  </r>
  <r>
    <n v="559"/>
    <s v="5956b460-87f2-466a-8d49-338fdd1c313a"/>
    <x v="1"/>
    <n v="337436"/>
    <s v="краткосрочный"/>
    <n v="730"/>
    <n v="687971"/>
    <x v="11"/>
    <s v="в собственности"/>
    <s v="консолидация кредитов"/>
    <n v="12326.06"/>
    <n v="9.5"/>
    <n v="14"/>
    <n v="13"/>
    <n v="0"/>
    <n v="385890"/>
    <n v="1008612"/>
  </r>
  <r>
    <n v="560"/>
    <s v="86eb3c64-6f2e-4d6d-a60b-38b395d17aaa"/>
    <x v="0"/>
    <n v="351714"/>
    <s v="краткосрочный"/>
    <n v="740"/>
    <n v="837235"/>
    <x v="0"/>
    <s v="в ипотеке"/>
    <s v="консолидация кредитов"/>
    <n v="6551.2"/>
    <n v="23.4"/>
    <m/>
    <n v="6"/>
    <n v="0"/>
    <n v="204858"/>
    <n v="422092"/>
  </r>
  <r>
    <n v="561"/>
    <s v="09ee63a5-6cb1-4932-af98-24c383ed9ce5"/>
    <x v="0"/>
    <n v="110462"/>
    <s v="краткосрочный"/>
    <n v="738"/>
    <n v="1526384"/>
    <x v="6"/>
    <s v="в аренде"/>
    <s v="консолидация кредитов"/>
    <n v="5075.28"/>
    <n v="38.299999999999997"/>
    <n v="69"/>
    <n v="6"/>
    <n v="0"/>
    <n v="175864"/>
    <n v="245344"/>
  </r>
  <r>
    <n v="562"/>
    <s v="005c1c39-6a07-45e1-8765-4371ab87ebed"/>
    <x v="0"/>
    <n v="266926"/>
    <s v="краткосрочный"/>
    <n v="749"/>
    <n v="922127"/>
    <x v="9"/>
    <s v="в ипотеке"/>
    <s v="консолидация кредитов"/>
    <n v="10066.58"/>
    <n v="17.600000000000001"/>
    <n v="70"/>
    <n v="17"/>
    <n v="0"/>
    <n v="234346"/>
    <n v="673332"/>
  </r>
  <r>
    <n v="564"/>
    <s v="3b667742-8ffe-490d-98c8-36a4a320be23"/>
    <x v="1"/>
    <n v="560956"/>
    <s v="краткосрочный"/>
    <n v="664"/>
    <n v="1637059"/>
    <x v="6"/>
    <s v="в аренде"/>
    <s v="консолидация кредитов"/>
    <n v="44746.33"/>
    <n v="12.5"/>
    <n v="8"/>
    <n v="13"/>
    <n v="0"/>
    <n v="380779"/>
    <n v="567446"/>
  </r>
  <r>
    <n v="566"/>
    <s v="7c56471d-9264-446c-aea9-bcc97aef3912"/>
    <x v="0"/>
    <n v="337150"/>
    <s v="долгосрочный"/>
    <n v="721"/>
    <n v="1119936"/>
    <x v="9"/>
    <s v="в аренде"/>
    <s v="консолидация кредитов"/>
    <n v="15959.05"/>
    <n v="18.5"/>
    <n v="15"/>
    <n v="9"/>
    <n v="0"/>
    <n v="166573"/>
    <n v="484594"/>
  </r>
  <r>
    <n v="569"/>
    <s v="1fc91e0a-c35a-4042-b5fb-b7e89f60146d"/>
    <x v="0"/>
    <n v="156090"/>
    <s v="краткосрочный"/>
    <n v="706"/>
    <n v="1872260"/>
    <x v="2"/>
    <s v="в аренде"/>
    <s v="консолидация кредитов"/>
    <n v="25275.51"/>
    <n v="14.7"/>
    <n v="12"/>
    <n v="8"/>
    <n v="0"/>
    <n v="541386"/>
    <n v="698060"/>
  </r>
  <r>
    <n v="570"/>
    <s v="7fcad6e2-0549-426b-be7c-ffe7f31bdbc1"/>
    <x v="0"/>
    <n v="172040"/>
    <s v="краткосрочный"/>
    <n v="748"/>
    <n v="670985"/>
    <x v="2"/>
    <s v="в ипотеке"/>
    <s v="приобретение жилья"/>
    <n v="10847.48"/>
    <n v="31"/>
    <m/>
    <n v="6"/>
    <n v="0"/>
    <n v="12901"/>
    <n v="164186"/>
  </r>
  <r>
    <n v="571"/>
    <s v="2ef213c3-9919-4851-be10-8ccacecb9a4f"/>
    <x v="0"/>
    <n v="150788"/>
    <s v="краткосрочный"/>
    <n v="739"/>
    <n v="2009326"/>
    <x v="7"/>
    <s v="в аренде"/>
    <s v="приобретение жилья"/>
    <n v="11787.98"/>
    <n v="14.8"/>
    <m/>
    <n v="4"/>
    <n v="0"/>
    <n v="51338"/>
    <n v="540320"/>
  </r>
  <r>
    <n v="574"/>
    <s v="acce851e-641d-4ebb-affc-45346df60602"/>
    <x v="0"/>
    <n v="263318"/>
    <s v="краткосрочный"/>
    <n v="738"/>
    <n v="707085"/>
    <x v="7"/>
    <s v="в аренде"/>
    <s v="консолидация кредитов"/>
    <n v="12962.94"/>
    <n v="29.2"/>
    <n v="18"/>
    <n v="10"/>
    <n v="0"/>
    <n v="232940"/>
    <n v="451770"/>
  </r>
  <r>
    <n v="576"/>
    <s v="c0342d1a-fe13-4ccd-85ef-47eecf2d352a"/>
    <x v="0"/>
    <n v="552750"/>
    <s v="долгосрочный"/>
    <n v="723"/>
    <n v="954750"/>
    <x v="2"/>
    <s v="в ипотеке"/>
    <s v="консолидация кредитов"/>
    <n v="3389.41"/>
    <n v="17.399999999999999"/>
    <m/>
    <n v="12"/>
    <n v="1"/>
    <n v="169404"/>
    <n v="797390"/>
  </r>
  <r>
    <n v="578"/>
    <s v="525a4cbf-87dc-4623-ae8e-1641af410590"/>
    <x v="0"/>
    <n v="762454"/>
    <s v="краткосрочный"/>
    <n v="695"/>
    <n v="1467484"/>
    <x v="2"/>
    <s v="в ипотеке"/>
    <s v="ремонт жилья"/>
    <n v="10199.01"/>
    <n v="14.8"/>
    <n v="54"/>
    <n v="6"/>
    <n v="0"/>
    <n v="129884"/>
    <n v="674454"/>
  </r>
  <r>
    <n v="579"/>
    <s v="3878d3e2-a8d8-400d-8ae2-5b460d609913"/>
    <x v="0"/>
    <n v="304062"/>
    <s v="долгосрочный"/>
    <n v="636"/>
    <n v="2344600"/>
    <x v="3"/>
    <s v="в аренде"/>
    <s v="консолидация кредитов"/>
    <n v="9163.51"/>
    <n v="22"/>
    <n v="21"/>
    <n v="15"/>
    <n v="0"/>
    <n v="440838"/>
    <n v="743006"/>
  </r>
  <r>
    <n v="580"/>
    <s v="adb067a4-39d8-418c-a672-837f84201faa"/>
    <x v="0"/>
    <n v="230362"/>
    <s v="долгосрочный"/>
    <n v="731"/>
    <n v="1013479"/>
    <x v="2"/>
    <s v="в ипотеке"/>
    <s v="консолидация кредитов"/>
    <n v="24306.7"/>
    <n v="10.7"/>
    <m/>
    <n v="16"/>
    <n v="0"/>
    <n v="542735"/>
    <n v="1114234"/>
  </r>
  <r>
    <n v="582"/>
    <s v="f1edd45a-607c-4712-b661-36435d7a753a"/>
    <x v="0"/>
    <n v="87428"/>
    <s v="краткосрочный"/>
    <n v="743"/>
    <n v="692474"/>
    <x v="3"/>
    <s v="в аренде"/>
    <s v="иное"/>
    <n v="7444.2"/>
    <n v="24"/>
    <m/>
    <n v="15"/>
    <n v="0"/>
    <n v="106799"/>
    <n v="464882"/>
  </r>
  <r>
    <n v="584"/>
    <s v="3272e293-7cea-4e6d-9faf-be025b52f3a6"/>
    <x v="0"/>
    <n v="153868"/>
    <s v="краткосрочный"/>
    <n v="741"/>
    <n v="2183043"/>
    <x v="10"/>
    <s v="в ипотеке"/>
    <s v="консолидация кредитов"/>
    <n v="49482.080000000002"/>
    <n v="15.5"/>
    <n v="38"/>
    <n v="15"/>
    <n v="0"/>
    <n v="688655"/>
    <n v="887986"/>
  </r>
  <r>
    <n v="586"/>
    <s v="46da16d2-4b4f-4f73-b4ae-e6a778af2ef1"/>
    <x v="0"/>
    <n v="132704"/>
    <s v="краткосрочный"/>
    <n v="746"/>
    <n v="1375391"/>
    <x v="3"/>
    <s v="в аренде"/>
    <s v="консолидация кредитов"/>
    <n v="12493.07"/>
    <n v="25.6"/>
    <n v="53"/>
    <n v="11"/>
    <n v="0"/>
    <n v="129808"/>
    <n v="356158"/>
  </r>
  <r>
    <n v="587"/>
    <s v="6cdb1de1-e420-4734-84a1-e42f9a3af7da"/>
    <x v="0"/>
    <n v="316998"/>
    <s v="долгосрочный"/>
    <n v="702"/>
    <n v="836494"/>
    <x v="2"/>
    <s v="в аренде"/>
    <s v="консолидация кредитов"/>
    <n v="19936.7"/>
    <n v="18.600000000000001"/>
    <m/>
    <n v="17"/>
    <n v="0"/>
    <n v="293778"/>
    <n v="499532"/>
  </r>
  <r>
    <n v="589"/>
    <s v="55a84bbe-5ec0-47a3-9d29-b9c3b7708e68"/>
    <x v="0"/>
    <n v="121440"/>
    <s v="краткосрочный"/>
    <n v="731"/>
    <n v="749132"/>
    <x v="7"/>
    <s v="в аренде"/>
    <s v="консолидация кредитов"/>
    <n v="17479.62"/>
    <n v="20.100000000000001"/>
    <n v="22"/>
    <n v="15"/>
    <n v="0"/>
    <n v="95456"/>
    <n v="504702"/>
  </r>
  <r>
    <n v="590"/>
    <s v="12f7d0e9-66be-4a6a-9d1b-d1e3779da118"/>
    <x v="0"/>
    <n v="178640"/>
    <s v="краткосрочный"/>
    <n v="705"/>
    <n v="1292095"/>
    <x v="11"/>
    <s v="в аренде"/>
    <s v="консолидация кредитов"/>
    <n v="12274.95"/>
    <n v="21.1"/>
    <m/>
    <n v="4"/>
    <n v="2"/>
    <n v="140885"/>
    <n v="290246"/>
  </r>
  <r>
    <n v="591"/>
    <s v="9f70483e-90ec-4f3b-a90e-21ae4ef76eb9"/>
    <x v="0"/>
    <n v="671836"/>
    <s v="краткосрочный"/>
    <n v="707"/>
    <n v="1318695"/>
    <x v="3"/>
    <s v="в ипотеке"/>
    <s v="консолидация кредитов"/>
    <n v="18022.259999999998"/>
    <n v="18.5"/>
    <n v="31"/>
    <n v="9"/>
    <n v="0"/>
    <n v="146965"/>
    <n v="348700"/>
  </r>
  <r>
    <n v="592"/>
    <s v="7a8fcb05-e8d3-449e-8379-a1c6d2500d48"/>
    <x v="0"/>
    <n v="588962"/>
    <s v="долгосрочный"/>
    <n v="678"/>
    <n v="1412897"/>
    <x v="3"/>
    <s v="в ипотеке"/>
    <s v="консолидация кредитов"/>
    <n v="16719.240000000002"/>
    <n v="12.1"/>
    <m/>
    <n v="13"/>
    <n v="0"/>
    <n v="424498"/>
    <n v="785202"/>
  </r>
  <r>
    <n v="593"/>
    <s v="c0af1fb1-7c34-46ad-bc06-b742f44c7f2e"/>
    <x v="0"/>
    <n v="175010"/>
    <s v="краткосрочный"/>
    <n v="703"/>
    <n v="785973"/>
    <x v="2"/>
    <s v="в ипотеке"/>
    <s v="консолидация кредитов"/>
    <n v="9890.26"/>
    <n v="33.5"/>
    <m/>
    <n v="5"/>
    <n v="0"/>
    <n v="182115"/>
    <n v="234036"/>
  </r>
  <r>
    <n v="594"/>
    <s v="5bc78d33-49c5-4f9a-834b-e726309106b9"/>
    <x v="0"/>
    <n v="429440"/>
    <s v="долгосрочный"/>
    <n v="674"/>
    <n v="1383599"/>
    <x v="11"/>
    <s v="в ипотеке"/>
    <s v="ремонт жилья"/>
    <n v="11760.62"/>
    <n v="10.1"/>
    <n v="49"/>
    <n v="9"/>
    <n v="0"/>
    <n v="206853"/>
    <n v="318076"/>
  </r>
  <r>
    <n v="595"/>
    <s v="4b0ad1aa-c7c6-40fb-ba30-4c19c5fd9508"/>
    <x v="0"/>
    <n v="777084"/>
    <s v="долгосрочный"/>
    <n v="725"/>
    <n v="3355970"/>
    <x v="5"/>
    <s v="в ипотеке"/>
    <s v="ремонт жилья"/>
    <n v="26623.94"/>
    <n v="31.3"/>
    <m/>
    <n v="13"/>
    <n v="0"/>
    <n v="3276284"/>
    <n v="145907344"/>
  </r>
  <r>
    <n v="596"/>
    <s v="a632ac98-65e0-4871-8dcb-c78deb9a1158"/>
    <x v="0"/>
    <n v="109582"/>
    <s v="краткосрочный"/>
    <n v="744"/>
    <n v="1514224"/>
    <x v="5"/>
    <s v="в ипотеке"/>
    <s v="консолидация кредитов"/>
    <n v="10637.34"/>
    <n v="11.4"/>
    <m/>
    <n v="7"/>
    <n v="0"/>
    <n v="23294"/>
    <n v="85382"/>
  </r>
  <r>
    <n v="597"/>
    <s v="9ed1cd35-8374-43b8-a683-961004917032"/>
    <x v="0"/>
    <n v="483604"/>
    <s v="долгосрочный"/>
    <n v="731"/>
    <n v="1213853"/>
    <x v="2"/>
    <s v="в ипотеке"/>
    <s v="консолидация кредитов"/>
    <n v="20938.759999999998"/>
    <n v="19.8"/>
    <n v="49"/>
    <n v="17"/>
    <n v="0"/>
    <n v="310802"/>
    <n v="624800"/>
  </r>
  <r>
    <n v="598"/>
    <s v="e821735e-ec9d-46d7-a8c6-4142629d7045"/>
    <x v="1"/>
    <n v="341308"/>
    <s v="краткосрочный"/>
    <n v="741"/>
    <n v="669503"/>
    <x v="5"/>
    <s v="в аренде"/>
    <s v="консолидация кредитов"/>
    <n v="9317.2199999999993"/>
    <n v="29.8"/>
    <m/>
    <n v="6"/>
    <n v="0"/>
    <n v="379601"/>
    <n v="646404"/>
  </r>
  <r>
    <n v="599"/>
    <s v="7aa65e91-926c-4e4d-949c-0e63a72bb5bc"/>
    <x v="0"/>
    <n v="152416"/>
    <s v="краткосрочный"/>
    <n v="747"/>
    <n v="637241"/>
    <x v="6"/>
    <s v="в ипотеке"/>
    <s v="консолидация кредитов"/>
    <n v="12521.76"/>
    <n v="20.2"/>
    <m/>
    <n v="9"/>
    <n v="1"/>
    <n v="120118"/>
    <n v="221122"/>
  </r>
  <r>
    <n v="600"/>
    <s v="d7f9c457-1001-4f8b-bf74-24cdb67adefc"/>
    <x v="0"/>
    <n v="327426"/>
    <s v="долгосрочный"/>
    <n v="713"/>
    <n v="3676101"/>
    <x v="2"/>
    <s v="в ипотеке"/>
    <s v="консолидация кредитов"/>
    <n v="38292.79"/>
    <n v="27.5"/>
    <n v="49"/>
    <n v="13"/>
    <n v="0"/>
    <n v="429115"/>
    <n v="661628"/>
  </r>
  <r>
    <n v="602"/>
    <s v="d1d30005-1f5e-4aed-aa30-e56fd3d50f88"/>
    <x v="0"/>
    <n v="77000"/>
    <s v="краткосрочный"/>
    <n v="711"/>
    <n v="674044"/>
    <x v="7"/>
    <s v="в собственности"/>
    <s v="путешествие"/>
    <n v="9942.32"/>
    <n v="27.8"/>
    <m/>
    <n v="5"/>
    <n v="1"/>
    <n v="70794"/>
    <n v="160710"/>
  </r>
  <r>
    <n v="603"/>
    <s v="144df0a2-30a3-4224-8d51-4a04563e2bd0"/>
    <x v="1"/>
    <n v="535920"/>
    <s v="долгосрочный"/>
    <n v="743"/>
    <n v="1253525"/>
    <x v="6"/>
    <s v="в аренде"/>
    <s v="консолидация кредитов"/>
    <n v="14310.99"/>
    <n v="20"/>
    <m/>
    <n v="16"/>
    <n v="0"/>
    <n v="478857"/>
    <n v="2291212"/>
  </r>
  <r>
    <n v="605"/>
    <s v="4b22d634-71bf-4e1e-8db9-27d9571a7e63"/>
    <x v="0"/>
    <n v="553916"/>
    <s v="долгосрочный"/>
    <n v="594"/>
    <n v="2009174"/>
    <x v="1"/>
    <s v="в ипотеке"/>
    <s v="консолидация кредитов"/>
    <n v="29451.14"/>
    <n v="7.7"/>
    <m/>
    <n v="10"/>
    <n v="0"/>
    <n v="579443"/>
    <n v="680460"/>
  </r>
  <r>
    <n v="606"/>
    <s v="15ada1d7-0ee1-462f-9623-2de3a0da2ea5"/>
    <x v="0"/>
    <n v="349932"/>
    <s v="краткосрочный"/>
    <n v="721"/>
    <n v="3602153"/>
    <x v="2"/>
    <s v="в ипотеке"/>
    <s v="иное"/>
    <n v="16029.54"/>
    <n v="8.6"/>
    <n v="15"/>
    <n v="17"/>
    <n v="0"/>
    <n v="68989"/>
    <n v="275462"/>
  </r>
  <r>
    <n v="607"/>
    <s v="2f084f8f-afbd-44d2-939d-c914fbe9b62a"/>
    <x v="1"/>
    <n v="134992"/>
    <s v="краткосрочный"/>
    <n v="728"/>
    <n v="437209"/>
    <x v="4"/>
    <s v="в аренде"/>
    <s v="консолидация кредитов"/>
    <n v="9691.33"/>
    <n v="13.5"/>
    <m/>
    <n v="5"/>
    <n v="0"/>
    <n v="102315"/>
    <n v="180048"/>
  </r>
  <r>
    <n v="608"/>
    <s v="6491a9a1-488c-4d4b-8fd4-cd7362f5b318"/>
    <x v="0"/>
    <n v="765226"/>
    <s v="краткосрочный"/>
    <n v="726"/>
    <n v="2643508"/>
    <x v="0"/>
    <s v="в ипотеке"/>
    <s v="консолидация кредитов"/>
    <n v="34806.1"/>
    <n v="16"/>
    <m/>
    <n v="9"/>
    <n v="0"/>
    <n v="484937"/>
    <n v="754710"/>
  </r>
  <r>
    <n v="609"/>
    <s v="dc327cb6-0187-492e-966d-6fc1882ba662"/>
    <x v="0"/>
    <n v="122870"/>
    <s v="краткосрочный"/>
    <n v="687"/>
    <n v="2548432"/>
    <x v="5"/>
    <s v="в ипотеке"/>
    <s v="иное"/>
    <n v="52667.62"/>
    <n v="18"/>
    <n v="50"/>
    <n v="17"/>
    <n v="0"/>
    <n v="363318"/>
    <n v="585926"/>
  </r>
  <r>
    <n v="610"/>
    <s v="b40f89f8-aa26-4fe6-bc2d-756562001ac2"/>
    <x v="1"/>
    <n v="218702"/>
    <s v="долгосрочный"/>
    <n v="717"/>
    <n v="576992"/>
    <x v="3"/>
    <s v="в аренде"/>
    <s v="консолидация кредитов"/>
    <n v="9087.51"/>
    <n v="11.3"/>
    <n v="64"/>
    <n v="11"/>
    <n v="0"/>
    <n v="251522"/>
    <n v="469722"/>
  </r>
  <r>
    <n v="614"/>
    <s v="7393cb63-a4db-42cb-931f-d909baef6381"/>
    <x v="0"/>
    <n v="77814"/>
    <s v="краткосрочный"/>
    <n v="748"/>
    <n v="529967"/>
    <x v="4"/>
    <s v="в ипотеке"/>
    <s v="консолидация кредитов"/>
    <n v="2534.98"/>
    <n v="20.5"/>
    <n v="80"/>
    <n v="4"/>
    <n v="1"/>
    <n v="14383"/>
    <n v="333058"/>
  </r>
  <r>
    <n v="616"/>
    <s v="2c84d7cb-d702-4479-bc5b-7cf5a9f0e1c8"/>
    <x v="0"/>
    <n v="262174"/>
    <s v="долгосрочный"/>
    <n v="703"/>
    <n v="935655"/>
    <x v="1"/>
    <s v="в аренде"/>
    <s v="приобретение жилья"/>
    <n v="8966.67"/>
    <n v="25"/>
    <n v="42"/>
    <n v="8"/>
    <n v="0"/>
    <n v="104405"/>
    <n v="366322"/>
  </r>
  <r>
    <n v="618"/>
    <s v="fdb1f63e-b46d-437f-bae6-062b7ed14cdd"/>
    <x v="0"/>
    <n v="148214"/>
    <s v="краткосрочный"/>
    <n v="747"/>
    <n v="911487"/>
    <x v="6"/>
    <s v="в ипотеке"/>
    <s v="ремонт жилья"/>
    <n v="20424.810000000001"/>
    <n v="10.5"/>
    <m/>
    <n v="6"/>
    <n v="0"/>
    <n v="142766"/>
    <n v="188716"/>
  </r>
  <r>
    <n v="620"/>
    <s v="3d0ca2af-8ce7-45cf-b804-dc315671e47c"/>
    <x v="0"/>
    <n v="778712"/>
    <s v="долгосрочный"/>
    <n v="688"/>
    <n v="3842940"/>
    <x v="2"/>
    <s v="в ипотеке"/>
    <s v="консолидация кредитов"/>
    <n v="59565.57"/>
    <n v="25"/>
    <m/>
    <n v="18"/>
    <n v="0"/>
    <n v="548568"/>
    <n v="771782"/>
  </r>
  <r>
    <n v="621"/>
    <s v="b64a9da6-0107-4012-bba3-2057ae6efbb2"/>
    <x v="1"/>
    <n v="215776"/>
    <s v="краткосрочный"/>
    <n v="729"/>
    <n v="1583992"/>
    <x v="2"/>
    <s v="в аренде"/>
    <s v="консолидация кредитов"/>
    <n v="14783.9"/>
    <n v="15.9"/>
    <n v="29"/>
    <n v="5"/>
    <n v="0"/>
    <n v="447564"/>
    <n v="720764"/>
  </r>
  <r>
    <n v="622"/>
    <s v="88883a49-e435-445b-939a-167ca08d47f2"/>
    <x v="0"/>
    <n v="755062"/>
    <s v="долгосрочный"/>
    <n v="681"/>
    <n v="1769983"/>
    <x v="8"/>
    <s v="в ипотеке"/>
    <s v="консолидация кредитов"/>
    <n v="27729.74"/>
    <n v="13.5"/>
    <n v="46"/>
    <n v="15"/>
    <n v="0"/>
    <n v="228266"/>
    <n v="451044"/>
  </r>
  <r>
    <n v="623"/>
    <s v="260809c5-f100-49d1-a1c9-a73e1f02bbff"/>
    <x v="0"/>
    <n v="215974"/>
    <s v="краткосрочный"/>
    <n v="716"/>
    <n v="1585455"/>
    <x v="6"/>
    <s v="в аренде"/>
    <s v="консолидация кредитов"/>
    <n v="16647.23"/>
    <n v="15.9"/>
    <m/>
    <n v="11"/>
    <n v="1"/>
    <n v="115273"/>
    <n v="364672"/>
  </r>
  <r>
    <n v="624"/>
    <s v="ab2e62f5-cdde-4939-a971-7e334e0ab26c"/>
    <x v="0"/>
    <n v="328548"/>
    <s v="долгосрочный"/>
    <n v="704"/>
    <n v="1172813"/>
    <x v="0"/>
    <s v="в ипотеке"/>
    <s v="консолидация кредитов"/>
    <n v="16028.4"/>
    <n v="11"/>
    <n v="38"/>
    <n v="7"/>
    <n v="0"/>
    <n v="350246"/>
    <n v="479930"/>
  </r>
  <r>
    <n v="625"/>
    <s v="c08b3ba3-53f4-4d42-9cfb-df4382418e02"/>
    <x v="0"/>
    <n v="397738"/>
    <s v="краткосрочный"/>
    <n v="736"/>
    <n v="1622106"/>
    <x v="5"/>
    <s v="в ипотеке"/>
    <s v="консолидация кредитов"/>
    <n v="25413.07"/>
    <n v="15.4"/>
    <n v="50"/>
    <n v="16"/>
    <n v="0"/>
    <n v="494836"/>
    <n v="966218"/>
  </r>
  <r>
    <n v="626"/>
    <s v="4bfbef83-43cb-4f97-83d8-b8fe05fd4a57"/>
    <x v="0"/>
    <n v="347996"/>
    <s v="долгосрочный"/>
    <n v="700"/>
    <n v="686945"/>
    <x v="7"/>
    <s v="в собственности"/>
    <s v="консолидация кредитов"/>
    <n v="3932.81"/>
    <n v="12.8"/>
    <m/>
    <n v="7"/>
    <n v="0"/>
    <n v="164578"/>
    <n v="227678"/>
  </r>
  <r>
    <n v="628"/>
    <s v="919ec1ef-5fe8-465a-8b3e-8442108780b6"/>
    <x v="1"/>
    <n v="432520"/>
    <s v="краткосрочный"/>
    <n v="745"/>
    <n v="1029477"/>
    <x v="2"/>
    <s v="в ипотеке"/>
    <s v="консолидация кредитов"/>
    <n v="17758.54"/>
    <n v="25.5"/>
    <m/>
    <n v="7"/>
    <n v="0"/>
    <n v="296286"/>
    <n v="536074"/>
  </r>
  <r>
    <n v="629"/>
    <s v="cdd7fa9b-100c-46e4-807c-5fd55a682c95"/>
    <x v="0"/>
    <n v="776864"/>
    <s v="долгосрочный"/>
    <n v="724"/>
    <n v="1380179"/>
    <x v="8"/>
    <s v="в аренде"/>
    <s v="бизнес"/>
    <n v="11593.42"/>
    <n v="18.5"/>
    <m/>
    <n v="15"/>
    <n v="0"/>
    <n v="42750"/>
    <n v="562474"/>
  </r>
  <r>
    <n v="630"/>
    <s v="af703c39-6da8-4954-afb0-2641eefba352"/>
    <x v="0"/>
    <n v="335082"/>
    <s v="краткосрочный"/>
    <n v="721"/>
    <n v="1215430"/>
    <x v="3"/>
    <s v="в ипотеке"/>
    <s v="иное"/>
    <n v="13065.92"/>
    <n v="10.9"/>
    <m/>
    <n v="13"/>
    <n v="0"/>
    <n v="351728"/>
    <n v="419848"/>
  </r>
  <r>
    <n v="632"/>
    <s v="71708fcd-2fd3-4452-b9c1-11dd2a764751"/>
    <x v="1"/>
    <n v="220286"/>
    <s v="краткосрочный"/>
    <n v="734"/>
    <n v="1731242"/>
    <x v="7"/>
    <s v="в ипотеке"/>
    <s v="ремонт жилья"/>
    <n v="29575.4"/>
    <n v="16"/>
    <m/>
    <n v="5"/>
    <n v="0"/>
    <n v="105564"/>
    <n v="165198"/>
  </r>
  <r>
    <n v="635"/>
    <s v="058cea79-8bb7-4ac1-9b7d-c698263e3622"/>
    <x v="1"/>
    <n v="329054"/>
    <s v="краткосрочный"/>
    <n v="710"/>
    <n v="1136694"/>
    <x v="2"/>
    <s v="в аренде"/>
    <s v="консолидация кредитов"/>
    <n v="15819.02"/>
    <n v="21.5"/>
    <n v="37"/>
    <n v="14"/>
    <n v="0"/>
    <n v="108091"/>
    <n v="372526"/>
  </r>
  <r>
    <n v="636"/>
    <s v="040a5b08-32b2-40db-a2bd-09a0d85e2c75"/>
    <x v="0"/>
    <n v="231264"/>
    <s v="долгосрочный"/>
    <n v="656"/>
    <n v="433371"/>
    <x v="2"/>
    <s v="в ипотеке"/>
    <s v="консолидация кредитов"/>
    <n v="7078.45"/>
    <n v="15.8"/>
    <m/>
    <n v="9"/>
    <n v="0"/>
    <n v="331588"/>
    <n v="769428"/>
  </r>
  <r>
    <n v="638"/>
    <s v="2d43639a-7c09-4b47-86f4-359d631fb58b"/>
    <x v="0"/>
    <n v="61358"/>
    <s v="краткосрочный"/>
    <n v="726"/>
    <n v="756884"/>
    <x v="2"/>
    <s v="в собственности"/>
    <s v="приобретение автомобиля"/>
    <n v="19048.259999999998"/>
    <n v="31.8"/>
    <n v="27"/>
    <n v="9"/>
    <n v="0"/>
    <n v="134615"/>
    <n v="251812"/>
  </r>
  <r>
    <n v="642"/>
    <s v="ecf9e047-4fad-4208-a3aa-30499d6dbb01"/>
    <x v="1"/>
    <n v="220396"/>
    <s v="долгосрочный"/>
    <n v="680"/>
    <n v="1903420"/>
    <x v="4"/>
    <s v="в аренде"/>
    <s v="консолидация кредитов"/>
    <n v="18240.95"/>
    <n v="22.1"/>
    <n v="12"/>
    <n v="9"/>
    <n v="0"/>
    <n v="57608"/>
    <n v="66110"/>
  </r>
  <r>
    <n v="646"/>
    <s v="31d33215-6af6-4b2b-954f-5d626138fa21"/>
    <x v="1"/>
    <n v="353782"/>
    <s v="краткосрочный"/>
    <n v="646"/>
    <n v="1524313"/>
    <x v="2"/>
    <s v="в ипотеке"/>
    <s v="консолидация кредитов"/>
    <n v="19816.05"/>
    <n v="12.7"/>
    <n v="42"/>
    <n v="7"/>
    <n v="0"/>
    <n v="114399"/>
    <n v="129976"/>
  </r>
  <r>
    <n v="651"/>
    <s v="7fc3ea13-7274-446a-b5d0-a82980065b03"/>
    <x v="1"/>
    <n v="356444"/>
    <s v="долгосрочный"/>
    <n v="713"/>
    <n v="1269808"/>
    <x v="2"/>
    <s v="в ипотеке"/>
    <s v="бизнес"/>
    <n v="30189.48"/>
    <n v="13"/>
    <m/>
    <n v="7"/>
    <n v="0"/>
    <n v="762489"/>
    <n v="955504"/>
  </r>
  <r>
    <n v="652"/>
    <s v="2a336913-4dc5-4657-be02-6e6c96aef479"/>
    <x v="0"/>
    <n v="111034"/>
    <s v="краткосрочный"/>
    <n v="699"/>
    <n v="348707"/>
    <x v="3"/>
    <s v="в аренде"/>
    <s v="консолидация кредитов"/>
    <n v="5957.07"/>
    <n v="21.7"/>
    <m/>
    <n v="5"/>
    <n v="0"/>
    <n v="116204"/>
    <n v="190586"/>
  </r>
  <r>
    <n v="653"/>
    <s v="0e08ccde-bc5d-4523-8186-93ebf58083ac"/>
    <x v="0"/>
    <n v="389620"/>
    <s v="краткосрочный"/>
    <n v="743"/>
    <n v="985530"/>
    <x v="3"/>
    <s v="в аренде"/>
    <s v="консолидация кредитов"/>
    <n v="20942.560000000001"/>
    <n v="16.8"/>
    <m/>
    <n v="18"/>
    <n v="0"/>
    <n v="294481"/>
    <n v="538670"/>
  </r>
  <r>
    <n v="654"/>
    <s v="6019769e-7c0e-464c-bfb5-ffb2846a0e2c"/>
    <x v="0"/>
    <n v="782320"/>
    <s v="долгосрочный"/>
    <n v="614"/>
    <n v="2374392"/>
    <x v="2"/>
    <s v="в ипотеке"/>
    <s v="иное"/>
    <n v="61932.02"/>
    <n v="27.6"/>
    <n v="23"/>
    <n v="14"/>
    <n v="0"/>
    <n v="363641"/>
    <n v="487344"/>
  </r>
  <r>
    <n v="655"/>
    <s v="78d2100e-deb0-46af-b422-98b4ce2c301f"/>
    <x v="0"/>
    <n v="523292"/>
    <s v="долгосрочный"/>
    <n v="713"/>
    <n v="1788945"/>
    <x v="9"/>
    <s v="в собственности"/>
    <s v="консолидация кредитов"/>
    <n v="33542.6"/>
    <n v="19.399999999999999"/>
    <n v="26"/>
    <n v="13"/>
    <n v="0"/>
    <n v="303601"/>
    <n v="586850"/>
  </r>
  <r>
    <n v="658"/>
    <s v="121da01c-1787-44ec-9e7e-97051b47b465"/>
    <x v="0"/>
    <n v="268620"/>
    <s v="краткосрочный"/>
    <n v="740"/>
    <n v="5316447"/>
    <x v="2"/>
    <s v="в собственности"/>
    <s v="бизнес"/>
    <n v="36329.14"/>
    <n v="20"/>
    <m/>
    <n v="14"/>
    <n v="0"/>
    <n v="1385062"/>
    <n v="2187922"/>
  </r>
  <r>
    <n v="660"/>
    <s v="41e70412-d206-4b83-8fe8-fc402a235a04"/>
    <x v="0"/>
    <n v="215622"/>
    <s v="краткосрочный"/>
    <n v="743"/>
    <n v="1899430"/>
    <x v="0"/>
    <s v="в ипотеке"/>
    <s v="консолидация кредитов"/>
    <n v="34189.74"/>
    <n v="17.5"/>
    <n v="20"/>
    <n v="13"/>
    <n v="0"/>
    <n v="324235"/>
    <n v="1191806"/>
  </r>
  <r>
    <n v="661"/>
    <s v="9449d282-eb22-4e87-90f6-8b1642d47375"/>
    <x v="0"/>
    <n v="222112"/>
    <s v="краткосрочный"/>
    <n v="741"/>
    <n v="1822328"/>
    <x v="2"/>
    <s v="в ипотеке"/>
    <s v="консолидация кредитов"/>
    <n v="6499.52"/>
    <n v="16.8"/>
    <n v="37"/>
    <n v="26"/>
    <n v="0"/>
    <n v="237595"/>
    <n v="2116224"/>
  </r>
  <r>
    <n v="664"/>
    <s v="be8343f8-4c74-4450-85ee-ffd3dab35b8a"/>
    <x v="1"/>
    <n v="429572"/>
    <s v="долгосрочный"/>
    <n v="700"/>
    <n v="1597577"/>
    <x v="7"/>
    <s v="в собственности"/>
    <s v="консолидация кредитов"/>
    <n v="23430.99"/>
    <n v="25.6"/>
    <m/>
    <n v="15"/>
    <n v="0"/>
    <n v="129713"/>
    <n v="181830"/>
  </r>
  <r>
    <n v="667"/>
    <s v="fce04ba9-317f-4df7-a5f9-a1bd69e006d3"/>
    <x v="0"/>
    <n v="318538"/>
    <s v="краткосрочный"/>
    <n v="749"/>
    <n v="1623892"/>
    <x v="0"/>
    <s v="в аренде"/>
    <s v="консолидация кредитов"/>
    <n v="5264.14"/>
    <n v="21"/>
    <m/>
    <n v="6"/>
    <n v="0"/>
    <n v="213199"/>
    <n v="599192"/>
  </r>
  <r>
    <n v="668"/>
    <s v="9b89e440-9e23-4e14-ae4d-5bcd1c45aece"/>
    <x v="0"/>
    <n v="135014"/>
    <s v="краткосрочный"/>
    <n v="741"/>
    <n v="1865591"/>
    <x v="4"/>
    <s v="в ипотеке"/>
    <s v="ремонт жилья"/>
    <n v="37156.21"/>
    <n v="16.5"/>
    <n v="52"/>
    <n v="8"/>
    <n v="0"/>
    <n v="313633"/>
    <n v="465586"/>
  </r>
  <r>
    <n v="669"/>
    <s v="ed13f60c-50b4-42f6-a7b0-e3dc666e645a"/>
    <x v="0"/>
    <n v="333036"/>
    <s v="краткосрочный"/>
    <n v="727"/>
    <n v="1629858"/>
    <x v="2"/>
    <s v="в ипотеке"/>
    <s v="консолидация кредитов"/>
    <n v="7904.76"/>
    <n v="17"/>
    <m/>
    <n v="9"/>
    <n v="0"/>
    <n v="281979"/>
    <n v="528330"/>
  </r>
  <r>
    <n v="670"/>
    <s v="dc77eba0-0429-44bb-87e0-88ce3d7dc6d3"/>
    <x v="0"/>
    <n v="351076"/>
    <s v="долгосрочный"/>
    <n v="716"/>
    <n v="758024"/>
    <x v="9"/>
    <s v="в ипотеке"/>
    <s v="консолидация кредитов"/>
    <n v="8780.4699999999993"/>
    <n v="14.8"/>
    <m/>
    <n v="8"/>
    <n v="1"/>
    <n v="97983"/>
    <n v="144892"/>
  </r>
  <r>
    <n v="672"/>
    <s v="dc696953-fa56-4593-9a55-0b3a15c837b2"/>
    <x v="0"/>
    <n v="209462"/>
    <s v="долгосрочный"/>
    <n v="669"/>
    <n v="1828009"/>
    <x v="5"/>
    <s v="в ипотеке"/>
    <s v="ремонт жилья"/>
    <n v="29400.6"/>
    <n v="17.899999999999999"/>
    <m/>
    <n v="7"/>
    <n v="1"/>
    <n v="23028"/>
    <n v="28666"/>
  </r>
  <r>
    <n v="674"/>
    <s v="4cd8f95a-1974-4201-9bb3-c4407dae8b2b"/>
    <x v="1"/>
    <n v="221496"/>
    <s v="краткосрочный"/>
    <n v="728"/>
    <n v="956460"/>
    <x v="2"/>
    <s v="в ипотеке"/>
    <s v="иное"/>
    <n v="12354.18"/>
    <n v="24.2"/>
    <m/>
    <n v="19"/>
    <n v="0"/>
    <n v="377739"/>
    <n v="1003178"/>
  </r>
  <r>
    <n v="677"/>
    <s v="8ce48a9b-f9fe-4eb5-b400-220822b8660e"/>
    <x v="0"/>
    <n v="54230"/>
    <s v="краткосрочный"/>
    <n v="742"/>
    <n v="842859"/>
    <x v="5"/>
    <s v="в ипотеке"/>
    <s v="консолидация кредитов"/>
    <n v="9692.85"/>
    <n v="14.7"/>
    <n v="22"/>
    <n v="20"/>
    <n v="0"/>
    <n v="65436"/>
    <n v="190872"/>
  </r>
  <r>
    <n v="678"/>
    <s v="0ae12723-f0b0-42a7-aa49-a8253d1d3697"/>
    <x v="1"/>
    <n v="64592"/>
    <s v="краткосрочный"/>
    <n v="686"/>
    <n v="1299581"/>
    <x v="1"/>
    <s v="в ипотеке"/>
    <s v="консолидация кредитов"/>
    <n v="35197.120000000003"/>
    <n v="16.600000000000001"/>
    <m/>
    <n v="20"/>
    <n v="0"/>
    <n v="271111"/>
    <n v="527582"/>
  </r>
  <r>
    <n v="679"/>
    <s v="bef198dc-af56-4a47-bbbf-e2164e0fd9ad"/>
    <x v="0"/>
    <n v="152592"/>
    <s v="краткосрочный"/>
    <n v="741"/>
    <n v="805790"/>
    <x v="0"/>
    <s v="в собственности"/>
    <s v="консолидация кредитов"/>
    <n v="10273.870000000001"/>
    <n v="13.3"/>
    <m/>
    <n v="16"/>
    <n v="0"/>
    <n v="307420"/>
    <n v="908050"/>
  </r>
  <r>
    <n v="680"/>
    <s v="5a23a6b1-6292-47d4-a8f0-6743c97eb370"/>
    <x v="1"/>
    <n v="322520"/>
    <s v="краткосрочный"/>
    <n v="709"/>
    <n v="1648896"/>
    <x v="2"/>
    <s v="в ипотеке"/>
    <s v="консолидация кредитов"/>
    <n v="29680.28"/>
    <n v="14.5"/>
    <m/>
    <n v="8"/>
    <n v="0"/>
    <n v="254828"/>
    <n v="337634"/>
  </r>
  <r>
    <n v="681"/>
    <s v="3ffb0266-65fa-410d-a65a-569ac504ec01"/>
    <x v="0"/>
    <n v="111914"/>
    <s v="краткосрочный"/>
    <n v="701"/>
    <n v="1063183"/>
    <x v="10"/>
    <s v="в ипотеке"/>
    <s v="путешествие"/>
    <n v="7964.99"/>
    <n v="11.4"/>
    <m/>
    <n v="14"/>
    <n v="1"/>
    <n v="154508"/>
    <n v="586586"/>
  </r>
  <r>
    <n v="682"/>
    <s v="b9780ccd-cae9-4727-a002-1549fc0ac424"/>
    <x v="0"/>
    <n v="237116"/>
    <s v="краткосрочный"/>
    <n v="721"/>
    <n v="655310"/>
    <x v="7"/>
    <s v="в аренде"/>
    <s v="консолидация кредитов"/>
    <n v="6880.66"/>
    <n v="22.8"/>
    <n v="74"/>
    <n v="5"/>
    <n v="0"/>
    <n v="229026"/>
    <n v="328218"/>
  </r>
  <r>
    <n v="684"/>
    <s v="1b643740-54c8-493f-8bfe-b2d1645c3a19"/>
    <x v="0"/>
    <n v="341550"/>
    <s v="краткосрочный"/>
    <n v="682"/>
    <n v="823612"/>
    <x v="1"/>
    <s v="в аренде"/>
    <s v="консолидация кредитов"/>
    <n v="19149.150000000001"/>
    <n v="13.6"/>
    <n v="36"/>
    <n v="26"/>
    <n v="0"/>
    <n v="600153"/>
    <n v="769560"/>
  </r>
  <r>
    <n v="685"/>
    <s v="4237e26b-6a82-4b5a-8906-51db1c66718c"/>
    <x v="1"/>
    <n v="671506"/>
    <s v="краткосрочный"/>
    <n v="706"/>
    <n v="1784423"/>
    <x v="2"/>
    <s v="в ипотеке"/>
    <s v="консолидация кредитов"/>
    <n v="44610.48"/>
    <n v="17.399999999999999"/>
    <m/>
    <n v="14"/>
    <n v="0"/>
    <n v="548663"/>
    <n v="935660"/>
  </r>
  <r>
    <n v="686"/>
    <s v="562b632e-fcc1-438a-9748-951e1d9867ce"/>
    <x v="1"/>
    <n v="279862"/>
    <s v="краткосрочный"/>
    <n v="680"/>
    <n v="929575"/>
    <x v="7"/>
    <s v="в аренде"/>
    <s v="консолидация кредитов"/>
    <n v="6600.03"/>
    <n v="22.5"/>
    <n v="18"/>
    <n v="5"/>
    <n v="0"/>
    <n v="224143"/>
    <n v="286462"/>
  </r>
  <r>
    <n v="688"/>
    <s v="c81a3693-b832-4a9a-bec0-722932d0ea54"/>
    <x v="0"/>
    <n v="333212"/>
    <s v="долгосрочный"/>
    <n v="692"/>
    <n v="959215"/>
    <x v="2"/>
    <s v="в аренде"/>
    <s v="консолидация кредитов"/>
    <n v="26698.23"/>
    <n v="25.2"/>
    <n v="36"/>
    <n v="9"/>
    <n v="0"/>
    <n v="616968"/>
    <n v="948706"/>
  </r>
  <r>
    <n v="690"/>
    <s v="2b8ce339-04fe-4247-b357-fc1ea38eccf7"/>
    <x v="1"/>
    <n v="208670"/>
    <s v="краткосрочный"/>
    <n v="720"/>
    <n v="575130"/>
    <x v="7"/>
    <s v="в ипотеке"/>
    <s v="иное"/>
    <n v="12604.98"/>
    <n v="25.5"/>
    <n v="55"/>
    <n v="5"/>
    <n v="0"/>
    <n v="245746"/>
    <n v="353034"/>
  </r>
  <r>
    <n v="691"/>
    <s v="55df5dac-6c24-4b89-ba00-41b1d89c2258"/>
    <x v="1"/>
    <n v="219692"/>
    <s v="краткосрочный"/>
    <n v="734"/>
    <n v="1413524"/>
    <x v="10"/>
    <s v="в аренде"/>
    <s v="консолидация кредитов"/>
    <n v="11060.66"/>
    <n v="16.7"/>
    <n v="51"/>
    <n v="13"/>
    <n v="1"/>
    <n v="213712"/>
    <n v="899866"/>
  </r>
  <r>
    <n v="693"/>
    <s v="0de9ae4f-0669-45d4-97ad-5a71425ac218"/>
    <x v="0"/>
    <n v="707872"/>
    <s v="долгосрочный"/>
    <n v="713"/>
    <n v="2330749"/>
    <x v="2"/>
    <s v="в ипотеке"/>
    <s v="консолидация кредитов"/>
    <n v="40593.879999999997"/>
    <n v="15.4"/>
    <m/>
    <n v="10"/>
    <n v="0"/>
    <n v="876090"/>
    <n v="1172754"/>
  </r>
  <r>
    <n v="694"/>
    <s v="a82ed54f-4dcb-4dea-aeaa-1676af5f6d88"/>
    <x v="1"/>
    <n v="77286"/>
    <s v="краткосрочный"/>
    <n v="697"/>
    <n v="1964429"/>
    <x v="2"/>
    <s v="в ипотеке"/>
    <s v="медицинские счета"/>
    <n v="13489.24"/>
    <n v="32.9"/>
    <m/>
    <n v="7"/>
    <n v="0"/>
    <n v="128687"/>
    <n v="161260"/>
  </r>
  <r>
    <n v="696"/>
    <s v="ad4cef79-7205-4b52-b573-ed285926e547"/>
    <x v="1"/>
    <n v="246774"/>
    <s v="краткосрочный"/>
    <n v="746"/>
    <n v="968715"/>
    <x v="4"/>
    <s v="в аренде"/>
    <s v="консолидация кредитов"/>
    <n v="22684.1"/>
    <n v="12.2"/>
    <m/>
    <n v="10"/>
    <n v="0"/>
    <n v="349999"/>
    <n v="927366"/>
  </r>
  <r>
    <n v="697"/>
    <s v="de78587a-56e8-495c-9a23-a2921b1f803d"/>
    <x v="0"/>
    <n v="265694"/>
    <s v="краткосрочный"/>
    <n v="739"/>
    <n v="655633"/>
    <x v="2"/>
    <s v="в собственности"/>
    <s v="консолидация кредитов"/>
    <n v="12620.75"/>
    <n v="24.5"/>
    <m/>
    <n v="13"/>
    <n v="0"/>
    <n v="427652"/>
    <n v="868736"/>
  </r>
  <r>
    <n v="699"/>
    <s v="644c8a1d-3e59-4cbf-9fc1-238399b28477"/>
    <x v="1"/>
    <n v="288420"/>
    <s v="долгосрочный"/>
    <n v="687"/>
    <n v="1286490"/>
    <x v="4"/>
    <s v="в аренде"/>
    <s v="консолидация кредитов"/>
    <n v="4373.99"/>
    <n v="23.4"/>
    <m/>
    <n v="6"/>
    <n v="0"/>
    <n v="109459"/>
    <n v="278564"/>
  </r>
  <r>
    <n v="701"/>
    <s v="3463ebf8-6567-4a00-a378-51cd39c932b1"/>
    <x v="1"/>
    <n v="271700"/>
    <s v="краткосрочный"/>
    <n v="696"/>
    <n v="675298"/>
    <x v="8"/>
    <s v="в аренде"/>
    <s v="бизнес"/>
    <n v="14293.89"/>
    <n v="29.2"/>
    <n v="57"/>
    <n v="14"/>
    <n v="0"/>
    <n v="272916"/>
    <n v="673772"/>
  </r>
  <r>
    <n v="702"/>
    <s v="8f6929dc-88b1-4b8c-a87f-e1e4457c60dd"/>
    <x v="0"/>
    <n v="449768"/>
    <s v="краткосрочный"/>
    <n v="737"/>
    <n v="2913270"/>
    <x v="1"/>
    <s v="в ипотеке"/>
    <s v="консолидация кредитов"/>
    <n v="23913.02"/>
    <n v="6.8"/>
    <n v="22"/>
    <n v="11"/>
    <n v="0"/>
    <n v="499681"/>
    <n v="690448"/>
  </r>
  <r>
    <n v="704"/>
    <s v="823293b1-6fea-4db4-b406-2d68e574715b"/>
    <x v="0"/>
    <n v="222684"/>
    <s v="краткосрочный"/>
    <n v="707"/>
    <n v="1634703"/>
    <x v="2"/>
    <s v="в ипотеке"/>
    <s v="бизнес"/>
    <n v="28198.66"/>
    <n v="21"/>
    <n v="8"/>
    <n v="22"/>
    <n v="0"/>
    <n v="565782"/>
    <n v="843128"/>
  </r>
  <r>
    <n v="705"/>
    <s v="780a5a3e-61e6-4473-b00d-a4109f2361a6"/>
    <x v="0"/>
    <n v="196196"/>
    <s v="краткосрочный"/>
    <n v="739"/>
    <n v="378632"/>
    <x v="7"/>
    <s v="в ипотеке"/>
    <s v="консолидация кредитов"/>
    <n v="2120.4"/>
    <n v="21"/>
    <m/>
    <n v="3"/>
    <n v="0"/>
    <n v="80028"/>
    <n v="188320"/>
  </r>
  <r>
    <n v="706"/>
    <s v="7d91c943-f6f8-45e9-aedc-cdcddf7401dd"/>
    <x v="1"/>
    <n v="219538"/>
    <s v="краткосрочный"/>
    <n v="751"/>
    <n v="1611618"/>
    <x v="2"/>
    <s v="в ипотеке"/>
    <s v="иное"/>
    <n v="11603.49"/>
    <n v="22.6"/>
    <m/>
    <n v="9"/>
    <n v="0"/>
    <n v="79572"/>
    <n v="662882"/>
  </r>
  <r>
    <n v="707"/>
    <s v="2a77ea34-2350-483d-a390-c76268532c1c"/>
    <x v="0"/>
    <n v="297902"/>
    <s v="краткосрочный"/>
    <n v="713"/>
    <n v="808317"/>
    <x v="0"/>
    <s v="в ипотеке"/>
    <s v="бизнес"/>
    <n v="14482.56"/>
    <n v="12.4"/>
    <m/>
    <n v="12"/>
    <n v="0"/>
    <n v="232560"/>
    <n v="359524"/>
  </r>
  <r>
    <n v="709"/>
    <s v="9f62fff8-b67f-4ba1-be06-1c9af63cfe52"/>
    <x v="1"/>
    <n v="322300"/>
    <s v="краткосрочный"/>
    <n v="733"/>
    <n v="891480"/>
    <x v="4"/>
    <s v="в ипотеке"/>
    <s v="консолидация кредитов"/>
    <n v="23772.799999999999"/>
    <n v="17.5"/>
    <n v="11"/>
    <n v="11"/>
    <n v="0"/>
    <n v="53827"/>
    <n v="214918"/>
  </r>
  <r>
    <n v="712"/>
    <s v="839089ec-b35d-460c-b623-da93ffb39960"/>
    <x v="0"/>
    <n v="407132"/>
    <s v="долгосрочный"/>
    <n v="668"/>
    <n v="1233765"/>
    <x v="1"/>
    <s v="в аренде"/>
    <s v="приобретение автомобиля"/>
    <n v="2868.62"/>
    <n v="21.2"/>
    <m/>
    <n v="12"/>
    <n v="0"/>
    <n v="38589"/>
    <n v="312466"/>
  </r>
  <r>
    <n v="714"/>
    <s v="d103a2d9-3534-4715-b33d-458f45697a66"/>
    <x v="1"/>
    <n v="357588"/>
    <s v="краткосрочный"/>
    <n v="739"/>
    <n v="1374650"/>
    <x v="4"/>
    <s v="в аренде"/>
    <s v="консолидация кредитов"/>
    <n v="19015.96"/>
    <n v="20.5"/>
    <n v="29"/>
    <n v="12"/>
    <n v="0"/>
    <n v="88616"/>
    <n v="190014"/>
  </r>
  <r>
    <n v="715"/>
    <s v="e6446832-189d-488a-a695-a9589b523962"/>
    <x v="0"/>
    <n v="128942"/>
    <s v="краткосрочный"/>
    <n v="712"/>
    <n v="1633202"/>
    <x v="2"/>
    <s v="в ипотеке"/>
    <s v="консолидация кредитов"/>
    <n v="44505.03"/>
    <n v="27.9"/>
    <n v="9"/>
    <n v="13"/>
    <n v="0"/>
    <n v="72884"/>
    <n v="120384"/>
  </r>
  <r>
    <n v="716"/>
    <s v="a77fcfef-91ab-400b-89ec-4b18e66301be"/>
    <x v="0"/>
    <n v="223168"/>
    <s v="краткосрочный"/>
    <n v="707"/>
    <n v="819128"/>
    <x v="4"/>
    <s v="в аренде"/>
    <s v="консолидация кредитов"/>
    <n v="17338.07"/>
    <n v="32.299999999999997"/>
    <m/>
    <n v="21"/>
    <n v="0"/>
    <n v="147972"/>
    <n v="176264"/>
  </r>
  <r>
    <n v="717"/>
    <s v="25647df0-688c-4181-948b-d2d6d3277e1c"/>
    <x v="1"/>
    <n v="214940"/>
    <s v="краткосрочный"/>
    <n v="727"/>
    <n v="1095217"/>
    <x v="6"/>
    <s v="в ипотеке"/>
    <s v="консолидация кредитов"/>
    <n v="11435.91"/>
    <n v="16.600000000000001"/>
    <n v="69"/>
    <n v="6"/>
    <n v="0"/>
    <n v="181773"/>
    <n v="313654"/>
  </r>
  <r>
    <n v="722"/>
    <s v="cf1765cc-be60-4fe6-8b18-249245fa037a"/>
    <x v="0"/>
    <n v="216128"/>
    <s v="краткосрочный"/>
    <n v="715"/>
    <n v="1175929"/>
    <x v="6"/>
    <s v="в ипотеке"/>
    <s v="консолидация кредитов"/>
    <n v="15483.1"/>
    <n v="14.5"/>
    <m/>
    <n v="12"/>
    <n v="2"/>
    <n v="137332"/>
    <n v="255222"/>
  </r>
  <r>
    <n v="723"/>
    <s v="f8e19364-1e97-4ceb-9054-1145091a633f"/>
    <x v="0"/>
    <n v="246202"/>
    <s v="краткосрочный"/>
    <n v="720"/>
    <n v="1404879"/>
    <x v="0"/>
    <s v="в аренде"/>
    <s v="консолидация кредитов"/>
    <n v="13112.28"/>
    <n v="10.6"/>
    <n v="36"/>
    <n v="7"/>
    <n v="1"/>
    <n v="171570"/>
    <n v="309914"/>
  </r>
  <r>
    <n v="724"/>
    <s v="a0bbfba5-c0a0-44b9-9ac2-e6404bd6607b"/>
    <x v="0"/>
    <n v="105798"/>
    <s v="краткосрочный"/>
    <n v="722"/>
    <n v="628197"/>
    <x v="7"/>
    <s v="в аренде"/>
    <s v="консолидация кредитов"/>
    <n v="10312.82"/>
    <n v="23.9"/>
    <m/>
    <n v="14"/>
    <n v="1"/>
    <n v="149568"/>
    <n v="548042"/>
  </r>
  <r>
    <n v="727"/>
    <s v="7420fe92-229c-4643-a3ad-4d12ce7c1f6d"/>
    <x v="1"/>
    <n v="423214"/>
    <s v="краткосрочный"/>
    <n v="718"/>
    <n v="1186949"/>
    <x v="7"/>
    <s v="в аренде"/>
    <s v="консолидация кредитов"/>
    <n v="25222.5"/>
    <n v="10.1"/>
    <n v="57"/>
    <n v="14"/>
    <n v="0"/>
    <n v="327484"/>
    <n v="820754"/>
  </r>
  <r>
    <n v="728"/>
    <s v="5e255085-de6f-4e39-b35e-c1a86231d357"/>
    <x v="0"/>
    <n v="188298"/>
    <s v="краткосрочный"/>
    <n v="723"/>
    <n v="1281778"/>
    <x v="5"/>
    <s v="в аренде"/>
    <s v="консолидация кредитов"/>
    <n v="21790.34"/>
    <n v="21"/>
    <n v="31"/>
    <n v="14"/>
    <n v="0"/>
    <n v="161063"/>
    <n v="409882"/>
  </r>
  <r>
    <n v="729"/>
    <s v="106c85d5-cdf6-4323-99d3-22d993aaecd0"/>
    <x v="1"/>
    <n v="111122"/>
    <s v="краткосрочный"/>
    <n v="693"/>
    <n v="767752"/>
    <x v="8"/>
    <s v="в аренде"/>
    <s v="бизнес"/>
    <n v="4184.18"/>
    <n v="17.899999999999999"/>
    <m/>
    <n v="3"/>
    <n v="0"/>
    <n v="35701"/>
    <n v="86658"/>
  </r>
  <r>
    <n v="730"/>
    <s v="2158463f-c6e7-4985-86ea-c38e06b924f7"/>
    <x v="0"/>
    <n v="259270"/>
    <s v="краткосрочный"/>
    <n v="741"/>
    <n v="1306193"/>
    <x v="2"/>
    <s v="в ипотеке"/>
    <s v="консолидация кредитов"/>
    <n v="33090.21"/>
    <n v="18.600000000000001"/>
    <m/>
    <n v="10"/>
    <n v="0"/>
    <n v="498579"/>
    <n v="607046"/>
  </r>
  <r>
    <n v="731"/>
    <s v="064d7dae-46be-46c8-b635-459f33cc3b3a"/>
    <x v="1"/>
    <n v="178948"/>
    <s v="краткосрочный"/>
    <n v="740"/>
    <n v="1352344"/>
    <x v="1"/>
    <s v="в аренде"/>
    <s v="иное"/>
    <n v="25581.98"/>
    <n v="14.1"/>
    <n v="14"/>
    <n v="10"/>
    <n v="0"/>
    <n v="79952"/>
    <n v="183304"/>
  </r>
  <r>
    <n v="732"/>
    <s v="e6f03157-2859-413f-b8e4-039707805c4b"/>
    <x v="0"/>
    <n v="217338"/>
    <s v="краткосрочный"/>
    <n v="704"/>
    <n v="2721674"/>
    <x v="2"/>
    <s v="в аренде"/>
    <s v="консолидация кредитов"/>
    <n v="29257.91"/>
    <n v="18.2"/>
    <n v="10"/>
    <n v="7"/>
    <n v="1"/>
    <n v="160493"/>
    <n v="239162"/>
  </r>
  <r>
    <n v="733"/>
    <s v="f04a5152-3154-426b-8647-4f9ce778f861"/>
    <x v="1"/>
    <n v="263362"/>
    <s v="долгосрочный"/>
    <n v="731"/>
    <n v="614118"/>
    <x v="4"/>
    <s v="в аренде"/>
    <s v="консолидация кредитов"/>
    <n v="8300.91"/>
    <n v="8.4"/>
    <m/>
    <n v="8"/>
    <n v="0"/>
    <n v="158213"/>
    <n v="380050"/>
  </r>
  <r>
    <n v="734"/>
    <s v="057a4126-5b06-4b0a-8d3e-37c272cd2003"/>
    <x v="0"/>
    <n v="395846"/>
    <s v="краткосрочный"/>
    <n v="751"/>
    <n v="3228708"/>
    <x v="9"/>
    <s v="в ипотеке"/>
    <s v="консолидация кредитов"/>
    <n v="31749"/>
    <n v="8"/>
    <m/>
    <n v="13"/>
    <n v="0"/>
    <n v="817589"/>
    <n v="2674232"/>
  </r>
  <r>
    <n v="735"/>
    <s v="c49e61bf-8cee-4519-9de4-84ca2499a87c"/>
    <x v="0"/>
    <n v="560010"/>
    <s v="долгосрочный"/>
    <n v="719"/>
    <n v="5701140"/>
    <x v="5"/>
    <s v="в ипотеке"/>
    <s v="ремонт жилья"/>
    <n v="24942.44"/>
    <n v="18.8"/>
    <m/>
    <n v="9"/>
    <n v="0"/>
    <n v="76893"/>
    <n v="436414"/>
  </r>
  <r>
    <n v="736"/>
    <s v="0f002804-4b3c-4ab3-a5ad-331f1548ca2c"/>
    <x v="0"/>
    <n v="287408"/>
    <s v="краткосрочный"/>
    <n v="699"/>
    <n v="992845"/>
    <x v="9"/>
    <s v="в аренде"/>
    <s v="консолидация кредитов"/>
    <n v="6014.83"/>
    <n v="7.6"/>
    <m/>
    <n v="7"/>
    <n v="0"/>
    <n v="93005"/>
    <n v="192302"/>
  </r>
  <r>
    <n v="739"/>
    <s v="b6c081e1-9fd8-41c2-ae40-166c03119b91"/>
    <x v="0"/>
    <n v="107998"/>
    <s v="краткосрочный"/>
    <n v="750"/>
    <n v="634182"/>
    <x v="4"/>
    <s v="в аренде"/>
    <s v="консолидация кредитов"/>
    <n v="14210.86"/>
    <n v="5"/>
    <m/>
    <n v="21"/>
    <n v="0"/>
    <n v="9177"/>
    <n v="2125178"/>
  </r>
  <r>
    <n v="740"/>
    <s v="fb5343f3-f71f-470e-ac14-789b902c6a88"/>
    <x v="1"/>
    <n v="450912"/>
    <s v="долгосрочный"/>
    <n v="717"/>
    <n v="1168272"/>
    <x v="5"/>
    <s v="в аренде"/>
    <s v="консолидация кредитов"/>
    <n v="19568.48"/>
    <n v="13.4"/>
    <m/>
    <n v="8"/>
    <n v="0"/>
    <n v="144780"/>
    <n v="315722"/>
  </r>
  <r>
    <n v="742"/>
    <s v="716d4bf3-6479-428d-9979-904aaf7a453c"/>
    <x v="0"/>
    <n v="182028"/>
    <s v="краткосрочный"/>
    <n v="723"/>
    <n v="655025"/>
    <x v="6"/>
    <s v="в аренде"/>
    <s v="консолидация кредитов"/>
    <n v="20251.150000000001"/>
    <n v="42.4"/>
    <m/>
    <n v="5"/>
    <n v="0"/>
    <n v="134045"/>
    <n v="257818"/>
  </r>
  <r>
    <n v="746"/>
    <s v="f4649e39-0bda-4aee-a665-18d1ea6cf9e7"/>
    <x v="0"/>
    <n v="214764"/>
    <s v="краткосрочный"/>
    <n v="730"/>
    <n v="983041"/>
    <x v="1"/>
    <s v="в аренде"/>
    <s v="консолидация кредитов"/>
    <n v="12697.51"/>
    <n v="12"/>
    <n v="43"/>
    <n v="19"/>
    <n v="0"/>
    <n v="209741"/>
    <n v="527956"/>
  </r>
  <r>
    <n v="748"/>
    <s v="e6664f24-0b69-45aa-9f50-95941f12cd9f"/>
    <x v="0"/>
    <n v="175956"/>
    <s v="краткосрочный"/>
    <n v="749"/>
    <n v="664867"/>
    <x v="11"/>
    <s v="в ипотеке"/>
    <s v="консолидация кредитов"/>
    <n v="13962.15"/>
    <n v="28.8"/>
    <m/>
    <n v="9"/>
    <n v="0"/>
    <n v="168511"/>
    <n v="1283700"/>
  </r>
  <r>
    <n v="749"/>
    <s v="3535c73e-af3a-458a-90d6-0ba0d7a92f27"/>
    <x v="1"/>
    <n v="400400"/>
    <s v="краткосрочный"/>
    <n v="719"/>
    <n v="1152654"/>
    <x v="2"/>
    <s v="в ипотеке"/>
    <s v="консолидация кредитов"/>
    <n v="28047.99"/>
    <n v="12.6"/>
    <m/>
    <n v="36"/>
    <n v="0"/>
    <n v="569962"/>
    <n v="1499916"/>
  </r>
  <r>
    <n v="750"/>
    <s v="ef0bd291-121a-4eeb-974e-ac80930ccf00"/>
    <x v="1"/>
    <n v="628584"/>
    <s v="долгосрочный"/>
    <n v="692"/>
    <n v="1217102"/>
    <x v="11"/>
    <s v="в аренде"/>
    <s v="консолидация кредитов"/>
    <n v="19879.509999999998"/>
    <n v="23.1"/>
    <n v="34"/>
    <n v="24"/>
    <n v="0"/>
    <n v="451934"/>
    <n v="1202960"/>
  </r>
  <r>
    <n v="752"/>
    <s v="bd94000f-f10c-4f88-a464-bdc439f69fc2"/>
    <x v="0"/>
    <n v="540364"/>
    <s v="долгосрочный"/>
    <n v="723"/>
    <n v="3387244"/>
    <x v="6"/>
    <s v="в ипотеке"/>
    <s v="консолидация кредитов"/>
    <n v="29920.82"/>
    <n v="13.5"/>
    <n v="39"/>
    <n v="6"/>
    <n v="0"/>
    <n v="255987"/>
    <n v="432080"/>
  </r>
  <r>
    <n v="753"/>
    <s v="15e0d842-f101-40a2-830a-ac58c51457a1"/>
    <x v="0"/>
    <n v="162074"/>
    <s v="краткосрочный"/>
    <n v="712"/>
    <n v="583224"/>
    <x v="7"/>
    <s v="в собственности"/>
    <s v="консолидация кредитов"/>
    <n v="4665.83"/>
    <n v="5.8"/>
    <m/>
    <n v="6"/>
    <n v="0"/>
    <n v="128231"/>
    <n v="159830"/>
  </r>
  <r>
    <n v="754"/>
    <s v="d37a7231-7dce-491a-bdb6-4688d55711e1"/>
    <x v="0"/>
    <n v="345136"/>
    <s v="краткосрочный"/>
    <n v="703"/>
    <n v="1117770"/>
    <x v="4"/>
    <s v="в аренде"/>
    <s v="приобретение жилья"/>
    <n v="6967.49"/>
    <n v="22.1"/>
    <m/>
    <n v="8"/>
    <n v="0"/>
    <n v="300846"/>
    <n v="556468"/>
  </r>
  <r>
    <n v="755"/>
    <s v="19941661-98e2-4800-93c9-a0e92057c813"/>
    <x v="0"/>
    <n v="266794"/>
    <s v="долгосрочный"/>
    <n v="686"/>
    <n v="576042"/>
    <x v="3"/>
    <s v="в собственности"/>
    <s v="консолидация кредитов"/>
    <n v="12336.89"/>
    <n v="16.899999999999999"/>
    <m/>
    <n v="9"/>
    <n v="0"/>
    <n v="233206"/>
    <n v="342232"/>
  </r>
  <r>
    <n v="756"/>
    <s v="2f2aa20b-d173-4318-9435-85de7eee4f7f"/>
    <x v="0"/>
    <n v="446160"/>
    <s v="долгосрочный"/>
    <n v="741"/>
    <n v="1541280"/>
    <x v="2"/>
    <s v="в собственности"/>
    <s v="консолидация кредитов"/>
    <n v="28256.799999999999"/>
    <n v="22.8"/>
    <m/>
    <n v="10"/>
    <n v="0"/>
    <n v="235885"/>
    <n v="537658"/>
  </r>
  <r>
    <n v="757"/>
    <s v="a645ef75-f106-4530-aab5-24ff886e55a1"/>
    <x v="0"/>
    <n v="347028"/>
    <s v="краткосрочный"/>
    <n v="743"/>
    <n v="1685889"/>
    <x v="5"/>
    <s v="в ипотеке"/>
    <s v="консолидация кредитов"/>
    <n v="8836.9"/>
    <n v="23.5"/>
    <m/>
    <n v="13"/>
    <n v="1"/>
    <n v="127224"/>
    <n v="403612"/>
  </r>
  <r>
    <n v="760"/>
    <s v="d5e9db4d-98d3-49c6-98cb-c4feca082127"/>
    <x v="0"/>
    <n v="283426"/>
    <s v="долгосрочный"/>
    <n v="738"/>
    <n v="1355688"/>
    <x v="2"/>
    <s v="в ипотеке"/>
    <s v="иное"/>
    <n v="9015.31"/>
    <n v="17.5"/>
    <m/>
    <n v="7"/>
    <n v="0"/>
    <n v="342665"/>
    <n v="549538"/>
  </r>
  <r>
    <n v="761"/>
    <s v="8ce9f4e4-0044-4779-a4c5-66552927d0ab"/>
    <x v="0"/>
    <n v="270556"/>
    <s v="краткосрочный"/>
    <n v="724"/>
    <n v="1752408"/>
    <x v="2"/>
    <s v="в собственности"/>
    <s v="ремонт жилья"/>
    <n v="24095.61"/>
    <n v="22.6"/>
    <n v="70"/>
    <n v="7"/>
    <n v="0"/>
    <n v="286387"/>
    <n v="908490"/>
  </r>
  <r>
    <n v="762"/>
    <s v="631347a6-b027-4f5f-8363-594b79aff617"/>
    <x v="0"/>
    <n v="322476"/>
    <s v="краткосрочный"/>
    <n v="711"/>
    <n v="1262550"/>
    <x v="7"/>
    <s v="в собственности"/>
    <s v="бизнес"/>
    <n v="24198.59"/>
    <n v="14.3"/>
    <n v="11"/>
    <n v="9"/>
    <n v="0"/>
    <n v="321024"/>
    <n v="477158"/>
  </r>
  <r>
    <n v="763"/>
    <s v="756777d0-42b5-4e33-bd4d-58bf1d13f644"/>
    <x v="0"/>
    <n v="441364"/>
    <s v="краткосрочный"/>
    <n v="691"/>
    <n v="1315066"/>
    <x v="2"/>
    <s v="в ипотеке"/>
    <s v="консолидация кредитов"/>
    <n v="16986.189999999999"/>
    <n v="20.5"/>
    <n v="9"/>
    <n v="12"/>
    <n v="0"/>
    <n v="233035"/>
    <n v="439472"/>
  </r>
  <r>
    <n v="765"/>
    <s v="7fd1cdc8-2eff-400d-a705-1602bdbbc87d"/>
    <x v="0"/>
    <n v="247786"/>
    <s v="краткосрочный"/>
    <n v="748"/>
    <n v="1361787"/>
    <x v="4"/>
    <s v="в ипотеке"/>
    <s v="консолидация кредитов"/>
    <n v="13288.79"/>
    <n v="24.2"/>
    <m/>
    <n v="13"/>
    <n v="0"/>
    <n v="211831"/>
    <n v="1075800"/>
  </r>
  <r>
    <n v="766"/>
    <s v="89d77bcf-9910-477d-a755-0dd046cb35ff"/>
    <x v="0"/>
    <n v="334070"/>
    <s v="краткосрочный"/>
    <n v="704"/>
    <n v="927523"/>
    <x v="2"/>
    <s v="в аренде"/>
    <s v="консолидация кредитов"/>
    <n v="5132.28"/>
    <n v="16.5"/>
    <n v="24"/>
    <n v="11"/>
    <n v="0"/>
    <n v="226537"/>
    <n v="495858"/>
  </r>
  <r>
    <n v="767"/>
    <s v="6e114107-2576-4a5b-91af-a7669333eca3"/>
    <x v="0"/>
    <n v="54824"/>
    <s v="долгосрочный"/>
    <n v="747"/>
    <n v="830813"/>
    <x v="2"/>
    <s v="в ипотеке"/>
    <s v="приобретение автомобиля"/>
    <n v="5130.38"/>
    <n v="9.4"/>
    <m/>
    <n v="13"/>
    <n v="0"/>
    <n v="76665"/>
    <n v="1431650"/>
  </r>
  <r>
    <n v="769"/>
    <s v="7e90afe4-c090-43ac-b39e-90eed8c2d2fe"/>
    <x v="0"/>
    <n v="403480"/>
    <s v="краткосрочный"/>
    <n v="713"/>
    <n v="2710274"/>
    <x v="2"/>
    <s v="в собственности"/>
    <s v="консолидация кредитов"/>
    <n v="49236.6"/>
    <n v="21.2"/>
    <m/>
    <n v="14"/>
    <n v="0"/>
    <n v="673873"/>
    <n v="865040"/>
  </r>
  <r>
    <n v="770"/>
    <s v="206609fa-9e43-4fcf-a0f9-4e7103eecc4c"/>
    <x v="1"/>
    <n v="105468"/>
    <s v="краткосрочный"/>
    <n v="738"/>
    <n v="702088"/>
    <x v="5"/>
    <s v="в аренде"/>
    <s v="иное"/>
    <n v="1006.24"/>
    <n v="14.3"/>
    <n v="42"/>
    <n v="13"/>
    <n v="0"/>
    <n v="28139"/>
    <n v="221650"/>
  </r>
  <r>
    <n v="772"/>
    <s v="2ae52dc5-742e-4377-b498-2070e163aa1d"/>
    <x v="0"/>
    <n v="137852"/>
    <s v="краткосрочный"/>
    <n v="732"/>
    <n v="1395227"/>
    <x v="2"/>
    <s v="в ипотеке"/>
    <s v="консолидация кредитов"/>
    <n v="2813.71"/>
    <n v="16.7"/>
    <n v="52"/>
    <n v="10"/>
    <n v="0"/>
    <n v="76627"/>
    <n v="243078"/>
  </r>
  <r>
    <n v="773"/>
    <s v="78b23697-9228-4ef6-a770-478c0171b764"/>
    <x v="0"/>
    <n v="131274"/>
    <s v="краткосрочный"/>
    <n v="723"/>
    <n v="543837"/>
    <x v="5"/>
    <s v="в аренде"/>
    <s v="консолидация кредитов"/>
    <n v="10378.18"/>
    <n v="5.5"/>
    <m/>
    <n v="4"/>
    <n v="0"/>
    <n v="83942"/>
    <n v="126390"/>
  </r>
  <r>
    <n v="775"/>
    <s v="3c4686b9-b1f9-4afe-8f92-613aefa52e85"/>
    <x v="1"/>
    <n v="46156"/>
    <s v="краткосрочный"/>
    <n v="654"/>
    <n v="1640745"/>
    <x v="9"/>
    <s v="в ипотеке"/>
    <s v="бизнес"/>
    <n v="31721.26"/>
    <n v="17.100000000000001"/>
    <n v="63"/>
    <n v="8"/>
    <n v="0"/>
    <n v="164008"/>
    <n v="199914"/>
  </r>
  <r>
    <n v="776"/>
    <s v="51a7e7bb-5520-48f9-a1b8-9813e8107db3"/>
    <x v="0"/>
    <n v="67496"/>
    <s v="краткосрочный"/>
    <n v="725"/>
    <n v="582825"/>
    <x v="2"/>
    <s v="в аренде"/>
    <s v="консолидация кредитов"/>
    <n v="5925.34"/>
    <n v="19.8"/>
    <m/>
    <n v="5"/>
    <n v="0"/>
    <n v="33706"/>
    <n v="112486"/>
  </r>
  <r>
    <n v="777"/>
    <s v="a647389d-fee2-463d-86c1-c7b8e9be8d27"/>
    <x v="1"/>
    <n v="138380"/>
    <s v="краткосрочный"/>
    <n v="735"/>
    <n v="485792"/>
    <x v="7"/>
    <s v="в аренде"/>
    <s v="консолидация кредитов"/>
    <n v="8055.81"/>
    <n v="14.6"/>
    <m/>
    <n v="8"/>
    <n v="0"/>
    <n v="117838"/>
    <n v="339394"/>
  </r>
  <r>
    <n v="778"/>
    <s v="d2592b4e-f032-42c6-8fdf-3023fa3c9ce7"/>
    <x v="0"/>
    <n v="172436"/>
    <s v="краткосрочный"/>
    <n v="740"/>
    <n v="1340222"/>
    <x v="8"/>
    <s v="в собственности"/>
    <s v="консолидация кредитов"/>
    <n v="14965.92"/>
    <n v="28.5"/>
    <m/>
    <n v="6"/>
    <n v="7"/>
    <n v="178410"/>
    <n v="398816"/>
  </r>
  <r>
    <n v="780"/>
    <s v="5fdf69f6-b95f-4247-afe5-314efffc8bee"/>
    <x v="0"/>
    <n v="336732"/>
    <s v="краткосрочный"/>
    <n v="738"/>
    <n v="1970072"/>
    <x v="2"/>
    <s v="в ипотеке"/>
    <s v="консолидация кредитов"/>
    <n v="35789.54"/>
    <n v="21.1"/>
    <m/>
    <n v="14"/>
    <n v="0"/>
    <n v="464987"/>
    <n v="749892"/>
  </r>
  <r>
    <n v="781"/>
    <s v="f589bab3-3e5c-47aa-b3c5-8617f9098254"/>
    <x v="0"/>
    <n v="107932"/>
    <s v="краткосрочный"/>
    <n v="735"/>
    <n v="1211782"/>
    <x v="9"/>
    <s v="в ипотеке"/>
    <s v="ремонт жилья"/>
    <n v="28173.96"/>
    <n v="10.8"/>
    <m/>
    <n v="9"/>
    <n v="0"/>
    <n v="521322"/>
    <n v="658988"/>
  </r>
  <r>
    <n v="782"/>
    <s v="8075f523-a006-49d5-bbfb-347cba8b4351"/>
    <x v="0"/>
    <n v="346060"/>
    <s v="долгосрочный"/>
    <n v="711"/>
    <n v="765833"/>
    <x v="2"/>
    <s v="в ипотеке"/>
    <s v="консолидация кредитов"/>
    <n v="13402.03"/>
    <n v="11"/>
    <n v="16"/>
    <n v="9"/>
    <n v="1"/>
    <n v="61788"/>
    <n v="123354"/>
  </r>
  <r>
    <n v="783"/>
    <s v="1bdb2782-30ef-45e4-b936-48fbc200b5ac"/>
    <x v="0"/>
    <n v="217888"/>
    <s v="краткосрочный"/>
    <n v="735"/>
    <n v="1223144"/>
    <x v="0"/>
    <s v="в аренде"/>
    <s v="консолидация кредитов"/>
    <n v="9163.51"/>
    <n v="13.3"/>
    <m/>
    <n v="8"/>
    <n v="0"/>
    <n v="117952"/>
    <n v="207570"/>
  </r>
  <r>
    <n v="786"/>
    <s v="86242eec-2c69-448a-93c5-c7d128eba38a"/>
    <x v="1"/>
    <n v="216524"/>
    <s v="долгосрочный"/>
    <n v="688"/>
    <n v="934990"/>
    <x v="5"/>
    <s v="в аренде"/>
    <s v="консолидация кредитов"/>
    <n v="16050.63"/>
    <n v="18.5"/>
    <n v="13"/>
    <n v="10"/>
    <n v="0"/>
    <n v="113373"/>
    <n v="314072"/>
  </r>
  <r>
    <n v="787"/>
    <s v="579a0930-b731-47c4-afb0-36ee23e772eb"/>
    <x v="1"/>
    <n v="261448"/>
    <s v="долгосрочный"/>
    <n v="719"/>
    <n v="940785"/>
    <x v="7"/>
    <s v="в аренде"/>
    <s v="консолидация кредитов"/>
    <n v="11681.39"/>
    <n v="11"/>
    <n v="20"/>
    <n v="15"/>
    <n v="0"/>
    <n v="237937"/>
    <n v="683672"/>
  </r>
  <r>
    <n v="788"/>
    <s v="8b9f778b-c3a4-4d51-9940-6ae35bc4b7db"/>
    <x v="1"/>
    <n v="430804"/>
    <s v="долгосрочный"/>
    <n v="738"/>
    <n v="1130120"/>
    <x v="2"/>
    <s v="в ипотеке"/>
    <s v="консолидация кредитов"/>
    <n v="8711.31"/>
    <n v="17.3"/>
    <m/>
    <n v="9"/>
    <n v="0"/>
    <n v="383667"/>
    <n v="789052"/>
  </r>
  <r>
    <n v="789"/>
    <s v="4e974240-4b7e-46ea-9d3c-2702989f18be"/>
    <x v="1"/>
    <n v="163878"/>
    <s v="краткосрочный"/>
    <n v="741"/>
    <n v="1439402"/>
    <x v="8"/>
    <s v="в ипотеке"/>
    <s v="консолидация кредитов"/>
    <n v="14034.16"/>
    <n v="22.2"/>
    <n v="18"/>
    <n v="7"/>
    <n v="0"/>
    <n v="110865"/>
    <n v="186604"/>
  </r>
  <r>
    <n v="790"/>
    <s v="a3e9cb3b-5724-402c-9d6f-cf616d9b7b35"/>
    <x v="0"/>
    <n v="227546"/>
    <s v="краткосрочный"/>
    <n v="709"/>
    <n v="561450"/>
    <x v="9"/>
    <s v="в аренде"/>
    <s v="консолидация кредитов"/>
    <n v="16141.64"/>
    <n v="34.1"/>
    <n v="54"/>
    <n v="10"/>
    <n v="4"/>
    <n v="269667"/>
    <n v="374858"/>
  </r>
  <r>
    <n v="791"/>
    <s v="3b5dda29-a465-4715-87f0-86d6e7dc3e12"/>
    <x v="0"/>
    <n v="560516"/>
    <s v="краткосрочный"/>
    <n v="652"/>
    <n v="1374897"/>
    <x v="5"/>
    <s v="в ипотеке"/>
    <s v="консолидация кредитов"/>
    <n v="25160.75"/>
    <n v="16.100000000000001"/>
    <m/>
    <n v="15"/>
    <n v="0"/>
    <n v="354483"/>
    <n v="862290"/>
  </r>
  <r>
    <n v="792"/>
    <s v="a91c4290-8a2d-4cdd-bab9-60788dc14eb2"/>
    <x v="0"/>
    <n v="470316"/>
    <s v="долгосрочный"/>
    <n v="719"/>
    <n v="2393487"/>
    <x v="4"/>
    <s v="в собственности"/>
    <s v="консолидация кредитов"/>
    <n v="27126.11"/>
    <n v="27.7"/>
    <m/>
    <n v="7"/>
    <n v="0"/>
    <n v="726484"/>
    <n v="1055450"/>
  </r>
  <r>
    <n v="793"/>
    <s v="01057261-5054-4448-b725-90ba98b82152"/>
    <x v="1"/>
    <n v="190784"/>
    <s v="краткосрочный"/>
    <n v="704"/>
    <n v="711455"/>
    <x v="9"/>
    <s v="в аренде"/>
    <s v="консолидация кредитов"/>
    <n v="5015.8100000000004"/>
    <n v="16.5"/>
    <m/>
    <n v="6"/>
    <n v="0"/>
    <n v="145825"/>
    <n v="182138"/>
  </r>
  <r>
    <n v="794"/>
    <s v="2ad6f371-7797-4609-92af-23eb4a30a4bf"/>
    <x v="1"/>
    <n v="395846"/>
    <s v="долгосрочный"/>
    <n v="725"/>
    <n v="829597"/>
    <x v="7"/>
    <s v="в аренде"/>
    <s v="консолидация кредитов"/>
    <n v="18251.02"/>
    <n v="12.8"/>
    <m/>
    <n v="10"/>
    <n v="1"/>
    <n v="273847"/>
    <n v="461560"/>
  </r>
  <r>
    <n v="795"/>
    <s v="c3e3bd3e-2841-41a2-8ed8-ace9f6f13a4a"/>
    <x v="1"/>
    <n v="450120"/>
    <s v="долгосрочный"/>
    <n v="673"/>
    <n v="981578"/>
    <x v="2"/>
    <s v="в аренде"/>
    <s v="консолидация кредитов"/>
    <n v="19467.78"/>
    <n v="21"/>
    <m/>
    <n v="15"/>
    <n v="0"/>
    <n v="515394"/>
    <n v="1143230"/>
  </r>
  <r>
    <n v="797"/>
    <s v="11d42688-d6c7-4f1d-b32d-547d432050b8"/>
    <x v="1"/>
    <n v="399014"/>
    <s v="краткосрочный"/>
    <n v="722"/>
    <n v="2909945"/>
    <x v="4"/>
    <s v="в ипотеке"/>
    <s v="ремонт жилья"/>
    <n v="51409.06"/>
    <n v="17"/>
    <n v="42"/>
    <n v="12"/>
    <n v="0"/>
    <n v="938923"/>
    <n v="1248192"/>
  </r>
  <r>
    <n v="799"/>
    <s v="d3008cbd-e499-4080-813b-629b5d6695ca"/>
    <x v="0"/>
    <n v="270402"/>
    <s v="долгосрочный"/>
    <n v="690"/>
    <n v="1044373"/>
    <x v="2"/>
    <s v="в собственности"/>
    <s v="консолидация кредитов"/>
    <n v="17928.21"/>
    <n v="10.6"/>
    <m/>
    <n v="12"/>
    <n v="0"/>
    <n v="258305"/>
    <n v="441144"/>
  </r>
  <r>
    <n v="800"/>
    <s v="40e2a136-e855-411c-877a-acff6f143d7c"/>
    <x v="0"/>
    <n v="129184"/>
    <s v="краткосрочный"/>
    <n v="735"/>
    <n v="948366"/>
    <x v="7"/>
    <s v="в собственности"/>
    <s v="приобретение автомобиля"/>
    <n v="9088.4599999999991"/>
    <n v="9.6999999999999993"/>
    <n v="50"/>
    <n v="9"/>
    <n v="0"/>
    <n v="332139"/>
    <n v="467280"/>
  </r>
  <r>
    <n v="801"/>
    <s v="97514ea0-93a1-4b44-8c87-8852571f16a6"/>
    <x v="1"/>
    <n v="247500"/>
    <s v="долгосрочный"/>
    <n v="664"/>
    <n v="1347955"/>
    <x v="8"/>
    <s v="в аренде"/>
    <s v="консолидация кредитов"/>
    <n v="2976.73"/>
    <n v="8.6999999999999993"/>
    <m/>
    <n v="4"/>
    <n v="0"/>
    <n v="98534"/>
    <n v="131604"/>
  </r>
  <r>
    <n v="803"/>
    <s v="666c0266-76b1-4f00-934e-6047498e61be"/>
    <x v="1"/>
    <n v="396792"/>
    <s v="долгосрочный"/>
    <n v="669"/>
    <n v="875748"/>
    <x v="9"/>
    <s v="в ипотеке"/>
    <s v="консолидация кредитов"/>
    <n v="22404.42"/>
    <n v="13"/>
    <n v="7"/>
    <n v="10"/>
    <n v="0"/>
    <n v="311372"/>
    <n v="785466"/>
  </r>
  <r>
    <n v="804"/>
    <s v="173c7174-1d5e-4e59-bdee-354b32a171c5"/>
    <x v="0"/>
    <n v="109582"/>
    <s v="краткосрочный"/>
    <n v="744"/>
    <n v="813903"/>
    <x v="4"/>
    <s v="в аренде"/>
    <s v="консолидация кредитов"/>
    <n v="11665.81"/>
    <n v="12.8"/>
    <m/>
    <n v="6"/>
    <n v="0"/>
    <n v="16910"/>
    <n v="89760"/>
  </r>
  <r>
    <n v="807"/>
    <s v="719e7e4b-b7e7-4967-9b89-f833d81ccf0f"/>
    <x v="0"/>
    <n v="391314"/>
    <s v="краткосрочный"/>
    <n v="735"/>
    <n v="762660"/>
    <x v="7"/>
    <s v="в аренде"/>
    <s v="консолидация кредитов"/>
    <n v="15062.63"/>
    <n v="31.4"/>
    <m/>
    <n v="18"/>
    <n v="0"/>
    <n v="351633"/>
    <n v="962522"/>
  </r>
  <r>
    <n v="808"/>
    <s v="a76f88e5-205d-4172-a260-a02d31dc975c"/>
    <x v="0"/>
    <n v="520454"/>
    <s v="долгосрочный"/>
    <n v="716"/>
    <n v="1323825"/>
    <x v="6"/>
    <s v="в ипотеке"/>
    <s v="консолидация кредитов"/>
    <n v="24049.63"/>
    <n v="19.5"/>
    <m/>
    <n v="9"/>
    <n v="0"/>
    <n v="441009"/>
    <n v="622732"/>
  </r>
  <r>
    <n v="809"/>
    <s v="fd7eb7a2-a39e-4f4e-b5ee-dec42f3a537a"/>
    <x v="0"/>
    <n v="330792"/>
    <s v="долгосрочный"/>
    <n v="733"/>
    <n v="1885522"/>
    <x v="2"/>
    <s v="в ипотеке"/>
    <s v="консолидация кредитов"/>
    <n v="20897.72"/>
    <n v="16.5"/>
    <m/>
    <n v="13"/>
    <n v="1"/>
    <n v="138130"/>
    <n v="443058"/>
  </r>
  <r>
    <n v="812"/>
    <s v="c322611d-f268-4a44-82a6-8eec45ae92fa"/>
    <x v="0"/>
    <n v="222530"/>
    <s v="краткосрочный"/>
    <n v="690"/>
    <n v="595783"/>
    <x v="11"/>
    <s v="в собственности"/>
    <s v="консолидация кредитов"/>
    <n v="17327.05"/>
    <n v="19"/>
    <m/>
    <n v="9"/>
    <n v="0"/>
    <n v="385757"/>
    <n v="685058"/>
  </r>
  <r>
    <n v="813"/>
    <s v="13dca6a4-d993-4e0e-bafe-9efe877b8669"/>
    <x v="1"/>
    <n v="446820"/>
    <s v="краткосрочный"/>
    <n v="715"/>
    <n v="1254228"/>
    <x v="7"/>
    <s v="в аренде"/>
    <s v="консолидация кредитов"/>
    <n v="6427.89"/>
    <n v="15.4"/>
    <m/>
    <n v="3"/>
    <n v="0"/>
    <n v="110903"/>
    <n v="214390"/>
  </r>
  <r>
    <n v="814"/>
    <s v="c5b34502-10c1-46e6-b4fb-bfd3ecb95d1e"/>
    <x v="0"/>
    <n v="79530"/>
    <s v="краткосрочный"/>
    <n v="691"/>
    <n v="953990"/>
    <x v="8"/>
    <s v="в аренде"/>
    <s v="консолидация кредитов"/>
    <n v="27029.78"/>
    <n v="7.9"/>
    <n v="42"/>
    <n v="10"/>
    <n v="0"/>
    <n v="371906"/>
    <n v="563640"/>
  </r>
  <r>
    <n v="815"/>
    <s v="823589bf-3911-4be5-8a44-368e8db077c9"/>
    <x v="1"/>
    <n v="262988"/>
    <s v="краткосрочный"/>
    <n v="721"/>
    <n v="794960"/>
    <x v="1"/>
    <s v="в аренде"/>
    <s v="консолидация кредитов"/>
    <n v="18880.490000000002"/>
    <n v="13"/>
    <n v="81"/>
    <n v="6"/>
    <n v="0"/>
    <n v="30267"/>
    <n v="87626"/>
  </r>
  <r>
    <n v="816"/>
    <s v="676a91e7-f978-4897-857d-b0619a354c08"/>
    <x v="1"/>
    <n v="110814"/>
    <s v="краткосрочный"/>
    <n v="742"/>
    <n v="459325"/>
    <x v="5"/>
    <s v="в собственности"/>
    <s v="консолидация кредитов"/>
    <n v="8306.23"/>
    <n v="9.8000000000000007"/>
    <n v="43"/>
    <n v="15"/>
    <n v="0"/>
    <n v="125153"/>
    <n v="296956"/>
  </r>
  <r>
    <n v="817"/>
    <s v="862cb1c6-cf59-4108-9ade-3edbd57ac59e"/>
    <x v="0"/>
    <n v="385308"/>
    <s v="долгосрочный"/>
    <n v="678"/>
    <n v="1823715"/>
    <x v="9"/>
    <s v="в аренде"/>
    <s v="иное"/>
    <n v="6914.86"/>
    <n v="12.8"/>
    <n v="18"/>
    <n v="21"/>
    <n v="0"/>
    <n v="48944"/>
    <n v="57244"/>
  </r>
  <r>
    <n v="818"/>
    <s v="85338b3c-6715-4eca-81f4-44540110f1cb"/>
    <x v="0"/>
    <n v="158620"/>
    <s v="краткосрочный"/>
    <n v="694"/>
    <n v="475665"/>
    <x v="6"/>
    <s v="в собственности"/>
    <s v="ремонт жилья"/>
    <n v="3900.51"/>
    <n v="27"/>
    <n v="31"/>
    <n v="11"/>
    <n v="0"/>
    <n v="84835"/>
    <n v="383724"/>
  </r>
  <r>
    <n v="820"/>
    <s v="817f26dc-b23c-44ca-a4e8-aa076cb7ea05"/>
    <x v="0"/>
    <n v="146366"/>
    <s v="краткосрочный"/>
    <n v="724"/>
    <n v="816753"/>
    <x v="5"/>
    <s v="в аренде"/>
    <s v="иное"/>
    <n v="13864.3"/>
    <n v="10.4"/>
    <m/>
    <n v="12"/>
    <n v="0"/>
    <n v="168454"/>
    <n v="263560"/>
  </r>
  <r>
    <n v="821"/>
    <s v="018d5599-8c09-4c98-95ab-6d450dc6e416"/>
    <x v="0"/>
    <n v="435512"/>
    <s v="краткосрочный"/>
    <n v="745"/>
    <n v="1128372"/>
    <x v="2"/>
    <s v="в ипотеке"/>
    <s v="консолидация кредитов"/>
    <n v="16925.580000000002"/>
    <n v="10.6"/>
    <m/>
    <n v="9"/>
    <n v="0"/>
    <n v="242801"/>
    <n v="594396"/>
  </r>
  <r>
    <n v="822"/>
    <s v="7f97ade2-4720-42c6-ab28-9ebcea043cf2"/>
    <x v="0"/>
    <n v="130944"/>
    <s v="краткосрочный"/>
    <n v="720"/>
    <n v="584288"/>
    <x v="7"/>
    <s v="в аренде"/>
    <s v="иное"/>
    <n v="9835.5400000000009"/>
    <n v="20.7"/>
    <m/>
    <n v="4"/>
    <n v="0"/>
    <n v="43605"/>
    <n v="157322"/>
  </r>
  <r>
    <n v="823"/>
    <s v="1cd3aa7c-4376-493b-acad-cb29ebcd9257"/>
    <x v="0"/>
    <n v="134684"/>
    <s v="краткосрочный"/>
    <n v="735"/>
    <n v="579899"/>
    <x v="5"/>
    <s v="в аренде"/>
    <s v="консолидация кредитов"/>
    <n v="7345.4"/>
    <n v="16.399999999999999"/>
    <n v="38"/>
    <n v="5"/>
    <n v="0"/>
    <n v="30115"/>
    <n v="65032"/>
  </r>
  <r>
    <n v="824"/>
    <s v="409c81f2-fbf9-4636-a734-f67e176f6589"/>
    <x v="0"/>
    <n v="352220"/>
    <s v="краткосрочный"/>
    <n v="750"/>
    <n v="2129273"/>
    <x v="0"/>
    <s v="в ипотеке"/>
    <s v="ремонт жилья"/>
    <n v="10859.26"/>
    <n v="12.8"/>
    <n v="68"/>
    <n v="12"/>
    <n v="0"/>
    <n v="289180"/>
    <n v="667018"/>
  </r>
  <r>
    <n v="825"/>
    <s v="f6af927e-8cf8-4f51-bf42-bc3a84e880e0"/>
    <x v="1"/>
    <n v="133012"/>
    <s v="долгосрочный"/>
    <n v="717"/>
    <n v="1194606"/>
    <x v="8"/>
    <s v="в аренде"/>
    <s v="приобретение автомобиля"/>
    <n v="12712.71"/>
    <n v="17"/>
    <n v="56"/>
    <n v="9"/>
    <n v="0"/>
    <n v="119586"/>
    <n v="387904"/>
  </r>
  <r>
    <n v="826"/>
    <s v="9d1f6f0e-a3ee-4e39-a6e5-727390babdba"/>
    <x v="1"/>
    <n v="260260"/>
    <s v="долгосрочный"/>
    <n v="730"/>
    <n v="1236197"/>
    <x v="8"/>
    <s v="в ипотеке"/>
    <s v="консолидация кредитов"/>
    <n v="21015.33"/>
    <n v="17"/>
    <n v="30"/>
    <n v="10"/>
    <n v="0"/>
    <n v="121106"/>
    <n v="308198"/>
  </r>
  <r>
    <n v="827"/>
    <s v="48c25a2a-a932-4080-9709-81c783151fe1"/>
    <x v="0"/>
    <n v="769230"/>
    <s v="долгосрочный"/>
    <n v="691"/>
    <n v="2799707"/>
    <x v="3"/>
    <s v="в ипотеке"/>
    <s v="консолидация кредитов"/>
    <n v="63459.81"/>
    <n v="8.4"/>
    <m/>
    <n v="18"/>
    <n v="0"/>
    <n v="633536"/>
    <n v="1047926"/>
  </r>
  <r>
    <n v="828"/>
    <s v="64c6b07b-c8d7-47a2-bd19-4a698e6d0863"/>
    <x v="0"/>
    <n v="360052"/>
    <s v="краткосрочный"/>
    <n v="719"/>
    <n v="721582"/>
    <x v="2"/>
    <s v="в ипотеке"/>
    <s v="консолидация кредитов"/>
    <n v="13529.71"/>
    <n v="10"/>
    <m/>
    <n v="6"/>
    <n v="0"/>
    <n v="354730"/>
    <n v="416130"/>
  </r>
  <r>
    <n v="830"/>
    <s v="5d745ebc-1eb1-4a7a-a14d-c71693e03fe6"/>
    <x v="0"/>
    <n v="259028"/>
    <s v="долгосрочный"/>
    <n v="698"/>
    <n v="2469753"/>
    <x v="7"/>
    <s v="в ипотеке"/>
    <s v="консолидация кредитов"/>
    <n v="22227.72"/>
    <n v="20.8"/>
    <n v="68"/>
    <n v="10"/>
    <n v="0"/>
    <n v="250705"/>
    <n v="468204"/>
  </r>
  <r>
    <n v="831"/>
    <s v="b470a9ba-f292-40c8-8930-bc030ef950d7"/>
    <x v="0"/>
    <n v="267542"/>
    <s v="краткосрочный"/>
    <n v="746"/>
    <n v="1578881"/>
    <x v="7"/>
    <s v="в аренде"/>
    <s v="консолидация кредитов"/>
    <n v="15657.33"/>
    <n v="18.3"/>
    <n v="71"/>
    <n v="11"/>
    <n v="0"/>
    <n v="195966"/>
    <n v="387882"/>
  </r>
  <r>
    <n v="834"/>
    <s v="06e9516e-b22b-4659-80ac-aad5e871f195"/>
    <x v="0"/>
    <n v="221276"/>
    <s v="краткосрочный"/>
    <n v="743"/>
    <n v="1299486"/>
    <x v="6"/>
    <s v="в ипотеке"/>
    <s v="консолидация кредитов"/>
    <n v="12345.25"/>
    <n v="22.6"/>
    <n v="37"/>
    <n v="12"/>
    <n v="1"/>
    <n v="74385"/>
    <n v="206030"/>
  </r>
  <r>
    <n v="835"/>
    <s v="362ee5ad-b494-4847-a3b0-f9cd5ddcd2c0"/>
    <x v="0"/>
    <n v="222420"/>
    <s v="краткосрочный"/>
    <n v="712"/>
    <n v="2723840"/>
    <x v="6"/>
    <s v="в ипотеке"/>
    <s v="ремонт жилья"/>
    <n v="42446.57"/>
    <n v="11.8"/>
    <n v="68"/>
    <n v="17"/>
    <n v="0"/>
    <n v="563920"/>
    <n v="814176"/>
  </r>
  <r>
    <n v="837"/>
    <s v="92791a70-fc97-460a-aa6e-ad0b0a0e68d3"/>
    <x v="0"/>
    <n v="280852"/>
    <s v="краткосрочный"/>
    <n v="738"/>
    <n v="1585930"/>
    <x v="2"/>
    <s v="в ипотеке"/>
    <s v="консолидация кредитов"/>
    <n v="28811.03"/>
    <n v="7.7"/>
    <m/>
    <n v="13"/>
    <n v="0"/>
    <n v="276602"/>
    <n v="423654"/>
  </r>
  <r>
    <n v="839"/>
    <s v="7e9d3fa1-b9d6-4869-9c37-26a99d3a1143"/>
    <x v="0"/>
    <n v="386694"/>
    <s v="краткосрочный"/>
    <n v="740"/>
    <n v="1726910"/>
    <x v="2"/>
    <s v="в аренде"/>
    <s v="консолидация кредитов"/>
    <n v="17412.93"/>
    <n v="15.4"/>
    <n v="77"/>
    <n v="8"/>
    <n v="0"/>
    <n v="298756"/>
    <n v="353694"/>
  </r>
  <r>
    <n v="841"/>
    <s v="3fa09eea-e901-4afb-a78d-adb917a38a45"/>
    <x v="0"/>
    <n v="224092"/>
    <s v="краткосрочный"/>
    <n v="721"/>
    <n v="696730"/>
    <x v="5"/>
    <s v="в аренде"/>
    <s v="консолидация кредитов"/>
    <n v="10683.13"/>
    <n v="6.4"/>
    <m/>
    <n v="7"/>
    <n v="0"/>
    <n v="119377"/>
    <n v="219736"/>
  </r>
  <r>
    <n v="842"/>
    <s v="c0979432-6b2b-47fb-88be-290b2e0d3010"/>
    <x v="0"/>
    <n v="65912"/>
    <s v="краткосрочный"/>
    <n v="732"/>
    <n v="948575"/>
    <x v="7"/>
    <s v="в собственности"/>
    <s v="консолидация кредитов"/>
    <n v="4956.34"/>
    <n v="15.4"/>
    <n v="15"/>
    <n v="8"/>
    <n v="0"/>
    <n v="159486"/>
    <n v="721402"/>
  </r>
  <r>
    <n v="843"/>
    <s v="8e6658e5-4eec-4397-ba60-dd279eb6f448"/>
    <x v="1"/>
    <n v="177144"/>
    <s v="краткосрочный"/>
    <n v="675"/>
    <n v="705394"/>
    <x v="7"/>
    <s v="в аренде"/>
    <s v="консолидация кредитов"/>
    <n v="19221.919999999998"/>
    <n v="18.5"/>
    <n v="17"/>
    <n v="8"/>
    <n v="0"/>
    <n v="72523"/>
    <n v="174218"/>
  </r>
  <r>
    <n v="844"/>
    <s v="ab4e245b-381d-4260-acff-8a6a58ba94c0"/>
    <x v="1"/>
    <n v="94908"/>
    <s v="краткосрочный"/>
    <n v="738"/>
    <n v="768170"/>
    <x v="8"/>
    <s v="в аренде"/>
    <s v="консолидация кредитов"/>
    <n v="5281.24"/>
    <n v="21.4"/>
    <m/>
    <n v="10"/>
    <n v="0"/>
    <n v="213579"/>
    <n v="353782"/>
  </r>
  <r>
    <n v="847"/>
    <s v="66124403-409b-42e0-b79c-61187746de84"/>
    <x v="0"/>
    <n v="220770"/>
    <s v="краткосрочный"/>
    <n v="741"/>
    <n v="591071"/>
    <x v="8"/>
    <s v="в аренде"/>
    <s v="консолидация кредитов"/>
    <n v="12067.66"/>
    <n v="15.9"/>
    <m/>
    <n v="7"/>
    <n v="0"/>
    <n v="393585"/>
    <n v="525646"/>
  </r>
  <r>
    <n v="848"/>
    <s v="3a749d28-13c8-444f-af8c-788d2d944eb5"/>
    <x v="0"/>
    <n v="568414"/>
    <s v="долгосрочный"/>
    <n v="717"/>
    <n v="1116744"/>
    <x v="1"/>
    <s v="в ипотеке"/>
    <s v="консолидация кредитов"/>
    <n v="12656.47"/>
    <n v="22.3"/>
    <m/>
    <n v="8"/>
    <n v="0"/>
    <n v="598044"/>
    <n v="969826"/>
  </r>
  <r>
    <n v="849"/>
    <s v="9e815288-f863-4b4c-bc31-2ef070869c5e"/>
    <x v="0"/>
    <n v="380512"/>
    <s v="краткосрочный"/>
    <n v="728"/>
    <n v="948594"/>
    <x v="0"/>
    <s v="в ипотеке"/>
    <s v="консолидация кредитов"/>
    <n v="22845.22"/>
    <n v="14"/>
    <n v="20"/>
    <n v="27"/>
    <n v="0"/>
    <n v="348061"/>
    <n v="907676"/>
  </r>
  <r>
    <n v="851"/>
    <s v="1376430c-3aec-4f17-acb5-c1b4626fbf94"/>
    <x v="0"/>
    <n v="227722"/>
    <s v="краткосрочный"/>
    <n v="673"/>
    <n v="578892"/>
    <x v="2"/>
    <s v="в аренде"/>
    <s v="иное"/>
    <n v="13314.63"/>
    <n v="22.6"/>
    <m/>
    <n v="11"/>
    <n v="0"/>
    <n v="167124"/>
    <n v="435798"/>
  </r>
  <r>
    <n v="852"/>
    <s v="cc20dd6b-0229-40cd-8485-610a36c8a246"/>
    <x v="0"/>
    <n v="180290"/>
    <s v="краткосрочный"/>
    <n v="741"/>
    <n v="1297548"/>
    <x v="5"/>
    <s v="в ипотеке"/>
    <s v="консолидация кредитов"/>
    <n v="16976.12"/>
    <n v="20.6"/>
    <m/>
    <n v="13"/>
    <n v="1"/>
    <n v="191159"/>
    <n v="799106"/>
  </r>
  <r>
    <n v="859"/>
    <s v="0b7ab558-9e37-4bd2-81e1-55a099fdb4e8"/>
    <x v="0"/>
    <n v="134882"/>
    <s v="краткосрочный"/>
    <n v="738"/>
    <n v="990223"/>
    <x v="6"/>
    <s v="в аренде"/>
    <s v="консолидация кредитов"/>
    <n v="13780.51"/>
    <n v="14"/>
    <n v="30"/>
    <n v="12"/>
    <n v="0"/>
    <n v="33326"/>
    <n v="85338"/>
  </r>
  <r>
    <n v="860"/>
    <s v="eb0579cb-0c08-4b7b-b1ec-f7ba5ef1e95b"/>
    <x v="0"/>
    <n v="79772"/>
    <s v="краткосрочный"/>
    <n v="703"/>
    <n v="1569381"/>
    <x v="2"/>
    <s v="в собственности"/>
    <s v="консолидация кредитов"/>
    <n v="33349.18"/>
    <n v="24.5"/>
    <m/>
    <n v="19"/>
    <n v="1"/>
    <n v="1175549"/>
    <n v="1824614"/>
  </r>
  <r>
    <n v="861"/>
    <s v="a98bbd37-206d-4f81-a644-dacac1b23e51"/>
    <x v="1"/>
    <n v="216942"/>
    <s v="краткосрочный"/>
    <n v="735"/>
    <n v="599545"/>
    <x v="2"/>
    <s v="в собственности"/>
    <s v="иное"/>
    <n v="11691.27"/>
    <n v="15.4"/>
    <m/>
    <n v="12"/>
    <n v="1"/>
    <n v="159296"/>
    <n v="312620"/>
  </r>
  <r>
    <n v="862"/>
    <s v="48e17c7f-648f-4110-b8bf-cb6c55934cee"/>
    <x v="0"/>
    <n v="64856"/>
    <s v="краткосрочный"/>
    <n v="722"/>
    <n v="1306991"/>
    <x v="2"/>
    <s v="в ипотеке"/>
    <s v="ремонт жилья"/>
    <n v="15139.2"/>
    <n v="16.399999999999999"/>
    <n v="31"/>
    <n v="4"/>
    <n v="0"/>
    <n v="51813"/>
    <n v="69212"/>
  </r>
  <r>
    <n v="864"/>
    <s v="9b2e47fe-07db-4d5f-9ca0-116e650496d3"/>
    <x v="0"/>
    <n v="195206"/>
    <s v="краткосрочный"/>
    <n v="750"/>
    <n v="1015588"/>
    <x v="5"/>
    <s v="в ипотеке"/>
    <s v="консолидация кредитов"/>
    <n v="12830.13"/>
    <n v="22.2"/>
    <m/>
    <n v="9"/>
    <n v="0"/>
    <n v="236170"/>
    <n v="836286"/>
  </r>
  <r>
    <n v="866"/>
    <s v="b913a3cc-c4c4-461f-8553-7ac2a88410e0"/>
    <x v="1"/>
    <n v="467632"/>
    <s v="долгосрочный"/>
    <n v="726"/>
    <n v="1148436"/>
    <x v="2"/>
    <s v="в собственности"/>
    <s v="консолидация кредитов"/>
    <n v="9857.39"/>
    <n v="20.8"/>
    <n v="5"/>
    <n v="8"/>
    <n v="0"/>
    <n v="226708"/>
    <n v="418660"/>
  </r>
  <r>
    <n v="869"/>
    <s v="fb366861-2a26-4a0c-80c4-8fdae26e9099"/>
    <x v="0"/>
    <n v="555060"/>
    <s v="краткосрочный"/>
    <n v="699"/>
    <n v="1143610"/>
    <x v="2"/>
    <s v="в ипотеке"/>
    <s v="иное"/>
    <n v="15152.88"/>
    <n v="14.8"/>
    <n v="15"/>
    <n v="6"/>
    <n v="0"/>
    <n v="28690"/>
    <n v="64262"/>
  </r>
  <r>
    <n v="871"/>
    <s v="adfbb01f-2156-471f-87d2-84a91af0d93f"/>
    <x v="0"/>
    <n v="590414"/>
    <s v="долгосрочный"/>
    <n v="692"/>
    <n v="1243645"/>
    <x v="2"/>
    <s v="в ипотеке"/>
    <s v="ремонт жилья"/>
    <n v="4186.84"/>
    <n v="28.1"/>
    <m/>
    <n v="10"/>
    <n v="1"/>
    <n v="94145"/>
    <n v="502392"/>
  </r>
  <r>
    <n v="872"/>
    <s v="4f09dde1-a987-433a-99de-91f3c2d445e6"/>
    <x v="0"/>
    <n v="189002"/>
    <s v="краткосрочный"/>
    <n v="703"/>
    <n v="2431962"/>
    <x v="9"/>
    <s v="в аренде"/>
    <s v="иное"/>
    <n v="24725.08"/>
    <n v="15.1"/>
    <n v="19"/>
    <n v="10"/>
    <n v="0"/>
    <n v="108471"/>
    <n v="156002"/>
  </r>
  <r>
    <n v="873"/>
    <s v="86b62db7-9526-4335-a386-063bcd82cb3d"/>
    <x v="0"/>
    <n v="395538"/>
    <s v="долгосрочный"/>
    <n v="697"/>
    <n v="747213"/>
    <x v="9"/>
    <s v="в ипотеке"/>
    <s v="консолидация кредитов"/>
    <n v="17933.150000000001"/>
    <n v="25.5"/>
    <n v="78"/>
    <n v="15"/>
    <n v="0"/>
    <n v="621832"/>
    <n v="1046540"/>
  </r>
  <r>
    <n v="874"/>
    <s v="2105a980-75d4-4191-a12b-2e5cc7c18161"/>
    <x v="0"/>
    <n v="447920"/>
    <s v="краткосрочный"/>
    <n v="683"/>
    <n v="1005784"/>
    <x v="9"/>
    <s v="в ипотеке"/>
    <s v="консолидация кредитов"/>
    <n v="7870.18"/>
    <n v="10.8"/>
    <m/>
    <n v="10"/>
    <n v="0"/>
    <n v="230888"/>
    <n v="286528"/>
  </r>
  <r>
    <n v="876"/>
    <s v="1299f13c-514e-40b1-bb0e-57add6fe3e37"/>
    <x v="0"/>
    <n v="302588"/>
    <s v="краткосрочный"/>
    <n v="730"/>
    <n v="1133673"/>
    <x v="2"/>
    <s v="в аренде"/>
    <s v="консолидация кредитов"/>
    <n v="7642.75"/>
    <n v="11"/>
    <n v="52"/>
    <n v="10"/>
    <n v="0"/>
    <n v="197524"/>
    <n v="309078"/>
  </r>
  <r>
    <n v="879"/>
    <s v="bde2c558-d1f8-4e9b-8920-ea8241a90ee9"/>
    <x v="0"/>
    <n v="106106"/>
    <s v="краткосрочный"/>
    <n v="719"/>
    <n v="954579"/>
    <x v="1"/>
    <s v="в собственности"/>
    <s v="консолидация кредитов"/>
    <n v="4598"/>
    <n v="18"/>
    <m/>
    <n v="9"/>
    <n v="1"/>
    <n v="117344"/>
    <n v="358468"/>
  </r>
  <r>
    <n v="882"/>
    <s v="82f5b5f0-0ccb-4e8a-8067-c7e34e6771ba"/>
    <x v="0"/>
    <n v="302764"/>
    <s v="краткосрочный"/>
    <n v="738"/>
    <n v="1531514"/>
    <x v="1"/>
    <s v="в аренде"/>
    <s v="крупная покупка"/>
    <n v="13400.7"/>
    <n v="21.6"/>
    <n v="44"/>
    <n v="18"/>
    <n v="0"/>
    <n v="201704"/>
    <n v="463430"/>
  </r>
  <r>
    <n v="883"/>
    <s v="3483498c-c247-4329-acec-91aeb5c245ab"/>
    <x v="0"/>
    <n v="747736"/>
    <s v="долгосрочный"/>
    <n v="646"/>
    <n v="1538696"/>
    <x v="9"/>
    <s v="в ипотеке"/>
    <s v="консолидация кредитов"/>
    <n v="20644.07"/>
    <n v="23"/>
    <n v="77"/>
    <n v="7"/>
    <n v="1"/>
    <n v="167200"/>
    <n v="222772"/>
  </r>
  <r>
    <n v="884"/>
    <s v="bcbd22b7-3fdf-4de9-8400-10e62f657f64"/>
    <x v="0"/>
    <n v="216018"/>
    <s v="краткосрочный"/>
    <n v="736"/>
    <n v="1212656"/>
    <x v="4"/>
    <s v="в аренде"/>
    <s v="консолидация кредитов"/>
    <n v="2647.65"/>
    <n v="24.9"/>
    <m/>
    <n v="6"/>
    <n v="0"/>
    <n v="76114"/>
    <n v="345620"/>
  </r>
  <r>
    <n v="885"/>
    <s v="2b374e0f-e505-479c-9f67-77ca8b1a5261"/>
    <x v="0"/>
    <n v="132022"/>
    <s v="долгосрочный"/>
    <n v="695"/>
    <n v="665076"/>
    <x v="6"/>
    <s v="в аренде"/>
    <s v="крупная покупка"/>
    <n v="6983.26"/>
    <n v="20.6"/>
    <m/>
    <n v="5"/>
    <n v="0"/>
    <n v="286634"/>
    <n v="563486"/>
  </r>
  <r>
    <n v="887"/>
    <s v="6337b5c4-3745-42b2-9bc9-313b66f6d99a"/>
    <x v="0"/>
    <n v="129184"/>
    <s v="краткосрочный"/>
    <n v="751"/>
    <n v="1001186"/>
    <x v="2"/>
    <s v="в ипотеке"/>
    <s v="приобретение автомобиля"/>
    <n v="12097.68"/>
    <n v="19"/>
    <m/>
    <n v="4"/>
    <n v="0"/>
    <n v="386289"/>
    <n v="989560"/>
  </r>
  <r>
    <n v="888"/>
    <s v="f41b3508-a8af-4cd4-8b6f-8ed437fb68b4"/>
    <x v="1"/>
    <n v="138160"/>
    <s v="краткосрочный"/>
    <n v="728"/>
    <n v="691828"/>
    <x v="2"/>
    <s v="в ипотеке"/>
    <s v="консолидация кредитов"/>
    <n v="13548.14"/>
    <n v="31.2"/>
    <n v="68"/>
    <n v="8"/>
    <n v="0"/>
    <n v="72200"/>
    <n v="179014"/>
  </r>
  <r>
    <n v="889"/>
    <s v="5d2aedf5-4d9a-409c-a600-d33f3a04e103"/>
    <x v="0"/>
    <n v="303688"/>
    <s v="долгосрочный"/>
    <n v="703"/>
    <n v="950285"/>
    <x v="5"/>
    <s v="в ипотеке"/>
    <s v="консолидация кредитов"/>
    <n v="14016.68"/>
    <n v="17.2"/>
    <n v="38"/>
    <n v="19"/>
    <n v="1"/>
    <n v="58520"/>
    <n v="376442"/>
  </r>
  <r>
    <n v="890"/>
    <s v="a0605c6c-50ae-44ce-b6c0-00819a2bfc34"/>
    <x v="0"/>
    <n v="175604"/>
    <s v="краткосрочный"/>
    <n v="722"/>
    <n v="568746"/>
    <x v="7"/>
    <s v="в собственности"/>
    <s v="консолидация кредитов"/>
    <n v="8009.83"/>
    <n v="28.9"/>
    <n v="50"/>
    <n v="8"/>
    <n v="0"/>
    <n v="220932"/>
    <n v="366498"/>
  </r>
  <r>
    <n v="891"/>
    <s v="8e92af1d-3239-455a-b1a5-9795d4b11bbb"/>
    <x v="0"/>
    <n v="112332"/>
    <s v="краткосрочный"/>
    <n v="699"/>
    <n v="873050"/>
    <x v="11"/>
    <s v="в аренде"/>
    <s v="иное"/>
    <n v="15787.48"/>
    <n v="17.5"/>
    <m/>
    <n v="7"/>
    <n v="0"/>
    <n v="175978"/>
    <n v="213356"/>
  </r>
  <r>
    <n v="892"/>
    <s v="5fd1a1d0-ab03-4eb3-89a0-d761f6e2fe09"/>
    <x v="1"/>
    <n v="331188"/>
    <s v="долгосрочный"/>
    <n v="641"/>
    <n v="1525472"/>
    <x v="3"/>
    <s v="в аренде"/>
    <s v="консолидация кредитов"/>
    <n v="17924.22"/>
    <n v="11.4"/>
    <n v="51"/>
    <n v="12"/>
    <n v="0"/>
    <n v="208506"/>
    <n v="253858"/>
  </r>
  <r>
    <n v="893"/>
    <s v="8d9740d1-d26c-4db6-a042-6b8b6465e366"/>
    <x v="1"/>
    <n v="107734"/>
    <s v="краткосрочный"/>
    <n v="729"/>
    <n v="651301"/>
    <x v="2"/>
    <s v="в собственности"/>
    <s v="крупная покупка"/>
    <n v="3180.6"/>
    <n v="15"/>
    <n v="17"/>
    <n v="5"/>
    <n v="0"/>
    <n v="65056"/>
    <n v="269038"/>
  </r>
  <r>
    <n v="894"/>
    <s v="15f37032-75b5-4dcb-86a0-6a47557cba61"/>
    <x v="0"/>
    <n v="504284"/>
    <s v="краткосрочный"/>
    <n v="718"/>
    <n v="989919"/>
    <x v="7"/>
    <s v="в аренде"/>
    <s v="иное"/>
    <n v="12209.02"/>
    <n v="15.3"/>
    <n v="9"/>
    <n v="17"/>
    <n v="0"/>
    <n v="220400"/>
    <n v="2126674"/>
  </r>
  <r>
    <n v="895"/>
    <s v="e65846b9-f042-4bfd-84c2-61688ed2ab17"/>
    <x v="0"/>
    <n v="110242"/>
    <s v="краткосрочный"/>
    <n v="716"/>
    <n v="914014"/>
    <x v="7"/>
    <s v="в аренде"/>
    <s v="консолидация кредитов"/>
    <n v="13481.64"/>
    <n v="16.8"/>
    <n v="60"/>
    <n v="11"/>
    <n v="0"/>
    <n v="62833"/>
    <n v="112442"/>
  </r>
  <r>
    <n v="896"/>
    <s v="da105bec-b959-451e-9830-0f01afb1a940"/>
    <x v="0"/>
    <n v="401038"/>
    <s v="краткосрочный"/>
    <n v="714"/>
    <n v="1421941"/>
    <x v="6"/>
    <s v="в ипотеке"/>
    <s v="консолидация кредитов"/>
    <n v="10356.52"/>
    <n v="14.9"/>
    <n v="58"/>
    <n v="22"/>
    <n v="0"/>
    <n v="357485"/>
    <n v="621500"/>
  </r>
  <r>
    <n v="899"/>
    <s v="cf6e16f5-e498-470e-a26b-be9716e7cee0"/>
    <x v="0"/>
    <n v="293744"/>
    <s v="краткосрочный"/>
    <n v="686"/>
    <n v="743318"/>
    <x v="10"/>
    <s v="в аренде"/>
    <s v="консолидация кредитов"/>
    <n v="11211.71"/>
    <n v="16.100000000000001"/>
    <m/>
    <n v="4"/>
    <n v="1"/>
    <n v="351842"/>
    <n v="442332"/>
  </r>
  <r>
    <n v="900"/>
    <s v="f0031fd4-9e59-4661-8ada-f9a9739a90d9"/>
    <x v="0"/>
    <n v="214456"/>
    <s v="краткосрочный"/>
    <n v="718"/>
    <n v="1543408"/>
    <x v="4"/>
    <s v="в аренде"/>
    <s v="консолидация кредитов"/>
    <n v="35627.089999999997"/>
    <n v="17.8"/>
    <n v="54"/>
    <n v="13"/>
    <n v="0"/>
    <n v="140049"/>
    <n v="337106"/>
  </r>
  <r>
    <n v="902"/>
    <s v="e3ad961a-dcaa-4f64-9bc8-3b272bc74ef7"/>
    <x v="1"/>
    <n v="672804"/>
    <s v="долгосрочный"/>
    <n v="720"/>
    <n v="2699976"/>
    <x v="5"/>
    <s v="в ипотеке"/>
    <s v="консолидация кредитов"/>
    <n v="33299.78"/>
    <n v="15.6"/>
    <m/>
    <n v="11"/>
    <n v="0"/>
    <n v="456836"/>
    <n v="1147432"/>
  </r>
  <r>
    <n v="903"/>
    <s v="6bf8c8ce-4837-4fc7-8c35-fb847a413c17"/>
    <x v="1"/>
    <n v="192214"/>
    <s v="краткосрочный"/>
    <n v="746"/>
    <n v="1131792"/>
    <x v="2"/>
    <s v="в ипотеке"/>
    <s v="консолидация кредитов"/>
    <n v="16127.96"/>
    <n v="12.4"/>
    <n v="23"/>
    <n v="13"/>
    <n v="0"/>
    <n v="250268"/>
    <n v="1038708"/>
  </r>
  <r>
    <n v="904"/>
    <s v="12edd88d-c4e2-475e-862c-92c7cec78bbe"/>
    <x v="0"/>
    <n v="391732"/>
    <s v="долгосрочный"/>
    <n v="716"/>
    <n v="845766"/>
    <x v="6"/>
    <s v="в ипотеке"/>
    <s v="консолидация кредитов"/>
    <n v="14096.1"/>
    <n v="15.6"/>
    <m/>
    <n v="11"/>
    <n v="1"/>
    <n v="150366"/>
    <n v="191532"/>
  </r>
  <r>
    <n v="905"/>
    <s v="3d2ea5a2-7d1a-47d3-89c9-4e3dd926aaeb"/>
    <x v="0"/>
    <n v="92092"/>
    <s v="краткосрочный"/>
    <n v="723"/>
    <n v="852188"/>
    <x v="0"/>
    <s v="в аренде"/>
    <s v="иное"/>
    <n v="10439.17"/>
    <n v="14.2"/>
    <m/>
    <n v="6"/>
    <n v="0"/>
    <n v="124583"/>
    <n v="142560"/>
  </r>
  <r>
    <n v="906"/>
    <s v="3b9812d3-595f-48ee-baf3-726f3dc117c5"/>
    <x v="1"/>
    <n v="495066"/>
    <s v="краткосрочный"/>
    <n v="712"/>
    <n v="1766012"/>
    <x v="1"/>
    <s v="в аренде"/>
    <s v="консолидация кредитов"/>
    <n v="23693.95"/>
    <n v="14.8"/>
    <n v="45"/>
    <n v="11"/>
    <n v="0"/>
    <n v="14991"/>
    <n v="168432"/>
  </r>
  <r>
    <n v="907"/>
    <s v="f822a943-eda5-4a79-bf70-ff28e86d47f5"/>
    <x v="0"/>
    <n v="614108"/>
    <s v="долгосрочный"/>
    <n v="682"/>
    <n v="1444722"/>
    <x v="8"/>
    <s v="в аренде"/>
    <s v="консолидация кредитов"/>
    <n v="39489.03"/>
    <n v="14"/>
    <m/>
    <n v="14"/>
    <n v="0"/>
    <n v="343425"/>
    <n v="649770"/>
  </r>
  <r>
    <n v="908"/>
    <s v="ee7af071-be80-42a0-a5c7-0a3c39b2e3db"/>
    <x v="0"/>
    <n v="214896"/>
    <s v="краткосрочный"/>
    <n v="726"/>
    <n v="2301337"/>
    <x v="7"/>
    <s v="в ипотеке"/>
    <s v="ремонт жилья"/>
    <n v="20328.48"/>
    <n v="15.6"/>
    <m/>
    <n v="18"/>
    <n v="1"/>
    <n v="190779"/>
    <n v="563508"/>
  </r>
  <r>
    <n v="909"/>
    <s v="6eb17931-dd7d-4623-a857-09b59b1b0a61"/>
    <x v="0"/>
    <n v="328790"/>
    <s v="долгосрочный"/>
    <n v="719"/>
    <n v="1390838"/>
    <x v="2"/>
    <s v="в аренде"/>
    <s v="консолидация кредитов"/>
    <n v="6687.62"/>
    <n v="22.5"/>
    <n v="12"/>
    <n v="8"/>
    <n v="1"/>
    <n v="199253"/>
    <n v="467060"/>
  </r>
  <r>
    <n v="910"/>
    <s v="355dd59f-4903-4bed-a1ad-cc31129457f9"/>
    <x v="1"/>
    <n v="325776"/>
    <s v="краткосрочный"/>
    <n v="739"/>
    <n v="1312976"/>
    <x v="2"/>
    <s v="в аренде"/>
    <s v="консолидация кредитов"/>
    <n v="23852.41"/>
    <n v="26.1"/>
    <n v="20"/>
    <n v="18"/>
    <n v="0"/>
    <n v="319143"/>
    <n v="1144088"/>
  </r>
  <r>
    <n v="912"/>
    <s v="620fec8d-80ff-44a8-b11c-cc63d5b6aacf"/>
    <x v="1"/>
    <n v="266882"/>
    <s v="краткосрочный"/>
    <n v="698"/>
    <n v="1382915"/>
    <x v="2"/>
    <s v="в аренде"/>
    <s v="консолидация кредитов"/>
    <n v="21976.73"/>
    <n v="19.3"/>
    <n v="34"/>
    <n v="10"/>
    <n v="0"/>
    <n v="257678"/>
    <n v="336006"/>
  </r>
  <r>
    <n v="913"/>
    <s v="b3d41859-2c02-48e7-a0ae-ff9a4e76ae8b"/>
    <x v="0"/>
    <n v="171380"/>
    <s v="краткосрочный"/>
    <n v="747"/>
    <n v="801762"/>
    <x v="11"/>
    <s v="в ипотеке"/>
    <s v="ремонт жилья"/>
    <n v="9393.98"/>
    <n v="15.4"/>
    <n v="44"/>
    <n v="6"/>
    <n v="0"/>
    <n v="3059"/>
    <n v="354574"/>
  </r>
  <r>
    <n v="914"/>
    <s v="f97a1cdd-7f92-4dc5-bccf-ebe1da480b0b"/>
    <x v="0"/>
    <n v="225126"/>
    <s v="краткосрочный"/>
    <n v="719"/>
    <n v="1788736"/>
    <x v="8"/>
    <s v="в ипотеке"/>
    <s v="приобретение жилья"/>
    <n v="15055.03"/>
    <n v="23"/>
    <n v="61"/>
    <n v="21"/>
    <n v="0"/>
    <n v="329593"/>
    <n v="529320"/>
  </r>
  <r>
    <n v="916"/>
    <s v="e08c3d21-9329-4b19-a505-d8f287ccf5a7"/>
    <x v="0"/>
    <n v="565840"/>
    <s v="краткосрочный"/>
    <n v="734"/>
    <n v="1582377"/>
    <x v="10"/>
    <s v="в ипотеке"/>
    <s v="консолидация кредитов"/>
    <n v="39032.080000000002"/>
    <n v="15.4"/>
    <m/>
    <n v="12"/>
    <n v="0"/>
    <n v="434872"/>
    <n v="840620"/>
  </r>
  <r>
    <n v="917"/>
    <s v="673bcab3-a781-4dc4-95e0-14a78276e6a2"/>
    <x v="0"/>
    <n v="155452"/>
    <s v="краткосрочный"/>
    <n v="743"/>
    <n v="1726074"/>
    <x v="2"/>
    <s v="в ипотеке"/>
    <s v="консолидация кредитов"/>
    <n v="36822.949999999997"/>
    <n v="14.4"/>
    <n v="36"/>
    <n v="24"/>
    <n v="0"/>
    <n v="216999"/>
    <n v="370612"/>
  </r>
  <r>
    <n v="918"/>
    <s v="e53e2f03-33d4-4c4c-a387-578ebd999b1b"/>
    <x v="0"/>
    <n v="134288"/>
    <s v="краткосрочный"/>
    <n v="723"/>
    <n v="869801"/>
    <x v="2"/>
    <s v="в ипотеке"/>
    <s v="консолидация кредитов"/>
    <n v="13336.86"/>
    <n v="23.1"/>
    <m/>
    <n v="10"/>
    <n v="0"/>
    <n v="267007"/>
    <n v="411664"/>
  </r>
  <r>
    <n v="920"/>
    <s v="fad03dfc-cc27-4955-ba69-93fa069e3431"/>
    <x v="0"/>
    <n v="285670"/>
    <s v="краткосрочный"/>
    <n v="744"/>
    <n v="934515"/>
    <x v="5"/>
    <s v="в аренде"/>
    <s v="консолидация кредитов"/>
    <n v="6074.3"/>
    <n v="8.5"/>
    <m/>
    <n v="10"/>
    <n v="0"/>
    <n v="192907"/>
    <n v="474232"/>
  </r>
  <r>
    <n v="922"/>
    <s v="6298e152-84e5-4dd3-a4cd-41cd40ef58c1"/>
    <x v="0"/>
    <n v="70136"/>
    <s v="краткосрочный"/>
    <n v="705"/>
    <n v="946295"/>
    <x v="2"/>
    <s v="в ипотеке"/>
    <s v="консолидация кредитов"/>
    <n v="23814.98"/>
    <n v="11"/>
    <n v="18"/>
    <n v="9"/>
    <n v="0"/>
    <n v="77425"/>
    <n v="146740"/>
  </r>
  <r>
    <n v="923"/>
    <s v="a992d10d-d4fb-4edf-8614-98b723f1b435"/>
    <x v="0"/>
    <n v="594000"/>
    <s v="краткосрочный"/>
    <n v="685"/>
    <n v="1069966"/>
    <x v="2"/>
    <s v="в ипотеке"/>
    <s v="ремонт жилья"/>
    <n v="14979.41"/>
    <n v="25.8"/>
    <m/>
    <n v="10"/>
    <n v="0"/>
    <n v="360848"/>
    <n v="1001968"/>
  </r>
  <r>
    <n v="925"/>
    <s v="916d95cf-2225-4ea8-a273-2ae5567be19d"/>
    <x v="0"/>
    <n v="268532"/>
    <s v="краткосрочный"/>
    <n v="720"/>
    <n v="1855369"/>
    <x v="6"/>
    <s v="в ипотеке"/>
    <s v="консолидация кредитов"/>
    <n v="28912.87"/>
    <n v="16.5"/>
    <n v="15"/>
    <n v="13"/>
    <n v="0"/>
    <n v="159847"/>
    <n v="404998"/>
  </r>
  <r>
    <n v="927"/>
    <s v="c8568b7f-d4d2-4b1a-aa95-a1a4d4e8a3c5"/>
    <x v="0"/>
    <n v="550770"/>
    <s v="долгосрочный"/>
    <n v="715"/>
    <n v="4090719"/>
    <x v="0"/>
    <s v="в ипотеке"/>
    <s v="ремонт жилья"/>
    <n v="40566.14"/>
    <n v="14.2"/>
    <n v="43"/>
    <n v="14"/>
    <n v="0"/>
    <n v="605226"/>
    <n v="1101848"/>
  </r>
  <r>
    <n v="929"/>
    <s v="5a12f723-b483-4929-aaaf-30c2e840476c"/>
    <x v="0"/>
    <n v="151096"/>
    <s v="краткосрочный"/>
    <n v="747"/>
    <n v="1134642"/>
    <x v="10"/>
    <s v="в аренде"/>
    <s v="консолидация кредитов"/>
    <n v="18437.98"/>
    <n v="17.2"/>
    <m/>
    <n v="8"/>
    <n v="1"/>
    <n v="101004"/>
    <n v="622072"/>
  </r>
  <r>
    <n v="931"/>
    <s v="32d06b3a-5a7d-4e40-aa83-c0c51d37cc51"/>
    <x v="1"/>
    <n v="769780"/>
    <s v="долгосрочный"/>
    <n v="702"/>
    <n v="1519544"/>
    <x v="9"/>
    <s v="в ипотеке"/>
    <s v="консолидация кредитов"/>
    <n v="26718.75"/>
    <n v="28.2"/>
    <m/>
    <n v="16"/>
    <n v="0"/>
    <n v="399152"/>
    <n v="1343518"/>
  </r>
  <r>
    <n v="932"/>
    <s v="86685553-f46b-492d-abad-06d2dc1bc370"/>
    <x v="1"/>
    <n v="171644"/>
    <s v="краткосрочный"/>
    <n v="748"/>
    <n v="1111728"/>
    <x v="2"/>
    <s v="в аренде"/>
    <s v="консолидация кредитов"/>
    <n v="26959.48"/>
    <n v="35"/>
    <n v="36"/>
    <n v="10"/>
    <n v="0"/>
    <n v="183844"/>
    <n v="716738"/>
  </r>
  <r>
    <n v="934"/>
    <s v="e5865761-30b2-444c-8b07-1e44a57df561"/>
    <x v="1"/>
    <n v="223762"/>
    <s v="краткосрочный"/>
    <n v="734"/>
    <n v="618393"/>
    <x v="11"/>
    <s v="в собственности"/>
    <s v="консолидация кредитов"/>
    <n v="15408.24"/>
    <n v="16.399999999999999"/>
    <n v="11"/>
    <n v="19"/>
    <n v="0"/>
    <n v="469338"/>
    <n v="958452"/>
  </r>
  <r>
    <n v="935"/>
    <s v="058f0963-9ad6-49b9-84c2-a50d2b283837"/>
    <x v="1"/>
    <n v="522456"/>
    <s v="долгосрочный"/>
    <n v="705"/>
    <n v="1302469"/>
    <x v="2"/>
    <s v="в ипотеке"/>
    <s v="консолидация кредитов"/>
    <n v="35492.19"/>
    <n v="30"/>
    <m/>
    <n v="15"/>
    <n v="0"/>
    <n v="589095"/>
    <n v="1188330"/>
  </r>
  <r>
    <n v="938"/>
    <s v="eabbf22d-6170-46ce-a511-d8cee63fc00f"/>
    <x v="0"/>
    <n v="646206"/>
    <s v="краткосрочный"/>
    <n v="714"/>
    <n v="3069488"/>
    <x v="8"/>
    <s v="в ипотеке"/>
    <s v="бизнес"/>
    <n v="50902.14"/>
    <n v="16.7"/>
    <n v="31"/>
    <n v="10"/>
    <n v="0"/>
    <n v="738834"/>
    <n v="911064"/>
  </r>
  <r>
    <n v="939"/>
    <s v="10fad0e9-073d-460c-a41b-b3adf38ca369"/>
    <x v="0"/>
    <n v="522610"/>
    <s v="краткосрочный"/>
    <n v="728"/>
    <n v="1067515"/>
    <x v="3"/>
    <s v="в ипотеке"/>
    <s v="консолидация кредитов"/>
    <n v="24997.54"/>
    <n v="23"/>
    <m/>
    <n v="15"/>
    <n v="0"/>
    <n v="759373"/>
    <n v="953656"/>
  </r>
  <r>
    <n v="940"/>
    <s v="e344c542-c88d-4067-8fca-c8c4ca3974d2"/>
    <x v="0"/>
    <n v="325292"/>
    <s v="краткосрочный"/>
    <n v="707"/>
    <n v="1217349"/>
    <x v="3"/>
    <s v="в аренде"/>
    <s v="консолидация кредитов"/>
    <n v="25361.39"/>
    <n v="27.9"/>
    <n v="60"/>
    <n v="10"/>
    <n v="0"/>
    <n v="298490"/>
    <n v="366498"/>
  </r>
  <r>
    <n v="941"/>
    <s v="af6f67a1-3a23-4b84-ad7f-716b9c09ef78"/>
    <x v="0"/>
    <n v="551166"/>
    <s v="долгосрочный"/>
    <n v="725"/>
    <n v="2878842"/>
    <x v="2"/>
    <s v="в ипотеке"/>
    <s v="медицинские счета"/>
    <n v="35721.519999999997"/>
    <n v="18.3"/>
    <m/>
    <n v="9"/>
    <n v="0"/>
    <n v="243637"/>
    <n v="657602"/>
  </r>
  <r>
    <n v="942"/>
    <s v="1299929d-cf69-401d-9e39-ab96c1ff8a66"/>
    <x v="0"/>
    <n v="375298"/>
    <s v="краткосрочный"/>
    <n v="728"/>
    <n v="926041"/>
    <x v="2"/>
    <s v="в ипотеке"/>
    <s v="консолидация кредитов"/>
    <n v="17054.59"/>
    <n v="19.399999999999999"/>
    <n v="17"/>
    <n v="12"/>
    <n v="0"/>
    <n v="319751"/>
    <n v="433532"/>
  </r>
  <r>
    <n v="946"/>
    <s v="887c4c97-0da1-44ca-872d-53c0c0ba04f3"/>
    <x v="0"/>
    <n v="120670"/>
    <s v="краткосрочный"/>
    <n v="742"/>
    <n v="654227"/>
    <x v="4"/>
    <s v="в ипотеке"/>
    <s v="консолидация кредитов"/>
    <n v="6324.15"/>
    <n v="15.7"/>
    <m/>
    <n v="8"/>
    <n v="0"/>
    <n v="282701"/>
    <n v="743952"/>
  </r>
  <r>
    <n v="947"/>
    <s v="9a11bbae-5df7-4840-8364-ce28852805f7"/>
    <x v="0"/>
    <n v="162932"/>
    <s v="краткосрочный"/>
    <n v="748"/>
    <n v="844227"/>
    <x v="9"/>
    <s v="в ипотеке"/>
    <s v="ремонт жилья"/>
    <n v="13380.94"/>
    <n v="14.9"/>
    <m/>
    <n v="8"/>
    <n v="0"/>
    <n v="139555"/>
    <n v="299244"/>
  </r>
  <r>
    <n v="948"/>
    <s v="87efeab2-2997-4005-a7aa-9b2cc908c1c6"/>
    <x v="0"/>
    <n v="520542"/>
    <s v="краткосрочный"/>
    <n v="743"/>
    <n v="1251435"/>
    <x v="5"/>
    <s v="в ипотеке"/>
    <s v="консолидация кредитов"/>
    <n v="25132.82"/>
    <n v="11"/>
    <m/>
    <n v="14"/>
    <n v="0"/>
    <n v="593769"/>
    <n v="887128"/>
  </r>
  <r>
    <n v="950"/>
    <s v="577ab45e-47ee-4be2-af61-2d944512c5fb"/>
    <x v="1"/>
    <n v="391248"/>
    <s v="долгосрочный"/>
    <n v="669"/>
    <n v="1392719"/>
    <x v="2"/>
    <s v="в ипотеке"/>
    <s v="ремонт жилья"/>
    <n v="33773.26"/>
    <n v="24"/>
    <m/>
    <n v="18"/>
    <n v="0"/>
    <n v="336775"/>
    <n v="432784"/>
  </r>
  <r>
    <n v="952"/>
    <s v="10abd023-2f6d-4bc3-9ff1-fa84b3fc061d"/>
    <x v="0"/>
    <n v="108834"/>
    <s v="долгосрочный"/>
    <n v="704"/>
    <n v="1447344"/>
    <x v="0"/>
    <s v="в аренде"/>
    <s v="иное"/>
    <n v="11168.58"/>
    <n v="18.7"/>
    <n v="31"/>
    <n v="4"/>
    <n v="0"/>
    <n v="48868"/>
    <n v="239778"/>
  </r>
  <r>
    <n v="954"/>
    <s v="e8307e3f-f70f-4d02-b418-18734b746017"/>
    <x v="1"/>
    <n v="264616"/>
    <s v="долгосрочный"/>
    <n v="731"/>
    <n v="1333059"/>
    <x v="2"/>
    <s v="в ипотеке"/>
    <s v="консолидация кредитов"/>
    <n v="23995.1"/>
    <n v="17.399999999999999"/>
    <m/>
    <n v="8"/>
    <n v="0"/>
    <n v="289864"/>
    <n v="509300"/>
  </r>
  <r>
    <n v="958"/>
    <s v="3319838f-c476-40ed-b142-a5ad9a2813d7"/>
    <x v="0"/>
    <n v="155254"/>
    <s v="краткосрочный"/>
    <n v="730"/>
    <n v="1448028"/>
    <x v="2"/>
    <s v="в ипотеке"/>
    <s v="иное"/>
    <n v="15928.46"/>
    <n v="11.3"/>
    <m/>
    <n v="14"/>
    <n v="1"/>
    <n v="282131"/>
    <n v="540870"/>
  </r>
  <r>
    <n v="959"/>
    <s v="47eadf69-2fea-43f2-885c-a76f7c92d7e1"/>
    <x v="1"/>
    <n v="109692"/>
    <s v="краткосрочный"/>
    <n v="735"/>
    <n v="625252"/>
    <x v="6"/>
    <s v="в аренде"/>
    <s v="консолидация кредитов"/>
    <n v="5679.29"/>
    <n v="9.1999999999999993"/>
    <n v="71"/>
    <n v="9"/>
    <n v="0"/>
    <n v="99180"/>
    <n v="256916"/>
  </r>
  <r>
    <n v="960"/>
    <s v="cd85fc71-a410-492e-a260-dfd660a31b30"/>
    <x v="0"/>
    <n v="312818"/>
    <s v="краткосрочный"/>
    <n v="740"/>
    <n v="1088111"/>
    <x v="9"/>
    <s v="в аренде"/>
    <s v="консолидация кредитов"/>
    <n v="20220.75"/>
    <n v="26"/>
    <m/>
    <n v="6"/>
    <n v="0"/>
    <n v="356117"/>
    <n v="556468"/>
  </r>
  <r>
    <n v="961"/>
    <s v="979675c7-4cb6-497d-9941-9ed2562c6c60"/>
    <x v="1"/>
    <n v="414414"/>
    <s v="краткосрочный"/>
    <n v="740"/>
    <n v="813732"/>
    <x v="6"/>
    <s v="в ипотеке"/>
    <s v="консолидация кредитов"/>
    <n v="4428.1400000000003"/>
    <n v="14.9"/>
    <m/>
    <n v="9"/>
    <n v="0"/>
    <n v="87286"/>
    <n v="279202"/>
  </r>
  <r>
    <n v="962"/>
    <s v="278914f0-fe04-49cd-844d-a6dd8476b600"/>
    <x v="0"/>
    <n v="43824"/>
    <s v="краткосрочный"/>
    <n v="720"/>
    <n v="408709"/>
    <x v="11"/>
    <s v="в ипотеке"/>
    <s v="ремонт жилья"/>
    <n v="8106.16"/>
    <n v="20.3"/>
    <n v="9"/>
    <n v="7"/>
    <n v="0"/>
    <n v="227278"/>
    <n v="359502"/>
  </r>
  <r>
    <n v="963"/>
    <s v="71a86951-50e3-43ab-9d06-87d7bc264e33"/>
    <x v="0"/>
    <n v="172700"/>
    <s v="краткосрочный"/>
    <n v="723"/>
    <n v="775542"/>
    <x v="2"/>
    <s v="в аренде"/>
    <s v="консолидация кредитов"/>
    <n v="19840.939999999999"/>
    <n v="17.899999999999999"/>
    <m/>
    <n v="12"/>
    <n v="1"/>
    <n v="109269"/>
    <n v="213708"/>
  </r>
  <r>
    <n v="965"/>
    <s v="480ecd21-b00e-4bf9-8547-7b5269d05ede"/>
    <x v="0"/>
    <n v="269104"/>
    <s v="долгосрочный"/>
    <n v="715"/>
    <n v="1297567"/>
    <x v="2"/>
    <s v="в ипотеке"/>
    <s v="ремонт жилья"/>
    <n v="13624.52"/>
    <n v="16.399999999999999"/>
    <n v="48"/>
    <n v="20"/>
    <n v="1"/>
    <n v="182020"/>
    <n v="609158"/>
  </r>
  <r>
    <n v="966"/>
    <s v="840763ec-bdab-4bb2-ab0a-87c037c3a378"/>
    <x v="0"/>
    <n v="327096"/>
    <s v="краткосрочный"/>
    <n v="735"/>
    <n v="903982"/>
    <x v="4"/>
    <s v="в ипотеке"/>
    <s v="консолидация кредитов"/>
    <n v="25612.57"/>
    <n v="14.8"/>
    <m/>
    <n v="17"/>
    <n v="2"/>
    <n v="178524"/>
    <n v="410124"/>
  </r>
  <r>
    <n v="967"/>
    <s v="b2892b2c-c302-41a1-8a6a-1a52338fd2b1"/>
    <x v="0"/>
    <n v="449636"/>
    <s v="краткосрочный"/>
    <n v="721"/>
    <n v="2524093"/>
    <x v="3"/>
    <s v="в аренде"/>
    <s v="консолидация кредитов"/>
    <n v="20339.88"/>
    <n v="14.6"/>
    <m/>
    <n v="17"/>
    <n v="0"/>
    <n v="523697"/>
    <n v="1295668"/>
  </r>
  <r>
    <n v="969"/>
    <s v="77c6b54a-a0a3-4dda-8ac2-2af5988846f5"/>
    <x v="0"/>
    <n v="214566"/>
    <s v="краткосрочный"/>
    <n v="694"/>
    <n v="965105"/>
    <x v="8"/>
    <s v="в аренде"/>
    <s v="консолидация кредитов"/>
    <n v="8525.11"/>
    <n v="10.4"/>
    <m/>
    <n v="5"/>
    <n v="1"/>
    <n v="127452"/>
    <n v="163064"/>
  </r>
  <r>
    <n v="972"/>
    <s v="d11855a2-35f1-4370-bf82-1e1e7fe6d817"/>
    <x v="0"/>
    <n v="87252"/>
    <s v="краткосрочный"/>
    <n v="746"/>
    <n v="1789667"/>
    <x v="4"/>
    <s v="в ипотеке"/>
    <s v="консолидация кредитов"/>
    <n v="16121.88"/>
    <n v="12.1"/>
    <m/>
    <n v="9"/>
    <n v="0"/>
    <n v="315609"/>
    <n v="609070"/>
  </r>
  <r>
    <n v="973"/>
    <s v="baf401b2-5313-499c-9ae3-1d9369c37d3a"/>
    <x v="0"/>
    <n v="143506"/>
    <s v="краткосрочный"/>
    <n v="739"/>
    <n v="896135"/>
    <x v="10"/>
    <s v="в аренде"/>
    <s v="консолидация кредитов"/>
    <n v="13740.61"/>
    <n v="13.5"/>
    <m/>
    <n v="12"/>
    <n v="1"/>
    <n v="148504"/>
    <n v="428824"/>
  </r>
  <r>
    <n v="975"/>
    <s v="6134f961-2dd3-4773-806c-33289517dddc"/>
    <x v="0"/>
    <n v="92642"/>
    <s v="долгосрочный"/>
    <n v="689"/>
    <n v="571539"/>
    <x v="4"/>
    <s v="в аренде"/>
    <s v="ремонт жилья"/>
    <n v="5924.96"/>
    <n v="16"/>
    <n v="10"/>
    <n v="6"/>
    <n v="0"/>
    <n v="26961"/>
    <n v="90464"/>
  </r>
  <r>
    <n v="976"/>
    <s v="8d25ce7b-92be-4ff0-a134-f3398fb4624e"/>
    <x v="0"/>
    <n v="214874"/>
    <s v="долгосрочный"/>
    <n v="731"/>
    <n v="1540254"/>
    <x v="2"/>
    <s v="в аренде"/>
    <s v="консолидация кредитов"/>
    <n v="19766.650000000001"/>
    <n v="18"/>
    <n v="2"/>
    <n v="10"/>
    <n v="0"/>
    <n v="155477"/>
    <n v="346214"/>
  </r>
  <r>
    <n v="977"/>
    <s v="deed9021-d878-4200-b8f4-94f4c63b9b01"/>
    <x v="0"/>
    <n v="372196"/>
    <s v="долгосрочный"/>
    <n v="665"/>
    <n v="1243645"/>
    <x v="6"/>
    <s v="в ипотеке"/>
    <s v="консолидация кредитов"/>
    <n v="10778.13"/>
    <n v="22.1"/>
    <m/>
    <n v="6"/>
    <n v="0"/>
    <n v="147269"/>
    <n v="212608"/>
  </r>
  <r>
    <n v="978"/>
    <s v="ab10e32a-c187-4313-b9cd-9e210ce93bdf"/>
    <x v="0"/>
    <n v="153780"/>
    <s v="краткосрочный"/>
    <n v="710"/>
    <n v="531202"/>
    <x v="1"/>
    <s v="в собственности"/>
    <s v="иное"/>
    <n v="8632.08"/>
    <n v="17.5"/>
    <m/>
    <n v="8"/>
    <n v="0"/>
    <n v="72637"/>
    <n v="426976"/>
  </r>
  <r>
    <n v="979"/>
    <s v="2d658da1-af60-4906-a23e-dcbac33d95b9"/>
    <x v="0"/>
    <n v="787644"/>
    <s v="долгосрочный"/>
    <n v="683"/>
    <n v="1749159"/>
    <x v="2"/>
    <s v="в ипотеке"/>
    <s v="консолидация кредитов"/>
    <n v="24634.07"/>
    <n v="16.3"/>
    <n v="5"/>
    <n v="17"/>
    <n v="0"/>
    <n v="362406"/>
    <n v="670340"/>
  </r>
  <r>
    <n v="980"/>
    <s v="f70e194c-3df7-4ebe-acfb-388cac5fcfdd"/>
    <x v="1"/>
    <n v="222816"/>
    <s v="краткосрочный"/>
    <n v="725"/>
    <n v="1520209"/>
    <x v="8"/>
    <s v="в аренде"/>
    <s v="консолидация кредитов"/>
    <n v="12491.17"/>
    <n v="12.8"/>
    <n v="28"/>
    <n v="7"/>
    <n v="1"/>
    <n v="71079"/>
    <n v="104720"/>
  </r>
  <r>
    <n v="982"/>
    <s v="5d4cc1e3-7890-401e-9760-2a1dafb7d00c"/>
    <x v="1"/>
    <n v="268730"/>
    <s v="долгосрочный"/>
    <n v="681"/>
    <n v="1218432"/>
    <x v="4"/>
    <s v="в аренде"/>
    <s v="консолидация кредитов"/>
    <n v="19819.66"/>
    <n v="14.7"/>
    <m/>
    <n v="6"/>
    <n v="0"/>
    <n v="265677"/>
    <n v="383086"/>
  </r>
  <r>
    <n v="985"/>
    <s v="1278e0fd-cc5b-4e65-8282-f9ace5e87bf4"/>
    <x v="0"/>
    <n v="479490"/>
    <s v="долгосрочный"/>
    <n v="680"/>
    <n v="2032924"/>
    <x v="2"/>
    <s v="в собственности"/>
    <s v="консолидация кредитов"/>
    <n v="29477.360000000001"/>
    <n v="12.1"/>
    <m/>
    <n v="16"/>
    <n v="0"/>
    <n v="674956"/>
    <n v="1289640"/>
  </r>
  <r>
    <n v="989"/>
    <s v="653ec81a-ef1d-4033-9b7e-cb17ac527ccf"/>
    <x v="1"/>
    <n v="760298"/>
    <s v="долгосрочный"/>
    <n v="654"/>
    <n v="2251272"/>
    <x v="6"/>
    <s v="в аренде"/>
    <s v="иное"/>
    <n v="20261.41"/>
    <n v="26.1"/>
    <m/>
    <n v="10"/>
    <n v="0"/>
    <n v="651358"/>
    <n v="836132"/>
  </r>
  <r>
    <n v="990"/>
    <s v="57edc3a9-1995-4333-b173-a45504ac7a1e"/>
    <x v="0"/>
    <n v="151822"/>
    <s v="краткосрочный"/>
    <n v="723"/>
    <n v="936605"/>
    <x v="5"/>
    <s v="в аренде"/>
    <s v="консолидация кредитов"/>
    <n v="7625.46"/>
    <n v="21.4"/>
    <n v="28"/>
    <n v="3"/>
    <n v="0"/>
    <n v="49495"/>
    <n v="119372"/>
  </r>
  <r>
    <n v="991"/>
    <s v="22e6fc82-11a7-4da1-939c-ec3c8101d698"/>
    <x v="0"/>
    <n v="46486"/>
    <s v="краткосрочный"/>
    <n v="747"/>
    <n v="420679"/>
    <x v="7"/>
    <s v="в ипотеке"/>
    <s v="консолидация кредитов"/>
    <n v="8974.27"/>
    <n v="9.9"/>
    <m/>
    <n v="16"/>
    <n v="0"/>
    <n v="240103"/>
    <n v="476080"/>
  </r>
  <r>
    <n v="993"/>
    <s v="6025af4b-cdab-4afc-9a6f-d54be33360b2"/>
    <x v="1"/>
    <n v="562826"/>
    <s v="долгосрочный"/>
    <n v="699"/>
    <n v="1060884"/>
    <x v="2"/>
    <s v="в ипотеке"/>
    <s v="консолидация кредитов"/>
    <n v="25107.74"/>
    <n v="14.6"/>
    <n v="14"/>
    <n v="12"/>
    <n v="0"/>
    <n v="442757"/>
    <n v="845988"/>
  </r>
  <r>
    <n v="994"/>
    <s v="e3c0b9f3-6eda-4c0f-adc8-2e11dc28ec6f"/>
    <x v="0"/>
    <n v="168102"/>
    <s v="краткосрочный"/>
    <n v="714"/>
    <n v="427272"/>
    <x v="6"/>
    <s v="в аренде"/>
    <s v="консолидация кредитов"/>
    <n v="13815.28"/>
    <n v="22.9"/>
    <n v="14"/>
    <n v="18"/>
    <n v="0"/>
    <n v="122227"/>
    <n v="550660"/>
  </r>
  <r>
    <n v="997"/>
    <s v="6dcac565-9aeb-4a3f-b1dc-b9e9ea2bfb08"/>
    <x v="1"/>
    <n v="218284"/>
    <s v="долгосрочный"/>
    <n v="721"/>
    <n v="1319626"/>
    <x v="2"/>
    <s v="в аренде"/>
    <s v="консолидация кредитов"/>
    <n v="13086.44"/>
    <n v="26.5"/>
    <m/>
    <n v="4"/>
    <n v="0"/>
    <n v="436012"/>
    <n v="873444"/>
  </r>
  <r>
    <n v="998"/>
    <s v="2b38d634-6d1b-438e-b614-3b3dbac96d48"/>
    <x v="0"/>
    <n v="387310"/>
    <s v="долгосрочный"/>
    <n v="708"/>
    <n v="1368418"/>
    <x v="2"/>
    <s v="в аренде"/>
    <s v="консолидация кредитов"/>
    <n v="14368.37"/>
    <n v="29.9"/>
    <n v="24"/>
    <n v="3"/>
    <n v="0"/>
    <n v="234422"/>
    <n v="380688"/>
  </r>
  <r>
    <n v="1000"/>
    <s v="9377bdfc-c01a-4b7f-9dcd-6e6155cce7e8"/>
    <x v="0"/>
    <n v="334092"/>
    <s v="краткосрочный"/>
    <n v="737"/>
    <n v="1442670"/>
    <x v="2"/>
    <s v="в ипотеке"/>
    <s v="ремонт жилья"/>
    <n v="16350.26"/>
    <n v="7.8"/>
    <n v="21"/>
    <n v="10"/>
    <n v="0"/>
    <n v="95950"/>
    <n v="178310"/>
  </r>
  <r>
    <n v="1001"/>
    <s v="46c28ad4-17c7-4e10-9d9f-f36bfa3dc44f"/>
    <x v="0"/>
    <n v="776776"/>
    <s v="долгосрочный"/>
    <n v="702"/>
    <n v="2491736"/>
    <x v="2"/>
    <s v="в ипотеке"/>
    <s v="консолидация кредитов"/>
    <n v="42774.89"/>
    <n v="11.4"/>
    <n v="33"/>
    <n v="14"/>
    <n v="0"/>
    <n v="941963"/>
    <n v="1076702"/>
  </r>
  <r>
    <n v="1002"/>
    <s v="035d46fb-9903-4e90-9954-fb605622d539"/>
    <x v="0"/>
    <n v="274274"/>
    <s v="краткосрочный"/>
    <n v="747"/>
    <n v="1540672"/>
    <x v="1"/>
    <s v="в аренде"/>
    <s v="консолидация кредитов"/>
    <n v="8640.6299999999992"/>
    <n v="12.3"/>
    <m/>
    <n v="10"/>
    <n v="0"/>
    <n v="104538"/>
    <n v="500170"/>
  </r>
  <r>
    <n v="1005"/>
    <s v="9f971c03-73fa-4cb0-9b71-95eb9a8ff399"/>
    <x v="0"/>
    <n v="172040"/>
    <s v="краткосрочный"/>
    <n v="705"/>
    <n v="722988"/>
    <x v="1"/>
    <s v="в аренде"/>
    <s v="консолидация кредитов"/>
    <n v="5850.1"/>
    <n v="19.399999999999999"/>
    <n v="22"/>
    <n v="8"/>
    <n v="0"/>
    <n v="142082"/>
    <n v="413358"/>
  </r>
  <r>
    <n v="1006"/>
    <s v="70187894-7f5b-4101-90d4-62c4b925c1f0"/>
    <x v="0"/>
    <n v="67584"/>
    <s v="краткосрочный"/>
    <n v="716"/>
    <n v="856140"/>
    <x v="2"/>
    <s v="в ипотеке"/>
    <s v="консолидация кредитов"/>
    <n v="9417.5400000000009"/>
    <n v="15"/>
    <n v="48"/>
    <n v="9"/>
    <n v="0"/>
    <n v="198265"/>
    <n v="565422"/>
  </r>
  <r>
    <n v="1007"/>
    <s v="f3aeb64c-5712-43d3-9896-6eab7adbdc6c"/>
    <x v="0"/>
    <n v="258060"/>
    <s v="краткосрочный"/>
    <n v="695"/>
    <n v="1634380"/>
    <x v="2"/>
    <s v="в ипотеке"/>
    <s v="ремонт жилья"/>
    <n v="3895.19"/>
    <n v="8.6999999999999993"/>
    <n v="20"/>
    <n v="8"/>
    <n v="2"/>
    <n v="50787"/>
    <n v="187308"/>
  </r>
  <r>
    <n v="1009"/>
    <s v="aac67f72-fe21-4656-b675-af81e6d1c4ac"/>
    <x v="0"/>
    <n v="196658"/>
    <s v="краткосрочный"/>
    <n v="732"/>
    <n v="650655"/>
    <x v="3"/>
    <s v="в аренде"/>
    <s v="консолидация кредитов"/>
    <n v="15073.46"/>
    <n v="21.3"/>
    <m/>
    <n v="7"/>
    <n v="0"/>
    <n v="190684"/>
    <n v="307934"/>
  </r>
  <r>
    <n v="1013"/>
    <s v="3bae464f-b995-470a-8f0d-29826f10756e"/>
    <x v="0"/>
    <n v="335720"/>
    <s v="краткосрочный"/>
    <n v="728"/>
    <n v="966435"/>
    <x v="0"/>
    <s v="в аренде"/>
    <s v="консолидация кредитов"/>
    <n v="9181.18"/>
    <n v="15"/>
    <n v="30"/>
    <n v="12"/>
    <n v="0"/>
    <n v="226974"/>
    <n v="722018"/>
  </r>
  <r>
    <n v="1014"/>
    <s v="d05e0fef-0b8a-4f1b-bffe-24f3fe30bf42"/>
    <x v="0"/>
    <n v="178508"/>
    <s v="краткосрочный"/>
    <n v="739"/>
    <n v="2312604"/>
    <x v="7"/>
    <s v="в собственности"/>
    <s v="консолидация кредитов"/>
    <n v="21777.040000000001"/>
    <n v="21.9"/>
    <n v="18"/>
    <n v="9"/>
    <n v="0"/>
    <n v="134216"/>
    <n v="636878"/>
  </r>
  <r>
    <n v="1015"/>
    <s v="6bc91a19-3e02-4ac7-8951-914fa7c139c5"/>
    <x v="0"/>
    <n v="346258"/>
    <s v="краткосрочный"/>
    <n v="742"/>
    <n v="1626058"/>
    <x v="2"/>
    <s v="в ипотеке"/>
    <s v="консолидация кредитов"/>
    <n v="4634.29"/>
    <n v="10.8"/>
    <n v="74"/>
    <n v="8"/>
    <n v="0"/>
    <n v="307724"/>
    <n v="525514"/>
  </r>
  <r>
    <n v="1016"/>
    <s v="7bed6288-37f6-473c-8a6f-6b76491aa4f3"/>
    <x v="0"/>
    <n v="132968"/>
    <s v="краткосрочный"/>
    <n v="728"/>
    <n v="880460"/>
    <x v="2"/>
    <s v="в аренде"/>
    <s v="консолидация кредитов"/>
    <n v="9465.0400000000009"/>
    <n v="23.6"/>
    <m/>
    <n v="9"/>
    <n v="1"/>
    <n v="107578"/>
    <n v="177936"/>
  </r>
  <r>
    <n v="1017"/>
    <s v="8f31d7d2-e50b-4071-97e5-718e956f3632"/>
    <x v="0"/>
    <n v="218900"/>
    <s v="краткосрочный"/>
    <n v="748"/>
    <n v="1890500"/>
    <x v="7"/>
    <s v="в аренде"/>
    <s v="консолидация кредитов"/>
    <n v="12745.2"/>
    <n v="28.3"/>
    <n v="39"/>
    <n v="9"/>
    <n v="0"/>
    <n v="171551"/>
    <n v="928180"/>
  </r>
  <r>
    <n v="1018"/>
    <s v="9305ecb1-87c6-4046-8326-fd16ca5e5800"/>
    <x v="0"/>
    <n v="510334"/>
    <s v="долгосрочный"/>
    <n v="718"/>
    <n v="900239"/>
    <x v="7"/>
    <s v="в аренде"/>
    <s v="консолидация кредитов"/>
    <n v="15266.5"/>
    <n v="15.6"/>
    <m/>
    <n v="8"/>
    <n v="0"/>
    <n v="361665"/>
    <n v="549582"/>
  </r>
  <r>
    <n v="1019"/>
    <s v="4468f98f-a921-4524-bc8e-eded86ec4b10"/>
    <x v="0"/>
    <n v="759308"/>
    <s v="краткосрочный"/>
    <n v="680"/>
    <n v="2950909"/>
    <x v="3"/>
    <s v="в ипотеке"/>
    <s v="ремонт жилья"/>
    <n v="30738.77"/>
    <n v="9"/>
    <m/>
    <n v="14"/>
    <n v="0"/>
    <n v="692075"/>
    <n v="1282138"/>
  </r>
  <r>
    <n v="1020"/>
    <s v="3bf47435-6990-439e-bd56-f0bcf7c913be"/>
    <x v="0"/>
    <n v="132550"/>
    <s v="краткосрочный"/>
    <n v="654"/>
    <n v="622478"/>
    <x v="6"/>
    <s v="в аренде"/>
    <s v="консолидация кредитов"/>
    <n v="14213.14"/>
    <n v="14.7"/>
    <n v="19"/>
    <n v="14"/>
    <n v="1"/>
    <n v="178391"/>
    <n v="320760"/>
  </r>
  <r>
    <n v="1021"/>
    <s v="93863691-c7ed-4af7-b53e-a85570383460"/>
    <x v="0"/>
    <n v="307538"/>
    <s v="краткосрочный"/>
    <n v="739"/>
    <n v="1043442"/>
    <x v="9"/>
    <s v="в аренде"/>
    <s v="консолидация кредитов"/>
    <n v="22259.83"/>
    <n v="34.299999999999997"/>
    <m/>
    <n v="10"/>
    <n v="0"/>
    <n v="170525"/>
    <n v="399674"/>
  </r>
  <r>
    <n v="1022"/>
    <s v="9443557f-17dc-4de9-9eb5-621c3046dd24"/>
    <x v="1"/>
    <n v="582912"/>
    <s v="долгосрочный"/>
    <n v="685"/>
    <n v="1411472"/>
    <x v="9"/>
    <s v="в ипотеке"/>
    <s v="консолидация кредитов"/>
    <n v="10162.530000000001"/>
    <n v="11.9"/>
    <n v="48"/>
    <n v="12"/>
    <n v="0"/>
    <n v="373255"/>
    <n v="1445422"/>
  </r>
  <r>
    <n v="1023"/>
    <s v="d3945e29-69fd-4c57-8b07-e5152ebc33f0"/>
    <x v="0"/>
    <n v="98252"/>
    <s v="краткосрочный"/>
    <n v="725"/>
    <n v="1602897"/>
    <x v="2"/>
    <s v="в ипотеке"/>
    <s v="ремонт жилья"/>
    <n v="34328.629999999997"/>
    <n v="12.8"/>
    <m/>
    <n v="15"/>
    <n v="0"/>
    <n v="335825"/>
    <n v="430144"/>
  </r>
  <r>
    <n v="1025"/>
    <s v="e849b404-a91e-4ffe-92f1-2a06e99d65a6"/>
    <x v="0"/>
    <n v="751300"/>
    <s v="краткосрочный"/>
    <n v="716"/>
    <n v="3614978"/>
    <x v="9"/>
    <s v="в ипотеке"/>
    <s v="консолидация кредитов"/>
    <n v="72600.710000000006"/>
    <n v="24"/>
    <n v="69"/>
    <n v="29"/>
    <n v="0"/>
    <n v="957752"/>
    <n v="2128522"/>
  </r>
  <r>
    <n v="1026"/>
    <s v="328c2ba0-7bab-4cc6-839f-5b282bc7d38a"/>
    <x v="0"/>
    <n v="248248"/>
    <s v="краткосрочный"/>
    <n v="710"/>
    <n v="618089"/>
    <x v="2"/>
    <s v="в аренде"/>
    <s v="иное"/>
    <n v="6953.62"/>
    <n v="19.600000000000001"/>
    <n v="77"/>
    <n v="6"/>
    <n v="0"/>
    <n v="51585"/>
    <n v="136378"/>
  </r>
  <r>
    <n v="1027"/>
    <s v="4b0824a8-9ef4-4e93-889d-d120ebe5c5e1"/>
    <x v="0"/>
    <n v="82126"/>
    <s v="краткосрочный"/>
    <n v="717"/>
    <n v="2015672"/>
    <x v="7"/>
    <s v="в аренде"/>
    <s v="консолидация кредитов"/>
    <n v="23180.38"/>
    <n v="12.8"/>
    <m/>
    <n v="8"/>
    <n v="0"/>
    <n v="157016"/>
    <n v="242088"/>
  </r>
  <r>
    <n v="1029"/>
    <s v="84afbad5-a16f-4af3-b4d8-37d475b540fe"/>
    <x v="1"/>
    <n v="523204"/>
    <s v="долгосрочный"/>
    <n v="739"/>
    <n v="1694439"/>
    <x v="2"/>
    <s v="в ипотеке"/>
    <s v="консолидация кредитов"/>
    <n v="28240.65"/>
    <n v="18.5"/>
    <m/>
    <n v="10"/>
    <n v="0"/>
    <n v="339055"/>
    <n v="594836"/>
  </r>
  <r>
    <n v="1035"/>
    <s v="df7bea99-4e87-4c5e-8f76-9c2c4d147e01"/>
    <x v="0"/>
    <n v="332970"/>
    <s v="долгосрочный"/>
    <n v="723"/>
    <n v="996892"/>
    <x v="3"/>
    <s v="в аренде"/>
    <s v="консолидация кредитов"/>
    <n v="19190.189999999999"/>
    <n v="33.700000000000003"/>
    <m/>
    <n v="14"/>
    <n v="0"/>
    <n v="209836"/>
    <n v="310684"/>
  </r>
  <r>
    <n v="1039"/>
    <s v="ea3c5f6d-1d77-4d32-89ff-d31291001e7e"/>
    <x v="1"/>
    <n v="481470"/>
    <s v="долгосрочный"/>
    <n v="722"/>
    <n v="717630"/>
    <x v="5"/>
    <s v="в ипотеке"/>
    <s v="бизнес"/>
    <n v="13850.43"/>
    <n v="11.5"/>
    <m/>
    <n v="13"/>
    <n v="0"/>
    <n v="326097"/>
    <n v="733172"/>
  </r>
  <r>
    <n v="1041"/>
    <s v="710ccb54-2251-4dd0-a366-9c5777018558"/>
    <x v="0"/>
    <n v="154594"/>
    <s v="краткосрочный"/>
    <n v="722"/>
    <n v="434853"/>
    <x v="11"/>
    <s v="в ипотеке"/>
    <s v="консолидация кредитов"/>
    <n v="2290.2600000000002"/>
    <n v="27.1"/>
    <n v="23"/>
    <n v="8"/>
    <n v="2"/>
    <n v="67792"/>
    <n v="130372"/>
  </r>
  <r>
    <n v="1042"/>
    <s v="db4a19fb-f3b0-4098-bc2b-23c7bc4d8d76"/>
    <x v="1"/>
    <n v="367796"/>
    <s v="краткосрочный"/>
    <n v="710"/>
    <n v="1172566"/>
    <x v="6"/>
    <s v="в ипотеке"/>
    <s v="консолидация кредитов"/>
    <n v="34101.96"/>
    <n v="8.5"/>
    <m/>
    <n v="12"/>
    <n v="0"/>
    <n v="338352"/>
    <n v="590018"/>
  </r>
  <r>
    <n v="1043"/>
    <s v="53b0f0d1-f02e-4e23-8f8d-389313b665d3"/>
    <x v="1"/>
    <n v="769230"/>
    <s v="долгосрочный"/>
    <n v="738"/>
    <n v="2694257"/>
    <x v="2"/>
    <s v="в ипотеке"/>
    <s v="консолидация кредитов"/>
    <n v="10081.02"/>
    <n v="18.5"/>
    <n v="38"/>
    <n v="6"/>
    <n v="0"/>
    <n v="210349"/>
    <n v="727056"/>
  </r>
  <r>
    <n v="1047"/>
    <s v="857ca84f-1696-49b2-91cb-a7e12a824a24"/>
    <x v="0"/>
    <n v="333168"/>
    <s v="долгосрочный"/>
    <n v="682"/>
    <n v="1163750"/>
    <x v="6"/>
    <s v="в ипотеке"/>
    <s v="консолидация кредитов"/>
    <n v="24632.55"/>
    <n v="22.5"/>
    <m/>
    <n v="21"/>
    <n v="0"/>
    <n v="325109"/>
    <n v="484484"/>
  </r>
  <r>
    <n v="1050"/>
    <s v="967cf3f5-6e9c-4819-8a89-4b6e3ec6770f"/>
    <x v="0"/>
    <n v="667062"/>
    <s v="краткосрочный"/>
    <n v="725"/>
    <n v="1843513"/>
    <x v="2"/>
    <s v="в ипотеке"/>
    <s v="ремонт жилья"/>
    <n v="31800.68"/>
    <n v="13"/>
    <m/>
    <n v="17"/>
    <n v="0"/>
    <n v="148200"/>
    <n v="1372734"/>
  </r>
  <r>
    <n v="1051"/>
    <s v="e9756027-6058-4a39-b52b-d2ac5f6646f3"/>
    <x v="1"/>
    <n v="181984"/>
    <s v="краткосрочный"/>
    <n v="693"/>
    <n v="562932"/>
    <x v="2"/>
    <s v="в ипотеке"/>
    <s v="консолидация кредитов"/>
    <n v="15434.08"/>
    <n v="28.9"/>
    <n v="4"/>
    <n v="14"/>
    <n v="1"/>
    <n v="72257"/>
    <n v="228624"/>
  </r>
  <r>
    <n v="1052"/>
    <s v="c11b696d-457d-457f-94e2-daa36cd68831"/>
    <x v="1"/>
    <n v="382690"/>
    <s v="краткосрочный"/>
    <n v="730"/>
    <n v="756504"/>
    <x v="4"/>
    <s v="в аренде"/>
    <s v="консолидация кредитов"/>
    <n v="17147.5"/>
    <n v="18.899999999999999"/>
    <n v="78"/>
    <n v="10"/>
    <n v="1"/>
    <n v="165699"/>
    <n v="436018"/>
  </r>
  <r>
    <n v="1053"/>
    <s v="e27b5bfc-6f93-48d0-970f-59341606062e"/>
    <x v="0"/>
    <n v="142186"/>
    <s v="краткосрочный"/>
    <n v="705"/>
    <n v="793459"/>
    <x v="7"/>
    <s v="в ипотеке"/>
    <s v="консолидация кредитов"/>
    <n v="16464.07"/>
    <n v="28.4"/>
    <n v="62"/>
    <n v="8"/>
    <n v="1"/>
    <n v="85291"/>
    <n v="216590"/>
  </r>
  <r>
    <n v="1054"/>
    <s v="04777e65-e65b-4149-85fc-89556cbcec96"/>
    <x v="0"/>
    <n v="225830"/>
    <s v="долгосрочный"/>
    <n v="681"/>
    <n v="2250360"/>
    <x v="8"/>
    <s v="в ипотеке"/>
    <s v="консолидация кредитов"/>
    <n v="27004.32"/>
    <n v="17.5"/>
    <m/>
    <n v="11"/>
    <n v="1"/>
    <n v="270579"/>
    <n v="417758"/>
  </r>
  <r>
    <n v="1060"/>
    <s v="0f58de51-9c4a-4a09-9ebf-25b35fccb543"/>
    <x v="0"/>
    <n v="403810"/>
    <s v="долгосрочный"/>
    <n v="674"/>
    <n v="1375581"/>
    <x v="4"/>
    <s v="в аренде"/>
    <s v="консолидация кредитов"/>
    <n v="13182.58"/>
    <n v="11"/>
    <n v="6"/>
    <n v="9"/>
    <n v="0"/>
    <n v="215422"/>
    <n v="376794"/>
  </r>
  <r>
    <n v="1061"/>
    <s v="078f7f4d-bdb9-4c11-944e-657bf9b5a333"/>
    <x v="0"/>
    <n v="133496"/>
    <s v="краткосрочный"/>
    <n v="709"/>
    <n v="480415"/>
    <x v="9"/>
    <s v="в аренде"/>
    <s v="консолидация кредитов"/>
    <n v="11209.62"/>
    <n v="19.7"/>
    <n v="40"/>
    <n v="12"/>
    <n v="0"/>
    <n v="65018"/>
    <n v="173448"/>
  </r>
  <r>
    <n v="1062"/>
    <s v="18672bb4-e1e4-4e7c-aa98-2fde18bf316c"/>
    <x v="0"/>
    <n v="40524"/>
    <s v="краткосрочный"/>
    <n v="719"/>
    <n v="671194"/>
    <x v="2"/>
    <s v="в аренде"/>
    <s v="крупная покупка"/>
    <n v="10515.17"/>
    <n v="20.5"/>
    <m/>
    <n v="14"/>
    <n v="1"/>
    <n v="380"/>
    <n v="450296"/>
  </r>
  <r>
    <n v="1063"/>
    <s v="fe6a921b-f70f-4901-ad30-1c15b6bf5f27"/>
    <x v="0"/>
    <n v="455400"/>
    <s v="краткосрочный"/>
    <n v="732"/>
    <n v="1375581"/>
    <x v="2"/>
    <s v="в ипотеке"/>
    <s v="консолидация кредитов"/>
    <n v="23384.82"/>
    <n v="22.8"/>
    <n v="69"/>
    <n v="7"/>
    <n v="0"/>
    <n v="186352"/>
    <n v="242198"/>
  </r>
  <r>
    <n v="1064"/>
    <s v="9a92cfc9-0786-4873-adeb-67991ee049dc"/>
    <x v="0"/>
    <n v="540430"/>
    <s v="краткосрочный"/>
    <n v="740"/>
    <n v="1493552"/>
    <x v="2"/>
    <s v="в ипотеке"/>
    <s v="консолидация кредитов"/>
    <n v="16130.43"/>
    <n v="13"/>
    <m/>
    <n v="11"/>
    <n v="0"/>
    <n v="314222"/>
    <n v="1467092"/>
  </r>
  <r>
    <n v="1065"/>
    <s v="fae73d75-089a-4406-9c2b-94c37baa8009"/>
    <x v="0"/>
    <n v="299420"/>
    <s v="долгосрочный"/>
    <n v="677"/>
    <n v="836589"/>
    <x v="8"/>
    <s v="в ипотеке"/>
    <s v="консолидация кредитов"/>
    <n v="6748.42"/>
    <n v="17.899999999999999"/>
    <n v="39"/>
    <n v="7"/>
    <n v="2"/>
    <n v="99142"/>
    <n v="204622"/>
  </r>
  <r>
    <n v="1066"/>
    <s v="3e904b87-dd61-411f-9d1e-7383e632e7c3"/>
    <x v="0"/>
    <n v="451462"/>
    <s v="долгосрочный"/>
    <n v="698"/>
    <n v="2228016"/>
    <x v="2"/>
    <s v="в ипотеке"/>
    <s v="консолидация кредитов"/>
    <n v="14890.49"/>
    <n v="33.4"/>
    <m/>
    <n v="8"/>
    <n v="0"/>
    <n v="333051"/>
    <n v="494406"/>
  </r>
  <r>
    <n v="1067"/>
    <s v="d0e52082-50bd-4742-8af7-13819832fac9"/>
    <x v="1"/>
    <n v="203544"/>
    <s v="краткосрочный"/>
    <n v="728"/>
    <n v="532114"/>
    <x v="4"/>
    <s v="в аренде"/>
    <s v="консолидация кредитов"/>
    <n v="9045.9"/>
    <n v="13.9"/>
    <m/>
    <n v="6"/>
    <n v="0"/>
    <n v="237728"/>
    <n v="277200"/>
  </r>
  <r>
    <n v="1070"/>
    <s v="79f991de-7a20-4f7a-8663-60f8758a590b"/>
    <x v="1"/>
    <n v="217734"/>
    <s v="краткосрочный"/>
    <n v="731"/>
    <n v="1222289"/>
    <x v="2"/>
    <s v="в ипотеке"/>
    <s v="консолидация кредитов"/>
    <n v="25158.66"/>
    <n v="27.4"/>
    <n v="5"/>
    <n v="13"/>
    <n v="0"/>
    <n v="533691"/>
    <n v="1407626"/>
  </r>
  <r>
    <n v="1071"/>
    <s v="2065177a-fe64-4039-9ccc-048fd32b2bc2"/>
    <x v="0"/>
    <n v="111496"/>
    <s v="краткосрочный"/>
    <n v="741"/>
    <n v="1328822"/>
    <x v="8"/>
    <s v="в ипотеке"/>
    <s v="иное"/>
    <n v="20264.64"/>
    <n v="16.7"/>
    <m/>
    <n v="20"/>
    <n v="0"/>
    <n v="578778"/>
    <n v="820270"/>
  </r>
  <r>
    <n v="1072"/>
    <s v="c86ed289-e22e-48ea-bbb4-b5d5da20c3c0"/>
    <x v="0"/>
    <n v="268840"/>
    <s v="краткосрочный"/>
    <n v="738"/>
    <n v="1528474"/>
    <x v="11"/>
    <s v="в аренде"/>
    <s v="консолидация кредитов"/>
    <n v="30187.200000000001"/>
    <n v="11.4"/>
    <n v="59"/>
    <n v="11"/>
    <n v="2"/>
    <n v="250268"/>
    <n v="434456"/>
  </r>
  <r>
    <n v="1074"/>
    <s v="1406f826-a4af-4f0e-b4b2-f2dda2fa1623"/>
    <x v="0"/>
    <n v="533126"/>
    <s v="долгосрочный"/>
    <n v="744"/>
    <n v="3069488"/>
    <x v="2"/>
    <s v="в ипотеке"/>
    <s v="консолидация кредитов"/>
    <n v="27369.69"/>
    <n v="39.4"/>
    <m/>
    <n v="11"/>
    <n v="0"/>
    <n v="631161"/>
    <n v="1163734"/>
  </r>
  <r>
    <n v="1076"/>
    <s v="f554efff-6a6f-4c68-8627-e2a9f4641af6"/>
    <x v="0"/>
    <n v="183326"/>
    <s v="краткосрочный"/>
    <n v="707"/>
    <n v="1248053"/>
    <x v="4"/>
    <s v="в собственности"/>
    <s v="консолидация кредитов"/>
    <n v="15392.47"/>
    <n v="17.399999999999999"/>
    <m/>
    <n v="13"/>
    <n v="0"/>
    <n v="266361"/>
    <n v="403172"/>
  </r>
  <r>
    <n v="1077"/>
    <s v="8837e9f1-de9e-43fb-86ac-9f7540c1d7ac"/>
    <x v="0"/>
    <n v="104390"/>
    <s v="краткосрочный"/>
    <n v="739"/>
    <n v="1059497"/>
    <x v="2"/>
    <s v="в ипотеке"/>
    <s v="консолидация кредитов"/>
    <n v="3920.08"/>
    <n v="12.7"/>
    <m/>
    <n v="4"/>
    <n v="1"/>
    <n v="25536"/>
    <n v="42856"/>
  </r>
  <r>
    <n v="1080"/>
    <s v="5e4a0a10-4dfd-4f9f-85c2-abfbd448a5c0"/>
    <x v="1"/>
    <n v="98406"/>
    <s v="краткосрочный"/>
    <n v="684"/>
    <n v="660953"/>
    <x v="1"/>
    <s v="в аренде"/>
    <s v="консолидация кредитов"/>
    <n v="4742.3999999999996"/>
    <n v="9.9"/>
    <m/>
    <n v="8"/>
    <n v="0"/>
    <n v="153121"/>
    <n v="244882"/>
  </r>
  <r>
    <n v="1081"/>
    <s v="c776cd24-04e5-4040-b5dd-4eea0f1aff00"/>
    <x v="0"/>
    <n v="217338"/>
    <s v="краткосрочный"/>
    <n v="746"/>
    <n v="1595468"/>
    <x v="7"/>
    <s v="в ипотеке"/>
    <s v="консолидация кредитов"/>
    <n v="33504.6"/>
    <n v="10.199999999999999"/>
    <m/>
    <n v="11"/>
    <n v="0"/>
    <n v="104462"/>
    <n v="326018"/>
  </r>
  <r>
    <n v="1084"/>
    <s v="e01e2fc6-3811-48e3-ab85-95e125b4a617"/>
    <x v="0"/>
    <n v="367598"/>
    <s v="долгосрочный"/>
    <n v="708"/>
    <n v="821712"/>
    <x v="9"/>
    <s v="в аренде"/>
    <s v="консолидация кредитов"/>
    <n v="22870.87"/>
    <n v="30.5"/>
    <m/>
    <n v="12"/>
    <n v="0"/>
    <n v="262295"/>
    <n v="560340"/>
  </r>
  <r>
    <n v="1086"/>
    <s v="4c216b6b-acf7-4d78-8d42-ab29b9e7930b"/>
    <x v="1"/>
    <n v="230318"/>
    <s v="долгосрочный"/>
    <n v="707"/>
    <n v="1338778"/>
    <x v="6"/>
    <s v="в аренде"/>
    <s v="консолидация кредитов"/>
    <n v="18631.400000000001"/>
    <n v="10"/>
    <m/>
    <n v="14"/>
    <n v="1"/>
    <n v="181013"/>
    <n v="671814"/>
  </r>
  <r>
    <n v="1087"/>
    <s v="047408bc-a739-445c-bf15-78e78e5dd412"/>
    <x v="0"/>
    <n v="439692"/>
    <s v="краткосрочный"/>
    <n v="744"/>
    <n v="2278404"/>
    <x v="9"/>
    <s v="в ипотеке"/>
    <s v="консолидация кредитов"/>
    <n v="26201.57"/>
    <n v="32.700000000000003"/>
    <n v="20"/>
    <n v="15"/>
    <n v="0"/>
    <n v="565307"/>
    <n v="1228084"/>
  </r>
  <r>
    <n v="1088"/>
    <s v="d7cf94ac-982c-49b7-9ff0-2cbda3c67f93"/>
    <x v="0"/>
    <n v="48246"/>
    <s v="краткосрочный"/>
    <n v="655"/>
    <n v="787797"/>
    <x v="1"/>
    <s v="в ипотеке"/>
    <s v="ремонт жилья"/>
    <n v="2934.55"/>
    <n v="10.1"/>
    <m/>
    <n v="14"/>
    <n v="0"/>
    <n v="117686"/>
    <n v="293700"/>
  </r>
  <r>
    <n v="1091"/>
    <s v="32bf9369-54dc-4138-993b-89773ccf470a"/>
    <x v="0"/>
    <n v="564498"/>
    <s v="краткосрочный"/>
    <n v="742"/>
    <n v="1875110"/>
    <x v="2"/>
    <s v="в ипотеке"/>
    <s v="консолидация кредитов"/>
    <n v="20001.3"/>
    <n v="10.8"/>
    <n v="75"/>
    <n v="20"/>
    <n v="0"/>
    <n v="434131"/>
    <n v="672914"/>
  </r>
  <r>
    <n v="1092"/>
    <s v="282cc900-5994-4524-842d-7434fd38fc50"/>
    <x v="0"/>
    <n v="360404"/>
    <s v="краткосрочный"/>
    <n v="738"/>
    <n v="875444"/>
    <x v="4"/>
    <s v="в аренде"/>
    <s v="иное"/>
    <n v="14809.36"/>
    <n v="16"/>
    <m/>
    <n v="10"/>
    <n v="0"/>
    <n v="235277"/>
    <n v="574750"/>
  </r>
  <r>
    <n v="1093"/>
    <s v="1a450add-37fa-45e6-be63-976ef50d98c4"/>
    <x v="1"/>
    <n v="250866"/>
    <s v="краткосрочный"/>
    <n v="741"/>
    <n v="965105"/>
    <x v="4"/>
    <s v="в ипотеке"/>
    <s v="консолидация кредитов"/>
    <n v="8444.74"/>
    <n v="12.3"/>
    <m/>
    <n v="10"/>
    <n v="0"/>
    <n v="285361"/>
    <n v="569690"/>
  </r>
  <r>
    <n v="1094"/>
    <s v="00bfbeb5-3807-4afa-a66f-244ca100b986"/>
    <x v="0"/>
    <n v="612260"/>
    <s v="краткосрочный"/>
    <n v="678"/>
    <n v="1665692"/>
    <x v="2"/>
    <s v="в аренде"/>
    <s v="иное"/>
    <n v="20821.34"/>
    <n v="18.5"/>
    <m/>
    <n v="13"/>
    <n v="0"/>
    <n v="310289"/>
    <n v="650870"/>
  </r>
  <r>
    <n v="1095"/>
    <s v="2e97377f-8e54-4f67-acac-1743397c547f"/>
    <x v="1"/>
    <n v="80982"/>
    <s v="долгосрочный"/>
    <n v="701"/>
    <n v="738245"/>
    <x v="6"/>
    <s v="в аренде"/>
    <s v="консолидация кредитов"/>
    <n v="14082.23"/>
    <n v="11.4"/>
    <n v="40"/>
    <n v="7"/>
    <n v="0"/>
    <n v="52383"/>
    <n v="101288"/>
  </r>
  <r>
    <n v="1096"/>
    <s v="5a3155c1-ef6e-4e7f-a149-73fe87028dfa"/>
    <x v="0"/>
    <n v="110440"/>
    <s v="краткосрочный"/>
    <n v="750"/>
    <n v="1068142"/>
    <x v="2"/>
    <s v="в ипотеке"/>
    <s v="консолидация кредитов"/>
    <n v="8144.73"/>
    <n v="21.1"/>
    <m/>
    <n v="14"/>
    <n v="0"/>
    <n v="98154"/>
    <n v="1148026"/>
  </r>
  <r>
    <n v="1097"/>
    <s v="d0b91e68-6d24-4a62-8b89-155620a21f8d"/>
    <x v="0"/>
    <n v="131956"/>
    <s v="краткосрочный"/>
    <n v="737"/>
    <n v="569829"/>
    <x v="9"/>
    <s v="в аренде"/>
    <s v="консолидация кредитов"/>
    <n v="13723.32"/>
    <n v="14.1"/>
    <n v="54"/>
    <n v="10"/>
    <n v="0"/>
    <n v="184243"/>
    <n v="237578"/>
  </r>
  <r>
    <n v="1100"/>
    <s v="ce0d05e9-62e8-48d0-b4cd-6b1c1d78eb2e"/>
    <x v="0"/>
    <n v="52932"/>
    <s v="краткосрочный"/>
    <n v="704"/>
    <n v="2247377"/>
    <x v="4"/>
    <s v="в ипотеке"/>
    <s v="иное"/>
    <n v="54124.35"/>
    <n v="31.4"/>
    <n v="45"/>
    <n v="17"/>
    <n v="0"/>
    <n v="684019"/>
    <n v="1001308"/>
  </r>
  <r>
    <n v="1101"/>
    <s v="a9d21c1b-d737-4ede-b121-958b02aea759"/>
    <x v="0"/>
    <n v="437580"/>
    <s v="краткосрочный"/>
    <n v="747"/>
    <n v="982566"/>
    <x v="3"/>
    <s v="в аренде"/>
    <s v="бизнес"/>
    <n v="17931.82"/>
    <n v="22.1"/>
    <n v="72"/>
    <n v="11"/>
    <n v="0"/>
    <n v="78926"/>
    <n v="613360"/>
  </r>
  <r>
    <n v="1103"/>
    <s v="50d9a522-3780-4ddb-8158-10d4cc9a00ed"/>
    <x v="1"/>
    <n v="425524"/>
    <s v="долгосрочный"/>
    <n v="726"/>
    <n v="827032"/>
    <x v="2"/>
    <s v="в ипотеке"/>
    <s v="консолидация кредитов"/>
    <n v="20813.36"/>
    <n v="17.8"/>
    <m/>
    <n v="12"/>
    <n v="0"/>
    <n v="389367"/>
    <n v="1022318"/>
  </r>
  <r>
    <n v="1105"/>
    <s v="6fe407e0-0b9b-4356-8fd7-0c52f828a559"/>
    <x v="0"/>
    <n v="467126"/>
    <s v="краткосрочный"/>
    <n v="737"/>
    <n v="3487640"/>
    <x v="8"/>
    <s v="в аренде"/>
    <s v="консолидация кредитов"/>
    <n v="24064.639999999999"/>
    <n v="14.4"/>
    <m/>
    <n v="11"/>
    <n v="0"/>
    <n v="890302"/>
    <n v="1285394"/>
  </r>
  <r>
    <n v="1106"/>
    <s v="b7f6c39f-26a9-4c99-b4ab-7a8222835753"/>
    <x v="0"/>
    <n v="577764"/>
    <s v="долгосрочный"/>
    <n v="715"/>
    <n v="1135098"/>
    <x v="1"/>
    <s v="в ипотеке"/>
    <s v="ремонт жилья"/>
    <n v="10688.83"/>
    <n v="19.8"/>
    <n v="34"/>
    <n v="4"/>
    <n v="0"/>
    <n v="46987"/>
    <n v="591448"/>
  </r>
  <r>
    <n v="1108"/>
    <s v="16dea61c-e055-4790-b466-2abdc8e839c6"/>
    <x v="0"/>
    <n v="390038"/>
    <s v="долгосрочный"/>
    <n v="708"/>
    <n v="1039433"/>
    <x v="2"/>
    <s v="в аренде"/>
    <s v="консолидация кредитов"/>
    <n v="27631.89"/>
    <n v="29"/>
    <n v="13"/>
    <n v="16"/>
    <n v="0"/>
    <n v="384389"/>
    <n v="883080"/>
  </r>
  <r>
    <n v="1109"/>
    <s v="602b0ed8-728b-4330-908e-30b006916239"/>
    <x v="0"/>
    <n v="111364"/>
    <s v="краткосрочный"/>
    <n v="732"/>
    <n v="1250200"/>
    <x v="2"/>
    <s v="в ипотеке"/>
    <s v="консолидация кредитов"/>
    <n v="23336.75"/>
    <n v="8.3000000000000007"/>
    <m/>
    <n v="21"/>
    <n v="1"/>
    <n v="280193"/>
    <n v="688820"/>
  </r>
  <r>
    <n v="1110"/>
    <s v="13ce2659-2f0c-4ef0-b607-4b591052a666"/>
    <x v="0"/>
    <n v="222750"/>
    <s v="краткосрочный"/>
    <n v="744"/>
    <n v="1442822"/>
    <x v="9"/>
    <s v="в ипотеке"/>
    <s v="консолидация кредитов"/>
    <n v="21161.25"/>
    <n v="15.3"/>
    <n v="31"/>
    <n v="12"/>
    <n v="0"/>
    <n v="528390"/>
    <n v="1477828"/>
  </r>
  <r>
    <n v="1111"/>
    <s v="28918fca-f642-469b-a04d-c7f1082de76e"/>
    <x v="0"/>
    <n v="44748"/>
    <s v="краткосрочный"/>
    <n v="736"/>
    <n v="734274"/>
    <x v="9"/>
    <s v="в собственности"/>
    <s v="консолидация кредитов"/>
    <n v="10035.040000000001"/>
    <n v="17.8"/>
    <m/>
    <n v="9"/>
    <n v="0"/>
    <n v="97052"/>
    <n v="597784"/>
  </r>
  <r>
    <n v="1112"/>
    <s v="3e1dfda5-8c2b-4cae-9a5d-e7a3dc8be311"/>
    <x v="0"/>
    <n v="21934"/>
    <s v="краткосрочный"/>
    <n v="702"/>
    <n v="729087"/>
    <x v="6"/>
    <s v="в аренде"/>
    <s v="иное"/>
    <n v="16039.8"/>
    <n v="18.3"/>
    <m/>
    <n v="10"/>
    <n v="0"/>
    <n v="135166"/>
    <n v="256586"/>
  </r>
  <r>
    <n v="1113"/>
    <s v="b31c5fee-2153-4cc4-9834-74e924468c1b"/>
    <x v="0"/>
    <n v="252648"/>
    <s v="краткосрочный"/>
    <n v="743"/>
    <n v="1626951"/>
    <x v="2"/>
    <s v="в собственности"/>
    <s v="консолидация кредитов"/>
    <n v="32810.15"/>
    <n v="14.2"/>
    <m/>
    <n v="19"/>
    <n v="1"/>
    <n v="182457"/>
    <n v="800206"/>
  </r>
  <r>
    <n v="1114"/>
    <s v="4d0dae14-74e4-4038-b07f-affbb5d72dd2"/>
    <x v="1"/>
    <n v="215314"/>
    <s v="краткосрочный"/>
    <n v="732"/>
    <n v="843125"/>
    <x v="9"/>
    <s v="в аренде"/>
    <s v="консолидация кредитов"/>
    <n v="15667.97"/>
    <n v="16.7"/>
    <n v="69"/>
    <n v="14"/>
    <n v="0"/>
    <n v="192907"/>
    <n v="279906"/>
  </r>
  <r>
    <n v="1115"/>
    <s v="62194645-4f3a-4f41-b592-d18784346be3"/>
    <x v="0"/>
    <n v="130746"/>
    <s v="краткосрочный"/>
    <n v="742"/>
    <n v="1674945"/>
    <x v="6"/>
    <s v="в ипотеке"/>
    <s v="консолидация кредитов"/>
    <n v="11780.38"/>
    <n v="16.899999999999999"/>
    <n v="10"/>
    <n v="6"/>
    <n v="0"/>
    <n v="54245"/>
    <n v="106788"/>
  </r>
  <r>
    <n v="1117"/>
    <s v="5398f0c1-60ee-4434-9279-9f20997c27e6"/>
    <x v="1"/>
    <n v="52074"/>
    <s v="краткосрочный"/>
    <n v="737"/>
    <n v="877021"/>
    <x v="8"/>
    <s v="в аренде"/>
    <s v="консолидация кредитов"/>
    <n v="4743.16"/>
    <n v="9.1"/>
    <m/>
    <n v="7"/>
    <n v="0"/>
    <n v="127889"/>
    <n v="315766"/>
  </r>
  <r>
    <n v="1118"/>
    <s v="f8a4e585-6a0c-49b7-8664-3294433f6c5f"/>
    <x v="1"/>
    <n v="55286"/>
    <s v="краткосрочный"/>
    <n v="704"/>
    <n v="1909880"/>
    <x v="3"/>
    <s v="в ипотеке"/>
    <s v="иное"/>
    <n v="14737.92"/>
    <n v="16"/>
    <n v="33"/>
    <n v="7"/>
    <n v="0"/>
    <n v="131290"/>
    <n v="191224"/>
  </r>
  <r>
    <n v="1119"/>
    <s v="971bf336-dc0c-4087-801b-37622569659c"/>
    <x v="0"/>
    <n v="121572"/>
    <s v="краткосрочный"/>
    <n v="710"/>
    <n v="1349798"/>
    <x v="9"/>
    <s v="в аренде"/>
    <s v="приобретение автомобиля"/>
    <n v="20809.560000000001"/>
    <n v="21.3"/>
    <m/>
    <n v="17"/>
    <n v="0"/>
    <n v="206986"/>
    <n v="544698"/>
  </r>
  <r>
    <n v="1122"/>
    <s v="83301fda-d1cf-49f4-a92a-5ff7385ec05e"/>
    <x v="0"/>
    <n v="116138"/>
    <s v="краткосрочный"/>
    <n v="721"/>
    <n v="928720"/>
    <x v="7"/>
    <s v="в аренде"/>
    <s v="консолидация кредитов"/>
    <n v="5758.14"/>
    <n v="18.8"/>
    <n v="15"/>
    <n v="9"/>
    <n v="1"/>
    <n v="88426"/>
    <n v="167860"/>
  </r>
  <r>
    <n v="1123"/>
    <s v="a09815c0-ed19-4e3f-89a4-c6c69437a869"/>
    <x v="0"/>
    <n v="65516"/>
    <s v="краткосрочный"/>
    <n v="716"/>
    <n v="1131564"/>
    <x v="2"/>
    <s v="в аренде"/>
    <s v="консолидация кредитов"/>
    <n v="15936.25"/>
    <n v="14.9"/>
    <n v="21"/>
    <n v="6"/>
    <n v="0"/>
    <n v="322715"/>
    <n v="423654"/>
  </r>
  <r>
    <n v="1124"/>
    <s v="cd0b815b-28fe-44f2-8621-696419628213"/>
    <x v="0"/>
    <n v="261140"/>
    <s v="краткосрочный"/>
    <n v="731"/>
    <n v="1597558"/>
    <x v="2"/>
    <s v="в аренде"/>
    <s v="консолидация кредитов"/>
    <n v="10490.66"/>
    <n v="21"/>
    <m/>
    <n v="8"/>
    <n v="1"/>
    <n v="138567"/>
    <n v="348040"/>
  </r>
  <r>
    <n v="1125"/>
    <s v="17b3a950-d9a4-4a65-8468-e5f8b92c826b"/>
    <x v="1"/>
    <n v="131582"/>
    <s v="краткосрочный"/>
    <n v="736"/>
    <n v="1704699"/>
    <x v="5"/>
    <s v="в аренде"/>
    <s v="консолидация кредитов"/>
    <n v="22303.15"/>
    <n v="13.7"/>
    <m/>
    <n v="14"/>
    <n v="0"/>
    <n v="777024"/>
    <n v="945054"/>
  </r>
  <r>
    <n v="1126"/>
    <s v="8b2b7db8-80f3-43f0-a71a-5adf7f79ef43"/>
    <x v="0"/>
    <n v="214698"/>
    <s v="краткосрочный"/>
    <n v="743"/>
    <n v="1446280"/>
    <x v="2"/>
    <s v="в собственности"/>
    <s v="консолидация кредитов"/>
    <n v="9666.06"/>
    <n v="28.8"/>
    <n v="54"/>
    <n v="9"/>
    <n v="1"/>
    <n v="210577"/>
    <n v="315436"/>
  </r>
  <r>
    <n v="1127"/>
    <s v="c2e8c7a6-7578-45d7-9407-39ae9bf21521"/>
    <x v="0"/>
    <n v="85844"/>
    <s v="краткосрочный"/>
    <n v="716"/>
    <n v="688218"/>
    <x v="6"/>
    <s v="в аренде"/>
    <s v="консолидация кредитов"/>
    <n v="6882.18"/>
    <n v="19"/>
    <m/>
    <n v="13"/>
    <n v="0"/>
    <n v="209703"/>
    <n v="341022"/>
  </r>
  <r>
    <n v="1128"/>
    <s v="2001cb68-b7a1-4863-9b03-db9595ccabf6"/>
    <x v="1"/>
    <n v="445940"/>
    <s v="долгосрочный"/>
    <n v="653"/>
    <n v="1116877"/>
    <x v="5"/>
    <s v="в аренде"/>
    <s v="консолидация кредитов"/>
    <n v="27549.62"/>
    <n v="39.4"/>
    <n v="12"/>
    <n v="17"/>
    <n v="0"/>
    <n v="239818"/>
    <n v="793386"/>
  </r>
  <r>
    <n v="1130"/>
    <s v="e9577b96-ac54-40af-b20c-0cc40dd9a4a8"/>
    <x v="0"/>
    <n v="212366"/>
    <s v="краткосрочный"/>
    <n v="712"/>
    <n v="872917"/>
    <x v="3"/>
    <s v="в аренде"/>
    <s v="консолидация кредитов"/>
    <n v="19931.38"/>
    <n v="16.8"/>
    <n v="42"/>
    <n v="20"/>
    <n v="0"/>
    <n v="200944"/>
    <n v="257928"/>
  </r>
  <r>
    <n v="1133"/>
    <s v="7e4f7f54-1d18-425c-aa67-8e40fd4b38a2"/>
    <x v="0"/>
    <n v="336798"/>
    <s v="краткосрочный"/>
    <n v="691"/>
    <n v="1260441"/>
    <x v="2"/>
    <s v="в ипотеке"/>
    <s v="консолидация кредитов"/>
    <n v="13129.57"/>
    <n v="14.1"/>
    <n v="38"/>
    <n v="18"/>
    <n v="0"/>
    <n v="124089"/>
    <n v="733062"/>
  </r>
  <r>
    <n v="1134"/>
    <s v="03ead93f-4a1e-40f2-a515-38ad3501c373"/>
    <x v="0"/>
    <n v="335192"/>
    <s v="краткосрочный"/>
    <n v="702"/>
    <n v="2508779"/>
    <x v="7"/>
    <s v="в аренде"/>
    <s v="консолидация кредитов"/>
    <n v="14446.27"/>
    <n v="15.6"/>
    <n v="63"/>
    <n v="8"/>
    <n v="0"/>
    <n v="317642"/>
    <n v="511544"/>
  </r>
  <r>
    <n v="1135"/>
    <s v="8e2c334e-025d-4f1b-905f-34cb098caf14"/>
    <x v="0"/>
    <n v="172348"/>
    <s v="краткосрочный"/>
    <n v="719"/>
    <n v="753692"/>
    <x v="1"/>
    <s v="в аренде"/>
    <s v="консолидация кредитов"/>
    <n v="8102.17"/>
    <n v="8.8000000000000007"/>
    <n v="34"/>
    <n v="5"/>
    <n v="0"/>
    <n v="74100"/>
    <n v="135344"/>
  </r>
  <r>
    <n v="1139"/>
    <s v="41efe084-10a2-421e-887d-a7bdcac12bf7"/>
    <x v="0"/>
    <n v="306592"/>
    <s v="долгосрочный"/>
    <n v="688"/>
    <n v="1032878"/>
    <x v="7"/>
    <s v="в ипотеке"/>
    <s v="консолидация кредитов"/>
    <n v="19022.23"/>
    <n v="15.6"/>
    <n v="78"/>
    <n v="12"/>
    <n v="1"/>
    <n v="179265"/>
    <n v="411048"/>
  </r>
  <r>
    <n v="1140"/>
    <s v="93e27a0a-2578-4e93-be99-ee7d6bbc55f5"/>
    <x v="0"/>
    <n v="440000"/>
    <s v="краткосрочный"/>
    <n v="680"/>
    <n v="1425000"/>
    <x v="3"/>
    <s v="в аренде"/>
    <s v="консолидация кредитов"/>
    <n v="6234.47"/>
    <n v="23.9"/>
    <m/>
    <n v="7"/>
    <n v="0"/>
    <n v="361703"/>
    <n v="594066"/>
  </r>
  <r>
    <n v="1142"/>
    <s v="a28b8613-1a56-4488-b144-17a0b398d0a0"/>
    <x v="0"/>
    <n v="212454"/>
    <s v="долгосрочный"/>
    <n v="708"/>
    <n v="1146042"/>
    <x v="8"/>
    <s v="в аренде"/>
    <s v="консолидация кредитов"/>
    <n v="18403.400000000001"/>
    <n v="29.5"/>
    <m/>
    <n v="9"/>
    <n v="0"/>
    <n v="345876"/>
    <n v="422906"/>
  </r>
  <r>
    <n v="1144"/>
    <s v="61a450f6-180d-48ae-9ccc-1f8e8a873afc"/>
    <x v="0"/>
    <n v="262922"/>
    <s v="долгосрочный"/>
    <n v="714"/>
    <n v="2895087"/>
    <x v="10"/>
    <s v="в ипотеке"/>
    <s v="консолидация кредитов"/>
    <n v="44632.52"/>
    <n v="26.2"/>
    <n v="19"/>
    <n v="27"/>
    <n v="0"/>
    <n v="521835"/>
    <n v="1405184"/>
  </r>
  <r>
    <n v="1146"/>
    <s v="b7c9cf87-28d8-4733-9676-4f168c938b9e"/>
    <x v="0"/>
    <n v="556160"/>
    <s v="долгосрочный"/>
    <n v="708"/>
    <n v="3266176"/>
    <x v="3"/>
    <s v="в ипотеке"/>
    <s v="консолидация кредитов"/>
    <n v="51034"/>
    <n v="21.6"/>
    <m/>
    <n v="8"/>
    <n v="0"/>
    <n v="1122254"/>
    <n v="1353594"/>
  </r>
  <r>
    <n v="1147"/>
    <s v="5f2f3ec8-45e0-4506-961c-d37ed6ffd3b4"/>
    <x v="1"/>
    <n v="360162"/>
    <s v="краткосрочный"/>
    <n v="738"/>
    <n v="738986"/>
    <x v="11"/>
    <s v="в аренде"/>
    <s v="консолидация кредитов"/>
    <n v="18228.41"/>
    <n v="6.2"/>
    <m/>
    <n v="11"/>
    <n v="1"/>
    <n v="204820"/>
    <n v="307604"/>
  </r>
  <r>
    <n v="1148"/>
    <s v="442eacdb-5cef-4093-ab03-1d1c561eef1b"/>
    <x v="0"/>
    <n v="476498"/>
    <s v="долгосрочный"/>
    <n v="737"/>
    <n v="1215867"/>
    <x v="2"/>
    <s v="в аренде"/>
    <s v="консолидация кредитов"/>
    <n v="16718.099999999999"/>
    <n v="15.4"/>
    <m/>
    <n v="18"/>
    <n v="0"/>
    <n v="239875"/>
    <n v="1310166"/>
  </r>
  <r>
    <n v="1149"/>
    <s v="66cce1d8-9e3d-484f-8849-971ee395e4d4"/>
    <x v="0"/>
    <n v="288552"/>
    <s v="долгосрочный"/>
    <n v="695"/>
    <n v="1015968"/>
    <x v="5"/>
    <s v="в аренде"/>
    <s v="консолидация кредитов"/>
    <n v="15493.36"/>
    <n v="18.8"/>
    <m/>
    <n v="11"/>
    <n v="0"/>
    <n v="191007"/>
    <n v="410322"/>
  </r>
  <r>
    <n v="1151"/>
    <s v="2f5a2f24-52b0-4ff4-a6b6-12902fc04c19"/>
    <x v="0"/>
    <n v="287408"/>
    <s v="краткосрочный"/>
    <n v="747"/>
    <n v="754566"/>
    <x v="5"/>
    <s v="в аренде"/>
    <s v="консолидация кредитов"/>
    <n v="5652.88"/>
    <n v="10"/>
    <m/>
    <n v="6"/>
    <n v="0"/>
    <n v="217493"/>
    <n v="431222"/>
  </r>
  <r>
    <n v="1153"/>
    <s v="48378452-205b-44ad-aefc-ec2a217af9e2"/>
    <x v="0"/>
    <n v="249546"/>
    <s v="долгосрочный"/>
    <n v="724"/>
    <n v="2309184"/>
    <x v="7"/>
    <s v="в ипотеке"/>
    <s v="консолидация кредитов"/>
    <n v="16279.77"/>
    <n v="18.2"/>
    <n v="18"/>
    <n v="8"/>
    <n v="0"/>
    <n v="60743"/>
    <n v="265430"/>
  </r>
  <r>
    <n v="1154"/>
    <s v="2719fe1b-0ab4-4dfe-9a9e-69bfa365cbbd"/>
    <x v="0"/>
    <n v="201146"/>
    <s v="краткосрочный"/>
    <n v="702"/>
    <n v="778297"/>
    <x v="10"/>
    <s v="в аренде"/>
    <s v="консолидация кредитов"/>
    <n v="16279.2"/>
    <n v="20.399999999999999"/>
    <m/>
    <n v="14"/>
    <n v="0"/>
    <n v="350512"/>
    <n v="737924"/>
  </r>
  <r>
    <n v="1156"/>
    <s v="12213715-551a-4afd-9a27-7ba91a2dc460"/>
    <x v="0"/>
    <n v="758450"/>
    <s v="долгосрочный"/>
    <n v="723"/>
    <n v="2245800"/>
    <x v="2"/>
    <s v="в собственности"/>
    <s v="консолидация кредитов"/>
    <n v="20960.8"/>
    <n v="7"/>
    <m/>
    <n v="7"/>
    <n v="0"/>
    <n v="641725"/>
    <n v="762872"/>
  </r>
  <r>
    <n v="1157"/>
    <s v="656de0ac-9b9f-4c47-9b9f-bb460de2204b"/>
    <x v="0"/>
    <n v="86262"/>
    <s v="краткосрочный"/>
    <n v="738"/>
    <n v="863208"/>
    <x v="1"/>
    <s v="в собственности"/>
    <s v="консолидация кредитов"/>
    <n v="19997.88"/>
    <n v="25.6"/>
    <n v="46"/>
    <n v="21"/>
    <n v="1"/>
    <n v="269021"/>
    <n v="1207338"/>
  </r>
  <r>
    <n v="1159"/>
    <s v="aaabd1d3-ca88-4655-b234-09941a699a89"/>
    <x v="1"/>
    <n v="178860"/>
    <s v="краткосрочный"/>
    <n v="704"/>
    <n v="1062043"/>
    <x v="5"/>
    <s v="в аренде"/>
    <s v="консолидация кредитов"/>
    <n v="13983.43"/>
    <n v="11.9"/>
    <m/>
    <n v="6"/>
    <n v="0"/>
    <n v="145730"/>
    <n v="268268"/>
  </r>
  <r>
    <n v="1161"/>
    <s v="d5218d6b-9db2-4fc9-872d-ec5fa358f9dd"/>
    <x v="1"/>
    <n v="215270"/>
    <s v="краткосрочный"/>
    <n v="726"/>
    <n v="855209"/>
    <x v="2"/>
    <s v="в аренде"/>
    <s v="консолидация кредитов"/>
    <n v="6841.71"/>
    <n v="22.5"/>
    <n v="10"/>
    <n v="10"/>
    <n v="1"/>
    <n v="82536"/>
    <n v="264704"/>
  </r>
  <r>
    <n v="1163"/>
    <s v="226e350f-e782-4ae3-876b-4d2b676afc19"/>
    <x v="0"/>
    <n v="171820"/>
    <s v="краткосрочный"/>
    <n v="742"/>
    <n v="797639"/>
    <x v="8"/>
    <s v="в аренде"/>
    <s v="консолидация кредитов"/>
    <n v="14025.04"/>
    <n v="16.100000000000001"/>
    <m/>
    <n v="12"/>
    <n v="0"/>
    <n v="173660"/>
    <n v="305118"/>
  </r>
  <r>
    <n v="1166"/>
    <s v="93e2bda9-b01a-429d-b4e9-00485f49fbf3"/>
    <x v="1"/>
    <n v="778316"/>
    <s v="долгосрочный"/>
    <n v="709"/>
    <n v="2016546"/>
    <x v="8"/>
    <s v="в ипотеке"/>
    <s v="консолидация кредитов"/>
    <n v="52262.16"/>
    <n v="14.4"/>
    <m/>
    <n v="28"/>
    <n v="0"/>
    <n v="1009375"/>
    <n v="2557412"/>
  </r>
  <r>
    <n v="1167"/>
    <s v="3be3170c-f4cc-4160-9329-3bdcfe4e2344"/>
    <x v="1"/>
    <n v="184690"/>
    <s v="краткосрочный"/>
    <n v="736"/>
    <n v="945535"/>
    <x v="5"/>
    <s v="в аренде"/>
    <s v="консолидация кредитов"/>
    <n v="8903.9699999999993"/>
    <n v="30"/>
    <n v="46"/>
    <n v="7"/>
    <n v="0"/>
    <n v="57038"/>
    <n v="293546"/>
  </r>
  <r>
    <n v="1168"/>
    <s v="49b32f45-ca26-4fa3-9ec6-2bf05e7bd3f8"/>
    <x v="0"/>
    <n v="216040"/>
    <s v="краткосрочный"/>
    <n v="727"/>
    <n v="932881"/>
    <x v="3"/>
    <s v="в аренде"/>
    <s v="консолидация кредитов"/>
    <n v="16014.53"/>
    <n v="21.7"/>
    <m/>
    <n v="8"/>
    <n v="0"/>
    <n v="195054"/>
    <n v="276782"/>
  </r>
  <r>
    <n v="1170"/>
    <s v="c33eb25a-f3ea-438f-b348-2d5fbb68b761"/>
    <x v="1"/>
    <n v="668976"/>
    <s v="долгосрочный"/>
    <n v="691"/>
    <n v="2311008"/>
    <x v="2"/>
    <s v="в ипотеке"/>
    <s v="консолидация кредитов"/>
    <n v="35242.910000000003"/>
    <n v="10.4"/>
    <n v="14"/>
    <n v="13"/>
    <n v="0"/>
    <n v="184889"/>
    <n v="601326"/>
  </r>
  <r>
    <n v="1172"/>
    <s v="6b27a3e6-9c2d-42f3-b14f-b6eeddf6394d"/>
    <x v="0"/>
    <n v="417164"/>
    <s v="краткосрочный"/>
    <n v="709"/>
    <n v="1002364"/>
    <x v="2"/>
    <s v="в ипотеке"/>
    <s v="консолидация кредитов"/>
    <n v="9271.81"/>
    <n v="22.4"/>
    <n v="45"/>
    <n v="8"/>
    <n v="0"/>
    <n v="136705"/>
    <n v="205832"/>
  </r>
  <r>
    <n v="1173"/>
    <s v="575d5aba-ad45-49a1-9b21-19026bd6c2c7"/>
    <x v="1"/>
    <n v="60962"/>
    <s v="краткосрочный"/>
    <n v="746"/>
    <n v="285893"/>
    <x v="11"/>
    <s v="в ипотеке"/>
    <s v="иное"/>
    <n v="5396.38"/>
    <n v="14.1"/>
    <m/>
    <n v="5"/>
    <n v="0"/>
    <n v="144818"/>
    <n v="574222"/>
  </r>
  <r>
    <n v="1174"/>
    <s v="828e215d-dd59-4ed1-be52-6b9d0d6027a2"/>
    <x v="1"/>
    <n v="525096"/>
    <s v="краткосрочный"/>
    <n v="748"/>
    <n v="1011028"/>
    <x v="9"/>
    <s v="в ипотеке"/>
    <s v="консолидация кредитов"/>
    <n v="13985.71"/>
    <n v="19.399999999999999"/>
    <n v="42"/>
    <n v="7"/>
    <n v="0"/>
    <n v="172140"/>
    <n v="476872"/>
  </r>
  <r>
    <n v="1175"/>
    <s v="5c821f35-7ee0-4d75-9daf-f7c49085c3d0"/>
    <x v="0"/>
    <n v="158136"/>
    <s v="краткосрочный"/>
    <n v="690"/>
    <n v="866476"/>
    <x v="4"/>
    <s v="в аренде"/>
    <s v="иное"/>
    <n v="2729.35"/>
    <n v="15.7"/>
    <n v="36"/>
    <n v="15"/>
    <n v="0"/>
    <n v="63156"/>
    <n v="115522"/>
  </r>
  <r>
    <n v="1176"/>
    <s v="118ec4b7-c76c-4df6-9f7e-9e2951ccc30b"/>
    <x v="0"/>
    <n v="225126"/>
    <s v="краткосрочный"/>
    <n v="720"/>
    <n v="731044"/>
    <x v="10"/>
    <s v="в аренде"/>
    <s v="консолидация кредитов"/>
    <n v="7188.46"/>
    <n v="23.2"/>
    <n v="15"/>
    <n v="10"/>
    <n v="1"/>
    <n v="200013"/>
    <n v="238744"/>
  </r>
  <r>
    <n v="1177"/>
    <s v="4a2db08b-579c-4d44-b3fa-e8e7d258d7b4"/>
    <x v="0"/>
    <n v="26400"/>
    <s v="краткосрочный"/>
    <n v="659"/>
    <n v="1330532"/>
    <x v="5"/>
    <s v="в ипотеке"/>
    <s v="ремонт жилья"/>
    <n v="24392.959999999999"/>
    <n v="21.5"/>
    <m/>
    <n v="16"/>
    <n v="0"/>
    <n v="602699"/>
    <n v="1166968"/>
  </r>
  <r>
    <n v="1178"/>
    <s v="40a36fd0-2874-4734-85b1-c445a89feaf8"/>
    <x v="0"/>
    <n v="296274"/>
    <s v="краткосрочный"/>
    <n v="725"/>
    <n v="583737"/>
    <x v="0"/>
    <s v="в аренде"/>
    <s v="консолидация кредитов"/>
    <n v="13815.09"/>
    <n v="16.8"/>
    <m/>
    <n v="16"/>
    <n v="0"/>
    <n v="436943"/>
    <n v="869308"/>
  </r>
  <r>
    <n v="1179"/>
    <s v="0b63b0da-eb15-489c-9a9e-2d6ca233207c"/>
    <x v="0"/>
    <n v="393976"/>
    <s v="долгосрочный"/>
    <n v="630"/>
    <n v="1455533"/>
    <x v="2"/>
    <s v="в ипотеке"/>
    <s v="консолидация кредитов"/>
    <n v="21347.83"/>
    <n v="21.3"/>
    <n v="32"/>
    <n v="14"/>
    <n v="0"/>
    <n v="282264"/>
    <n v="415800"/>
  </r>
  <r>
    <n v="1181"/>
    <s v="6c855362-32f5-4639-bbbb-b040821488de"/>
    <x v="1"/>
    <n v="55946"/>
    <s v="краткосрочный"/>
    <n v="727"/>
    <n v="501771"/>
    <x v="4"/>
    <s v="в аренде"/>
    <s v="консолидация кредитов"/>
    <n v="8655.4500000000007"/>
    <n v="14.4"/>
    <m/>
    <n v="6"/>
    <n v="0"/>
    <n v="40432"/>
    <n v="212828"/>
  </r>
  <r>
    <n v="1182"/>
    <s v="d9f81f39-8908-4939-8724-2902b1aa2e35"/>
    <x v="0"/>
    <n v="272646"/>
    <s v="краткосрочный"/>
    <n v="744"/>
    <n v="1506928"/>
    <x v="2"/>
    <s v="в ипотеке"/>
    <s v="консолидация кредитов"/>
    <n v="26120.06"/>
    <n v="28.9"/>
    <n v="40"/>
    <n v="10"/>
    <n v="0"/>
    <n v="965903"/>
    <n v="1686894"/>
  </r>
  <r>
    <n v="1183"/>
    <s v="bca21dc6-1316-4d73-99ba-f527dc2f2328"/>
    <x v="0"/>
    <n v="725406"/>
    <s v="долгосрочный"/>
    <n v="724"/>
    <n v="2432000"/>
    <x v="10"/>
    <s v="в ипотеке"/>
    <s v="консолидация кредитов"/>
    <n v="36480"/>
    <n v="29.9"/>
    <m/>
    <n v="9"/>
    <n v="0"/>
    <n v="411331"/>
    <n v="862840"/>
  </r>
  <r>
    <n v="1184"/>
    <s v="8cf8ffd1-870f-43f0-bec1-e4a5d3d5f70a"/>
    <x v="0"/>
    <n v="129844"/>
    <s v="краткосрочный"/>
    <n v="735"/>
    <n v="2990144"/>
    <x v="2"/>
    <s v="в ипотеке"/>
    <s v="иное"/>
    <n v="33888.21"/>
    <n v="11.4"/>
    <n v="16"/>
    <n v="9"/>
    <n v="0"/>
    <n v="391400"/>
    <n v="538868"/>
  </r>
  <r>
    <n v="1185"/>
    <s v="450fa09c-d15f-4103-a767-78ec95c89072"/>
    <x v="0"/>
    <n v="612304"/>
    <s v="краткосрочный"/>
    <n v="747"/>
    <n v="1794170"/>
    <x v="5"/>
    <s v="в ипотеке"/>
    <s v="консолидация кредитов"/>
    <n v="14248.67"/>
    <n v="12.1"/>
    <n v="24"/>
    <n v="9"/>
    <n v="0"/>
    <n v="510720"/>
    <n v="1411344"/>
  </r>
  <r>
    <n v="1186"/>
    <s v="bf242e3e-66ac-43ae-bfc0-73c9c556b9d0"/>
    <x v="0"/>
    <n v="257400"/>
    <s v="краткосрочный"/>
    <n v="720"/>
    <n v="703950"/>
    <x v="1"/>
    <s v="в аренде"/>
    <s v="иное"/>
    <n v="3132.53"/>
    <n v="15.2"/>
    <m/>
    <n v="5"/>
    <n v="0"/>
    <n v="93233"/>
    <n v="175824"/>
  </r>
  <r>
    <n v="1188"/>
    <s v="6ce7e08c-2852-431a-8c6e-630215246b06"/>
    <x v="1"/>
    <n v="279488"/>
    <s v="краткосрочный"/>
    <n v="700"/>
    <n v="626373"/>
    <x v="1"/>
    <s v="в аренде"/>
    <s v="консолидация кредитов"/>
    <n v="6837.91"/>
    <n v="16"/>
    <n v="60"/>
    <n v="9"/>
    <n v="0"/>
    <n v="235239"/>
    <n v="315986"/>
  </r>
  <r>
    <n v="1189"/>
    <s v="c8353a98-95d7-4142-8b97-4e6b8adad954"/>
    <x v="1"/>
    <n v="485408"/>
    <s v="краткосрочный"/>
    <n v="721"/>
    <n v="3601412"/>
    <x v="5"/>
    <s v="в аренде"/>
    <s v="медицинские счета"/>
    <n v="24789.68"/>
    <n v="14"/>
    <m/>
    <n v="3"/>
    <n v="0"/>
    <n v="296609"/>
    <n v="364210"/>
  </r>
  <r>
    <n v="1190"/>
    <s v="a885cac6-1500-44df-9f7d-9e4c6841be39"/>
    <x v="1"/>
    <n v="324368"/>
    <s v="краткосрочный"/>
    <n v="741"/>
    <n v="1792802"/>
    <x v="5"/>
    <s v="в аренде"/>
    <s v="консолидация кредитов"/>
    <n v="6797.82"/>
    <n v="17.8"/>
    <n v="41"/>
    <n v="7"/>
    <n v="0"/>
    <n v="87381"/>
    <n v="346500"/>
  </r>
  <r>
    <n v="1194"/>
    <s v="dbe8e6bb-392c-4873-bfd8-1c1f4b41c8d2"/>
    <x v="0"/>
    <n v="605836"/>
    <s v="краткосрочный"/>
    <n v="746"/>
    <n v="1950863"/>
    <x v="2"/>
    <s v="в ипотеке"/>
    <s v="консолидация кредитов"/>
    <n v="39505.18"/>
    <n v="12.2"/>
    <m/>
    <n v="10"/>
    <n v="0"/>
    <n v="972154"/>
    <n v="1437612"/>
  </r>
  <r>
    <n v="1196"/>
    <s v="020dd440-42ea-47c0-8fd1-4ce13904f5c8"/>
    <x v="0"/>
    <n v="223168"/>
    <s v="долгосрочный"/>
    <n v="705"/>
    <n v="1252784"/>
    <x v="8"/>
    <s v="в ипотеке"/>
    <s v="медицинские счета"/>
    <n v="20566.55"/>
    <n v="22"/>
    <n v="29"/>
    <n v="26"/>
    <n v="0"/>
    <n v="236379"/>
    <n v="918434"/>
  </r>
  <r>
    <n v="1201"/>
    <s v="fbf0a5bc-1f06-4e05-9b0b-cc6a4caf1f6c"/>
    <x v="1"/>
    <n v="415910"/>
    <s v="краткосрочный"/>
    <n v="693"/>
    <n v="1126890"/>
    <x v="9"/>
    <s v="в ипотеке"/>
    <s v="ремонт жилья"/>
    <n v="12301.93"/>
    <n v="22"/>
    <n v="17"/>
    <n v="7"/>
    <n v="0"/>
    <n v="221635"/>
    <n v="263230"/>
  </r>
  <r>
    <n v="1203"/>
    <s v="066064a0-41e5-42af-9824-a240adbcd8e6"/>
    <x v="0"/>
    <n v="324060"/>
    <s v="долгосрочный"/>
    <n v="683"/>
    <n v="699656"/>
    <x v="11"/>
    <s v="в собственности"/>
    <s v="консолидация кредитов"/>
    <n v="15509.13"/>
    <n v="20.8"/>
    <n v="78"/>
    <n v="9"/>
    <n v="0"/>
    <n v="247646"/>
    <n v="669966"/>
  </r>
  <r>
    <n v="1207"/>
    <s v="de4d30d6-70ed-4189-82b2-41a9ab4824bc"/>
    <x v="0"/>
    <n v="39006"/>
    <s v="краткосрочный"/>
    <n v="717"/>
    <n v="291992"/>
    <x v="11"/>
    <s v="в аренде"/>
    <s v="консолидация кредитов"/>
    <n v="6034.4"/>
    <n v="18.3"/>
    <n v="43"/>
    <n v="8"/>
    <n v="1"/>
    <n v="27512"/>
    <n v="201630"/>
  </r>
  <r>
    <n v="1210"/>
    <s v="39fb4ac1-798f-4646-ae79-c3f2c22acd1c"/>
    <x v="1"/>
    <n v="232760"/>
    <s v="краткосрочный"/>
    <n v="725"/>
    <n v="654493"/>
    <x v="2"/>
    <s v="в ипотеке"/>
    <s v="консолидация кредитов"/>
    <n v="13526.1"/>
    <n v="19.2"/>
    <n v="51"/>
    <n v="17"/>
    <n v="0"/>
    <n v="359195"/>
    <n v="938828"/>
  </r>
  <r>
    <n v="1211"/>
    <s v="5570f76e-5113-460a-a5f8-6cc0b44a9b83"/>
    <x v="0"/>
    <n v="176528"/>
    <s v="краткосрочный"/>
    <n v="702"/>
    <n v="1010021"/>
    <x v="1"/>
    <s v="в ипотеке"/>
    <s v="консолидация кредитов"/>
    <n v="4957.4799999999996"/>
    <n v="18"/>
    <m/>
    <n v="8"/>
    <n v="0"/>
    <n v="68096"/>
    <n v="463782"/>
  </r>
  <r>
    <n v="1212"/>
    <s v="575bad5b-ac46-43eb-8e4c-6edff7985a83"/>
    <x v="0"/>
    <n v="338162"/>
    <s v="краткосрочный"/>
    <n v="695"/>
    <n v="753692"/>
    <x v="9"/>
    <s v="в аренде"/>
    <s v="консолидация кредитов"/>
    <n v="21040.6"/>
    <n v="16.399999999999999"/>
    <m/>
    <n v="14"/>
    <n v="0"/>
    <n v="524533"/>
    <n v="654478"/>
  </r>
  <r>
    <n v="1213"/>
    <s v="38d74813-5774-4e82-95e0-fb3ef557e599"/>
    <x v="0"/>
    <n v="486002"/>
    <s v="долгосрочный"/>
    <n v="688"/>
    <n v="1217957"/>
    <x v="3"/>
    <s v="в аренде"/>
    <s v="консолидация кредитов"/>
    <n v="24866.63"/>
    <n v="13.5"/>
    <m/>
    <n v="12"/>
    <n v="0"/>
    <n v="511917"/>
    <n v="614240"/>
  </r>
  <r>
    <n v="1214"/>
    <s v="9358e279-5801-484b-87cb-ebef567bc122"/>
    <x v="0"/>
    <n v="46596"/>
    <s v="краткосрочный"/>
    <n v="705"/>
    <n v="692664"/>
    <x v="4"/>
    <s v="в аренде"/>
    <s v="консолидация кредитов"/>
    <n v="10274.44"/>
    <n v="16.2"/>
    <m/>
    <n v="11"/>
    <n v="1"/>
    <n v="37430"/>
    <n v="361086"/>
  </r>
  <r>
    <n v="1215"/>
    <s v="6e8cf0e7-979a-4f14-a2fe-ba740d6ba278"/>
    <x v="0"/>
    <n v="311960"/>
    <s v="долгосрочный"/>
    <n v="702"/>
    <n v="1393517"/>
    <x v="2"/>
    <s v="в ипотеке"/>
    <s v="консолидация кредитов"/>
    <n v="8779.14"/>
    <n v="20.2"/>
    <n v="58"/>
    <n v="14"/>
    <n v="0"/>
    <n v="115349"/>
    <n v="344212"/>
  </r>
  <r>
    <n v="1216"/>
    <s v="3b423e5c-b7e1-42f9-9157-487237d1c31b"/>
    <x v="0"/>
    <n v="71698"/>
    <s v="краткосрочный"/>
    <n v="718"/>
    <n v="676324"/>
    <x v="6"/>
    <s v="в ипотеке"/>
    <s v="консолидация кредитов"/>
    <n v="3409.74"/>
    <n v="14"/>
    <n v="54"/>
    <n v="6"/>
    <n v="1"/>
    <n v="71744"/>
    <n v="180994"/>
  </r>
  <r>
    <n v="1218"/>
    <s v="666cc3ad-65fe-4708-9fd4-75910d6b5ccc"/>
    <x v="0"/>
    <n v="638660"/>
    <s v="долгосрочный"/>
    <n v="656"/>
    <n v="1226032"/>
    <x v="8"/>
    <s v="в ипотеке"/>
    <s v="консолидация кредитов"/>
    <n v="26053.37"/>
    <n v="22.7"/>
    <n v="49"/>
    <n v="10"/>
    <n v="0"/>
    <n v="547143"/>
    <n v="1151876"/>
  </r>
  <r>
    <n v="1219"/>
    <s v="6706eabd-8728-4cbe-9893-145f3b22be1d"/>
    <x v="0"/>
    <n v="548174"/>
    <s v="краткосрочный"/>
    <n v="663"/>
    <n v="3467557"/>
    <x v="9"/>
    <s v="в собственности"/>
    <s v="консолидация кредитов"/>
    <n v="24272.880000000001"/>
    <n v="22.4"/>
    <n v="39"/>
    <n v="14"/>
    <n v="0"/>
    <n v="222300"/>
    <n v="503734"/>
  </r>
  <r>
    <n v="1220"/>
    <s v="55034780-31c1-40bd-9c2c-e7898d360362"/>
    <x v="0"/>
    <n v="215974"/>
    <s v="краткосрочный"/>
    <n v="741"/>
    <n v="1865230"/>
    <x v="9"/>
    <s v="в ипотеке"/>
    <s v="консолидация кредитов"/>
    <n v="25180.7"/>
    <n v="15"/>
    <n v="35"/>
    <n v="10"/>
    <n v="0"/>
    <n v="180215"/>
    <n v="356092"/>
  </r>
  <r>
    <n v="1221"/>
    <s v="c10cd4e0-1805-439b-b062-25a8df63396a"/>
    <x v="0"/>
    <n v="731852"/>
    <s v="долгосрочный"/>
    <n v="677"/>
    <n v="1438680"/>
    <x v="2"/>
    <s v="в ипотеке"/>
    <s v="консолидация кредитов"/>
    <n v="25057.01"/>
    <n v="12.5"/>
    <n v="36"/>
    <n v="11"/>
    <n v="2"/>
    <n v="106324"/>
    <n v="172172"/>
  </r>
  <r>
    <n v="1223"/>
    <s v="48558568-496f-437f-b04b-6a99d8390fc3"/>
    <x v="0"/>
    <n v="21824"/>
    <s v="краткосрочный"/>
    <n v="748"/>
    <n v="622041"/>
    <x v="3"/>
    <s v="в аренде"/>
    <s v="крупная покупка"/>
    <n v="6163.6"/>
    <n v="14.4"/>
    <m/>
    <n v="6"/>
    <n v="0"/>
    <n v="15333"/>
    <n v="21824"/>
  </r>
  <r>
    <n v="1224"/>
    <s v="8147b8dc-d83b-449e-a7ef-8ffa03702f5d"/>
    <x v="0"/>
    <n v="255662"/>
    <s v="краткосрочный"/>
    <n v="724"/>
    <n v="763040"/>
    <x v="1"/>
    <s v="в аренде"/>
    <s v="консолидация кредитов"/>
    <n v="14561.22"/>
    <n v="8"/>
    <m/>
    <n v="13"/>
    <n v="0"/>
    <n v="273714"/>
    <n v="395208"/>
  </r>
  <r>
    <n v="1226"/>
    <s v="d65533b4-2903-440e-8934-dbdf0e26fc88"/>
    <x v="0"/>
    <n v="467324"/>
    <s v="долгосрочный"/>
    <n v="723"/>
    <n v="1326086"/>
    <x v="2"/>
    <s v="в ипотеке"/>
    <s v="консолидация кредитов"/>
    <n v="12266.21"/>
    <n v="17.100000000000001"/>
    <m/>
    <n v="7"/>
    <n v="0"/>
    <n v="410761"/>
    <n v="750178"/>
  </r>
  <r>
    <n v="1227"/>
    <s v="5bad259c-eb19-49f6-acf8-b4fe2f24b700"/>
    <x v="1"/>
    <n v="80234"/>
    <s v="краткосрочный"/>
    <n v="730"/>
    <n v="461928"/>
    <x v="3"/>
    <s v="в аренде"/>
    <s v="консолидация кредитов"/>
    <n v="7660.23"/>
    <n v="20.3"/>
    <m/>
    <n v="12"/>
    <n v="0"/>
    <n v="47994"/>
    <n v="66880"/>
  </r>
  <r>
    <n v="1228"/>
    <s v="a9742d60-56a6-4ab0-b3d9-b463eab995eb"/>
    <x v="0"/>
    <n v="377674"/>
    <s v="краткосрочный"/>
    <n v="737"/>
    <n v="753084"/>
    <x v="10"/>
    <s v="в ипотеке"/>
    <s v="консолидация кредитов"/>
    <n v="14873.39"/>
    <n v="14.1"/>
    <m/>
    <n v="16"/>
    <n v="0"/>
    <n v="378670"/>
    <n v="2149312"/>
  </r>
  <r>
    <n v="1230"/>
    <s v="93774e00-bedb-4ce4-8582-9cb01c10b702"/>
    <x v="0"/>
    <n v="355124"/>
    <s v="долгосрочный"/>
    <n v="701"/>
    <n v="1533528"/>
    <x v="6"/>
    <s v="в аренде"/>
    <s v="консолидация кредитов"/>
    <n v="22747.37"/>
    <n v="28.4"/>
    <n v="53"/>
    <n v="16"/>
    <n v="1"/>
    <n v="215308"/>
    <n v="951544"/>
  </r>
  <r>
    <n v="1231"/>
    <s v="1042c873-8a49-420f-b62a-08dfcc71cb5e"/>
    <x v="0"/>
    <n v="761222"/>
    <s v="долгосрочный"/>
    <n v="678"/>
    <n v="3287095"/>
    <x v="7"/>
    <s v="в ипотеке"/>
    <s v="консолидация кредитов"/>
    <n v="48758.559999999998"/>
    <n v="25.6"/>
    <m/>
    <n v="24"/>
    <n v="0"/>
    <n v="1740609"/>
    <n v="2883320"/>
  </r>
  <r>
    <n v="1232"/>
    <s v="a58b1f58-8799-4537-a014-14706d0abb55"/>
    <x v="1"/>
    <n v="135124"/>
    <s v="краткосрочный"/>
    <n v="737"/>
    <n v="583509"/>
    <x v="2"/>
    <s v="в собственности"/>
    <s v="ремонт жилья"/>
    <n v="11816.1"/>
    <n v="14.8"/>
    <m/>
    <n v="17"/>
    <n v="0"/>
    <n v="229444"/>
    <n v="326348"/>
  </r>
  <r>
    <n v="1233"/>
    <s v="d0a63fa7-5d32-4775-890a-8cd2e92faf24"/>
    <x v="0"/>
    <n v="66550"/>
    <s v="краткосрочный"/>
    <n v="745"/>
    <n v="1245374"/>
    <x v="2"/>
    <s v="в ипотеке"/>
    <s v="ремонт жилья"/>
    <n v="31756.98"/>
    <n v="23.4"/>
    <m/>
    <n v="14"/>
    <n v="0"/>
    <n v="265164"/>
    <n v="864886"/>
  </r>
  <r>
    <n v="1234"/>
    <s v="7f9d9c68-622f-43bf-a2a6-54dff3c1836f"/>
    <x v="1"/>
    <n v="129668"/>
    <s v="краткосрочный"/>
    <n v="744"/>
    <n v="466602"/>
    <x v="11"/>
    <s v="в аренде"/>
    <s v="консолидация кредитов"/>
    <n v="10887.19"/>
    <n v="21.5"/>
    <m/>
    <n v="9"/>
    <n v="0"/>
    <n v="129789"/>
    <n v="198770"/>
  </r>
  <r>
    <n v="1235"/>
    <s v="c5c7c00f-e785-4221-8204-e1959e5e6982"/>
    <x v="0"/>
    <n v="216106"/>
    <s v="краткосрочный"/>
    <n v="742"/>
    <n v="1343794"/>
    <x v="2"/>
    <s v="в аренде"/>
    <s v="консолидация кредитов"/>
    <n v="23202.799999999999"/>
    <n v="15.5"/>
    <n v="25"/>
    <n v="10"/>
    <n v="0"/>
    <n v="316160"/>
    <n v="527494"/>
  </r>
  <r>
    <n v="1236"/>
    <s v="957f81ed-be3c-4d28-8786-8de65160c78d"/>
    <x v="0"/>
    <n v="443960"/>
    <s v="долгосрочный"/>
    <n v="638"/>
    <n v="3163215"/>
    <x v="5"/>
    <s v="в ипотеке"/>
    <s v="иное"/>
    <n v="67218.39"/>
    <n v="11.4"/>
    <n v="8"/>
    <n v="17"/>
    <n v="0"/>
    <n v="120726"/>
    <n v="170874"/>
  </r>
  <r>
    <n v="1237"/>
    <s v="c5d1ed0a-01b1-465f-bc67-93ad442e9ecf"/>
    <x v="1"/>
    <n v="128986"/>
    <s v="краткосрочный"/>
    <n v="747"/>
    <n v="1142622"/>
    <x v="3"/>
    <s v="в собственности"/>
    <s v="консолидация кредитов"/>
    <n v="16472.810000000001"/>
    <n v="45.3"/>
    <m/>
    <n v="10"/>
    <n v="0"/>
    <n v="28994"/>
    <n v="107910"/>
  </r>
  <r>
    <n v="1238"/>
    <s v="47ffb722-c5ef-428c-a9e9-697e9b89b36c"/>
    <x v="0"/>
    <n v="554906"/>
    <s v="долгосрочный"/>
    <n v="596"/>
    <n v="3833820"/>
    <x v="8"/>
    <s v="в аренде"/>
    <s v="консолидация кредитов"/>
    <n v="30510.959999999999"/>
    <n v="29"/>
    <m/>
    <n v="29"/>
    <n v="0"/>
    <n v="568936"/>
    <n v="1438360"/>
  </r>
  <r>
    <n v="1239"/>
    <s v="e2e48aed-a63a-4e86-b726-eeaac2163064"/>
    <x v="0"/>
    <n v="624250"/>
    <s v="долгосрочный"/>
    <n v="702"/>
    <n v="2672540"/>
    <x v="10"/>
    <s v="в ипотеке"/>
    <s v="консолидация кредитов"/>
    <n v="23384.63"/>
    <n v="15"/>
    <m/>
    <n v="15"/>
    <n v="0"/>
    <n v="495216"/>
    <n v="864864"/>
  </r>
  <r>
    <n v="1242"/>
    <s v="22435cfd-b071-455f-901a-dd2a9d3eda3c"/>
    <x v="1"/>
    <n v="366014"/>
    <s v="долгосрочный"/>
    <n v="726"/>
    <n v="1072493"/>
    <x v="3"/>
    <s v="в ипотеке"/>
    <s v="консолидация кредитов"/>
    <n v="21271.07"/>
    <n v="29.3"/>
    <m/>
    <n v="16"/>
    <n v="0"/>
    <n v="156997"/>
    <n v="646932"/>
  </r>
  <r>
    <n v="1245"/>
    <s v="54d8a404-711d-44dd-8226-cd94ac5afe1f"/>
    <x v="0"/>
    <n v="661188"/>
    <s v="долгосрочный"/>
    <n v="690"/>
    <n v="5139234"/>
    <x v="2"/>
    <s v="в аренде"/>
    <s v="приобретение жилья"/>
    <n v="31434.93"/>
    <n v="13.5"/>
    <n v="3"/>
    <n v="16"/>
    <n v="0"/>
    <n v="275424"/>
    <n v="791362"/>
  </r>
  <r>
    <n v="1246"/>
    <s v="31ab777c-c885-45fb-a0d4-471a6a144d69"/>
    <x v="0"/>
    <n v="501138"/>
    <s v="долгосрочный"/>
    <n v="713"/>
    <n v="1518632"/>
    <x v="10"/>
    <s v="в ипотеке"/>
    <s v="консолидация кредитов"/>
    <n v="14679.97"/>
    <n v="32.299999999999997"/>
    <m/>
    <n v="8"/>
    <n v="0"/>
    <n v="584155"/>
    <n v="1184568"/>
  </r>
  <r>
    <n v="1247"/>
    <s v="3b501624-1455-4427-96f4-2b92411e9652"/>
    <x v="0"/>
    <n v="555170"/>
    <s v="долгосрочный"/>
    <n v="684"/>
    <n v="1150716"/>
    <x v="6"/>
    <s v="в ипотеке"/>
    <s v="консолидация кредитов"/>
    <n v="23014.32"/>
    <n v="28.8"/>
    <m/>
    <n v="11"/>
    <n v="0"/>
    <n v="172691"/>
    <n v="333256"/>
  </r>
  <r>
    <n v="1248"/>
    <s v="8cb62404-9df4-4102-ae2a-78a19389f9bc"/>
    <x v="0"/>
    <n v="51414"/>
    <s v="краткосрочный"/>
    <n v="744"/>
    <n v="386118"/>
    <x v="5"/>
    <s v="в аренде"/>
    <s v="консолидация кредитов"/>
    <n v="6885.79"/>
    <n v="34.5"/>
    <n v="29"/>
    <n v="7"/>
    <n v="0"/>
    <n v="27360"/>
    <n v="94006"/>
  </r>
  <r>
    <n v="1249"/>
    <s v="09551bce-da2c-4512-b811-6c32a07c11c8"/>
    <x v="0"/>
    <n v="263714"/>
    <s v="долгосрочный"/>
    <n v="717"/>
    <n v="4744775"/>
    <x v="0"/>
    <s v="в ипотеке"/>
    <s v="консолидация кредитов"/>
    <n v="72357.89"/>
    <n v="11.3"/>
    <n v="55"/>
    <n v="10"/>
    <n v="0"/>
    <n v="594738"/>
    <n v="760078"/>
  </r>
  <r>
    <n v="1250"/>
    <s v="ad04e26e-bc99-4680-967a-a19f809993c6"/>
    <x v="0"/>
    <n v="327294"/>
    <s v="краткосрочный"/>
    <n v="738"/>
    <n v="1224873"/>
    <x v="4"/>
    <s v="в ипотеке"/>
    <s v="ремонт жилья"/>
    <n v="19189.62"/>
    <n v="28.6"/>
    <m/>
    <n v="8"/>
    <n v="0"/>
    <n v="127775"/>
    <n v="294734"/>
  </r>
  <r>
    <n v="1251"/>
    <s v="a8215401-eadb-488c-9775-578794150174"/>
    <x v="0"/>
    <n v="195096"/>
    <s v="краткосрочный"/>
    <n v="717"/>
    <n v="664468"/>
    <x v="10"/>
    <s v="в аренде"/>
    <s v="консолидация кредитов"/>
    <n v="14950.53"/>
    <n v="14.1"/>
    <m/>
    <n v="15"/>
    <n v="0"/>
    <n v="179094"/>
    <n v="296670"/>
  </r>
  <r>
    <n v="1252"/>
    <s v="0c03bf72-7ce6-4ba9-a929-e4103da5dba5"/>
    <x v="0"/>
    <n v="212256"/>
    <s v="краткосрочный"/>
    <n v="727"/>
    <n v="907212"/>
    <x v="5"/>
    <s v="в аренде"/>
    <s v="консолидация кредитов"/>
    <n v="20261.22"/>
    <n v="16.5"/>
    <m/>
    <n v="6"/>
    <n v="0"/>
    <n v="265164"/>
    <n v="348898"/>
  </r>
  <r>
    <n v="1254"/>
    <s v="9b904ba2-1fd1-4b7f-94d6-018682203871"/>
    <x v="0"/>
    <n v="120274"/>
    <s v="краткосрочный"/>
    <n v="747"/>
    <n v="779095"/>
    <x v="2"/>
    <s v="в ипотеке"/>
    <s v="консолидация кредитов"/>
    <n v="13504.25"/>
    <n v="16.2"/>
    <m/>
    <n v="14"/>
    <n v="0"/>
    <n v="308693"/>
    <n v="981948"/>
  </r>
  <r>
    <n v="1255"/>
    <s v="839feba9-0007-417c-917e-802af3aac580"/>
    <x v="0"/>
    <n v="218878"/>
    <s v="краткосрочный"/>
    <n v="747"/>
    <n v="1058642"/>
    <x v="4"/>
    <s v="в собственности"/>
    <s v="ремонт жилья"/>
    <n v="11115.76"/>
    <n v="17.3"/>
    <m/>
    <n v="9"/>
    <n v="0"/>
    <n v="15086"/>
    <n v="356466"/>
  </r>
  <r>
    <n v="1257"/>
    <s v="0c006a8d-9e9d-4e10-abd8-a213d7766b8c"/>
    <x v="1"/>
    <n v="186362"/>
    <s v="краткосрочный"/>
    <n v="708"/>
    <n v="492328"/>
    <x v="3"/>
    <s v="в собственности"/>
    <s v="консолидация кредитов"/>
    <n v="8492.6200000000008"/>
    <n v="13.5"/>
    <m/>
    <n v="8"/>
    <n v="0"/>
    <n v="221255"/>
    <n v="326766"/>
  </r>
  <r>
    <n v="1259"/>
    <s v="4cfb59ad-828c-42d2-9ba7-cf242f2845bc"/>
    <x v="0"/>
    <n v="35816"/>
    <s v="краткосрочный"/>
    <n v="720"/>
    <n v="1198501"/>
    <x v="7"/>
    <s v="в аренде"/>
    <s v="иное"/>
    <n v="20074.830000000002"/>
    <n v="21.3"/>
    <m/>
    <n v="13"/>
    <n v="0"/>
    <n v="413098"/>
    <n v="501380"/>
  </r>
  <r>
    <n v="1261"/>
    <s v="32b9f205-1f85-4fc9-ace0-8e0e52ee309d"/>
    <x v="0"/>
    <n v="693660"/>
    <s v="долгосрочный"/>
    <n v="673"/>
    <n v="2957863"/>
    <x v="2"/>
    <s v="в ипотеке"/>
    <s v="консолидация кредитов"/>
    <n v="55460.05"/>
    <n v="7.4"/>
    <n v="37"/>
    <n v="22"/>
    <n v="0"/>
    <n v="350151"/>
    <n v="630542"/>
  </r>
  <r>
    <n v="1262"/>
    <s v="f751cace-c532-4677-998d-a9d74a8d9806"/>
    <x v="1"/>
    <n v="48268"/>
    <s v="краткосрочный"/>
    <n v="720"/>
    <n v="217911"/>
    <x v="3"/>
    <s v="в собственности"/>
    <s v="иное"/>
    <n v="4013.18"/>
    <n v="12.4"/>
    <n v="29"/>
    <n v="6"/>
    <n v="0"/>
    <n v="71782"/>
    <n v="138292"/>
  </r>
  <r>
    <n v="1266"/>
    <s v="cdaade7b-fce4-430c-96ab-cc072212088c"/>
    <x v="1"/>
    <n v="317152"/>
    <s v="краткосрочный"/>
    <n v="713"/>
    <n v="972990"/>
    <x v="2"/>
    <s v="в ипотеке"/>
    <s v="иное"/>
    <n v="18567.939999999999"/>
    <n v="23.5"/>
    <m/>
    <n v="7"/>
    <n v="0"/>
    <n v="484234"/>
    <n v="797588"/>
  </r>
  <r>
    <n v="1267"/>
    <s v="bd4174b5-b81c-48d5-84a2-efce7273360e"/>
    <x v="1"/>
    <n v="386408"/>
    <s v="долгосрочный"/>
    <n v="709"/>
    <n v="1019711"/>
    <x v="9"/>
    <s v="в аренде"/>
    <s v="консолидация кредитов"/>
    <n v="19289.560000000001"/>
    <n v="13.8"/>
    <n v="72"/>
    <n v="8"/>
    <n v="2"/>
    <n v="429419"/>
    <n v="798116"/>
  </r>
  <r>
    <n v="1268"/>
    <s v="07693021-ce94-437a-a82f-2b8483a769ce"/>
    <x v="0"/>
    <n v="152746"/>
    <s v="краткосрочный"/>
    <n v="699"/>
    <n v="1225006"/>
    <x v="1"/>
    <s v="в ипотеке"/>
    <s v="консолидация кредитов"/>
    <n v="10718.66"/>
    <n v="11.8"/>
    <m/>
    <n v="12"/>
    <n v="1"/>
    <n v="103968"/>
    <n v="159258"/>
  </r>
  <r>
    <n v="1269"/>
    <s v="06eadc94-9408-4b48-9520-38864489871f"/>
    <x v="0"/>
    <n v="264748"/>
    <s v="краткосрочный"/>
    <n v="744"/>
    <n v="1238458"/>
    <x v="3"/>
    <s v="в аренде"/>
    <s v="консолидация кредитов"/>
    <n v="11971.71"/>
    <n v="17.899999999999999"/>
    <n v="44"/>
    <n v="10"/>
    <n v="0"/>
    <n v="275443"/>
    <n v="540584"/>
  </r>
  <r>
    <n v="1271"/>
    <s v="8b7827e2-15a3-451c-8f4f-17858c5e81fc"/>
    <x v="0"/>
    <n v="313456"/>
    <s v="краткосрочный"/>
    <n v="710"/>
    <n v="932482"/>
    <x v="2"/>
    <s v="в ипотеке"/>
    <s v="консолидация кредитов"/>
    <n v="20980.75"/>
    <n v="25.9"/>
    <n v="34"/>
    <n v="7"/>
    <n v="0"/>
    <n v="527554"/>
    <n v="725494"/>
  </r>
  <r>
    <n v="1272"/>
    <s v="25410b76-2896-48b4-ae77-a1e30c7f2089"/>
    <x v="0"/>
    <n v="130064"/>
    <s v="краткосрочный"/>
    <n v="738"/>
    <n v="936130"/>
    <x v="2"/>
    <s v="в ипотеке"/>
    <s v="ремонт жилья"/>
    <n v="11389.55"/>
    <n v="11.3"/>
    <n v="77"/>
    <n v="8"/>
    <n v="1"/>
    <n v="53656"/>
    <n v="119262"/>
  </r>
  <r>
    <n v="1273"/>
    <s v="a5ab2a03-4e66-4a0b-ba2e-b77cee28cb93"/>
    <x v="0"/>
    <n v="43626"/>
    <s v="краткосрочный"/>
    <n v="696"/>
    <n v="1676465"/>
    <x v="8"/>
    <s v="в ипотеке"/>
    <s v="иное"/>
    <n v="19418.95"/>
    <n v="37.799999999999997"/>
    <m/>
    <n v="12"/>
    <n v="0"/>
    <n v="212553"/>
    <n v="318384"/>
  </r>
  <r>
    <n v="1274"/>
    <s v="1cc6e22c-5007-408e-ad2d-eed48279474a"/>
    <x v="0"/>
    <n v="108174"/>
    <s v="краткосрочный"/>
    <n v="750"/>
    <n v="1603144"/>
    <x v="2"/>
    <s v="в собственности"/>
    <s v="консолидация кредитов"/>
    <n v="10580.72"/>
    <n v="21.2"/>
    <m/>
    <n v="7"/>
    <n v="0"/>
    <n v="35017"/>
    <n v="737154"/>
  </r>
  <r>
    <n v="1275"/>
    <s v="4c5b171c-40d9-4cb9-beab-27bbc3bce9d3"/>
    <x v="0"/>
    <n v="445192"/>
    <s v="долгосрочный"/>
    <n v="707"/>
    <n v="1230345"/>
    <x v="2"/>
    <s v="в ипотеке"/>
    <s v="консолидация кредитов"/>
    <n v="18250.07"/>
    <n v="19.2"/>
    <m/>
    <n v="20"/>
    <n v="0"/>
    <n v="226879"/>
    <n v="788898"/>
  </r>
  <r>
    <n v="1277"/>
    <s v="45809eb7-4537-40bd-84aa-820f7ab277c7"/>
    <x v="0"/>
    <n v="219758"/>
    <s v="краткосрочный"/>
    <n v="708"/>
    <n v="873031"/>
    <x v="4"/>
    <s v="в ипотеке"/>
    <s v="консолидация кредитов"/>
    <n v="17751.7"/>
    <n v="22.1"/>
    <n v="23"/>
    <n v="8"/>
    <n v="0"/>
    <n v="76114"/>
    <n v="98912"/>
  </r>
  <r>
    <n v="1278"/>
    <s v="3b4fc8db-2218-4c9d-9824-ca06626e0211"/>
    <x v="1"/>
    <n v="127952"/>
    <s v="долгосрочный"/>
    <n v="733"/>
    <n v="1222536"/>
    <x v="9"/>
    <s v="в ипотеке"/>
    <s v="консолидация кредитов"/>
    <n v="16076.28"/>
    <n v="15.4"/>
    <n v="58"/>
    <n v="8"/>
    <n v="0"/>
    <n v="92169"/>
    <n v="268136"/>
  </r>
  <r>
    <n v="1279"/>
    <s v="a2e3645c-dac6-4f31-8e42-99d76e20aa78"/>
    <x v="0"/>
    <n v="699006"/>
    <s v="долгосрочный"/>
    <n v="707"/>
    <n v="1886510"/>
    <x v="3"/>
    <s v="в аренде"/>
    <s v="консолидация кредитов"/>
    <n v="16349.88"/>
    <n v="15.6"/>
    <m/>
    <n v="6"/>
    <n v="0"/>
    <n v="18411"/>
    <n v="204996"/>
  </r>
  <r>
    <n v="1280"/>
    <s v="f4c5fe16-e3e8-43cb-8253-1d28c25770e7"/>
    <x v="0"/>
    <n v="191092"/>
    <s v="краткосрочный"/>
    <n v="728"/>
    <n v="1875490"/>
    <x v="2"/>
    <s v="в ипотеке"/>
    <s v="консолидация кредитов"/>
    <n v="20161.47"/>
    <n v="21.1"/>
    <n v="14"/>
    <n v="12"/>
    <n v="0"/>
    <n v="231914"/>
    <n v="568942"/>
  </r>
  <r>
    <n v="1282"/>
    <s v="2bd2c7ac-7a04-472a-940f-e8a64ad63160"/>
    <x v="0"/>
    <n v="129976"/>
    <s v="краткосрочный"/>
    <n v="719"/>
    <n v="561222"/>
    <x v="2"/>
    <s v="в аренде"/>
    <s v="бизнес"/>
    <n v="10008.44"/>
    <n v="19.399999999999999"/>
    <m/>
    <n v="6"/>
    <n v="0"/>
    <n v="117401"/>
    <n v="142934"/>
  </r>
  <r>
    <n v="1283"/>
    <s v="c5512d92-3712-40a6-b1f5-f196403e503d"/>
    <x v="0"/>
    <n v="536492"/>
    <s v="долгосрочный"/>
    <n v="720"/>
    <n v="1061834"/>
    <x v="2"/>
    <s v="в аренде"/>
    <s v="консолидация кредитов"/>
    <n v="14069.12"/>
    <n v="14"/>
    <m/>
    <n v="7"/>
    <n v="0"/>
    <n v="629603"/>
    <n v="1347544"/>
  </r>
  <r>
    <n v="1285"/>
    <s v="4c394e3d-b54a-499c-8dae-243317a60720"/>
    <x v="0"/>
    <n v="262460"/>
    <s v="долгосрочный"/>
    <n v="696"/>
    <n v="793364"/>
    <x v="2"/>
    <s v="в аренде"/>
    <s v="консолидация кредитов"/>
    <n v="18049.240000000002"/>
    <n v="12.5"/>
    <n v="9"/>
    <n v="25"/>
    <n v="0"/>
    <n v="197220"/>
    <n v="542432"/>
  </r>
  <r>
    <n v="1287"/>
    <s v="a78200ed-9a91-4667-9647-47cfe8041150"/>
    <x v="0"/>
    <n v="173712"/>
    <s v="краткосрочный"/>
    <n v="723"/>
    <n v="656355"/>
    <x v="1"/>
    <s v="в аренде"/>
    <s v="консолидация кредитов"/>
    <n v="11978.55"/>
    <n v="18.7"/>
    <n v="27"/>
    <n v="9"/>
    <n v="0"/>
    <n v="124051"/>
    <n v="271524"/>
  </r>
  <r>
    <n v="1288"/>
    <s v="02a92d8a-0508-40eb-9bb5-a9c6fc1019cd"/>
    <x v="0"/>
    <n v="453530"/>
    <s v="долгосрочный"/>
    <n v="667"/>
    <n v="1506472"/>
    <x v="7"/>
    <s v="в аренде"/>
    <s v="консолидация кредитов"/>
    <n v="16571.23"/>
    <n v="14.4"/>
    <n v="50"/>
    <n v="12"/>
    <n v="0"/>
    <n v="353875"/>
    <n v="628430"/>
  </r>
  <r>
    <n v="1290"/>
    <s v="608611e2-f6f2-4516-9b0f-80cee808c05d"/>
    <x v="0"/>
    <n v="538450"/>
    <s v="долгосрочный"/>
    <n v="692"/>
    <n v="1860100"/>
    <x v="10"/>
    <s v="в ипотеке"/>
    <s v="консолидация кредитов"/>
    <n v="34876.97"/>
    <n v="18.399999999999999"/>
    <n v="28"/>
    <n v="13"/>
    <n v="0"/>
    <n v="222490"/>
    <n v="417538"/>
  </r>
  <r>
    <n v="1291"/>
    <s v="b8720b8a-10df-4c9c-b499-021a8cb9dd5d"/>
    <x v="0"/>
    <n v="234102"/>
    <s v="долгосрочный"/>
    <n v="715"/>
    <n v="1097516"/>
    <x v="2"/>
    <s v="в ипотеке"/>
    <s v="ремонт жилья"/>
    <n v="20121"/>
    <n v="28.2"/>
    <n v="67"/>
    <n v="12"/>
    <n v="1"/>
    <n v="469015"/>
    <n v="767052"/>
  </r>
  <r>
    <n v="1292"/>
    <s v="c99be92d-e51f-4bec-9cd9-8732c7dfa298"/>
    <x v="0"/>
    <n v="155078"/>
    <s v="краткосрочный"/>
    <n v="745"/>
    <n v="1626305"/>
    <x v="11"/>
    <s v="в ипотеке"/>
    <s v="консолидация кредитов"/>
    <n v="30357.82"/>
    <n v="17"/>
    <m/>
    <n v="11"/>
    <n v="1"/>
    <n v="98496"/>
    <n v="349844"/>
  </r>
  <r>
    <n v="1293"/>
    <s v="1a38d11c-9698-4695-9070-f8d818a9c6dd"/>
    <x v="0"/>
    <n v="198484"/>
    <s v="краткосрочный"/>
    <n v="743"/>
    <n v="952280"/>
    <x v="0"/>
    <s v="в ипотеке"/>
    <s v="консолидация кредитов"/>
    <n v="15633.2"/>
    <n v="8.1"/>
    <n v="18"/>
    <n v="15"/>
    <n v="0"/>
    <n v="277856"/>
    <n v="744744"/>
  </r>
  <r>
    <n v="1294"/>
    <s v="9df45839-070a-4ca9-8823-fad775d80f7e"/>
    <x v="0"/>
    <n v="120472"/>
    <s v="краткосрочный"/>
    <n v="711"/>
    <n v="677502"/>
    <x v="3"/>
    <s v="в собственности"/>
    <s v="консолидация кредитов"/>
    <n v="8638.16"/>
    <n v="14.2"/>
    <n v="37"/>
    <n v="19"/>
    <n v="0"/>
    <n v="146699"/>
    <n v="206162"/>
  </r>
  <r>
    <n v="1296"/>
    <s v="59d717c7-daba-4eac-b818-ee5a6a257083"/>
    <x v="1"/>
    <n v="207636"/>
    <s v="краткосрочный"/>
    <n v="738"/>
    <n v="933945"/>
    <x v="5"/>
    <s v="в ипотеке"/>
    <s v="консолидация кредитов"/>
    <n v="2015.9"/>
    <n v="10"/>
    <n v="72"/>
    <n v="8"/>
    <n v="0"/>
    <n v="106666"/>
    <n v="307208"/>
  </r>
  <r>
    <n v="1297"/>
    <s v="e6c640ef-c258-4fdc-b92a-af7f8acf34da"/>
    <x v="0"/>
    <n v="173118"/>
    <s v="краткосрочный"/>
    <n v="714"/>
    <n v="672790"/>
    <x v="5"/>
    <s v="в аренде"/>
    <s v="консолидация кредитов"/>
    <n v="17604.45"/>
    <n v="17.3"/>
    <m/>
    <n v="6"/>
    <n v="0"/>
    <n v="129010"/>
    <n v="183964"/>
  </r>
  <r>
    <n v="1298"/>
    <s v="adb75e4c-be7f-4032-8ced-da782f476bb2"/>
    <x v="0"/>
    <n v="109318"/>
    <s v="краткосрочный"/>
    <n v="736"/>
    <n v="1888220"/>
    <x v="6"/>
    <s v="в ипотеке"/>
    <s v="ремонт жилья"/>
    <n v="32556.12"/>
    <n v="15.5"/>
    <m/>
    <n v="12"/>
    <n v="0"/>
    <n v="1133122"/>
    <n v="1789942"/>
  </r>
  <r>
    <n v="1299"/>
    <s v="bbb3383b-f33c-407c-98f4-9dd63b878928"/>
    <x v="1"/>
    <n v="225060"/>
    <s v="краткосрочный"/>
    <n v="742"/>
    <n v="796917"/>
    <x v="1"/>
    <s v="в аренде"/>
    <s v="консолидация кредитов"/>
    <n v="17864.18"/>
    <n v="9.1"/>
    <n v="14"/>
    <n v="11"/>
    <n v="0"/>
    <n v="135470"/>
    <n v="270006"/>
  </r>
  <r>
    <n v="1300"/>
    <s v="82e6f16a-2597-4559-8eea-5229fe35d6e5"/>
    <x v="0"/>
    <n v="394900"/>
    <s v="краткосрочный"/>
    <n v="747"/>
    <n v="1686269"/>
    <x v="9"/>
    <s v="в аренде"/>
    <s v="консолидация кредитов"/>
    <n v="15878.87"/>
    <n v="13"/>
    <n v="54"/>
    <n v="12"/>
    <n v="0"/>
    <n v="8987"/>
    <n v="611688"/>
  </r>
  <r>
    <n v="1301"/>
    <s v="d4683df2-6cb0-4417-a1b7-af6e37757085"/>
    <x v="0"/>
    <n v="198616"/>
    <s v="краткосрочный"/>
    <n v="717"/>
    <n v="773072"/>
    <x v="1"/>
    <s v="в ипотеке"/>
    <s v="консолидация кредитов"/>
    <n v="16492.189999999999"/>
    <n v="21"/>
    <n v="69"/>
    <n v="13"/>
    <n v="0"/>
    <n v="74252"/>
    <n v="109670"/>
  </r>
  <r>
    <n v="1303"/>
    <s v="9da1da45-484e-42cd-b450-b81764db5e56"/>
    <x v="0"/>
    <n v="756932"/>
    <s v="долгосрочный"/>
    <n v="677"/>
    <n v="1561382"/>
    <x v="2"/>
    <s v="в собственности"/>
    <s v="консолидация кредитов"/>
    <n v="29015.85"/>
    <n v="15.5"/>
    <m/>
    <n v="10"/>
    <n v="0"/>
    <n v="760608"/>
    <n v="1242164"/>
  </r>
  <r>
    <n v="1304"/>
    <s v="306a3005-7f22-4c19-a8e6-cb69c50faa43"/>
    <x v="1"/>
    <n v="399168"/>
    <s v="краткосрочный"/>
    <n v="730"/>
    <n v="1398096"/>
    <x v="0"/>
    <s v="в аренде"/>
    <s v="консолидация кредитов"/>
    <n v="11883.74"/>
    <n v="13"/>
    <n v="33"/>
    <n v="9"/>
    <n v="1"/>
    <n v="164958"/>
    <n v="470448"/>
  </r>
  <r>
    <n v="1306"/>
    <s v="91e4ce3b-d824-4041-aedb-fb4f64142cd9"/>
    <x v="0"/>
    <n v="429264"/>
    <s v="краткосрочный"/>
    <n v="715"/>
    <n v="704387"/>
    <x v="5"/>
    <s v="в аренде"/>
    <s v="консолидация кредитов"/>
    <n v="9391.89"/>
    <n v="16"/>
    <n v="16"/>
    <n v="12"/>
    <n v="0"/>
    <n v="26809"/>
    <n v="229900"/>
  </r>
  <r>
    <n v="1307"/>
    <s v="3ddfc2ab-e751-47bc-88ad-cce07763e3f5"/>
    <x v="0"/>
    <n v="65692"/>
    <s v="краткосрочный"/>
    <n v="684"/>
    <n v="1040193"/>
    <x v="0"/>
    <s v="в аренде"/>
    <s v="консолидация кредитов"/>
    <n v="17509.830000000002"/>
    <n v="32.200000000000003"/>
    <n v="5"/>
    <n v="25"/>
    <n v="0"/>
    <n v="185231"/>
    <n v="841082"/>
  </r>
  <r>
    <n v="1308"/>
    <s v="56577b66-07a6-417b-acca-394d7a42170c"/>
    <x v="0"/>
    <n v="306240"/>
    <s v="краткосрочный"/>
    <n v="714"/>
    <n v="1205683"/>
    <x v="10"/>
    <s v="в аренде"/>
    <s v="консолидация кредитов"/>
    <n v="9725.7199999999993"/>
    <n v="19.5"/>
    <n v="8"/>
    <n v="7"/>
    <n v="0"/>
    <n v="18506"/>
    <n v="93192"/>
  </r>
  <r>
    <n v="1309"/>
    <s v="cd45d3db-94cb-415b-95ea-a0d7705a015d"/>
    <x v="0"/>
    <n v="256454"/>
    <s v="долгосрочный"/>
    <n v="707"/>
    <n v="1045627"/>
    <x v="2"/>
    <s v="в ипотеке"/>
    <s v="консолидация кредитов"/>
    <n v="29800.36"/>
    <n v="13.5"/>
    <n v="35"/>
    <n v="18"/>
    <n v="0"/>
    <n v="347225"/>
    <n v="825572"/>
  </r>
  <r>
    <n v="1311"/>
    <s v="60715bc6-ea96-44d4-bb93-3a67e777d397"/>
    <x v="0"/>
    <n v="306130"/>
    <s v="долгосрочный"/>
    <n v="714"/>
    <n v="1605158"/>
    <x v="3"/>
    <s v="в собственности"/>
    <s v="консолидация кредитов"/>
    <n v="18191.55"/>
    <n v="12"/>
    <n v="18"/>
    <n v="15"/>
    <n v="0"/>
    <n v="271757"/>
    <n v="590370"/>
  </r>
  <r>
    <n v="1313"/>
    <s v="044ed96e-752a-41b9-a21b-18f9b18c1c34"/>
    <x v="1"/>
    <n v="171952"/>
    <s v="краткосрочный"/>
    <n v="729"/>
    <n v="742520"/>
    <x v="2"/>
    <s v="в аренде"/>
    <s v="консолидация кредитов"/>
    <n v="13612.74"/>
    <n v="17.7"/>
    <n v="72"/>
    <n v="8"/>
    <n v="1"/>
    <n v="93974"/>
    <n v="165616"/>
  </r>
  <r>
    <n v="1316"/>
    <s v="8e31da98-a5d1-43a4-bd7d-08d389ccd9aa"/>
    <x v="0"/>
    <n v="324258"/>
    <s v="краткосрочный"/>
    <n v="735"/>
    <n v="2427022"/>
    <x v="6"/>
    <s v="в аренде"/>
    <s v="консолидация кредитов"/>
    <n v="34180.43"/>
    <n v="9.4"/>
    <n v="20"/>
    <n v="20"/>
    <n v="0"/>
    <n v="2682306"/>
    <n v="3649624"/>
  </r>
  <r>
    <n v="1317"/>
    <s v="da832d82-ba12-4be1-a2c9-944bfa59c9dd"/>
    <x v="0"/>
    <n v="108064"/>
    <s v="краткосрочный"/>
    <n v="715"/>
    <n v="563844"/>
    <x v="5"/>
    <s v="в аренде"/>
    <s v="консолидация кредитов"/>
    <n v="5920.21"/>
    <n v="9.1999999999999993"/>
    <n v="47"/>
    <n v="3"/>
    <n v="0"/>
    <n v="37753"/>
    <n v="45034"/>
  </r>
  <r>
    <n v="1318"/>
    <s v="cbd968ff-3af4-493b-86d0-9bbc1a0c9100"/>
    <x v="0"/>
    <n v="111012"/>
    <s v="краткосрочный"/>
    <n v="699"/>
    <n v="325945"/>
    <x v="11"/>
    <s v="в аренде"/>
    <s v="консолидация кредитов"/>
    <n v="2015.52"/>
    <n v="12.2"/>
    <m/>
    <n v="7"/>
    <n v="0"/>
    <n v="45410"/>
    <n v="383724"/>
  </r>
  <r>
    <n v="1320"/>
    <s v="48ecb5f6-bd0f-4c88-b254-74e8e1eeb814"/>
    <x v="0"/>
    <n v="325512"/>
    <s v="краткосрочный"/>
    <n v="713"/>
    <n v="930601"/>
    <x v="2"/>
    <s v="в аренде"/>
    <s v="консолидация кредитов"/>
    <n v="15044.77"/>
    <n v="12.5"/>
    <n v="20"/>
    <n v="6"/>
    <n v="0"/>
    <n v="161025"/>
    <n v="242462"/>
  </r>
  <r>
    <n v="1321"/>
    <s v="43de4f4e-4813-4b98-ab3b-ebb116e0a569"/>
    <x v="0"/>
    <n v="67562"/>
    <s v="краткосрочный"/>
    <n v="719"/>
    <n v="1264279"/>
    <x v="0"/>
    <s v="в ипотеке"/>
    <s v="консолидация кредитов"/>
    <n v="19490.77"/>
    <n v="11.4"/>
    <n v="78"/>
    <n v="8"/>
    <n v="0"/>
    <n v="112385"/>
    <n v="130636"/>
  </r>
  <r>
    <n v="1324"/>
    <s v="1918512f-7d02-4e03-ad10-c321db9bd0d6"/>
    <x v="0"/>
    <n v="78430"/>
    <s v="краткосрочный"/>
    <n v="699"/>
    <n v="620977"/>
    <x v="3"/>
    <s v="в аренде"/>
    <s v="путешествие"/>
    <n v="11384.61"/>
    <n v="25.4"/>
    <m/>
    <n v="15"/>
    <n v="0"/>
    <n v="87837"/>
    <n v="309144"/>
  </r>
  <r>
    <n v="1325"/>
    <s v="d942d440-d71a-4c23-b5eb-45d4a4169c9a"/>
    <x v="0"/>
    <n v="218174"/>
    <s v="краткосрочный"/>
    <n v="731"/>
    <n v="1168215"/>
    <x v="2"/>
    <s v="в ипотеке"/>
    <s v="консолидация кредитов"/>
    <n v="12947.93"/>
    <n v="9.9"/>
    <m/>
    <n v="8"/>
    <n v="1"/>
    <n v="156522"/>
    <n v="208318"/>
  </r>
  <r>
    <n v="1327"/>
    <s v="259d8be6-6afb-46b4-9309-14bfdcc9fedc"/>
    <x v="0"/>
    <n v="449680"/>
    <s v="краткосрочный"/>
    <n v="739"/>
    <n v="1747620"/>
    <x v="8"/>
    <s v="в ипотеке"/>
    <s v="консолидация кредитов"/>
    <n v="36263.21"/>
    <n v="20.8"/>
    <n v="45"/>
    <n v="15"/>
    <n v="0"/>
    <n v="313405"/>
    <n v="707388"/>
  </r>
  <r>
    <n v="1328"/>
    <s v="6201f781-d2a6-4bbf-8f5b-afa83c412559"/>
    <x v="0"/>
    <n v="269478"/>
    <s v="краткосрочный"/>
    <n v="715"/>
    <n v="930905"/>
    <x v="9"/>
    <s v="в ипотеке"/>
    <s v="консолидация кредитов"/>
    <n v="26143.05"/>
    <n v="15.7"/>
    <n v="76"/>
    <n v="16"/>
    <n v="1"/>
    <n v="265772"/>
    <n v="575212"/>
  </r>
  <r>
    <n v="1330"/>
    <s v="4f1eb263-76e7-42e0-abb7-99358e951730"/>
    <x v="0"/>
    <n v="433752"/>
    <s v="краткосрочный"/>
    <n v="724"/>
    <n v="5806362"/>
    <x v="10"/>
    <s v="в аренде"/>
    <s v="бизнес"/>
    <n v="28306.01"/>
    <n v="6.8"/>
    <n v="17"/>
    <n v="6"/>
    <n v="0"/>
    <n v="354559"/>
    <n v="546656"/>
  </r>
  <r>
    <n v="1331"/>
    <s v="511909f0-3ab2-4929-a383-6bf74f93b74d"/>
    <x v="1"/>
    <n v="212058"/>
    <s v="краткосрочный"/>
    <n v="690"/>
    <n v="763116"/>
    <x v="1"/>
    <s v="в аренде"/>
    <s v="иное"/>
    <n v="7313.1"/>
    <n v="17"/>
    <m/>
    <n v="10"/>
    <n v="0"/>
    <n v="142861"/>
    <n v="386474"/>
  </r>
  <r>
    <n v="1332"/>
    <s v="6742cff9-8609-4f27-8de8-be461bde7a04"/>
    <x v="0"/>
    <n v="213752"/>
    <s v="краткосрочный"/>
    <n v="747"/>
    <n v="1153794"/>
    <x v="2"/>
    <s v="в аренде"/>
    <s v="консолидация кредитов"/>
    <n v="19056.810000000001"/>
    <n v="13"/>
    <n v="19"/>
    <n v="10"/>
    <n v="0"/>
    <n v="8474"/>
    <n v="755326"/>
  </r>
  <r>
    <n v="1333"/>
    <s v="4da089b3-2a0e-4bd1-ac95-1ba125bdcdbb"/>
    <x v="0"/>
    <n v="112706"/>
    <s v="краткосрочный"/>
    <n v="744"/>
    <n v="973275"/>
    <x v="2"/>
    <s v="в ипотеке"/>
    <s v="консолидация кредитов"/>
    <n v="7688.92"/>
    <n v="17.600000000000001"/>
    <n v="14"/>
    <n v="9"/>
    <n v="0"/>
    <n v="99750"/>
    <n v="220814"/>
  </r>
  <r>
    <n v="1335"/>
    <s v="6b128802-bdc6-4a16-ae1c-c0851167e752"/>
    <x v="0"/>
    <n v="519508"/>
    <s v="долгосрочный"/>
    <n v="660"/>
    <n v="3084536"/>
    <x v="2"/>
    <s v="в собственности"/>
    <s v="консолидация кредитов"/>
    <n v="35214.980000000003"/>
    <n v="20.9"/>
    <m/>
    <n v="13"/>
    <n v="1"/>
    <n v="424555"/>
    <n v="664334"/>
  </r>
  <r>
    <n v="1336"/>
    <s v="d0ff9097-bed0-480b-80d1-39777a50792c"/>
    <x v="0"/>
    <n v="150216"/>
    <s v="краткосрочный"/>
    <n v="740"/>
    <n v="1760597"/>
    <x v="7"/>
    <s v="в аренде"/>
    <s v="консолидация кредитов"/>
    <n v="9551.2999999999993"/>
    <n v="5.7"/>
    <n v="16"/>
    <n v="9"/>
    <n v="0"/>
    <n v="13129"/>
    <n v="183040"/>
  </r>
  <r>
    <n v="1337"/>
    <s v="c85e8ff9-0e5e-482c-9ad6-35acd16cdeab"/>
    <x v="0"/>
    <n v="327008"/>
    <s v="краткосрочный"/>
    <n v="737"/>
    <n v="941355"/>
    <x v="3"/>
    <s v="в собственности"/>
    <s v="консолидация кредитов"/>
    <n v="3749.84"/>
    <n v="17.600000000000001"/>
    <m/>
    <n v="10"/>
    <n v="0"/>
    <n v="192223"/>
    <n v="573650"/>
  </r>
  <r>
    <n v="1338"/>
    <s v="2af8bfa6-3ab7-4f14-b71a-2ee5dfed5038"/>
    <x v="0"/>
    <n v="214522"/>
    <s v="долгосрочный"/>
    <n v="723"/>
    <n v="518757"/>
    <x v="5"/>
    <s v="в аренде"/>
    <s v="консолидация кредитов"/>
    <n v="6441.19"/>
    <n v="25"/>
    <m/>
    <n v="7"/>
    <n v="1"/>
    <n v="148675"/>
    <n v="214654"/>
  </r>
  <r>
    <n v="1339"/>
    <s v="6504d7a6-628f-4b67-b2cf-a62876bf65bd"/>
    <x v="0"/>
    <n v="543466"/>
    <s v="краткосрочный"/>
    <n v="748"/>
    <n v="1163978"/>
    <x v="2"/>
    <s v="в ипотеке"/>
    <s v="консолидация кредитов"/>
    <n v="10572.93"/>
    <n v="14"/>
    <m/>
    <n v="9"/>
    <n v="0"/>
    <n v="197657"/>
    <n v="908182"/>
  </r>
  <r>
    <n v="1342"/>
    <s v="e14cce30-64ca-4c2d-a561-2a9e32794fae"/>
    <x v="1"/>
    <n v="238854"/>
    <s v="долгосрочный"/>
    <n v="703"/>
    <n v="693861"/>
    <x v="8"/>
    <s v="в аренде"/>
    <s v="консолидация кредитов"/>
    <n v="16652.740000000002"/>
    <n v="13.4"/>
    <n v="39"/>
    <n v="13"/>
    <n v="0"/>
    <n v="132240"/>
    <n v="293348"/>
  </r>
  <r>
    <n v="1344"/>
    <s v="be208dcb-f79d-44b2-9f69-75589499372c"/>
    <x v="0"/>
    <n v="352396"/>
    <s v="краткосрочный"/>
    <n v="699"/>
    <n v="1141254"/>
    <x v="6"/>
    <s v="в аренде"/>
    <s v="консолидация кредитов"/>
    <n v="19972.04"/>
    <n v="21.1"/>
    <m/>
    <n v="5"/>
    <n v="0"/>
    <n v="530309"/>
    <n v="746988"/>
  </r>
  <r>
    <n v="1345"/>
    <s v="1ad45ded-1e86-4f41-ba2c-3fbb11a7228d"/>
    <x v="0"/>
    <n v="673464"/>
    <s v="краткосрочный"/>
    <n v="739"/>
    <n v="2617326"/>
    <x v="2"/>
    <s v="в аренде"/>
    <s v="консолидация кредитов"/>
    <n v="25737.02"/>
    <n v="29.1"/>
    <m/>
    <n v="6"/>
    <n v="0"/>
    <n v="889162"/>
    <n v="1208394"/>
  </r>
  <r>
    <n v="1346"/>
    <s v="804213f4-73b3-49d4-9f6b-cd8bfa09d279"/>
    <x v="0"/>
    <n v="257444"/>
    <s v="краткосрочный"/>
    <n v="739"/>
    <n v="1037609"/>
    <x v="2"/>
    <s v="в ипотеке"/>
    <s v="консолидация кредитов"/>
    <n v="17985.400000000001"/>
    <n v="16.899999999999999"/>
    <n v="63"/>
    <n v="9"/>
    <n v="0"/>
    <n v="191710"/>
    <n v="765468"/>
  </r>
  <r>
    <n v="1347"/>
    <s v="1f8a2969-be14-4b17-9ed0-bf7d9465c962"/>
    <x v="0"/>
    <n v="642246"/>
    <s v="долгосрочный"/>
    <n v="691"/>
    <n v="1207830"/>
    <x v="9"/>
    <s v="в ипотеке"/>
    <s v="ремонт жилья"/>
    <n v="12581.42"/>
    <n v="22.5"/>
    <m/>
    <n v="7"/>
    <n v="0"/>
    <n v="129276"/>
    <n v="645194"/>
  </r>
  <r>
    <n v="1348"/>
    <s v="f1ca4068-7914-4058-b276-a40d4e71d6c0"/>
    <x v="0"/>
    <n v="112728"/>
    <s v="краткосрочный"/>
    <n v="736"/>
    <n v="584079"/>
    <x v="6"/>
    <s v="в ипотеке"/>
    <s v="консолидация кредитов"/>
    <n v="8031.11"/>
    <n v="22.9"/>
    <m/>
    <n v="4"/>
    <n v="1"/>
    <n v="38893"/>
    <n v="281512"/>
  </r>
  <r>
    <n v="1349"/>
    <s v="8f316f59-314a-4dbb-9625-a9f1df648c0d"/>
    <x v="0"/>
    <n v="237930"/>
    <s v="долгосрочный"/>
    <n v="711"/>
    <n v="1245374"/>
    <x v="7"/>
    <s v="в ипотеке"/>
    <s v="консолидация кредитов"/>
    <n v="30511.72"/>
    <n v="6.5"/>
    <n v="44"/>
    <n v="11"/>
    <n v="1"/>
    <n v="145635"/>
    <n v="201938"/>
  </r>
  <r>
    <n v="1351"/>
    <s v="a5ceece0-c917-49f4-9c92-933093287117"/>
    <x v="0"/>
    <n v="545842"/>
    <s v="долгосрочный"/>
    <n v="676"/>
    <n v="1123660"/>
    <x v="5"/>
    <s v="в аренде"/>
    <s v="консолидация кредитов"/>
    <n v="36331.800000000003"/>
    <n v="17"/>
    <n v="49"/>
    <n v="20"/>
    <n v="0"/>
    <n v="445341"/>
    <n v="935858"/>
  </r>
  <r>
    <n v="1352"/>
    <s v="0a1cbeab-44e8-4366-bd31-9459dcce1ff0"/>
    <x v="0"/>
    <n v="670758"/>
    <s v="долгосрочный"/>
    <n v="665"/>
    <n v="2124067"/>
    <x v="11"/>
    <s v="в ипотеке"/>
    <s v="иное"/>
    <n v="34693.24"/>
    <n v="15"/>
    <n v="49"/>
    <n v="8"/>
    <n v="0"/>
    <n v="68989"/>
    <n v="272668"/>
  </r>
  <r>
    <n v="1353"/>
    <s v="2d783eed-deb5-42b7-a7a4-d34408141253"/>
    <x v="1"/>
    <n v="613668"/>
    <s v="долгосрочный"/>
    <n v="738"/>
    <n v="1608787"/>
    <x v="0"/>
    <s v="в ипотеке"/>
    <s v="консолидация кредитов"/>
    <n v="31384.77"/>
    <n v="17.600000000000001"/>
    <m/>
    <n v="13"/>
    <n v="0"/>
    <n v="891708"/>
    <n v="2335982"/>
  </r>
  <r>
    <n v="1354"/>
    <s v="85ee2e04-1cd1-428d-a66a-e658f9ea48f7"/>
    <x v="0"/>
    <n v="245278"/>
    <s v="долгосрочный"/>
    <n v="683"/>
    <n v="916009"/>
    <x v="0"/>
    <s v="в ипотеке"/>
    <s v="консолидация кредитов"/>
    <n v="15648.59"/>
    <n v="9.5"/>
    <n v="73"/>
    <n v="7"/>
    <n v="0"/>
    <n v="75886"/>
    <n v="291962"/>
  </r>
  <r>
    <n v="1355"/>
    <s v="48af83bc-a382-4872-aa82-362c7d23c440"/>
    <x v="0"/>
    <n v="398222"/>
    <s v="краткосрочный"/>
    <n v="719"/>
    <n v="1108175"/>
    <x v="2"/>
    <s v="в аренде"/>
    <s v="консолидация кредитов"/>
    <n v="22440.52"/>
    <n v="31"/>
    <n v="22"/>
    <n v="20"/>
    <n v="0"/>
    <n v="478154"/>
    <n v="1006654"/>
  </r>
  <r>
    <n v="1356"/>
    <s v="32821491-7434-4977-b5d3-0c54c17d8869"/>
    <x v="0"/>
    <n v="153362"/>
    <s v="краткосрочный"/>
    <n v="746"/>
    <n v="1892210"/>
    <x v="5"/>
    <s v="в ипотеке"/>
    <s v="консолидация кредитов"/>
    <n v="19174.419999999998"/>
    <n v="31.7"/>
    <n v="18"/>
    <n v="8"/>
    <n v="0"/>
    <n v="468806"/>
    <n v="714252"/>
  </r>
  <r>
    <n v="1357"/>
    <s v="24eeadbe-2a30-47d8-8289-bced495414ac"/>
    <x v="0"/>
    <n v="85954"/>
    <s v="краткосрочный"/>
    <n v="718"/>
    <n v="556719"/>
    <x v="1"/>
    <s v="в аренде"/>
    <s v="консолидация кредитов"/>
    <n v="1874.35"/>
    <n v="4.9000000000000004"/>
    <m/>
    <n v="4"/>
    <n v="0"/>
    <n v="73131"/>
    <n v="193336"/>
  </r>
  <r>
    <n v="1358"/>
    <s v="c4552960-5389-4827-bbc9-ecfa0c7fe071"/>
    <x v="1"/>
    <n v="308858"/>
    <s v="долгосрочный"/>
    <n v="733"/>
    <n v="1095559"/>
    <x v="2"/>
    <s v="в ипотеке"/>
    <s v="консолидация кредитов"/>
    <n v="11868.54"/>
    <n v="16"/>
    <m/>
    <n v="4"/>
    <n v="0"/>
    <n v="1995"/>
    <n v="289564"/>
  </r>
  <r>
    <n v="1360"/>
    <s v="96c6e2cf-9715-47d7-adee-8e58478be793"/>
    <x v="1"/>
    <n v="718916"/>
    <s v="долгосрочный"/>
    <n v="697"/>
    <n v="2522364"/>
    <x v="3"/>
    <s v="в собственности"/>
    <s v="консолидация кредитов"/>
    <n v="8092.48"/>
    <n v="10.6"/>
    <m/>
    <n v="8"/>
    <n v="0"/>
    <n v="87115"/>
    <n v="478082"/>
  </r>
  <r>
    <n v="1363"/>
    <s v="a2f53cf0-4be4-4fb3-b256-99715f5310ca"/>
    <x v="1"/>
    <n v="261052"/>
    <s v="краткосрочный"/>
    <n v="747"/>
    <n v="2160528"/>
    <x v="10"/>
    <s v="в аренде"/>
    <s v="консолидация кредитов"/>
    <n v="24305.94"/>
    <n v="20.399999999999999"/>
    <n v="50"/>
    <n v="23"/>
    <n v="0"/>
    <n v="160265"/>
    <n v="751322"/>
  </r>
  <r>
    <n v="1365"/>
    <s v="2fd6c069-3088-425c-a103-2bcd39045412"/>
    <x v="0"/>
    <n v="138534"/>
    <s v="краткосрочный"/>
    <n v="703"/>
    <n v="1215126"/>
    <x v="4"/>
    <s v="в ипотеке"/>
    <s v="консолидация кредитов"/>
    <n v="13568.66"/>
    <n v="14.2"/>
    <n v="47"/>
    <n v="6"/>
    <n v="0"/>
    <n v="47500"/>
    <n v="56298"/>
  </r>
  <r>
    <n v="1367"/>
    <s v="4f136098-a7fb-4473-aa86-4f7e140bde0f"/>
    <x v="0"/>
    <n v="217470"/>
    <s v="краткосрочный"/>
    <n v="747"/>
    <n v="1877219"/>
    <x v="2"/>
    <s v="в ипотеке"/>
    <s v="консолидация кредитов"/>
    <n v="12201.99"/>
    <n v="30"/>
    <n v="12"/>
    <n v="22"/>
    <n v="0"/>
    <n v="407968"/>
    <n v="1769240"/>
  </r>
  <r>
    <n v="1368"/>
    <s v="5e0dbf17-0568-41fa-8534-d5336c6ed89a"/>
    <x v="1"/>
    <n v="644094"/>
    <s v="краткосрочный"/>
    <n v="734"/>
    <n v="2225052"/>
    <x v="1"/>
    <s v="в ипотеке"/>
    <s v="консолидация кредитов"/>
    <n v="34859.11"/>
    <n v="19.399999999999999"/>
    <m/>
    <n v="20"/>
    <n v="0"/>
    <n v="413060"/>
    <n v="534402"/>
  </r>
  <r>
    <n v="1369"/>
    <s v="748bc205-e205-481b-9012-60f0385f288f"/>
    <x v="0"/>
    <n v="244420"/>
    <s v="долгосрочный"/>
    <n v="696"/>
    <n v="2461184"/>
    <x v="5"/>
    <s v="в ипотеке"/>
    <s v="приобретение автомобиля"/>
    <n v="31585.22"/>
    <n v="27"/>
    <n v="2"/>
    <n v="27"/>
    <n v="0"/>
    <n v="227373"/>
    <n v="2289430"/>
  </r>
  <r>
    <n v="1370"/>
    <s v="27aa06c2-806d-4fe0-8726-a94a767424eb"/>
    <x v="0"/>
    <n v="189376"/>
    <s v="краткосрочный"/>
    <n v="733"/>
    <n v="1127916"/>
    <x v="0"/>
    <s v="в аренде"/>
    <s v="консолидация кредитов"/>
    <n v="18704.55"/>
    <n v="14.4"/>
    <m/>
    <n v="24"/>
    <n v="0"/>
    <n v="137731"/>
    <n v="239470"/>
  </r>
  <r>
    <n v="1371"/>
    <s v="7db5f79b-ebae-49a4-9055-a7562b285389"/>
    <x v="0"/>
    <n v="108856"/>
    <s v="краткосрочный"/>
    <n v="672"/>
    <n v="1692045"/>
    <x v="4"/>
    <s v="в аренде"/>
    <s v="иное"/>
    <n v="23688.63"/>
    <n v="6"/>
    <n v="17"/>
    <n v="13"/>
    <n v="1"/>
    <n v="83600"/>
    <n v="509498"/>
  </r>
  <r>
    <n v="1372"/>
    <s v="0b0d12e0-e593-49fc-9dd2-e01b8a3ae121"/>
    <x v="0"/>
    <n v="216194"/>
    <s v="краткосрочный"/>
    <n v="731"/>
    <n v="552539"/>
    <x v="2"/>
    <s v="в аренде"/>
    <s v="консолидация кредитов"/>
    <n v="10820.69"/>
    <n v="15.4"/>
    <n v="9"/>
    <n v="11"/>
    <n v="0"/>
    <n v="251674"/>
    <n v="419298"/>
  </r>
  <r>
    <n v="1374"/>
    <s v="eaa4e4e9-ea49-43c9-b49f-8c45fb8e7de6"/>
    <x v="1"/>
    <n v="107492"/>
    <s v="краткосрочный"/>
    <n v="681"/>
    <n v="807576"/>
    <x v="5"/>
    <s v="в аренде"/>
    <s v="иное"/>
    <n v="3936.8"/>
    <n v="9.1"/>
    <n v="16"/>
    <n v="5"/>
    <n v="0"/>
    <n v="43833"/>
    <n v="111782"/>
  </r>
  <r>
    <n v="1375"/>
    <s v="10b6058c-c637-4a3b-a909-ac130555ed0e"/>
    <x v="0"/>
    <n v="455532"/>
    <s v="краткосрочный"/>
    <n v="716"/>
    <n v="1121285"/>
    <x v="4"/>
    <s v="в аренде"/>
    <s v="консолидация кредитов"/>
    <n v="6419.34"/>
    <n v="14.5"/>
    <m/>
    <n v="16"/>
    <n v="0"/>
    <n v="361779"/>
    <n v="856680"/>
  </r>
  <r>
    <n v="1376"/>
    <s v="2fbbb212-4c9a-4469-a001-4096ab2ed7f7"/>
    <x v="1"/>
    <n v="204600"/>
    <s v="краткосрочный"/>
    <n v="719"/>
    <n v="1007019"/>
    <x v="11"/>
    <s v="в ипотеке"/>
    <s v="консолидация кредитов"/>
    <n v="16028.4"/>
    <n v="16.100000000000001"/>
    <m/>
    <n v="13"/>
    <n v="0"/>
    <n v="347928"/>
    <n v="540012"/>
  </r>
  <r>
    <n v="1378"/>
    <s v="4ea67148-38ca-4688-9356-db14e56d6e10"/>
    <x v="0"/>
    <n v="505912"/>
    <s v="краткосрочный"/>
    <n v="747"/>
    <n v="1238952"/>
    <x v="2"/>
    <s v="в ипотеке"/>
    <s v="консолидация кредитов"/>
    <n v="13835.04"/>
    <n v="21.9"/>
    <m/>
    <n v="26"/>
    <n v="0"/>
    <n v="674785"/>
    <n v="1676642"/>
  </r>
  <r>
    <n v="1382"/>
    <s v="da1de7f3-8d7e-4680-b47d-5ec0c205b9bc"/>
    <x v="0"/>
    <n v="172040"/>
    <s v="краткосрочный"/>
    <n v="730"/>
    <n v="479275"/>
    <x v="4"/>
    <s v="в аренде"/>
    <s v="консолидация кредитов"/>
    <n v="7828"/>
    <n v="9.6999999999999993"/>
    <m/>
    <n v="12"/>
    <n v="0"/>
    <n v="219355"/>
    <n v="310508"/>
  </r>
  <r>
    <n v="1386"/>
    <s v="68f48b57-2a62-4da7-8e4f-b53aae8c1a4d"/>
    <x v="1"/>
    <n v="780560"/>
    <s v="долгосрочный"/>
    <n v="614"/>
    <n v="1637135"/>
    <x v="6"/>
    <s v="в собственности"/>
    <s v="ремонт жилья"/>
    <n v="43383.839999999997"/>
    <n v="25.7"/>
    <n v="30"/>
    <n v="10"/>
    <n v="1"/>
    <n v="265354"/>
    <n v="618200"/>
  </r>
  <r>
    <n v="1387"/>
    <s v="ac1693b3-7df6-4456-88ea-51a21724661a"/>
    <x v="0"/>
    <n v="441452"/>
    <s v="краткосрочный"/>
    <n v="720"/>
    <n v="869288"/>
    <x v="4"/>
    <s v="в аренде"/>
    <s v="консолидация кредитов"/>
    <n v="20717.79"/>
    <n v="15.6"/>
    <m/>
    <n v="9"/>
    <n v="0"/>
    <n v="301169"/>
    <n v="345620"/>
  </r>
  <r>
    <n v="1388"/>
    <s v="192bc557-cd9b-4c14-a9e6-59ba96fc5f06"/>
    <x v="0"/>
    <n v="111078"/>
    <s v="краткосрочный"/>
    <n v="745"/>
    <n v="1841879"/>
    <x v="3"/>
    <s v="в собственности"/>
    <s v="консолидация кредитов"/>
    <n v="9454.9699999999993"/>
    <n v="24.4"/>
    <m/>
    <n v="16"/>
    <n v="1"/>
    <n v="526870"/>
    <n v="1289772"/>
  </r>
  <r>
    <n v="1389"/>
    <s v="9fb1ad76-eeb4-4e22-9533-4b94d89edf02"/>
    <x v="0"/>
    <n v="444840"/>
    <s v="долгосрочный"/>
    <n v="728"/>
    <n v="916275"/>
    <x v="6"/>
    <s v="в ипотеке"/>
    <s v="консолидация кредитов"/>
    <n v="10995.3"/>
    <n v="7.8"/>
    <m/>
    <n v="8"/>
    <n v="0"/>
    <n v="354692"/>
    <n v="613910"/>
  </r>
  <r>
    <n v="1390"/>
    <s v="61c1ced2-5271-40e4-92c8-e8425fd52143"/>
    <x v="0"/>
    <n v="178178"/>
    <s v="краткосрочный"/>
    <n v="747"/>
    <n v="827127"/>
    <x v="11"/>
    <s v="в ипотеке"/>
    <s v="консолидация кредитов"/>
    <n v="4446"/>
    <n v="39.6"/>
    <n v="34"/>
    <n v="12"/>
    <n v="0"/>
    <n v="86070"/>
    <n v="324676"/>
  </r>
  <r>
    <n v="1391"/>
    <s v="2c433864-b08e-4dfa-850b-395a36e84950"/>
    <x v="0"/>
    <n v="371272"/>
    <s v="долгосрочный"/>
    <n v="681"/>
    <n v="890929"/>
    <x v="1"/>
    <s v="в аренде"/>
    <s v="консолидация кредитов"/>
    <n v="18858.07"/>
    <n v="9.9"/>
    <m/>
    <n v="7"/>
    <n v="0"/>
    <n v="356307"/>
    <n v="541420"/>
  </r>
  <r>
    <n v="1392"/>
    <s v="60f0f4e0-3986-46e3-bb5e-64bdce9c045f"/>
    <x v="1"/>
    <n v="432168"/>
    <s v="долгосрочный"/>
    <n v="693"/>
    <n v="1404632"/>
    <x v="10"/>
    <s v="в аренде"/>
    <s v="консолидация кредитов"/>
    <n v="24229.94"/>
    <n v="12.3"/>
    <n v="17"/>
    <n v="15"/>
    <n v="0"/>
    <n v="308047"/>
    <n v="457886"/>
  </r>
  <r>
    <n v="1393"/>
    <s v="d19fe356-f219-4624-ab6d-be53df6deee7"/>
    <x v="1"/>
    <n v="268708"/>
    <s v="долгосрочный"/>
    <n v="730"/>
    <n v="870219"/>
    <x v="6"/>
    <s v="в аренде"/>
    <s v="консолидация кредитов"/>
    <n v="16454.57"/>
    <n v="23.3"/>
    <m/>
    <n v="5"/>
    <n v="0"/>
    <n v="169195"/>
    <n v="201542"/>
  </r>
  <r>
    <n v="1395"/>
    <s v="f99719f4-0dc6-4ed2-ac0f-2e1e88e7ac3e"/>
    <x v="0"/>
    <n v="215886"/>
    <s v="краткосрочный"/>
    <n v="707"/>
    <n v="783085"/>
    <x v="4"/>
    <s v="в аренде"/>
    <s v="консолидация кредитов"/>
    <n v="8809.5400000000009"/>
    <n v="11"/>
    <m/>
    <n v="11"/>
    <n v="0"/>
    <n v="179949"/>
    <n v="304612"/>
  </r>
  <r>
    <n v="1396"/>
    <s v="7c8e2129-fb3b-480c-b0eb-532a151812c5"/>
    <x v="0"/>
    <n v="544940"/>
    <s v="долгосрочный"/>
    <n v="708"/>
    <n v="1780870"/>
    <x v="1"/>
    <s v="в ипотеке"/>
    <s v="бизнес"/>
    <n v="16398.900000000001"/>
    <n v="17.399999999999999"/>
    <m/>
    <n v="10"/>
    <n v="0"/>
    <n v="429229"/>
    <n v="1453254"/>
  </r>
  <r>
    <n v="1398"/>
    <s v="b5f3fb8d-95f7-4df9-8180-e5ee8a46de70"/>
    <x v="0"/>
    <n v="789096"/>
    <s v="долгосрочный"/>
    <n v="681"/>
    <n v="2433900"/>
    <x v="9"/>
    <s v="в ипотеке"/>
    <s v="консолидация кредитов"/>
    <n v="39956.43"/>
    <n v="28.1"/>
    <m/>
    <n v="17"/>
    <n v="0"/>
    <n v="2191726"/>
    <n v="2589576"/>
  </r>
  <r>
    <n v="1399"/>
    <s v="bc301b42-c7ac-43a0-afc4-f628d1ae8918"/>
    <x v="0"/>
    <n v="444444"/>
    <s v="краткосрочный"/>
    <n v="704"/>
    <n v="1458592"/>
    <x v="2"/>
    <s v="в аренде"/>
    <s v="консолидация кредитов"/>
    <n v="25768.37"/>
    <n v="22.5"/>
    <m/>
    <n v="24"/>
    <n v="0"/>
    <n v="616113"/>
    <n v="1017698"/>
  </r>
  <r>
    <n v="1400"/>
    <s v="cc58d787-d423-40ee-b1e5-706be95eaf7f"/>
    <x v="0"/>
    <n v="536976"/>
    <s v="краткосрочный"/>
    <n v="668"/>
    <n v="1780775"/>
    <x v="2"/>
    <s v="в аренде"/>
    <s v="консолидация кредитов"/>
    <n v="27453.48"/>
    <n v="38.799999999999997"/>
    <n v="39"/>
    <n v="11"/>
    <n v="0"/>
    <n v="732754"/>
    <n v="968550"/>
  </r>
  <r>
    <n v="1401"/>
    <s v="27f90c43-00bd-4d09-bdec-1a865c679f00"/>
    <x v="0"/>
    <n v="223080"/>
    <s v="краткосрочный"/>
    <n v="721"/>
    <n v="2022930"/>
    <x v="2"/>
    <s v="в аренде"/>
    <s v="консолидация кредитов"/>
    <n v="14379.77"/>
    <n v="8.5"/>
    <m/>
    <n v="7"/>
    <n v="0"/>
    <n v="100852"/>
    <n v="269698"/>
  </r>
  <r>
    <n v="1402"/>
    <s v="0cbfb2a5-ff94-4dbb-bcf9-6bc0bd5c9e95"/>
    <x v="0"/>
    <n v="329780"/>
    <s v="долгосрочный"/>
    <n v="679"/>
    <n v="918194"/>
    <x v="0"/>
    <s v="в ипотеке"/>
    <s v="иное"/>
    <n v="7957.77"/>
    <n v="19.100000000000001"/>
    <m/>
    <n v="3"/>
    <n v="0"/>
    <n v="123120"/>
    <n v="145464"/>
  </r>
  <r>
    <n v="1403"/>
    <s v="28f97812-a3ad-40e0-acf8-426a838504f1"/>
    <x v="0"/>
    <n v="451154"/>
    <s v="долгосрочный"/>
    <n v="726"/>
    <n v="5306301"/>
    <x v="1"/>
    <s v="в собственности"/>
    <s v="ремонт жилья"/>
    <n v="43246.28"/>
    <n v="13"/>
    <m/>
    <n v="13"/>
    <n v="0"/>
    <n v="191691"/>
    <n v="932624"/>
  </r>
  <r>
    <n v="1405"/>
    <s v="31f34c02-a3c9-4384-adff-a591b06a177c"/>
    <x v="0"/>
    <n v="116930"/>
    <s v="краткосрочный"/>
    <n v="724"/>
    <n v="1320557"/>
    <x v="2"/>
    <s v="в ипотеке"/>
    <s v="иное"/>
    <n v="10366.4"/>
    <n v="16.2"/>
    <m/>
    <n v="5"/>
    <n v="0"/>
    <n v="63764"/>
    <n v="101112"/>
  </r>
  <r>
    <n v="1406"/>
    <s v="2446bd8f-e614-4a93-8c99-55c4824eba13"/>
    <x v="0"/>
    <n v="167772"/>
    <s v="краткосрочный"/>
    <n v="719"/>
    <n v="835943"/>
    <x v="9"/>
    <s v="в собственности"/>
    <s v="путешествие"/>
    <n v="11981.78"/>
    <n v="26.1"/>
    <m/>
    <n v="6"/>
    <n v="1"/>
    <n v="45239"/>
    <n v="131274"/>
  </r>
  <r>
    <n v="1407"/>
    <s v="a7abd60b-7a59-425d-9925-460987ec6c3e"/>
    <x v="1"/>
    <n v="392722"/>
    <s v="краткосрочный"/>
    <n v="748"/>
    <n v="1168215"/>
    <x v="3"/>
    <s v="в собственности"/>
    <s v="консолидация кредитов"/>
    <n v="15089.42"/>
    <n v="30.9"/>
    <n v="30"/>
    <n v="18"/>
    <n v="0"/>
    <n v="120498"/>
    <n v="375056"/>
  </r>
  <r>
    <n v="1409"/>
    <s v="9c015267-04ee-4b5f-bed8-0e10f6ea36ea"/>
    <x v="0"/>
    <n v="120164"/>
    <s v="краткосрочный"/>
    <n v="737"/>
    <n v="741228"/>
    <x v="7"/>
    <s v="в собственности"/>
    <s v="консолидация кредитов"/>
    <n v="7288.59"/>
    <n v="11.9"/>
    <m/>
    <n v="19"/>
    <n v="0"/>
    <n v="196213"/>
    <n v="584078"/>
  </r>
  <r>
    <n v="1410"/>
    <s v="603246c5-8c17-4aa7-8879-e1a5c9c3de87"/>
    <x v="1"/>
    <n v="217514"/>
    <s v="краткосрочный"/>
    <n v="654"/>
    <n v="525996"/>
    <x v="11"/>
    <s v="в собственности"/>
    <s v="консолидация кредитов"/>
    <n v="4996.8100000000004"/>
    <n v="9.6999999999999993"/>
    <m/>
    <n v="7"/>
    <n v="0"/>
    <n v="122227"/>
    <n v="202202"/>
  </r>
  <r>
    <n v="1411"/>
    <s v="8d4039e2-37db-400c-9fd8-b63fbf875555"/>
    <x v="1"/>
    <n v="234058"/>
    <s v="краткосрочный"/>
    <n v="707"/>
    <n v="2467530"/>
    <x v="8"/>
    <s v="в ипотеке"/>
    <s v="ремонт жилья"/>
    <n v="14126.69"/>
    <n v="17.5"/>
    <n v="36"/>
    <n v="9"/>
    <n v="1"/>
    <n v="86583"/>
    <n v="169356"/>
  </r>
  <r>
    <n v="1412"/>
    <s v="30c4cfc2-15e7-4833-b4fd-8823d362118d"/>
    <x v="0"/>
    <n v="223234"/>
    <s v="краткосрочный"/>
    <n v="724"/>
    <n v="1156758"/>
    <x v="4"/>
    <s v="в аренде"/>
    <s v="консолидация кредитов"/>
    <n v="5668.08"/>
    <n v="13"/>
    <m/>
    <n v="7"/>
    <n v="0"/>
    <n v="156370"/>
    <n v="203214"/>
  </r>
  <r>
    <n v="1413"/>
    <s v="fdd59d55-6bfb-497c-9858-42883d4ba3f6"/>
    <x v="0"/>
    <n v="428846"/>
    <s v="краткосрочный"/>
    <n v="703"/>
    <n v="823042"/>
    <x v="2"/>
    <s v="в ипотеке"/>
    <s v="консолидация кредитов"/>
    <n v="13854.61"/>
    <n v="19.2"/>
    <n v="50"/>
    <n v="13"/>
    <n v="0"/>
    <n v="487407"/>
    <n v="990132"/>
  </r>
  <r>
    <n v="1416"/>
    <s v="a49ad179-164a-4109-8353-b7589d8bf594"/>
    <x v="0"/>
    <n v="348348"/>
    <s v="краткосрочный"/>
    <n v="709"/>
    <n v="846108"/>
    <x v="1"/>
    <s v="в собственности"/>
    <s v="консолидация кредитов"/>
    <n v="6938.04"/>
    <n v="14.9"/>
    <m/>
    <n v="8"/>
    <n v="0"/>
    <n v="190817"/>
    <n v="265562"/>
  </r>
  <r>
    <n v="1417"/>
    <s v="6181e925-d5d8-46a2-af7c-2eb1e0880257"/>
    <x v="0"/>
    <n v="43758"/>
    <s v="краткосрочный"/>
    <n v="701"/>
    <n v="1228464"/>
    <x v="2"/>
    <s v="в аренде"/>
    <s v="иное"/>
    <n v="7503.86"/>
    <n v="23.8"/>
    <m/>
    <n v="8"/>
    <n v="1"/>
    <n v="57874"/>
    <n v="183590"/>
  </r>
  <r>
    <n v="1418"/>
    <s v="59d3bc3f-9409-4911-b987-cb2ae9b89ccc"/>
    <x v="0"/>
    <n v="411730"/>
    <s v="долгосрочный"/>
    <n v="725"/>
    <n v="2621164"/>
    <x v="1"/>
    <s v="в аренде"/>
    <s v="консолидация кредитов"/>
    <n v="18020.55"/>
    <n v="16"/>
    <m/>
    <n v="3"/>
    <n v="0"/>
    <n v="117762"/>
    <n v="592856"/>
  </r>
  <r>
    <n v="1420"/>
    <s v="69cf6d62-9f60-4786-a2a8-afaedf87ce2e"/>
    <x v="1"/>
    <n v="215578"/>
    <s v="долгосрочный"/>
    <n v="665"/>
    <n v="595783"/>
    <x v="5"/>
    <s v="в собственности"/>
    <s v="консолидация кредитов"/>
    <n v="8291.2199999999993"/>
    <n v="11"/>
    <m/>
    <n v="11"/>
    <n v="0"/>
    <n v="220115"/>
    <n v="407154"/>
  </r>
  <r>
    <n v="1421"/>
    <s v="f7e430c4-029f-4ca6-9ca3-21ffca56f5bf"/>
    <x v="0"/>
    <n v="198308"/>
    <s v="краткосрочный"/>
    <n v="706"/>
    <n v="846431"/>
    <x v="9"/>
    <s v="в аренде"/>
    <s v="консолидация кредитов"/>
    <n v="4753.99"/>
    <n v="16.399999999999999"/>
    <n v="31"/>
    <n v="8"/>
    <n v="0"/>
    <n v="58881"/>
    <n v="112310"/>
  </r>
  <r>
    <n v="1423"/>
    <s v="8d1de553-e0ea-429f-9791-f55fa8c99ee1"/>
    <x v="1"/>
    <n v="292490"/>
    <s v="краткосрочный"/>
    <n v="739"/>
    <n v="1029857"/>
    <x v="2"/>
    <s v="в ипотеке"/>
    <s v="консолидация кредитов"/>
    <n v="21713.01"/>
    <n v="22.1"/>
    <n v="31"/>
    <n v="15"/>
    <n v="0"/>
    <n v="387714"/>
    <n v="811800"/>
  </r>
  <r>
    <n v="1424"/>
    <s v="6944e76f-c877-4782-bd47-8689b418d091"/>
    <x v="0"/>
    <n v="668712"/>
    <s v="краткосрочный"/>
    <n v="684"/>
    <n v="3368890"/>
    <x v="2"/>
    <s v="в ипотеке"/>
    <s v="бизнес"/>
    <n v="53902.239999999998"/>
    <n v="29.7"/>
    <n v="28"/>
    <n v="11"/>
    <n v="1"/>
    <n v="141037"/>
    <n v="265100"/>
  </r>
  <r>
    <n v="1425"/>
    <s v="e4b13240-43a4-49e6-be12-bf70f69d9492"/>
    <x v="0"/>
    <n v="220880"/>
    <s v="краткосрочный"/>
    <n v="744"/>
    <n v="1239940"/>
    <x v="2"/>
    <s v="в собственности"/>
    <s v="ремонт жилья"/>
    <n v="1797.97"/>
    <n v="13"/>
    <n v="51"/>
    <n v="4"/>
    <n v="1"/>
    <n v="42370"/>
    <n v="225038"/>
  </r>
  <r>
    <n v="1426"/>
    <s v="349a9d0c-f5b0-49df-991e-1d628d2f47c1"/>
    <x v="0"/>
    <n v="110286"/>
    <s v="краткосрочный"/>
    <n v="736"/>
    <n v="969513"/>
    <x v="2"/>
    <s v="в ипотеке"/>
    <s v="ремонт жилья"/>
    <n v="12280.46"/>
    <n v="9.6"/>
    <m/>
    <n v="6"/>
    <n v="0"/>
    <n v="31160"/>
    <n v="70620"/>
  </r>
  <r>
    <n v="1427"/>
    <s v="336159c4-7a7a-4ece-ac14-dbba1de63e4a"/>
    <x v="0"/>
    <n v="249480"/>
    <s v="долгосрочный"/>
    <n v="708"/>
    <n v="1124154"/>
    <x v="1"/>
    <s v="в ипотеке"/>
    <s v="консолидация кредитов"/>
    <n v="7925.28"/>
    <n v="14.9"/>
    <n v="15"/>
    <n v="5"/>
    <n v="0"/>
    <n v="160569"/>
    <n v="701580"/>
  </r>
  <r>
    <n v="1428"/>
    <s v="c91f11ac-68fe-4303-8f44-8a4dc3d1e0fe"/>
    <x v="0"/>
    <n v="334400"/>
    <s v="краткосрочный"/>
    <n v="735"/>
    <n v="1058908"/>
    <x v="0"/>
    <s v="в ипотеке"/>
    <s v="консолидация кредитов"/>
    <n v="20295.61"/>
    <n v="19.3"/>
    <m/>
    <n v="14"/>
    <n v="1"/>
    <n v="256348"/>
    <n v="463804"/>
  </r>
  <r>
    <n v="1429"/>
    <s v="f03980f5-58c2-46b6-ba61-55c5b71c3471"/>
    <x v="1"/>
    <n v="325578"/>
    <s v="краткосрочный"/>
    <n v="747"/>
    <n v="749816"/>
    <x v="10"/>
    <s v="в аренде"/>
    <s v="приобретение автомобиля"/>
    <n v="12934.25"/>
    <n v="14.5"/>
    <m/>
    <n v="7"/>
    <n v="0"/>
    <n v="207138"/>
    <n v="329890"/>
  </r>
  <r>
    <n v="1430"/>
    <s v="5c9f4154-4962-4f0f-abf5-db4f2a8ce2d5"/>
    <x v="0"/>
    <n v="111034"/>
    <s v="краткосрочный"/>
    <n v="701"/>
    <n v="1150716"/>
    <x v="8"/>
    <s v="в аренде"/>
    <s v="консолидация кредитов"/>
    <n v="25891.11"/>
    <n v="16.7"/>
    <n v="2"/>
    <n v="13"/>
    <n v="1"/>
    <n v="178334"/>
    <n v="357258"/>
  </r>
  <r>
    <n v="1431"/>
    <s v="9547beca-dd1e-4da8-8a3e-d121eabe920c"/>
    <x v="1"/>
    <n v="420684"/>
    <s v="краткосрочный"/>
    <n v="746"/>
    <n v="810616"/>
    <x v="11"/>
    <s v="в ипотеке"/>
    <s v="консолидация кредитов"/>
    <n v="15469.04"/>
    <n v="17.100000000000001"/>
    <n v="7"/>
    <n v="10"/>
    <n v="0"/>
    <n v="235505"/>
    <n v="529474"/>
  </r>
  <r>
    <n v="1432"/>
    <s v="d40c5b24-8646-4128-8fec-6e005d4bcaff"/>
    <x v="0"/>
    <n v="267806"/>
    <s v="краткосрочный"/>
    <n v="692"/>
    <n v="1060048"/>
    <x v="2"/>
    <s v="в аренде"/>
    <s v="консолидация кредитов"/>
    <n v="10688.83"/>
    <n v="18.5"/>
    <n v="24"/>
    <n v="9"/>
    <n v="1"/>
    <n v="243428"/>
    <n v="319220"/>
  </r>
  <r>
    <n v="1433"/>
    <s v="dace8b80-194b-410d-8eec-5df2afb17310"/>
    <x v="0"/>
    <n v="346544"/>
    <s v="долгосрочный"/>
    <n v="722"/>
    <n v="972686"/>
    <x v="7"/>
    <s v="в ипотеке"/>
    <s v="консолидация кредитов"/>
    <n v="24073.95"/>
    <n v="22.5"/>
    <m/>
    <n v="14"/>
    <n v="0"/>
    <n v="434606"/>
    <n v="944130"/>
  </r>
  <r>
    <n v="1434"/>
    <s v="da591410-ac89-4bdb-9dbb-a4dc0a514350"/>
    <x v="0"/>
    <n v="24684"/>
    <s v="краткосрочный"/>
    <n v="724"/>
    <n v="697547"/>
    <x v="2"/>
    <s v="в ипотеке"/>
    <s v="консолидация кредитов"/>
    <n v="18310.490000000002"/>
    <n v="13.3"/>
    <m/>
    <n v="6"/>
    <n v="0"/>
    <n v="31445"/>
    <n v="246026"/>
  </r>
  <r>
    <n v="1435"/>
    <s v="2448e353-eaa6-48b3-9c84-b1555faf5d2c"/>
    <x v="1"/>
    <n v="207680"/>
    <s v="краткосрочный"/>
    <n v="733"/>
    <n v="529511"/>
    <x v="11"/>
    <s v="в ипотеке"/>
    <s v="консолидация кредитов"/>
    <n v="7589.74"/>
    <n v="14.5"/>
    <m/>
    <n v="9"/>
    <n v="0"/>
    <n v="113316"/>
    <n v="390522"/>
  </r>
  <r>
    <n v="1436"/>
    <s v="9e13a612-6c1e-461d-b830-e77e5752c2b5"/>
    <x v="0"/>
    <n v="110836"/>
    <s v="краткосрочный"/>
    <n v="742"/>
    <n v="765700"/>
    <x v="2"/>
    <s v="в аренде"/>
    <s v="консолидация кредитов"/>
    <n v="3407.46"/>
    <n v="13.9"/>
    <m/>
    <n v="5"/>
    <n v="0"/>
    <n v="107293"/>
    <n v="255090"/>
  </r>
  <r>
    <n v="1437"/>
    <s v="f79fecc8-b33e-43ec-b850-521380e615e7"/>
    <x v="0"/>
    <n v="676170"/>
    <s v="краткосрочный"/>
    <n v="744"/>
    <n v="1557240"/>
    <x v="2"/>
    <s v="в аренде"/>
    <s v="консолидация кредитов"/>
    <n v="18297.57"/>
    <n v="24.7"/>
    <m/>
    <n v="5"/>
    <n v="0"/>
    <n v="712994"/>
    <n v="1120196"/>
  </r>
  <r>
    <n v="1438"/>
    <s v="f00775f8-f70a-47e2-84c2-7597aab3b430"/>
    <x v="0"/>
    <n v="548790"/>
    <s v="долгосрочный"/>
    <n v="686"/>
    <n v="2972189"/>
    <x v="2"/>
    <s v="в ипотеке"/>
    <s v="бизнес"/>
    <n v="6885.6"/>
    <n v="30"/>
    <n v="41"/>
    <n v="12"/>
    <n v="0"/>
    <n v="21565"/>
    <n v="402930"/>
  </r>
  <r>
    <n v="1439"/>
    <s v="5f071653-25b3-4940-82b2-74a44cb5c052"/>
    <x v="1"/>
    <n v="185306"/>
    <s v="краткосрочный"/>
    <n v="716"/>
    <n v="1223771"/>
    <x v="2"/>
    <s v="в аренде"/>
    <s v="консолидация кредитов"/>
    <n v="17948.349999999999"/>
    <n v="16.100000000000001"/>
    <n v="32"/>
    <n v="19"/>
    <n v="0"/>
    <n v="109896"/>
    <n v="130768"/>
  </r>
  <r>
    <n v="1443"/>
    <s v="28720c21-9466-4e16-8b15-047adae95389"/>
    <x v="0"/>
    <n v="729542"/>
    <s v="краткосрочный"/>
    <n v="734"/>
    <n v="2044438"/>
    <x v="3"/>
    <s v="в собственности"/>
    <s v="консолидация кредитов"/>
    <n v="57414.77"/>
    <n v="10"/>
    <m/>
    <n v="12"/>
    <n v="0"/>
    <n v="811243"/>
    <n v="1369302"/>
  </r>
  <r>
    <n v="1445"/>
    <s v="ad9257ea-3056-4867-a4d3-7b1938405649"/>
    <x v="1"/>
    <n v="560956"/>
    <s v="долгосрочный"/>
    <n v="668"/>
    <n v="3391253"/>
    <x v="4"/>
    <s v="в ипотеке"/>
    <s v="иное"/>
    <n v="35325.56"/>
    <n v="30.3"/>
    <n v="22"/>
    <n v="29"/>
    <n v="0"/>
    <n v="570912"/>
    <n v="2592348"/>
  </r>
  <r>
    <n v="1446"/>
    <s v="6c75b88b-30d4-4109-83c6-f5134fe42195"/>
    <x v="0"/>
    <n v="782936"/>
    <s v="краткосрочный"/>
    <n v="715"/>
    <n v="1719405"/>
    <x v="11"/>
    <s v="в собственности"/>
    <s v="консолидация кредитов"/>
    <n v="29373.24"/>
    <n v="10.7"/>
    <m/>
    <n v="12"/>
    <n v="0"/>
    <n v="561830"/>
    <n v="1115840"/>
  </r>
  <r>
    <n v="1448"/>
    <s v="c2ddd5b7-5938-46f1-bfc0-321c571ebf9e"/>
    <x v="0"/>
    <n v="215798"/>
    <s v="краткосрочный"/>
    <n v="725"/>
    <n v="1358994"/>
    <x v="8"/>
    <s v="в аренде"/>
    <s v="консолидация кредитов"/>
    <n v="2502.87"/>
    <n v="15.5"/>
    <m/>
    <n v="7"/>
    <n v="0"/>
    <n v="114133"/>
    <n v="211442"/>
  </r>
  <r>
    <n v="1451"/>
    <s v="f596990e-f36d-4914-b29e-9d87c99b200e"/>
    <x v="0"/>
    <n v="270116"/>
    <s v="краткосрочный"/>
    <n v="746"/>
    <n v="1652468"/>
    <x v="2"/>
    <s v="в ипотеке"/>
    <s v="консолидация кредитов"/>
    <n v="16937.740000000002"/>
    <n v="14.7"/>
    <m/>
    <n v="7"/>
    <n v="0"/>
    <n v="261402"/>
    <n v="441232"/>
  </r>
  <r>
    <n v="1454"/>
    <s v="4a369b32-499f-4112-adf5-0f739ffbf8bb"/>
    <x v="0"/>
    <n v="585266"/>
    <s v="краткосрочный"/>
    <n v="706"/>
    <n v="1273000"/>
    <x v="2"/>
    <s v="в аренде"/>
    <s v="консолидация кредитов"/>
    <n v="20686.439999999999"/>
    <n v="16.399999999999999"/>
    <m/>
    <n v="12"/>
    <n v="0"/>
    <n v="505343"/>
    <n v="645854"/>
  </r>
  <r>
    <n v="1455"/>
    <s v="57df5806-e920-48df-842e-361487781af6"/>
    <x v="0"/>
    <n v="265320"/>
    <s v="краткосрочный"/>
    <n v="744"/>
    <n v="916560"/>
    <x v="1"/>
    <s v="в аренде"/>
    <s v="консолидация кредитов"/>
    <n v="13137.36"/>
    <n v="9.5"/>
    <m/>
    <n v="8"/>
    <n v="0"/>
    <n v="183198"/>
    <n v="564168"/>
  </r>
  <r>
    <n v="1457"/>
    <s v="0fde2e42-e7af-4ec6-b51a-b74b5c410f03"/>
    <x v="0"/>
    <n v="432168"/>
    <s v="долгосрочный"/>
    <n v="714"/>
    <n v="2090114"/>
    <x v="4"/>
    <s v="в ипотеке"/>
    <s v="консолидация кредитов"/>
    <n v="18114.41"/>
    <n v="18.7"/>
    <n v="18"/>
    <n v="10"/>
    <n v="0"/>
    <n v="154508"/>
    <n v="378202"/>
  </r>
  <r>
    <n v="1458"/>
    <s v="a76aab6a-4b42-46ab-8898-91351e25d969"/>
    <x v="1"/>
    <n v="324258"/>
    <s v="долгосрочный"/>
    <n v="695"/>
    <n v="896135"/>
    <x v="2"/>
    <s v="в ипотеке"/>
    <s v="ремонт жилья"/>
    <n v="21133.7"/>
    <n v="28.2"/>
    <m/>
    <n v="15"/>
    <n v="1"/>
    <n v="109459"/>
    <n v="551034"/>
  </r>
  <r>
    <n v="1459"/>
    <s v="2f77b396-4687-4189-9781-dd7edec088d1"/>
    <x v="0"/>
    <n v="434236"/>
    <s v="долгосрочный"/>
    <n v="728"/>
    <n v="1828237"/>
    <x v="7"/>
    <s v="в ипотеке"/>
    <s v="консолидация кредитов"/>
    <n v="19166.060000000001"/>
    <n v="12.7"/>
    <m/>
    <n v="8"/>
    <n v="0"/>
    <n v="356307"/>
    <n v="574596"/>
  </r>
  <r>
    <n v="1460"/>
    <s v="30e42314-3fe5-49e7-a758-dabd45d5901c"/>
    <x v="0"/>
    <n v="457402"/>
    <s v="долгосрочный"/>
    <n v="670"/>
    <n v="903526"/>
    <x v="2"/>
    <s v="в ипотеке"/>
    <s v="консолидация кредитов"/>
    <n v="22362.240000000002"/>
    <n v="27.5"/>
    <n v="24"/>
    <n v="15"/>
    <n v="0"/>
    <n v="306736"/>
    <n v="369578"/>
  </r>
  <r>
    <n v="1462"/>
    <s v="5e4a0b86-f639-4aad-a38c-7646c7bb15d3"/>
    <x v="1"/>
    <n v="335258"/>
    <s v="краткосрочный"/>
    <n v="737"/>
    <n v="1534516"/>
    <x v="1"/>
    <s v="в аренде"/>
    <s v="бизнес"/>
    <n v="25319.59"/>
    <n v="13.5"/>
    <m/>
    <n v="6"/>
    <n v="0"/>
    <n v="269211"/>
    <n v="551694"/>
  </r>
  <r>
    <n v="1465"/>
    <s v="4962cffe-c225-4f8c-95b2-7207a1655a4a"/>
    <x v="0"/>
    <n v="786104"/>
    <s v="долгосрочный"/>
    <n v="701"/>
    <n v="2715594"/>
    <x v="1"/>
    <s v="в ипотеке"/>
    <s v="консолидация кредитов"/>
    <n v="52501.56"/>
    <n v="38"/>
    <m/>
    <n v="23"/>
    <n v="0"/>
    <n v="1762725"/>
    <n v="3836580"/>
  </r>
  <r>
    <n v="1467"/>
    <s v="a3de6da6-d59c-4320-b4b9-d32404bc7a1b"/>
    <x v="1"/>
    <n v="291500"/>
    <s v="долгосрочный"/>
    <n v="609"/>
    <n v="840731"/>
    <x v="2"/>
    <s v="в аренде"/>
    <s v="консолидация кредитов"/>
    <n v="20317.46"/>
    <n v="15.1"/>
    <m/>
    <n v="5"/>
    <n v="0"/>
    <n v="125191"/>
    <n v="151470"/>
  </r>
  <r>
    <n v="1471"/>
    <s v="0fdd6b51-cf89-4a42-9064-c88c90581acc"/>
    <x v="0"/>
    <n v="194722"/>
    <s v="краткосрочный"/>
    <n v="718"/>
    <n v="1643481"/>
    <x v="11"/>
    <s v="в аренде"/>
    <s v="консолидация кредитов"/>
    <n v="18215.3"/>
    <n v="19.899999999999999"/>
    <m/>
    <n v="6"/>
    <n v="0"/>
    <n v="775637"/>
    <n v="1228612"/>
  </r>
  <r>
    <n v="1472"/>
    <s v="75fc6688-6d38-4b76-b145-c80552130679"/>
    <x v="0"/>
    <n v="328152"/>
    <s v="краткосрочный"/>
    <n v="699"/>
    <n v="944680"/>
    <x v="9"/>
    <s v="в аренде"/>
    <s v="консолидация кредитов"/>
    <n v="18027.77"/>
    <n v="15.6"/>
    <n v="71"/>
    <n v="16"/>
    <n v="0"/>
    <n v="301169"/>
    <n v="385308"/>
  </r>
  <r>
    <n v="1474"/>
    <s v="af21db09-b0d1-42c7-92e6-170170f5dcf8"/>
    <x v="0"/>
    <n v="29172"/>
    <s v="краткосрочный"/>
    <n v="696"/>
    <n v="406942"/>
    <x v="2"/>
    <s v="в собственности"/>
    <s v="иное"/>
    <n v="8850.9599999999991"/>
    <n v="16.5"/>
    <m/>
    <n v="7"/>
    <n v="1"/>
    <n v="31673"/>
    <n v="188012"/>
  </r>
  <r>
    <n v="1476"/>
    <s v="ad125cf7-946f-459a-a3d0-08d36748b7aa"/>
    <x v="1"/>
    <n v="229790"/>
    <s v="долгосрочный"/>
    <n v="678"/>
    <n v="2351250"/>
    <x v="8"/>
    <s v="в собственности"/>
    <s v="консолидация кредитов"/>
    <n v="38795.72"/>
    <n v="14.9"/>
    <m/>
    <n v="16"/>
    <n v="1"/>
    <n v="512202"/>
    <n v="1068584"/>
  </r>
  <r>
    <n v="1482"/>
    <s v="fd2a90b1-b171-4416-a473-4272aeb1b7e8"/>
    <x v="0"/>
    <n v="609092"/>
    <s v="краткосрочный"/>
    <n v="750"/>
    <n v="1690848"/>
    <x v="1"/>
    <s v="в аренде"/>
    <s v="консолидация кредитов"/>
    <n v="17049.46"/>
    <n v="23.6"/>
    <m/>
    <n v="8"/>
    <n v="0"/>
    <n v="109877"/>
    <n v="1479500"/>
  </r>
  <r>
    <n v="1483"/>
    <s v="2b7823a3-a277-4ca0-8e70-a52608a32549"/>
    <x v="0"/>
    <n v="166232"/>
    <s v="краткосрочный"/>
    <n v="723"/>
    <n v="1152312"/>
    <x v="2"/>
    <s v="в аренде"/>
    <s v="консолидация кредитов"/>
    <n v="18532.98"/>
    <n v="21.3"/>
    <n v="65"/>
    <n v="6"/>
    <n v="1"/>
    <n v="31312"/>
    <n v="258918"/>
  </r>
  <r>
    <n v="1485"/>
    <s v="58ddda92-44e9-4eef-b2e4-4de06813de2b"/>
    <x v="0"/>
    <n v="670538"/>
    <s v="долгосрочный"/>
    <n v="603"/>
    <n v="1302849"/>
    <x v="8"/>
    <s v="в аренде"/>
    <s v="консолидация кредитов"/>
    <n v="28120"/>
    <n v="17.5"/>
    <m/>
    <n v="8"/>
    <n v="0"/>
    <n v="195700"/>
    <n v="279400"/>
  </r>
  <r>
    <n v="1488"/>
    <s v="64eae788-ea19-403a-b2d5-9bc9d1c8ce12"/>
    <x v="0"/>
    <n v="206602"/>
    <s v="краткосрочный"/>
    <n v="741"/>
    <n v="1607666"/>
    <x v="2"/>
    <s v="в ипотеке"/>
    <s v="консолидация кредитов"/>
    <n v="18622.28"/>
    <n v="11"/>
    <n v="35"/>
    <n v="11"/>
    <n v="0"/>
    <n v="173242"/>
    <n v="310024"/>
  </r>
  <r>
    <n v="1492"/>
    <s v="9dbdf5a9-9d16-4ade-8c3f-2c0b86636f60"/>
    <x v="0"/>
    <n v="301620"/>
    <s v="краткосрочный"/>
    <n v="724"/>
    <n v="1068674"/>
    <x v="2"/>
    <s v="в ипотеке"/>
    <s v="консолидация кредитов"/>
    <n v="23867.23"/>
    <n v="27.1"/>
    <n v="19"/>
    <n v="18"/>
    <n v="1"/>
    <n v="170962"/>
    <n v="423896"/>
  </r>
  <r>
    <n v="1494"/>
    <s v="3efc3a71-b34c-4ce8-9087-ccd589ea2529"/>
    <x v="0"/>
    <n v="283052"/>
    <s v="краткосрочный"/>
    <n v="714"/>
    <n v="1062442"/>
    <x v="6"/>
    <s v="в ипотеке"/>
    <s v="консолидация кредитов"/>
    <n v="26472.51"/>
    <n v="16.5"/>
    <m/>
    <n v="16"/>
    <n v="0"/>
    <n v="224922"/>
    <n v="341770"/>
  </r>
  <r>
    <n v="1495"/>
    <s v="ed62d057-7b85-4de7-8fd1-9a0a213eef6e"/>
    <x v="0"/>
    <n v="607926"/>
    <s v="долгосрочный"/>
    <n v="647"/>
    <n v="1807166"/>
    <x v="3"/>
    <s v="в аренде"/>
    <s v="консолидация кредитов"/>
    <n v="23643.79"/>
    <n v="16.2"/>
    <m/>
    <n v="8"/>
    <n v="1"/>
    <n v="306888"/>
    <n v="440330"/>
  </r>
  <r>
    <n v="1496"/>
    <s v="70e18920-01ef-4210-99cb-b4cb5f6dd5fd"/>
    <x v="0"/>
    <n v="446028"/>
    <s v="краткосрочный"/>
    <n v="693"/>
    <n v="2118633"/>
    <x v="6"/>
    <s v="в аренде"/>
    <s v="консолидация кредитов"/>
    <n v="16083.88"/>
    <n v="16.8"/>
    <m/>
    <n v="6"/>
    <n v="0"/>
    <n v="381976"/>
    <n v="446292"/>
  </r>
  <r>
    <n v="1497"/>
    <s v="c8a92289-6e3a-418e-acf6-c0ebcd93983c"/>
    <x v="1"/>
    <n v="531850"/>
    <s v="краткосрочный"/>
    <n v="749"/>
    <n v="1626799"/>
    <x v="10"/>
    <s v="в ипотеке"/>
    <s v="консолидация кредитов"/>
    <n v="6547.97"/>
    <n v="15.8"/>
    <n v="70"/>
    <n v="12"/>
    <n v="0"/>
    <n v="380114"/>
    <n v="1202542"/>
  </r>
  <r>
    <n v="1499"/>
    <s v="b1c51dbc-523f-466a-a72c-c18d0d619b84"/>
    <x v="1"/>
    <n v="492536"/>
    <s v="долгосрочный"/>
    <n v="693"/>
    <n v="1070707"/>
    <x v="0"/>
    <s v="в ипотеке"/>
    <s v="консолидация кредитов"/>
    <n v="21146.43"/>
    <n v="19.8"/>
    <n v="10"/>
    <n v="14"/>
    <n v="0"/>
    <n v="479845"/>
    <n v="736890"/>
  </r>
  <r>
    <n v="1501"/>
    <s v="3c5478e3-eabc-4103-af2c-c132af2998e7"/>
    <x v="1"/>
    <n v="107448"/>
    <s v="краткосрочный"/>
    <n v="692"/>
    <n v="668059"/>
    <x v="3"/>
    <s v="в аренде"/>
    <s v="иное"/>
    <n v="4804.53"/>
    <n v="17.399999999999999"/>
    <m/>
    <n v="4"/>
    <n v="0"/>
    <n v="131404"/>
    <n v="242660"/>
  </r>
  <r>
    <n v="1502"/>
    <s v="be88bd89-226e-4349-90e1-8647f88bb5d0"/>
    <x v="1"/>
    <n v="184492"/>
    <s v="краткосрочный"/>
    <n v="741"/>
    <n v="758708"/>
    <x v="5"/>
    <s v="в аренде"/>
    <s v="консолидация кредитов"/>
    <n v="14099.33"/>
    <n v="10.5"/>
    <n v="80"/>
    <n v="7"/>
    <n v="0"/>
    <n v="104329"/>
    <n v="408078"/>
  </r>
  <r>
    <n v="1503"/>
    <s v="621b894b-261a-41dc-88a3-ea6d863a3a61"/>
    <x v="0"/>
    <n v="483010"/>
    <s v="краткосрочный"/>
    <n v="749"/>
    <n v="1536112"/>
    <x v="2"/>
    <s v="в аренде"/>
    <s v="консолидация кредитов"/>
    <n v="27394.01"/>
    <n v="16"/>
    <m/>
    <n v="12"/>
    <n v="0"/>
    <n v="232579"/>
    <n v="1235366"/>
  </r>
  <r>
    <n v="1506"/>
    <s v="b5b425c5-c4b6-48c4-95e3-53792305f6ed"/>
    <x v="0"/>
    <n v="267586"/>
    <s v="краткосрочный"/>
    <n v="722"/>
    <n v="1315237"/>
    <x v="4"/>
    <s v="в аренде"/>
    <s v="консолидация кредитов"/>
    <n v="25318.26"/>
    <n v="13.9"/>
    <m/>
    <n v="7"/>
    <n v="0"/>
    <n v="458793"/>
    <n v="578688"/>
  </r>
  <r>
    <n v="1507"/>
    <s v="3af35d63-33c0-4d72-868d-e485331e0da6"/>
    <x v="0"/>
    <n v="342144"/>
    <s v="краткосрочный"/>
    <n v="696"/>
    <n v="671593"/>
    <x v="6"/>
    <s v="в аренде"/>
    <s v="консолидация кредитов"/>
    <n v="10577.49"/>
    <n v="8.4"/>
    <m/>
    <n v="4"/>
    <n v="0"/>
    <n v="186181"/>
    <n v="564344"/>
  </r>
  <r>
    <n v="1508"/>
    <s v="265c20dd-90b0-4fd3-8429-1dd4bf918af3"/>
    <x v="1"/>
    <n v="475332"/>
    <s v="долгосрочный"/>
    <n v="667"/>
    <n v="988969"/>
    <x v="2"/>
    <s v="в ипотеке"/>
    <s v="консолидация кредитов"/>
    <n v="11702.86"/>
    <n v="15.3"/>
    <m/>
    <n v="12"/>
    <n v="1"/>
    <n v="206207"/>
    <n v="414546"/>
  </r>
  <r>
    <n v="1509"/>
    <s v="4d1a6974-a684-474e-b47c-b1496352e95c"/>
    <x v="0"/>
    <n v="384648"/>
    <s v="краткосрочный"/>
    <n v="745"/>
    <n v="1267110"/>
    <x v="2"/>
    <s v="в аренде"/>
    <s v="консолидация кредитов"/>
    <n v="26081.3"/>
    <n v="20.9"/>
    <m/>
    <n v="13"/>
    <n v="0"/>
    <n v="344831"/>
    <n v="413314"/>
  </r>
  <r>
    <n v="1510"/>
    <s v="e104b113-a9e7-459f-b196-cff5c6de9f12"/>
    <x v="0"/>
    <n v="206074"/>
    <s v="краткосрочный"/>
    <n v="682"/>
    <n v="578930"/>
    <x v="7"/>
    <s v="в аренде"/>
    <s v="консолидация кредитов"/>
    <n v="11385.56"/>
    <n v="9.8000000000000007"/>
    <n v="65"/>
    <n v="6"/>
    <n v="0"/>
    <n v="85424"/>
    <n v="182842"/>
  </r>
  <r>
    <n v="1511"/>
    <s v="1c80d5ad-8367-4894-ab6f-cdda4c5504af"/>
    <x v="0"/>
    <n v="248952"/>
    <s v="долгосрочный"/>
    <n v="713"/>
    <n v="1156150"/>
    <x v="7"/>
    <s v="в аренде"/>
    <s v="консолидация кредитов"/>
    <n v="31023.58"/>
    <n v="15.4"/>
    <n v="67"/>
    <n v="19"/>
    <n v="3"/>
    <n v="80408"/>
    <n v="151140"/>
  </r>
  <r>
    <n v="1512"/>
    <s v="a1a1755e-9ef6-4af4-b331-444e2756dac4"/>
    <x v="1"/>
    <n v="540628"/>
    <s v="долгосрочный"/>
    <n v="722"/>
    <n v="2898659"/>
    <x v="2"/>
    <s v="в аренде"/>
    <s v="консолидация кредитов"/>
    <n v="27778.95"/>
    <n v="25.2"/>
    <m/>
    <n v="7"/>
    <n v="0"/>
    <n v="603022"/>
    <n v="778404"/>
  </r>
  <r>
    <n v="1513"/>
    <s v="3e7e8f60-1fc1-411f-886b-3964cb9bc807"/>
    <x v="0"/>
    <n v="322652"/>
    <s v="краткосрочный"/>
    <n v="733"/>
    <n v="724470"/>
    <x v="9"/>
    <s v="в аренде"/>
    <s v="консолидация кредитов"/>
    <n v="11048.31"/>
    <n v="14.8"/>
    <n v="42"/>
    <n v="10"/>
    <n v="1"/>
    <n v="120422"/>
    <n v="188958"/>
  </r>
  <r>
    <n v="1514"/>
    <s v="65dd53bb-6b66-46c4-87c5-137dbed15bf6"/>
    <x v="1"/>
    <n v="193996"/>
    <s v="краткосрочный"/>
    <n v="735"/>
    <n v="2233944"/>
    <x v="2"/>
    <s v="в аренде"/>
    <s v="консолидация кредитов"/>
    <n v="8246.9500000000007"/>
    <n v="16.5"/>
    <n v="16"/>
    <n v="14"/>
    <n v="0"/>
    <n v="285171"/>
    <n v="530860"/>
  </r>
  <r>
    <n v="1515"/>
    <s v="e49ded88-29f1-40f8-8048-5ef1a30eeef6"/>
    <x v="0"/>
    <n v="87648"/>
    <s v="краткосрочный"/>
    <n v="746"/>
    <n v="305102"/>
    <x v="9"/>
    <s v="в аренде"/>
    <s v="консолидация кредитов"/>
    <n v="5313.73"/>
    <n v="11.4"/>
    <m/>
    <n v="3"/>
    <n v="0"/>
    <n v="120498"/>
    <n v="356840"/>
  </r>
  <r>
    <n v="1516"/>
    <s v="8cbfe936-992a-436f-b005-6edb06018847"/>
    <x v="1"/>
    <n v="781088"/>
    <s v="краткосрочный"/>
    <n v="731"/>
    <n v="1541888"/>
    <x v="2"/>
    <s v="в ипотеке"/>
    <s v="консолидация кредитов"/>
    <n v="22999.69"/>
    <n v="20.100000000000001"/>
    <m/>
    <n v="15"/>
    <n v="0"/>
    <n v="477983"/>
    <n v="769758"/>
  </r>
  <r>
    <n v="1517"/>
    <s v="e604834b-2b48-44dd-9e24-19fad4c81602"/>
    <x v="1"/>
    <n v="621918"/>
    <s v="долгосрочный"/>
    <n v="715"/>
    <n v="2148425"/>
    <x v="2"/>
    <s v="в ипотеке"/>
    <s v="консолидация кредитов"/>
    <n v="20947.12"/>
    <n v="20.5"/>
    <n v="19"/>
    <n v="9"/>
    <n v="0"/>
    <n v="585884"/>
    <n v="784278"/>
  </r>
  <r>
    <n v="1522"/>
    <s v="91688b35-d725-4ac5-85f8-981a9a75b06d"/>
    <x v="0"/>
    <n v="133914"/>
    <s v="краткосрочный"/>
    <n v="699"/>
    <n v="1831182"/>
    <x v="4"/>
    <s v="в ипотеке"/>
    <s v="иное"/>
    <n v="17243.45"/>
    <n v="16.5"/>
    <n v="61"/>
    <n v="9"/>
    <n v="1"/>
    <n v="33364"/>
    <n v="58014"/>
  </r>
  <r>
    <n v="1523"/>
    <s v="f0dbbaf0-b2d7-48d5-8248-073986908b40"/>
    <x v="0"/>
    <n v="286968"/>
    <s v="краткосрочный"/>
    <n v="719"/>
    <n v="1408185"/>
    <x v="2"/>
    <s v="в ипотеке"/>
    <s v="консолидация кредитов"/>
    <n v="20066.66"/>
    <n v="17.899999999999999"/>
    <n v="6"/>
    <n v="17"/>
    <n v="0"/>
    <n v="457900"/>
    <n v="1109218"/>
  </r>
  <r>
    <n v="1524"/>
    <s v="a1156a6b-62a3-4cea-b7d3-27592e8f26ed"/>
    <x v="0"/>
    <n v="568392"/>
    <s v="долгосрочный"/>
    <n v="712"/>
    <n v="1906916"/>
    <x v="9"/>
    <s v="в ипотеке"/>
    <s v="консолидация кредитов"/>
    <n v="34006.58"/>
    <n v="18.100000000000001"/>
    <m/>
    <n v="19"/>
    <n v="0"/>
    <n v="474430"/>
    <n v="682396"/>
  </r>
  <r>
    <n v="1526"/>
    <s v="81e5428b-a03d-4f53-b150-00aef1d1ed68"/>
    <x v="1"/>
    <n v="431948"/>
    <s v="краткосрочный"/>
    <n v="671"/>
    <n v="932615"/>
    <x v="1"/>
    <s v="в ипотеке"/>
    <s v="бизнес"/>
    <n v="10258.67"/>
    <n v="16.2"/>
    <m/>
    <n v="12"/>
    <n v="0"/>
    <n v="120194"/>
    <n v="529166"/>
  </r>
  <r>
    <n v="1527"/>
    <s v="1e1534ac-8c70-4298-a7e0-eb74462ae000"/>
    <x v="0"/>
    <n v="479490"/>
    <s v="краткосрочный"/>
    <n v="747"/>
    <n v="1223524"/>
    <x v="8"/>
    <s v="в ипотеке"/>
    <s v="консолидация кредитов"/>
    <n v="28344.77"/>
    <n v="25.9"/>
    <n v="78"/>
    <n v="9"/>
    <n v="0"/>
    <n v="277134"/>
    <n v="438372"/>
  </r>
  <r>
    <n v="1531"/>
    <s v="0e467f42-e276-4bee-a032-de91fc0571c2"/>
    <x v="0"/>
    <n v="352418"/>
    <s v="краткосрочный"/>
    <n v="745"/>
    <n v="1512305"/>
    <x v="2"/>
    <s v="в аренде"/>
    <s v="консолидация кредитов"/>
    <n v="8204.39"/>
    <n v="25.9"/>
    <m/>
    <n v="9"/>
    <n v="0"/>
    <n v="283708"/>
    <n v="585574"/>
  </r>
  <r>
    <n v="1532"/>
    <s v="1e8561ec-4905-42f6-b4e3-2310e45227e0"/>
    <x v="0"/>
    <n v="408540"/>
    <s v="краткосрочный"/>
    <n v="718"/>
    <n v="1335054"/>
    <x v="0"/>
    <s v="в ипотеке"/>
    <s v="консолидация кредитов"/>
    <n v="21027.11"/>
    <n v="14.7"/>
    <n v="18"/>
    <n v="12"/>
    <n v="0"/>
    <n v="271548"/>
    <n v="335566"/>
  </r>
  <r>
    <n v="1533"/>
    <s v="90dcefd9-b407-45eb-9937-cf0b0177eb10"/>
    <x v="1"/>
    <n v="300388"/>
    <s v="краткосрочный"/>
    <n v="692"/>
    <n v="1152996"/>
    <x v="1"/>
    <s v="в ипотеке"/>
    <s v="консолидация кредитов"/>
    <n v="25750.32"/>
    <n v="10.1"/>
    <n v="28"/>
    <n v="17"/>
    <n v="0"/>
    <n v="130302"/>
    <n v="369798"/>
  </r>
  <r>
    <n v="1534"/>
    <s v="e5ba349d-d3a4-4822-870b-d333152133db"/>
    <x v="0"/>
    <n v="327800"/>
    <s v="краткосрочный"/>
    <n v="749"/>
    <n v="1226735"/>
    <x v="4"/>
    <s v="в ипотеке"/>
    <s v="консолидация кредитов"/>
    <n v="19627.57"/>
    <n v="14.1"/>
    <n v="79"/>
    <n v="14"/>
    <n v="0"/>
    <n v="290776"/>
    <n v="1058750"/>
  </r>
  <r>
    <n v="1536"/>
    <s v="0f772e7e-f71a-4fd0-ac87-50db06d4f263"/>
    <x v="0"/>
    <n v="188672"/>
    <s v="краткосрочный"/>
    <n v="652"/>
    <n v="1008748"/>
    <x v="2"/>
    <s v="в аренде"/>
    <s v="консолидация кредитов"/>
    <n v="3127.21"/>
    <n v="11"/>
    <n v="47"/>
    <n v="5"/>
    <n v="0"/>
    <n v="68153"/>
    <n v="96580"/>
  </r>
  <r>
    <n v="1538"/>
    <s v="eb6e6610-5f80-4552-8839-ce4d88ada950"/>
    <x v="0"/>
    <n v="225126"/>
    <s v="краткосрочный"/>
    <n v="725"/>
    <n v="1263785"/>
    <x v="10"/>
    <s v="в ипотеке"/>
    <s v="консолидация кредитов"/>
    <n v="15165.23"/>
    <n v="10.6"/>
    <n v="48"/>
    <n v="11"/>
    <n v="0"/>
    <n v="106571"/>
    <n v="333498"/>
  </r>
  <r>
    <n v="1539"/>
    <s v="823f3d4a-da40-4f0e-85f7-83e3fd0aa351"/>
    <x v="1"/>
    <n v="450208"/>
    <s v="долгосрочный"/>
    <n v="658"/>
    <n v="1030370"/>
    <x v="1"/>
    <s v="в аренде"/>
    <s v="консолидация кредитов"/>
    <n v="12536.01"/>
    <n v="18.7"/>
    <n v="26"/>
    <n v="11"/>
    <n v="0"/>
    <n v="341411"/>
    <n v="945758"/>
  </r>
  <r>
    <n v="1540"/>
    <s v="85bc0dad-26b3-429d-83e8-486559bb4640"/>
    <x v="0"/>
    <n v="328658"/>
    <s v="краткосрочный"/>
    <n v="731"/>
    <n v="1589464"/>
    <x v="1"/>
    <s v="в аренде"/>
    <s v="консолидация кредитов"/>
    <n v="20133.16"/>
    <n v="20.6"/>
    <n v="78"/>
    <n v="12"/>
    <n v="1"/>
    <n v="94278"/>
    <n v="983378"/>
  </r>
  <r>
    <n v="1542"/>
    <s v="ce2d5b7f-5c98-40ac-a6fc-e3f23ad7878d"/>
    <x v="0"/>
    <n v="399630"/>
    <s v="краткосрочный"/>
    <n v="712"/>
    <n v="1335985"/>
    <x v="5"/>
    <s v="в аренде"/>
    <s v="консолидация кредитов"/>
    <n v="28946.5"/>
    <n v="10.199999999999999"/>
    <m/>
    <n v="13"/>
    <n v="0"/>
    <n v="579025"/>
    <n v="687632"/>
  </r>
  <r>
    <n v="1543"/>
    <s v="9d143754-01a5-444d-8f02-acf85b51c55c"/>
    <x v="1"/>
    <n v="365178"/>
    <s v="долгосрочный"/>
    <n v="714"/>
    <n v="788614"/>
    <x v="5"/>
    <s v="в аренде"/>
    <s v="консолидация кредитов"/>
    <n v="10514.79"/>
    <n v="19.3"/>
    <m/>
    <n v="8"/>
    <n v="0"/>
    <n v="242991"/>
    <n v="318296"/>
  </r>
  <r>
    <n v="1545"/>
    <s v="e4f235d2-1867-4741-813e-9896f760ceb6"/>
    <x v="0"/>
    <n v="86218"/>
    <s v="краткосрочный"/>
    <n v="720"/>
    <n v="468255"/>
    <x v="7"/>
    <s v="в аренде"/>
    <s v="консолидация кредитов"/>
    <n v="12721.07"/>
    <n v="13.9"/>
    <m/>
    <n v="6"/>
    <n v="1"/>
    <n v="27322"/>
    <n v="158202"/>
  </r>
  <r>
    <n v="1546"/>
    <s v="f1a06b3f-5500-4988-b7dc-551304c90e22"/>
    <x v="0"/>
    <n v="460284"/>
    <s v="долгосрочный"/>
    <n v="639"/>
    <n v="1211497"/>
    <x v="4"/>
    <s v="в аренде"/>
    <s v="консолидация кредитов"/>
    <n v="13225.52"/>
    <n v="9.4"/>
    <m/>
    <n v="14"/>
    <n v="1"/>
    <n v="91371"/>
    <n v="542564"/>
  </r>
  <r>
    <n v="1547"/>
    <s v="3a91fac6-fd28-464a-990f-f0a533d2efe0"/>
    <x v="0"/>
    <n v="618398"/>
    <s v="краткосрочный"/>
    <n v="714"/>
    <n v="4100941"/>
    <x v="2"/>
    <s v="в ипотеке"/>
    <s v="консолидация кредитов"/>
    <n v="16403.650000000001"/>
    <n v="26.1"/>
    <m/>
    <n v="30"/>
    <n v="0"/>
    <n v="637165"/>
    <n v="1901482"/>
  </r>
  <r>
    <n v="1549"/>
    <s v="49b74cc7-4736-40f6-9f72-e9c98a787c08"/>
    <x v="1"/>
    <n v="179256"/>
    <s v="краткосрочный"/>
    <n v="702"/>
    <n v="677312"/>
    <x v="2"/>
    <s v="в ипотеке"/>
    <s v="консолидация кредитов"/>
    <n v="6208.63"/>
    <n v="14"/>
    <m/>
    <n v="5"/>
    <n v="0"/>
    <n v="277647"/>
    <n v="344960"/>
  </r>
  <r>
    <n v="1550"/>
    <s v="0c1ed830-7fe1-402b-af4a-ab7e722c2a49"/>
    <x v="0"/>
    <n v="132330"/>
    <s v="краткосрочный"/>
    <n v="692"/>
    <n v="761900"/>
    <x v="3"/>
    <s v="в аренде"/>
    <s v="консолидация кредитов"/>
    <n v="10730.06"/>
    <n v="7.4"/>
    <m/>
    <n v="7"/>
    <n v="0"/>
    <n v="91295"/>
    <n v="132308"/>
  </r>
  <r>
    <n v="1552"/>
    <s v="68dcbeb3-fa40-459b-abbc-27190252dab6"/>
    <x v="0"/>
    <n v="324500"/>
    <s v="краткосрочный"/>
    <n v="711"/>
    <n v="971508"/>
    <x v="3"/>
    <s v="в ипотеке"/>
    <s v="консолидация кредитов"/>
    <n v="19915.8"/>
    <n v="15.1"/>
    <m/>
    <n v="23"/>
    <n v="0"/>
    <n v="333431"/>
    <n v="547624"/>
  </r>
  <r>
    <n v="1553"/>
    <s v="5f182706-5f96-4d9c-a103-3796e3a0a612"/>
    <x v="0"/>
    <n v="643500"/>
    <s v="долгосрочный"/>
    <n v="739"/>
    <n v="1852500"/>
    <x v="2"/>
    <s v="в ипотеке"/>
    <s v="консолидация кредитов"/>
    <n v="20377.5"/>
    <n v="22.7"/>
    <m/>
    <n v="16"/>
    <n v="0"/>
    <n v="356193"/>
    <n v="1422190"/>
  </r>
  <r>
    <n v="1555"/>
    <s v="20cec3d1-26e8-4b68-9d5e-92c9482ef377"/>
    <x v="1"/>
    <n v="172370"/>
    <s v="краткосрочный"/>
    <n v="742"/>
    <n v="800166"/>
    <x v="11"/>
    <s v="в ипотеке"/>
    <s v="консолидация кредитов"/>
    <n v="20737.740000000002"/>
    <n v="25.5"/>
    <m/>
    <n v="11"/>
    <n v="0"/>
    <n v="289180"/>
    <n v="558052"/>
  </r>
  <r>
    <n v="1557"/>
    <s v="f3d82ff4-05d0-4513-9254-a267db8be887"/>
    <x v="1"/>
    <n v="262790"/>
    <s v="долгосрочный"/>
    <n v="728"/>
    <n v="756504"/>
    <x v="2"/>
    <s v="в ипотеке"/>
    <s v="консолидация кредитов"/>
    <n v="10339.040000000001"/>
    <n v="16"/>
    <n v="21"/>
    <n v="14"/>
    <n v="0"/>
    <n v="718694"/>
    <n v="1524138"/>
  </r>
  <r>
    <n v="1559"/>
    <s v="60218360-9629-4cba-a91b-111951e7dbba"/>
    <x v="0"/>
    <n v="292952"/>
    <s v="долгосрочный"/>
    <n v="649"/>
    <n v="2062260"/>
    <x v="7"/>
    <s v="в ипотеке"/>
    <s v="ремонт жилья"/>
    <n v="18388.580000000002"/>
    <n v="9.1"/>
    <n v="43"/>
    <n v="8"/>
    <n v="0"/>
    <n v="68780"/>
    <n v="143770"/>
  </r>
  <r>
    <n v="1560"/>
    <s v="4d99f63f-df13-4e54-aec1-1f0e77dee138"/>
    <x v="0"/>
    <n v="380050"/>
    <s v="долгосрочный"/>
    <n v="698"/>
    <n v="1520817"/>
    <x v="10"/>
    <s v="в аренде"/>
    <s v="консолидация кредитов"/>
    <n v="18249.689999999999"/>
    <n v="19.8"/>
    <n v="15"/>
    <n v="8"/>
    <n v="0"/>
    <n v="367802"/>
    <n v="835076"/>
  </r>
  <r>
    <n v="1561"/>
    <s v="359d092f-2884-4cad-adec-5c3bfe2fbf76"/>
    <x v="0"/>
    <n v="360998"/>
    <s v="долгосрочный"/>
    <n v="729"/>
    <n v="2319672"/>
    <x v="7"/>
    <s v="в аренде"/>
    <s v="консолидация кредитов"/>
    <n v="17126.98"/>
    <n v="23.4"/>
    <n v="7"/>
    <n v="9"/>
    <n v="0"/>
    <n v="175864"/>
    <n v="557898"/>
  </r>
  <r>
    <n v="1562"/>
    <s v="a8694f04-0d6f-4b18-851a-2b5496bbc394"/>
    <x v="0"/>
    <n v="768856"/>
    <s v="краткосрочный"/>
    <n v="739"/>
    <n v="3737395"/>
    <x v="5"/>
    <s v="в ипотеке"/>
    <s v="консолидация кредитов"/>
    <n v="29026.87"/>
    <n v="19.7"/>
    <n v="43"/>
    <n v="10"/>
    <n v="0"/>
    <n v="130853"/>
    <n v="470514"/>
  </r>
  <r>
    <n v="1564"/>
    <s v="02c36826-da5d-41b3-8b8e-5b58add0c339"/>
    <x v="0"/>
    <n v="354530"/>
    <s v="долгосрочный"/>
    <n v="724"/>
    <n v="822890"/>
    <x v="6"/>
    <s v="в аренде"/>
    <s v="консолидация кредитов"/>
    <n v="15730.86"/>
    <n v="11"/>
    <m/>
    <n v="15"/>
    <n v="0"/>
    <n v="262637"/>
    <n v="1055912"/>
  </r>
  <r>
    <n v="1565"/>
    <s v="dd44a6d0-4997-487f-adf0-e85f537dd45b"/>
    <x v="0"/>
    <n v="218350"/>
    <s v="долгосрочный"/>
    <n v="676"/>
    <n v="1282310"/>
    <x v="6"/>
    <s v="в аренде"/>
    <s v="консолидация кредитов"/>
    <n v="7020.69"/>
    <n v="16.899999999999999"/>
    <m/>
    <n v="8"/>
    <n v="1"/>
    <n v="232617"/>
    <n v="406252"/>
  </r>
  <r>
    <n v="1567"/>
    <s v="b1db9aaf-739a-4e1a-9453-1cb51ed562f1"/>
    <x v="0"/>
    <n v="112904"/>
    <s v="краткосрочный"/>
    <n v="749"/>
    <n v="1337353"/>
    <x v="6"/>
    <s v="в ипотеке"/>
    <s v="консолидация кредитов"/>
    <n v="12259.18"/>
    <n v="11.5"/>
    <m/>
    <n v="5"/>
    <n v="0"/>
    <n v="67735"/>
    <n v="122540"/>
  </r>
  <r>
    <n v="1569"/>
    <s v="06d51e8e-ef9f-4ccf-9b6d-219e97b15fb3"/>
    <x v="0"/>
    <n v="244310"/>
    <s v="краткосрочный"/>
    <n v="743"/>
    <n v="1216361"/>
    <x v="9"/>
    <s v="в аренде"/>
    <s v="консолидация кредитов"/>
    <n v="24732.49"/>
    <n v="28"/>
    <n v="44"/>
    <n v="19"/>
    <n v="0"/>
    <n v="334267"/>
    <n v="716760"/>
  </r>
  <r>
    <n v="1570"/>
    <s v="daef3dd3-ac49-43e3-a90e-e44f45af8dca"/>
    <x v="0"/>
    <n v="118184"/>
    <s v="краткосрочный"/>
    <n v="704"/>
    <n v="286330"/>
    <x v="3"/>
    <s v="в аренде"/>
    <s v="консолидация кредитов"/>
    <n v="7349.01"/>
    <n v="13"/>
    <n v="38"/>
    <n v="6"/>
    <n v="0"/>
    <n v="164483"/>
    <n v="278454"/>
  </r>
  <r>
    <n v="1571"/>
    <s v="b8a66042-638c-4b8e-88f1-6b9c7d094bb4"/>
    <x v="0"/>
    <n v="68244"/>
    <s v="краткосрочный"/>
    <n v="740"/>
    <n v="1871310"/>
    <x v="8"/>
    <s v="в собственности"/>
    <s v="консолидация кредитов"/>
    <n v="2744.74"/>
    <n v="20.7"/>
    <n v="14"/>
    <n v="6"/>
    <n v="1"/>
    <n v="64125"/>
    <n v="160380"/>
  </r>
  <r>
    <n v="1573"/>
    <s v="4287473b-57b4-44f6-bdc2-8bb70a8c5b85"/>
    <x v="0"/>
    <n v="422092"/>
    <s v="краткосрочный"/>
    <n v="723"/>
    <n v="1013384"/>
    <x v="2"/>
    <s v="в аренде"/>
    <s v="консолидация кредитов"/>
    <n v="11653.84"/>
    <n v="29"/>
    <n v="65"/>
    <n v="9"/>
    <n v="0"/>
    <n v="412680"/>
    <n v="651882"/>
  </r>
  <r>
    <n v="1575"/>
    <s v="29ccf1c2-c56f-47bc-ba23-cc40f58076b9"/>
    <x v="0"/>
    <n v="343486"/>
    <s v="краткосрочный"/>
    <n v="751"/>
    <n v="6489070"/>
    <x v="6"/>
    <s v="в ипотеке"/>
    <s v="иное"/>
    <n v="3785.37"/>
    <n v="15.4"/>
    <m/>
    <n v="11"/>
    <n v="0"/>
    <n v="38019"/>
    <n v="285912"/>
  </r>
  <r>
    <n v="1576"/>
    <s v="5875264a-d7cf-4f6b-8be6-9cb4ed78142b"/>
    <x v="1"/>
    <n v="132814"/>
    <s v="краткосрочный"/>
    <n v="717"/>
    <n v="1022523"/>
    <x v="2"/>
    <s v="в ипотеке"/>
    <s v="ремонт жилья"/>
    <n v="26074.27"/>
    <n v="14.9"/>
    <n v="25"/>
    <n v="12"/>
    <n v="0"/>
    <n v="94411"/>
    <n v="153098"/>
  </r>
  <r>
    <n v="1577"/>
    <s v="01d86d59-a20f-4d2e-9cb4-b9157a6b13e8"/>
    <x v="0"/>
    <n v="218416"/>
    <s v="краткосрочный"/>
    <n v="716"/>
    <n v="867711"/>
    <x v="5"/>
    <s v="в ипотеке"/>
    <s v="консолидация кредитов"/>
    <n v="12798.59"/>
    <n v="12.4"/>
    <n v="31"/>
    <n v="12"/>
    <n v="0"/>
    <n v="93138"/>
    <n v="194326"/>
  </r>
  <r>
    <n v="1578"/>
    <s v="3ff1f7f8-d578-48f8-9466-7550c3aa0e85"/>
    <x v="0"/>
    <n v="436788"/>
    <s v="долгосрочный"/>
    <n v="720"/>
    <n v="980780"/>
    <x v="7"/>
    <s v="в аренде"/>
    <s v="консолидация кредитов"/>
    <n v="7691.01"/>
    <n v="18"/>
    <n v="29"/>
    <n v="6"/>
    <n v="0"/>
    <n v="343748"/>
    <n v="510928"/>
  </r>
  <r>
    <n v="1580"/>
    <s v="6b257294-0226-467c-8767-3ef94c7fb2c7"/>
    <x v="0"/>
    <n v="43890"/>
    <s v="краткосрочный"/>
    <n v="749"/>
    <n v="1326808"/>
    <x v="7"/>
    <s v="в ипотеке"/>
    <s v="иное"/>
    <n v="6269.24"/>
    <n v="33.5"/>
    <m/>
    <n v="19"/>
    <n v="0"/>
    <n v="92625"/>
    <n v="957638"/>
  </r>
  <r>
    <n v="1581"/>
    <s v="145159fa-cfd1-4b9c-9848-f80631497bb6"/>
    <x v="0"/>
    <n v="173646"/>
    <s v="краткосрочный"/>
    <n v="710"/>
    <n v="875026"/>
    <x v="9"/>
    <s v="в ипотеке"/>
    <s v="консолидация кредитов"/>
    <n v="13949.61"/>
    <n v="21.4"/>
    <n v="19"/>
    <n v="11"/>
    <n v="0"/>
    <n v="112176"/>
    <n v="195294"/>
  </r>
  <r>
    <n v="1582"/>
    <s v="b28905eb-a713-4f51-88ca-e264d2667f54"/>
    <x v="0"/>
    <n v="438372"/>
    <s v="краткосрочный"/>
    <n v="737"/>
    <n v="1703673"/>
    <x v="2"/>
    <s v="в ипотеке"/>
    <s v="консолидация кредитов"/>
    <n v="18314.48"/>
    <n v="18"/>
    <n v="14"/>
    <n v="17"/>
    <n v="0"/>
    <n v="287527"/>
    <n v="545776"/>
  </r>
  <r>
    <n v="1583"/>
    <s v="33748f75-2183-410f-80f1-6137f15dc6cf"/>
    <x v="0"/>
    <n v="44924"/>
    <s v="краткосрочный"/>
    <n v="647"/>
    <n v="582027"/>
    <x v="3"/>
    <s v="в аренде"/>
    <s v="иное"/>
    <n v="1668.39"/>
    <n v="6.4"/>
    <m/>
    <n v="5"/>
    <n v="0"/>
    <n v="52839"/>
    <n v="179982"/>
  </r>
  <r>
    <n v="1584"/>
    <s v="f1f9e87c-d5a6-4315-be58-ef2992d3d185"/>
    <x v="0"/>
    <n v="257840"/>
    <s v="краткосрочный"/>
    <n v="741"/>
    <n v="835088"/>
    <x v="8"/>
    <s v="в ипотеке"/>
    <s v="консолидация кредитов"/>
    <n v="15448.9"/>
    <n v="27.2"/>
    <n v="34"/>
    <n v="12"/>
    <n v="0"/>
    <n v="193325"/>
    <n v="328724"/>
  </r>
  <r>
    <n v="1586"/>
    <s v="8c6678d2-f486-428d-9ea2-a9a54ffb5246"/>
    <x v="0"/>
    <n v="522456"/>
    <s v="краткосрочный"/>
    <n v="735"/>
    <n v="2068055"/>
    <x v="10"/>
    <s v="в ипотеке"/>
    <s v="консолидация кредитов"/>
    <n v="44290.71"/>
    <n v="24.5"/>
    <n v="39"/>
    <n v="16"/>
    <n v="0"/>
    <n v="392502"/>
    <n v="598774"/>
  </r>
  <r>
    <n v="1587"/>
    <s v="d85626a4-48c9-4746-b073-3348864324f5"/>
    <x v="0"/>
    <n v="337766"/>
    <s v="краткосрочный"/>
    <n v="746"/>
    <n v="1050111"/>
    <x v="8"/>
    <s v="в ипотеке"/>
    <s v="консолидация кредитов"/>
    <n v="16276.73"/>
    <n v="19.2"/>
    <m/>
    <n v="10"/>
    <n v="0"/>
    <n v="334704"/>
    <n v="1203598"/>
  </r>
  <r>
    <n v="1589"/>
    <s v="94c8b781-f9eb-4dc1-932d-ab47ad51d042"/>
    <x v="0"/>
    <n v="324104"/>
    <s v="краткосрочный"/>
    <n v="721"/>
    <n v="3358782"/>
    <x v="2"/>
    <s v="в ипотеке"/>
    <s v="консолидация кредитов"/>
    <n v="22084.080000000002"/>
    <n v="13.4"/>
    <m/>
    <n v="12"/>
    <n v="0"/>
    <n v="292429"/>
    <n v="538340"/>
  </r>
  <r>
    <n v="1590"/>
    <s v="a18cb579-6dd3-484e-abd9-65846d31bca7"/>
    <x v="0"/>
    <n v="116138"/>
    <s v="краткосрочный"/>
    <n v="718"/>
    <n v="361399"/>
    <x v="11"/>
    <s v="в аренде"/>
    <s v="консолидация кредитов"/>
    <n v="5421.08"/>
    <n v="24.5"/>
    <m/>
    <n v="7"/>
    <n v="0"/>
    <n v="180481"/>
    <n v="257048"/>
  </r>
  <r>
    <n v="1591"/>
    <s v="fa54d330-b6a8-4c39-b245-9527bb483378"/>
    <x v="0"/>
    <n v="558866"/>
    <s v="долгосрочный"/>
    <n v="685"/>
    <n v="1835989"/>
    <x v="1"/>
    <s v="в ипотеке"/>
    <s v="консолидация кредитов"/>
    <n v="27233.84"/>
    <n v="26.6"/>
    <m/>
    <n v="12"/>
    <n v="0"/>
    <n v="427177"/>
    <n v="635778"/>
  </r>
  <r>
    <n v="1592"/>
    <s v="58569d71-b1d2-4226-b524-8fd1bacb5453"/>
    <x v="0"/>
    <n v="529496"/>
    <s v="долгосрочный"/>
    <n v="721"/>
    <n v="1043024"/>
    <x v="8"/>
    <s v="в ипотеке"/>
    <s v="консолидация кредитов"/>
    <n v="13646.37"/>
    <n v="17.899999999999999"/>
    <n v="66"/>
    <n v="7"/>
    <n v="1"/>
    <n v="141037"/>
    <n v="174460"/>
  </r>
  <r>
    <n v="1593"/>
    <s v="c03878ff-cce3-496a-8055-b5baa510084b"/>
    <x v="0"/>
    <n v="189244"/>
    <s v="краткосрочный"/>
    <n v="645"/>
    <n v="482125"/>
    <x v="2"/>
    <s v="в собственности"/>
    <s v="консолидация кредитов"/>
    <n v="6106.98"/>
    <n v="15.2"/>
    <m/>
    <n v="11"/>
    <n v="1"/>
    <n v="92416"/>
    <n v="321332"/>
  </r>
  <r>
    <n v="1594"/>
    <s v="945ebe95-ca44-41f5-b1fa-dfdefa4e0477"/>
    <x v="1"/>
    <n v="131538"/>
    <s v="краткосрочный"/>
    <n v="737"/>
    <n v="1098143"/>
    <x v="2"/>
    <s v="в ипотеке"/>
    <s v="ремонт жилья"/>
    <n v="26538.44"/>
    <n v="21.8"/>
    <m/>
    <n v="8"/>
    <n v="0"/>
    <n v="690042"/>
    <n v="861916"/>
  </r>
  <r>
    <n v="1596"/>
    <s v="a75fc3a1-677e-408b-bc43-8cd272905092"/>
    <x v="1"/>
    <n v="239360"/>
    <s v="долгосрочный"/>
    <n v="730"/>
    <n v="563787"/>
    <x v="3"/>
    <s v="в ипотеке"/>
    <s v="консолидация кредитов"/>
    <n v="9819.2000000000007"/>
    <n v="9"/>
    <m/>
    <n v="23"/>
    <n v="0"/>
    <n v="145578"/>
    <n v="581218"/>
  </r>
  <r>
    <n v="1597"/>
    <s v="ed74b109-325f-44b5-9d66-619bb2a8fff0"/>
    <x v="0"/>
    <n v="519178"/>
    <s v="долгосрочный"/>
    <n v="715"/>
    <n v="1120962"/>
    <x v="2"/>
    <s v="в ипотеке"/>
    <s v="консолидация кредитов"/>
    <n v="17281.45"/>
    <n v="27.1"/>
    <n v="16"/>
    <n v="5"/>
    <n v="0"/>
    <n v="272137"/>
    <n v="361350"/>
  </r>
  <r>
    <n v="1598"/>
    <s v="33aa069d-a514-4c4e-b8c5-eaf9d20831aa"/>
    <x v="0"/>
    <n v="187726"/>
    <s v="краткосрочный"/>
    <n v="725"/>
    <n v="694811"/>
    <x v="11"/>
    <s v="в ипотеке"/>
    <s v="консолидация кредитов"/>
    <n v="16964.91"/>
    <n v="22.5"/>
    <m/>
    <n v="12"/>
    <n v="1"/>
    <n v="184186"/>
    <n v="318296"/>
  </r>
  <r>
    <n v="1599"/>
    <s v="8c979501-9968-4e5b-8eca-8c22405a899c"/>
    <x v="0"/>
    <n v="78452"/>
    <s v="краткосрочный"/>
    <n v="724"/>
    <n v="941070"/>
    <x v="6"/>
    <s v="в собственности"/>
    <s v="иное"/>
    <n v="22507.21"/>
    <n v="22.4"/>
    <n v="38"/>
    <n v="13"/>
    <n v="0"/>
    <n v="43738"/>
    <n v="267960"/>
  </r>
  <r>
    <n v="1600"/>
    <s v="63c5a3e5-1b7d-423b-9a8e-b93e8ff2ad3b"/>
    <x v="0"/>
    <n v="427328"/>
    <s v="краткосрочный"/>
    <n v="710"/>
    <n v="1029895"/>
    <x v="9"/>
    <s v="в ипотеке"/>
    <s v="консолидация кредитов"/>
    <n v="23172.78"/>
    <n v="19.7"/>
    <n v="33"/>
    <n v="11"/>
    <n v="1"/>
    <n v="79192"/>
    <n v="203302"/>
  </r>
  <r>
    <n v="1601"/>
    <s v="649c03f7-478d-439f-abcf-260688117cc7"/>
    <x v="0"/>
    <n v="105798"/>
    <s v="краткосрочный"/>
    <n v="689"/>
    <n v="228437"/>
    <x v="6"/>
    <s v="в аренде"/>
    <s v="консолидация кредитов"/>
    <n v="7138.49"/>
    <n v="12.5"/>
    <n v="33"/>
    <n v="12"/>
    <n v="0"/>
    <n v="197809"/>
    <n v="235862"/>
  </r>
  <r>
    <n v="1602"/>
    <s v="cc3cdc8d-b2ec-48c3-8c50-5e597443296e"/>
    <x v="0"/>
    <n v="326744"/>
    <s v="долгосрочный"/>
    <n v="724"/>
    <n v="1693071"/>
    <x v="3"/>
    <s v="в аренде"/>
    <s v="консолидация кредитов"/>
    <n v="27653.55"/>
    <n v="15.2"/>
    <n v="4"/>
    <n v="9"/>
    <n v="0"/>
    <n v="333621"/>
    <n v="568106"/>
  </r>
  <r>
    <n v="1604"/>
    <s v="b8602659-ced8-47b6-bb1e-34036163c025"/>
    <x v="0"/>
    <n v="336006"/>
    <s v="краткосрочный"/>
    <n v="739"/>
    <n v="2321496"/>
    <x v="2"/>
    <s v="в ипотеке"/>
    <s v="иное"/>
    <n v="9111.83"/>
    <n v="24.1"/>
    <m/>
    <n v="6"/>
    <n v="0"/>
    <n v="502170"/>
    <n v="1321518"/>
  </r>
  <r>
    <n v="1605"/>
    <s v="686dbe54-31da-48de-aa5e-23209628ee30"/>
    <x v="0"/>
    <n v="213664"/>
    <s v="краткосрочный"/>
    <n v="736"/>
    <n v="776948"/>
    <x v="4"/>
    <s v="в аренде"/>
    <s v="консолидация кредитов"/>
    <n v="8028.45"/>
    <n v="8"/>
    <n v="20"/>
    <n v="5"/>
    <n v="0"/>
    <n v="124203"/>
    <n v="191246"/>
  </r>
  <r>
    <n v="1606"/>
    <s v="1f364296-f23f-4f4e-ac15-ca0328004750"/>
    <x v="1"/>
    <n v="64460"/>
    <s v="краткосрочный"/>
    <n v="725"/>
    <n v="280706"/>
    <x v="11"/>
    <s v="в аренде"/>
    <s v="консолидация кредитов"/>
    <n v="3508.73"/>
    <n v="7"/>
    <m/>
    <n v="6"/>
    <n v="0"/>
    <n v="69597"/>
    <n v="125906"/>
  </r>
  <r>
    <n v="1609"/>
    <s v="d37955be-29fb-42e9-b9fc-2795dfd2a381"/>
    <x v="0"/>
    <n v="200706"/>
    <s v="краткосрочный"/>
    <n v="701"/>
    <n v="655899"/>
    <x v="4"/>
    <s v="в аренде"/>
    <s v="консолидация кредитов"/>
    <n v="12352.66"/>
    <n v="8.1999999999999993"/>
    <m/>
    <n v="9"/>
    <n v="0"/>
    <n v="50996"/>
    <n v="164934"/>
  </r>
  <r>
    <n v="1610"/>
    <s v="3c0cf898-1a00-4d16-a4ed-7f09fa5e71ea"/>
    <x v="0"/>
    <n v="208582"/>
    <s v="долгосрочный"/>
    <n v="691"/>
    <n v="1262797"/>
    <x v="6"/>
    <s v="в ипотеке"/>
    <s v="консолидация кредитов"/>
    <n v="26150.65"/>
    <n v="20"/>
    <m/>
    <n v="8"/>
    <n v="0"/>
    <n v="982566"/>
    <n v="1182654"/>
  </r>
  <r>
    <n v="1611"/>
    <s v="c7624725-b91d-4eec-a065-0430f9e4a8ce"/>
    <x v="0"/>
    <n v="137610"/>
    <s v="краткосрочный"/>
    <n v="735"/>
    <n v="1114122"/>
    <x v="8"/>
    <s v="в ипотеке"/>
    <s v="консолидация кредитов"/>
    <n v="8615.93"/>
    <n v="10.7"/>
    <m/>
    <n v="10"/>
    <n v="0"/>
    <n v="119738"/>
    <n v="298804"/>
  </r>
  <r>
    <n v="1612"/>
    <s v="80f1cdaf-3225-4f44-8b1c-f88bbcae57c5"/>
    <x v="0"/>
    <n v="206690"/>
    <s v="краткосрочный"/>
    <n v="655"/>
    <n v="1499176"/>
    <x v="5"/>
    <s v="в ипотеке"/>
    <s v="консолидация кредитов"/>
    <n v="22737.49"/>
    <n v="15.7"/>
    <n v="13"/>
    <n v="10"/>
    <n v="1"/>
    <n v="65683"/>
    <n v="140844"/>
  </r>
  <r>
    <n v="1614"/>
    <s v="7d960bb3-0274-4b69-9d07-11e7af87ba70"/>
    <x v="0"/>
    <n v="540518"/>
    <s v="долгосрочный"/>
    <n v="687"/>
    <n v="1556024"/>
    <x v="2"/>
    <s v="в ипотеке"/>
    <s v="консолидация кредитов"/>
    <n v="27360.19"/>
    <n v="14.6"/>
    <m/>
    <n v="10"/>
    <n v="0"/>
    <n v="2114738"/>
    <n v="2817760"/>
  </r>
  <r>
    <n v="1615"/>
    <s v="9804713b-61de-44a9-9efc-14e520018481"/>
    <x v="1"/>
    <n v="347688"/>
    <s v="долгосрочный"/>
    <n v="703"/>
    <n v="1058699"/>
    <x v="0"/>
    <s v="в ипотеке"/>
    <s v="консолидация кредитов"/>
    <n v="9439.9599999999991"/>
    <n v="15.2"/>
    <n v="48"/>
    <n v="8"/>
    <n v="2"/>
    <n v="100111"/>
    <n v="287650"/>
  </r>
  <r>
    <n v="1617"/>
    <s v="d18edc72-d117-4491-b73f-f6f4761c36cb"/>
    <x v="0"/>
    <n v="211508"/>
    <s v="краткосрочный"/>
    <n v="722"/>
    <n v="908010"/>
    <x v="9"/>
    <s v="в ипотеке"/>
    <s v="консолидация кредитов"/>
    <n v="13090.62"/>
    <n v="12.5"/>
    <n v="18"/>
    <n v="13"/>
    <n v="0"/>
    <n v="68989"/>
    <n v="108526"/>
  </r>
  <r>
    <n v="1618"/>
    <s v="90b0ee93-dabc-4e96-851b-e5865bb02fa0"/>
    <x v="0"/>
    <n v="175934"/>
    <s v="краткосрочный"/>
    <n v="739"/>
    <n v="816677"/>
    <x v="1"/>
    <s v="в аренде"/>
    <s v="консолидация кредитов"/>
    <n v="3763.52"/>
    <n v="13.5"/>
    <n v="12"/>
    <n v="5"/>
    <n v="0"/>
    <n v="149055"/>
    <n v="221540"/>
  </r>
  <r>
    <n v="1619"/>
    <s v="7d592a84-c9c5-41ef-9e95-56182f1d657d"/>
    <x v="0"/>
    <n v="396506"/>
    <s v="долгосрочный"/>
    <n v="721"/>
    <n v="1750280"/>
    <x v="2"/>
    <s v="в ипотеке"/>
    <s v="консолидация кредитов"/>
    <n v="13491.71"/>
    <n v="25.8"/>
    <n v="41"/>
    <n v="11"/>
    <n v="0"/>
    <n v="48013"/>
    <n v="96866"/>
  </r>
  <r>
    <n v="1620"/>
    <s v="51a37845-1b53-450c-9e65-83d462be3270"/>
    <x v="1"/>
    <n v="770616"/>
    <s v="долгосрочный"/>
    <n v="694"/>
    <n v="1996596"/>
    <x v="4"/>
    <s v="в аренде"/>
    <s v="консолидация кредитов"/>
    <n v="50414.03"/>
    <n v="15.4"/>
    <m/>
    <n v="10"/>
    <n v="0"/>
    <n v="455031"/>
    <n v="1039214"/>
  </r>
  <r>
    <n v="1621"/>
    <s v="2728bf13-764f-44da-8938-0c1cea146b4e"/>
    <x v="0"/>
    <n v="143352"/>
    <s v="краткосрочный"/>
    <n v="699"/>
    <n v="671783"/>
    <x v="3"/>
    <s v="в аренде"/>
    <s v="консолидация кредитов"/>
    <n v="11868.16"/>
    <n v="9.9"/>
    <m/>
    <n v="7"/>
    <n v="0"/>
    <n v="236531"/>
    <n v="377740"/>
  </r>
  <r>
    <n v="1622"/>
    <s v="ced8bb43-4628-43bb-8018-eeb25fc8403e"/>
    <x v="1"/>
    <n v="242748"/>
    <s v="долгосрочный"/>
    <n v="680"/>
    <n v="795910"/>
    <x v="2"/>
    <s v="в ипотеке"/>
    <s v="консолидация кредитов"/>
    <n v="8887.44"/>
    <n v="11.3"/>
    <n v="28"/>
    <n v="6"/>
    <n v="1"/>
    <n v="111169"/>
    <n v="242880"/>
  </r>
  <r>
    <n v="1623"/>
    <s v="6fb791ca-5124-4149-a445-b9f1bc40d990"/>
    <x v="0"/>
    <n v="65230"/>
    <s v="краткосрочный"/>
    <n v="741"/>
    <n v="1107776"/>
    <x v="2"/>
    <s v="в аренде"/>
    <s v="приобретение автомобиля"/>
    <n v="5686.7"/>
    <n v="18.2"/>
    <m/>
    <n v="7"/>
    <n v="0"/>
    <n v="36347"/>
    <n v="243298"/>
  </r>
  <r>
    <n v="1624"/>
    <s v="4c4f7973-829d-48bd-91db-1f96ce1d6f24"/>
    <x v="1"/>
    <n v="265716"/>
    <s v="краткосрочный"/>
    <n v="719"/>
    <n v="658312"/>
    <x v="8"/>
    <s v="в аренде"/>
    <s v="консолидация кредитов"/>
    <n v="11959.36"/>
    <n v="27.5"/>
    <m/>
    <n v="9"/>
    <n v="0"/>
    <n v="397119"/>
    <n v="594858"/>
  </r>
  <r>
    <n v="1626"/>
    <s v="0d327452-6657-45d3-9260-cd9ae68ffaa2"/>
    <x v="0"/>
    <n v="387244"/>
    <s v="краткосрочный"/>
    <n v="725"/>
    <n v="2316480"/>
    <x v="4"/>
    <s v="в аренде"/>
    <s v="иное"/>
    <n v="4285.45"/>
    <n v="7.1"/>
    <m/>
    <n v="6"/>
    <n v="0"/>
    <n v="75544"/>
    <n v="403062"/>
  </r>
  <r>
    <n v="1630"/>
    <s v="dbec6e5e-d9f4-4a31-bb2d-c48788f08448"/>
    <x v="0"/>
    <n v="334158"/>
    <s v="долгосрочный"/>
    <n v="674"/>
    <n v="1074013"/>
    <x v="6"/>
    <s v="в собственности"/>
    <s v="консолидация кредитов"/>
    <n v="9003.91"/>
    <n v="10.7"/>
    <m/>
    <n v="11"/>
    <n v="0"/>
    <n v="261155"/>
    <n v="316316"/>
  </r>
  <r>
    <n v="1633"/>
    <s v="b1559fc5-f350-4930-ac2d-cfb347693b93"/>
    <x v="1"/>
    <n v="191686"/>
    <s v="краткосрочный"/>
    <n v="710"/>
    <n v="1166334"/>
    <x v="7"/>
    <s v="в ипотеке"/>
    <s v="иное"/>
    <n v="13510.14"/>
    <n v="23.4"/>
    <n v="16"/>
    <n v="5"/>
    <n v="0"/>
    <n v="423282"/>
    <n v="527010"/>
  </r>
  <r>
    <n v="1635"/>
    <s v="29b4a514-5220-40d8-bd70-aeb73d08831e"/>
    <x v="0"/>
    <n v="323840"/>
    <s v="долгосрочный"/>
    <n v="672"/>
    <n v="1277161"/>
    <x v="8"/>
    <s v="в аренде"/>
    <s v="иное"/>
    <n v="15112.98"/>
    <n v="8.5"/>
    <m/>
    <n v="10"/>
    <n v="0"/>
    <n v="292220"/>
    <n v="716870"/>
  </r>
  <r>
    <n v="1636"/>
    <s v="96b7db3f-0a45-4260-b8e2-6d04c2f7c0b0"/>
    <x v="0"/>
    <n v="348612"/>
    <s v="краткосрочный"/>
    <n v="719"/>
    <n v="715065"/>
    <x v="2"/>
    <s v="в аренде"/>
    <s v="консолидация кредитов"/>
    <n v="19247.189999999999"/>
    <n v="12"/>
    <m/>
    <n v="12"/>
    <n v="0"/>
    <n v="288895"/>
    <n v="427218"/>
  </r>
  <r>
    <n v="1638"/>
    <s v="8f29694d-8b10-433d-908c-f78f736ae40d"/>
    <x v="1"/>
    <n v="265760"/>
    <s v="долгосрочный"/>
    <n v="711"/>
    <n v="994612"/>
    <x v="1"/>
    <s v="в ипотеке"/>
    <s v="иное"/>
    <n v="15002.21"/>
    <n v="34.200000000000003"/>
    <n v="11"/>
    <n v="10"/>
    <n v="0"/>
    <n v="350854"/>
    <n v="766502"/>
  </r>
  <r>
    <n v="1639"/>
    <s v="569bdc25-e6f9-4f99-bcfe-2ae85a5e944d"/>
    <x v="0"/>
    <n v="106766"/>
    <s v="краткосрочный"/>
    <n v="728"/>
    <n v="1786608"/>
    <x v="3"/>
    <s v="в аренде"/>
    <s v="консолидация кредитов"/>
    <n v="22034.87"/>
    <n v="11.9"/>
    <n v="6"/>
    <n v="10"/>
    <n v="0"/>
    <n v="82346"/>
    <n v="226996"/>
  </r>
  <r>
    <n v="1640"/>
    <s v="a0f51fd3-d44e-478a-93e5-8eb103aae837"/>
    <x v="0"/>
    <n v="109890"/>
    <s v="краткосрочный"/>
    <n v="718"/>
    <n v="778145"/>
    <x v="5"/>
    <s v="в ипотеке"/>
    <s v="консолидация кредитов"/>
    <n v="6056.63"/>
    <n v="15.1"/>
    <n v="8"/>
    <n v="8"/>
    <n v="0"/>
    <n v="75962"/>
    <n v="158180"/>
  </r>
  <r>
    <n v="1642"/>
    <s v="bd2970f9-92ce-4192-b80c-ff83cea87bd3"/>
    <x v="0"/>
    <n v="221716"/>
    <s v="долгосрочный"/>
    <n v="719"/>
    <n v="1131906"/>
    <x v="2"/>
    <s v="в аренде"/>
    <s v="консолидация кредитов"/>
    <n v="20940.28"/>
    <n v="14.7"/>
    <n v="27"/>
    <n v="13"/>
    <n v="0"/>
    <n v="111150"/>
    <n v="262130"/>
  </r>
  <r>
    <n v="1643"/>
    <s v="01bd144a-479e-4317-adff-8138388bf998"/>
    <x v="0"/>
    <n v="510488"/>
    <s v="долгосрочный"/>
    <n v="685"/>
    <n v="1102171"/>
    <x v="0"/>
    <s v="в аренде"/>
    <s v="консолидация кредитов"/>
    <n v="14971.05"/>
    <n v="26"/>
    <n v="15"/>
    <n v="9"/>
    <n v="0"/>
    <n v="428906"/>
    <n v="1232308"/>
  </r>
  <r>
    <n v="1644"/>
    <s v="4143f442-9590-4552-9eb3-baf1ca0326a9"/>
    <x v="1"/>
    <n v="352000"/>
    <s v="долгосрочный"/>
    <n v="716"/>
    <n v="1140000"/>
    <x v="7"/>
    <s v="в ипотеке"/>
    <s v="консолидация кредитов"/>
    <n v="6726"/>
    <n v="25.8"/>
    <m/>
    <n v="22"/>
    <n v="1"/>
    <n v="185117"/>
    <n v="570064"/>
  </r>
  <r>
    <n v="1645"/>
    <s v="dd151820-42c3-401b-aae1-c49ced57a6ba"/>
    <x v="0"/>
    <n v="74272"/>
    <s v="краткосрочный"/>
    <n v="740"/>
    <n v="1072303"/>
    <x v="0"/>
    <s v="в ипотеке"/>
    <s v="консолидация кредитов"/>
    <n v="10186.85"/>
    <n v="27.2"/>
    <m/>
    <n v="9"/>
    <n v="1"/>
    <n v="160854"/>
    <n v="763290"/>
  </r>
  <r>
    <n v="1647"/>
    <s v="a55184ff-cd24-4248-893a-4e0f93d91e47"/>
    <x v="0"/>
    <n v="215666"/>
    <s v="краткосрочный"/>
    <n v="691"/>
    <n v="651909"/>
    <x v="1"/>
    <s v="в аренде"/>
    <s v="иное"/>
    <n v="2982.62"/>
    <n v="11.3"/>
    <n v="36"/>
    <n v="7"/>
    <n v="0"/>
    <n v="79496"/>
    <n v="196262"/>
  </r>
  <r>
    <n v="1648"/>
    <s v="93479576-2563-451f-9752-120784c76ef2"/>
    <x v="0"/>
    <n v="108240"/>
    <s v="краткосрочный"/>
    <n v="721"/>
    <n v="1458136"/>
    <x v="2"/>
    <s v="в ипотеке"/>
    <s v="иное"/>
    <n v="24788.35"/>
    <n v="19.7"/>
    <n v="23"/>
    <n v="10"/>
    <n v="0"/>
    <n v="162070"/>
    <n v="700260"/>
  </r>
  <r>
    <n v="1649"/>
    <s v="8b2f90cf-d08b-4b9e-9583-c415a383050d"/>
    <x v="0"/>
    <n v="263714"/>
    <s v="краткосрочный"/>
    <n v="743"/>
    <n v="3416238"/>
    <x v="2"/>
    <s v="в ипотеке"/>
    <s v="ремонт жилья"/>
    <n v="14547.54"/>
    <n v="13.8"/>
    <m/>
    <n v="9"/>
    <n v="0"/>
    <n v="271966"/>
    <n v="775654"/>
  </r>
  <r>
    <n v="1650"/>
    <s v="bc1b324c-f66d-4f60-a8ec-525fe6456ab4"/>
    <x v="0"/>
    <n v="436480"/>
    <s v="краткосрочный"/>
    <n v="679"/>
    <n v="2261760"/>
    <x v="1"/>
    <s v="в ипотеке"/>
    <s v="консолидация кредитов"/>
    <n v="19790.400000000001"/>
    <n v="15.7"/>
    <n v="30"/>
    <n v="9"/>
    <n v="0"/>
    <n v="341145"/>
    <n v="530222"/>
  </r>
  <r>
    <n v="1651"/>
    <s v="5b351e23-f3ca-4a7e-ba50-b2ae9b7071fc"/>
    <x v="1"/>
    <n v="439868"/>
    <s v="долгосрочный"/>
    <n v="738"/>
    <n v="893855"/>
    <x v="11"/>
    <s v="в ипотеке"/>
    <s v="консолидация кредитов"/>
    <n v="13556.69"/>
    <n v="20"/>
    <m/>
    <n v="5"/>
    <n v="0"/>
    <n v="233130"/>
    <n v="5191098"/>
  </r>
  <r>
    <n v="1652"/>
    <s v="10cb1231-2c52-4636-9837-3d00cd32ff99"/>
    <x v="0"/>
    <n v="433928"/>
    <s v="краткосрочный"/>
    <n v="747"/>
    <n v="1030579"/>
    <x v="7"/>
    <s v="в собственности"/>
    <s v="консолидация кредитов"/>
    <n v="13740.99"/>
    <n v="21.1"/>
    <m/>
    <n v="7"/>
    <n v="0"/>
    <n v="264708"/>
    <n v="1001660"/>
  </r>
  <r>
    <n v="1653"/>
    <s v="c7ca1a28-e92a-4008-8150-db0bce34b03f"/>
    <x v="0"/>
    <n v="356422"/>
    <s v="краткосрочный"/>
    <n v="723"/>
    <n v="1303932"/>
    <x v="10"/>
    <s v="в аренде"/>
    <s v="консолидация кредитов"/>
    <n v="15321.22"/>
    <n v="31.9"/>
    <m/>
    <n v="10"/>
    <n v="0"/>
    <n v="323323"/>
    <n v="446226"/>
  </r>
  <r>
    <n v="1654"/>
    <s v="2014280f-4223-404a-b077-e79ba9a79cff"/>
    <x v="0"/>
    <n v="544346"/>
    <s v="долгосрочный"/>
    <n v="684"/>
    <n v="1692387"/>
    <x v="4"/>
    <s v="в ипотеке"/>
    <s v="ремонт жилья"/>
    <n v="3511.77"/>
    <n v="11.9"/>
    <m/>
    <n v="9"/>
    <n v="1"/>
    <n v="137047"/>
    <n v="337612"/>
  </r>
  <r>
    <n v="1655"/>
    <s v="49abfdda-f725-47f1-9ecc-e56a426dfc43"/>
    <x v="0"/>
    <n v="440220"/>
    <s v="долгосрочный"/>
    <n v="661"/>
    <n v="1083551"/>
    <x v="2"/>
    <s v="в ипотеке"/>
    <s v="консолидация кредитов"/>
    <n v="17336.740000000002"/>
    <n v="27"/>
    <n v="18"/>
    <n v="9"/>
    <n v="0"/>
    <n v="105298"/>
    <n v="330418"/>
  </r>
  <r>
    <n v="1656"/>
    <s v="b568aacf-dd27-46b8-acf1-522c7de59985"/>
    <x v="0"/>
    <n v="394174"/>
    <s v="краткосрочный"/>
    <n v="654"/>
    <n v="1915846"/>
    <x v="3"/>
    <s v="в собственности"/>
    <s v="приобретение жилья"/>
    <n v="22990.19"/>
    <n v="28.4"/>
    <n v="29"/>
    <n v="15"/>
    <n v="0"/>
    <n v="71516"/>
    <n v="507958"/>
  </r>
  <r>
    <n v="1657"/>
    <s v="8bac7b01-376b-4d3c-8134-965683795f55"/>
    <x v="1"/>
    <n v="259512"/>
    <s v="долгосрочный"/>
    <n v="713"/>
    <n v="1251359"/>
    <x v="9"/>
    <s v="в аренде"/>
    <s v="консолидация кредитов"/>
    <n v="25861.47"/>
    <n v="18.5"/>
    <n v="55"/>
    <n v="15"/>
    <n v="0"/>
    <n v="433276"/>
    <n v="534270"/>
  </r>
  <r>
    <n v="1659"/>
    <s v="40061953-706e-4329-919c-faa927a9adbe"/>
    <x v="1"/>
    <n v="90090"/>
    <s v="краткосрочный"/>
    <n v="711"/>
    <n v="1653437"/>
    <x v="3"/>
    <s v="в аренде"/>
    <s v="приобретение автомобиля"/>
    <n v="27695.16"/>
    <n v="24.9"/>
    <m/>
    <n v="16"/>
    <n v="0"/>
    <n v="265696"/>
    <n v="479952"/>
  </r>
  <r>
    <n v="1660"/>
    <s v="4de7f66c-71a9-4b46-841b-1690269e98a2"/>
    <x v="0"/>
    <n v="218020"/>
    <s v="краткосрочный"/>
    <n v="737"/>
    <n v="860491"/>
    <x v="2"/>
    <s v="в ипотеке"/>
    <s v="консолидация кредитов"/>
    <n v="6403.38"/>
    <n v="17.100000000000001"/>
    <n v="78"/>
    <n v="11"/>
    <n v="1"/>
    <n v="140125"/>
    <n v="377322"/>
  </r>
  <r>
    <n v="1661"/>
    <s v="4a448cc6-5759-4e8d-bdbb-ab728bfb7dc8"/>
    <x v="0"/>
    <n v="197472"/>
    <s v="краткосрочный"/>
    <n v="720"/>
    <n v="909530"/>
    <x v="0"/>
    <s v="в ипотеке"/>
    <s v="консолидация кредитов"/>
    <n v="17357.07"/>
    <n v="22.6"/>
    <m/>
    <n v="18"/>
    <n v="0"/>
    <n v="448647"/>
    <n v="700128"/>
  </r>
  <r>
    <n v="1662"/>
    <s v="e774b29a-b846-4025-b71f-7085b26d3420"/>
    <x v="0"/>
    <n v="717794"/>
    <s v="долгосрочный"/>
    <n v="646"/>
    <n v="1549792"/>
    <x v="2"/>
    <s v="в ипотеке"/>
    <s v="консолидация кредитов"/>
    <n v="26346.54"/>
    <n v="16.100000000000001"/>
    <n v="76"/>
    <n v="9"/>
    <n v="0"/>
    <n v="552577"/>
    <n v="771804"/>
  </r>
  <r>
    <n v="1663"/>
    <s v="476d4337-26cd-4f3f-9b78-06e0947f59bb"/>
    <x v="0"/>
    <n v="216414"/>
    <s v="краткосрочный"/>
    <n v="706"/>
    <n v="1682127"/>
    <x v="2"/>
    <s v="в ипотеке"/>
    <s v="медицинские счета"/>
    <n v="11816.86"/>
    <n v="15.8"/>
    <n v="47"/>
    <n v="18"/>
    <n v="1"/>
    <n v="112347"/>
    <n v="357390"/>
  </r>
  <r>
    <n v="1666"/>
    <s v="de5dd7c7-007d-48fb-b46e-86834df7030b"/>
    <x v="0"/>
    <n v="215512"/>
    <s v="краткосрочный"/>
    <n v="708"/>
    <n v="1535048"/>
    <x v="2"/>
    <s v="в ипотеке"/>
    <s v="консолидация кредитов"/>
    <n v="9325.39"/>
    <n v="22.2"/>
    <n v="38"/>
    <n v="9"/>
    <n v="1"/>
    <n v="126388"/>
    <n v="206712"/>
  </r>
  <r>
    <n v="1667"/>
    <s v="ea28c5f1-320b-41e9-b363-0ef8ff11f147"/>
    <x v="1"/>
    <n v="429220"/>
    <s v="краткосрочный"/>
    <n v="731"/>
    <n v="1297415"/>
    <x v="2"/>
    <s v="в ипотеке"/>
    <s v="консолидация кредитов"/>
    <n v="25515.86"/>
    <n v="15.6"/>
    <m/>
    <n v="14"/>
    <n v="0"/>
    <n v="444790"/>
    <n v="682132"/>
  </r>
  <r>
    <n v="1668"/>
    <s v="b1e73481-ba55-4b0f-bb94-f5221888d790"/>
    <x v="0"/>
    <n v="445456"/>
    <s v="краткосрочный"/>
    <n v="745"/>
    <n v="2885340"/>
    <x v="1"/>
    <s v="в ипотеке"/>
    <s v="консолидация кредитов"/>
    <n v="53859.68"/>
    <n v="11.2"/>
    <m/>
    <n v="13"/>
    <n v="0"/>
    <n v="261231"/>
    <n v="598972"/>
  </r>
  <r>
    <n v="1671"/>
    <s v="650bb2dc-df1e-4744-af4d-e4f2d7016c6d"/>
    <x v="0"/>
    <n v="263626"/>
    <s v="краткосрочный"/>
    <n v="744"/>
    <n v="1290195"/>
    <x v="9"/>
    <s v="в ипотеке"/>
    <s v="консолидация кредитов"/>
    <n v="29459.5"/>
    <n v="19.899999999999999"/>
    <m/>
    <n v="16"/>
    <n v="0"/>
    <n v="359138"/>
    <n v="973852"/>
  </r>
  <r>
    <n v="1672"/>
    <s v="e5d35061-0c80-43fa-953d-837443a4dbec"/>
    <x v="0"/>
    <n v="264924"/>
    <s v="краткосрочный"/>
    <n v="749"/>
    <n v="2497721"/>
    <x v="2"/>
    <s v="в ипотеке"/>
    <s v="ремонт жилья"/>
    <n v="16713.919999999998"/>
    <n v="10"/>
    <m/>
    <n v="7"/>
    <n v="0"/>
    <n v="217322"/>
    <n v="793804"/>
  </r>
  <r>
    <n v="1673"/>
    <s v="524a08da-9a15-4796-b930-736dd4567d90"/>
    <x v="1"/>
    <n v="213356"/>
    <s v="краткосрочный"/>
    <n v="729"/>
    <n v="799083"/>
    <x v="9"/>
    <s v="в ипотеке"/>
    <s v="консолидация кредитов"/>
    <n v="6306.1"/>
    <n v="13.2"/>
    <n v="18"/>
    <n v="12"/>
    <n v="0"/>
    <n v="118617"/>
    <n v="224422"/>
  </r>
  <r>
    <n v="1674"/>
    <s v="75cdaf88-6cad-4a52-9264-53dae3afdb4d"/>
    <x v="0"/>
    <n v="268664"/>
    <s v="краткосрочный"/>
    <n v="740"/>
    <n v="1102171"/>
    <x v="10"/>
    <s v="в ипотеке"/>
    <s v="консолидация кредитов"/>
    <n v="27462.41"/>
    <n v="8.9"/>
    <m/>
    <n v="13"/>
    <n v="0"/>
    <n v="194313"/>
    <n v="635558"/>
  </r>
  <r>
    <n v="1676"/>
    <s v="0594396c-a1e1-4efb-9baf-6a80716d7c3d"/>
    <x v="0"/>
    <n v="174108"/>
    <s v="долгосрочный"/>
    <n v="643"/>
    <n v="1221662"/>
    <x v="5"/>
    <s v="в аренде"/>
    <s v="консолидация кредитов"/>
    <n v="10567.42"/>
    <n v="23.3"/>
    <m/>
    <n v="5"/>
    <n v="0"/>
    <n v="122265"/>
    <n v="169752"/>
  </r>
  <r>
    <n v="1677"/>
    <s v="df80bc8e-d8fe-4ef3-b31d-ce38a91fce7d"/>
    <x v="0"/>
    <n v="506264"/>
    <s v="долгосрочный"/>
    <n v="633"/>
    <n v="1821796"/>
    <x v="2"/>
    <s v="в ипотеке"/>
    <s v="консолидация кредитов"/>
    <n v="21405.97"/>
    <n v="22.8"/>
    <n v="17"/>
    <n v="11"/>
    <n v="0"/>
    <n v="192660"/>
    <n v="505868"/>
  </r>
  <r>
    <n v="1678"/>
    <s v="2afaa2bf-afe8-40eb-851b-c076bd9217e7"/>
    <x v="0"/>
    <n v="482944"/>
    <s v="долгосрочный"/>
    <n v="696"/>
    <n v="1327872"/>
    <x v="2"/>
    <s v="в ипотеке"/>
    <s v="консолидация кредитов"/>
    <n v="11618.88"/>
    <n v="21.9"/>
    <n v="39"/>
    <n v="10"/>
    <n v="0"/>
    <n v="207974"/>
    <n v="254540"/>
  </r>
  <r>
    <n v="1681"/>
    <s v="4959fbc6-301c-4a74-8e4d-2c186f722e1f"/>
    <x v="0"/>
    <n v="454058"/>
    <s v="краткосрочный"/>
    <n v="749"/>
    <n v="2644116"/>
    <x v="5"/>
    <s v="в ипотеке"/>
    <s v="консолидация кредитов"/>
    <n v="9805.33"/>
    <n v="29.5"/>
    <m/>
    <n v="9"/>
    <n v="0"/>
    <n v="263359"/>
    <n v="1040798"/>
  </r>
  <r>
    <n v="1682"/>
    <s v="45153cbc-4c45-48cd-a927-33113dc00dab"/>
    <x v="0"/>
    <n v="352880"/>
    <s v="долгосрочный"/>
    <n v="670"/>
    <n v="1055868"/>
    <x v="10"/>
    <s v="в аренде"/>
    <s v="консолидация кредитов"/>
    <n v="28772.46"/>
    <n v="16.5"/>
    <m/>
    <n v="9"/>
    <n v="0"/>
    <n v="348764"/>
    <n v="702328"/>
  </r>
  <r>
    <n v="1683"/>
    <s v="b4775d32-426f-4619-a30c-67a3ae73d1a0"/>
    <x v="1"/>
    <n v="335060"/>
    <s v="долгосрочный"/>
    <n v="681"/>
    <n v="1936955"/>
    <x v="8"/>
    <s v="в ипотеке"/>
    <s v="консолидация кредитов"/>
    <n v="20983.599999999999"/>
    <n v="17.5"/>
    <m/>
    <n v="13"/>
    <n v="1"/>
    <n v="381691"/>
    <n v="598862"/>
  </r>
  <r>
    <n v="1684"/>
    <s v="8a589bd6-5856-45e9-87f9-68ddda842c4e"/>
    <x v="0"/>
    <n v="266992"/>
    <s v="краткосрочный"/>
    <n v="745"/>
    <n v="864671"/>
    <x v="4"/>
    <s v="в аренде"/>
    <s v="консолидация кредитов"/>
    <n v="1441.15"/>
    <n v="17.2"/>
    <m/>
    <n v="8"/>
    <n v="1"/>
    <n v="31008"/>
    <n v="398992"/>
  </r>
  <r>
    <n v="1685"/>
    <s v="7121f2ba-7291-4d14-9df7-37b1497c8aa9"/>
    <x v="0"/>
    <n v="403172"/>
    <s v="краткосрочный"/>
    <n v="738"/>
    <n v="1973074"/>
    <x v="3"/>
    <s v="в аренде"/>
    <s v="иное"/>
    <n v="11443.89"/>
    <n v="6"/>
    <m/>
    <n v="9"/>
    <n v="0"/>
    <n v="94468"/>
    <n v="504108"/>
  </r>
  <r>
    <n v="1686"/>
    <s v="51912caf-1e03-4ac7-bfec-e899a2e2375b"/>
    <x v="0"/>
    <n v="284328"/>
    <s v="краткосрочный"/>
    <n v="677"/>
    <n v="1818908"/>
    <x v="6"/>
    <s v="в ипотеке"/>
    <s v="ремонт жилья"/>
    <n v="23039.4"/>
    <n v="10.1"/>
    <n v="36"/>
    <n v="14"/>
    <n v="0"/>
    <n v="174401"/>
    <n v="332706"/>
  </r>
  <r>
    <n v="1687"/>
    <s v="2e3817d2-1fd0-433a-8474-6855663ba1f9"/>
    <x v="1"/>
    <n v="242528"/>
    <s v="краткосрочный"/>
    <n v="698"/>
    <n v="582730"/>
    <x v="11"/>
    <s v="в аренде"/>
    <s v="консолидация кредитов"/>
    <n v="13451.43"/>
    <n v="14.2"/>
    <n v="30"/>
    <n v="13"/>
    <n v="2"/>
    <n v="252301"/>
    <n v="404052"/>
  </r>
  <r>
    <n v="1690"/>
    <s v="bb578c23-5a0d-474b-ba68-14cacc9b4081"/>
    <x v="0"/>
    <n v="157410"/>
    <s v="краткосрочный"/>
    <n v="743"/>
    <n v="699124"/>
    <x v="6"/>
    <s v="в ипотеке"/>
    <s v="консолидация кредитов"/>
    <n v="8739.0499999999993"/>
    <n v="9.6999999999999993"/>
    <m/>
    <n v="6"/>
    <n v="0"/>
    <n v="60306"/>
    <n v="114664"/>
  </r>
  <r>
    <n v="1691"/>
    <s v="f4bdfc41-dee0-4457-adf1-0b83d61b8173"/>
    <x v="0"/>
    <n v="472450"/>
    <s v="краткосрочный"/>
    <n v="747"/>
    <n v="1398913"/>
    <x v="2"/>
    <s v="в ипотеке"/>
    <s v="консолидация кредитов"/>
    <n v="17952.72"/>
    <n v="23.8"/>
    <n v="4"/>
    <n v="11"/>
    <n v="0"/>
    <n v="110523"/>
    <n v="699248"/>
  </r>
  <r>
    <n v="1692"/>
    <s v="7b439716-513e-46a3-bcec-9f8fec82101a"/>
    <x v="0"/>
    <n v="772552"/>
    <s v="долгосрочный"/>
    <n v="717"/>
    <n v="1620339"/>
    <x v="2"/>
    <s v="в ипотеке"/>
    <s v="консолидация кредитов"/>
    <n v="19038.95"/>
    <n v="24.3"/>
    <m/>
    <n v="10"/>
    <n v="0"/>
    <n v="1096452"/>
    <n v="2057660"/>
  </r>
  <r>
    <n v="1693"/>
    <s v="7d20bfbe-3a36-4eb8-b237-cab70920d527"/>
    <x v="1"/>
    <n v="171710"/>
    <s v="краткосрочный"/>
    <n v="731"/>
    <n v="926820"/>
    <x v="10"/>
    <s v="в аренде"/>
    <s v="консолидация кредитов"/>
    <n v="12203.13"/>
    <n v="16.5"/>
    <m/>
    <n v="19"/>
    <n v="1"/>
    <n v="115672"/>
    <n v="379412"/>
  </r>
  <r>
    <n v="1694"/>
    <s v="afe5a05c-8165-4767-82e8-28d0b6e55136"/>
    <x v="0"/>
    <n v="240240"/>
    <s v="краткосрочный"/>
    <n v="743"/>
    <n v="1400566"/>
    <x v="7"/>
    <s v="в ипотеке"/>
    <s v="консолидация кредитов"/>
    <n v="19689.7"/>
    <n v="22.1"/>
    <n v="6"/>
    <n v="11"/>
    <n v="1"/>
    <n v="203889"/>
    <n v="618002"/>
  </r>
  <r>
    <n v="1695"/>
    <s v="64cba960-e172-4db3-bc0e-a4fa5fc127bf"/>
    <x v="0"/>
    <n v="44088"/>
    <s v="краткосрочный"/>
    <n v="735"/>
    <n v="868224"/>
    <x v="6"/>
    <s v="в ипотеке"/>
    <s v="ремонт жилья"/>
    <n v="12719.36"/>
    <n v="13.2"/>
    <m/>
    <n v="5"/>
    <n v="0"/>
    <n v="48070"/>
    <n v="154198"/>
  </r>
  <r>
    <n v="1696"/>
    <s v="208fecb9-40fb-47aa-8e3b-e5d28faceea9"/>
    <x v="0"/>
    <n v="224730"/>
    <s v="краткосрочный"/>
    <n v="747"/>
    <n v="873392"/>
    <x v="8"/>
    <s v="в ипотеке"/>
    <s v="консолидация кредитов"/>
    <n v="3879.42"/>
    <n v="10.9"/>
    <m/>
    <n v="17"/>
    <n v="0"/>
    <n v="116033"/>
    <n v="574112"/>
  </r>
  <r>
    <n v="1699"/>
    <s v="0890811f-0a70-4caa-b8ca-adadcaa4a826"/>
    <x v="0"/>
    <n v="225280"/>
    <s v="краткосрочный"/>
    <n v="743"/>
    <n v="778240"/>
    <x v="1"/>
    <s v="в ипотеке"/>
    <s v="консолидация кредитов"/>
    <n v="7717.61"/>
    <n v="24"/>
    <n v="15"/>
    <n v="9"/>
    <n v="0"/>
    <n v="253232"/>
    <n v="430584"/>
  </r>
  <r>
    <n v="1700"/>
    <s v="dfe87834-58da-4fd1-a688-16b7b5c1b8d9"/>
    <x v="1"/>
    <n v="324830"/>
    <s v="краткосрочный"/>
    <n v="717"/>
    <n v="709916"/>
    <x v="0"/>
    <s v="в аренде"/>
    <s v="консолидация кредитов"/>
    <n v="12955.91"/>
    <n v="13.8"/>
    <n v="0"/>
    <n v="14"/>
    <n v="0"/>
    <n v="280421"/>
    <n v="753346"/>
  </r>
  <r>
    <n v="1701"/>
    <s v="94b29841-fd9f-44c6-8e2d-8ae244c7bb83"/>
    <x v="0"/>
    <n v="752686"/>
    <s v="долгосрочный"/>
    <n v="715"/>
    <n v="1671525"/>
    <x v="8"/>
    <s v="в ипотеке"/>
    <s v="консолидация кредитов"/>
    <n v="16018.71"/>
    <n v="13.1"/>
    <m/>
    <n v="9"/>
    <n v="0"/>
    <n v="336053"/>
    <n v="481580"/>
  </r>
  <r>
    <n v="1702"/>
    <s v="483f9f34-14a6-4344-802d-8e371c06e157"/>
    <x v="1"/>
    <n v="112442"/>
    <s v="краткосрочный"/>
    <n v="724"/>
    <n v="1420782"/>
    <x v="2"/>
    <s v="в аренде"/>
    <s v="консолидация кредитов"/>
    <n v="23206.03"/>
    <n v="28.4"/>
    <m/>
    <n v="11"/>
    <n v="0"/>
    <n v="140410"/>
    <n v="193314"/>
  </r>
  <r>
    <n v="1703"/>
    <s v="b1b25b17-bfbe-450f-911b-0f187ae6abf2"/>
    <x v="0"/>
    <n v="520608"/>
    <s v="краткосрочный"/>
    <n v="748"/>
    <n v="1386316"/>
    <x v="2"/>
    <s v="в ипотеке"/>
    <s v="консолидация кредитов"/>
    <n v="23913.97"/>
    <n v="29"/>
    <n v="40"/>
    <n v="25"/>
    <n v="0"/>
    <n v="674918"/>
    <n v="3256132"/>
  </r>
  <r>
    <n v="1704"/>
    <s v="a8821e0c-35c7-4279-a9e9-96984c838262"/>
    <x v="0"/>
    <n v="172040"/>
    <s v="краткосрочный"/>
    <n v="731"/>
    <n v="612902"/>
    <x v="4"/>
    <s v="в собственности"/>
    <s v="консолидация кредитов"/>
    <n v="11134.19"/>
    <n v="9.8000000000000007"/>
    <n v="29"/>
    <n v="29"/>
    <n v="0"/>
    <n v="98648"/>
    <n v="562628"/>
  </r>
  <r>
    <n v="1706"/>
    <s v="5a169042-6120-4528-be22-c8d81582246a"/>
    <x v="1"/>
    <n v="215138"/>
    <s v="краткосрочный"/>
    <n v="734"/>
    <n v="1746461"/>
    <x v="2"/>
    <s v="в ипотеке"/>
    <s v="консолидация кредитов"/>
    <n v="11424.7"/>
    <n v="25.8"/>
    <n v="25"/>
    <n v="8"/>
    <n v="0"/>
    <n v="324501"/>
    <n v="393844"/>
  </r>
  <r>
    <n v="1707"/>
    <s v="9ce8ebe2-7dde-428f-8f8d-ac7e2b101845"/>
    <x v="1"/>
    <n v="345664"/>
    <s v="долгосрочный"/>
    <n v="719"/>
    <n v="1306060"/>
    <x v="8"/>
    <s v="в ипотеке"/>
    <s v="консолидация кредитов"/>
    <n v="17958.419999999998"/>
    <n v="21.6"/>
    <m/>
    <n v="6"/>
    <n v="0"/>
    <n v="234099"/>
    <n v="311212"/>
  </r>
  <r>
    <n v="1708"/>
    <s v="353a480d-6ee8-4588-acc6-6a1c77363429"/>
    <x v="0"/>
    <n v="37752"/>
    <s v="краткосрочный"/>
    <n v="715"/>
    <n v="767372"/>
    <x v="4"/>
    <s v="в аренде"/>
    <s v="иное"/>
    <n v="11446.74"/>
    <n v="14.2"/>
    <n v="9"/>
    <n v="5"/>
    <n v="0"/>
    <n v="703"/>
    <n v="205480"/>
  </r>
  <r>
    <n v="1709"/>
    <s v="1fa5ff55-f380-45bd-90ce-c8b35b0b0b29"/>
    <x v="1"/>
    <n v="156266"/>
    <s v="краткосрочный"/>
    <n v="737"/>
    <n v="965998"/>
    <x v="10"/>
    <s v="в ипотеке"/>
    <s v="консолидация кредитов"/>
    <n v="21734.86"/>
    <n v="15"/>
    <m/>
    <n v="9"/>
    <n v="0"/>
    <n v="156503"/>
    <n v="495154"/>
  </r>
  <r>
    <n v="1710"/>
    <s v="b4f7b5d3-e138-46cd-b77b-2b28b70e2890"/>
    <x v="0"/>
    <n v="197714"/>
    <s v="долгосрочный"/>
    <n v="746"/>
    <n v="1081480"/>
    <x v="2"/>
    <s v="в ипотеке"/>
    <s v="иное"/>
    <n v="7209.93"/>
    <n v="20.5"/>
    <m/>
    <n v="14"/>
    <n v="0"/>
    <n v="101479"/>
    <n v="1129722"/>
  </r>
  <r>
    <n v="1714"/>
    <s v="ea91b8ee-58bb-416f-a519-8dad286fb595"/>
    <x v="1"/>
    <n v="549890"/>
    <s v="краткосрочный"/>
    <n v="713"/>
    <n v="1082791"/>
    <x v="3"/>
    <s v="в аренде"/>
    <s v="консолидация кредитов"/>
    <n v="18226.89"/>
    <n v="32.4"/>
    <n v="5"/>
    <n v="13"/>
    <n v="1"/>
    <n v="173831"/>
    <n v="575102"/>
  </r>
  <r>
    <n v="1715"/>
    <s v="64c41a05-5d70-4d73-8292-23194f167da1"/>
    <x v="0"/>
    <n v="257950"/>
    <s v="долгосрочный"/>
    <n v="730"/>
    <n v="851466"/>
    <x v="1"/>
    <s v="в аренде"/>
    <s v="консолидация кредитов"/>
    <n v="19299.63"/>
    <n v="8.1999999999999993"/>
    <m/>
    <n v="7"/>
    <n v="0"/>
    <n v="144438"/>
    <n v="268884"/>
  </r>
  <r>
    <n v="1716"/>
    <s v="a97b4197-7c89-4078-a3b1-1618f4bb35be"/>
    <x v="0"/>
    <n v="171820"/>
    <s v="краткосрочный"/>
    <n v="719"/>
    <n v="649249"/>
    <x v="9"/>
    <s v="в аренде"/>
    <s v="консолидация кредитов"/>
    <n v="3468.07"/>
    <n v="20.5"/>
    <m/>
    <n v="3"/>
    <n v="0"/>
    <n v="97755"/>
    <n v="118162"/>
  </r>
  <r>
    <n v="1717"/>
    <s v="3eb3d13f-9afa-4f01-b614-cb93795727e2"/>
    <x v="1"/>
    <n v="321794"/>
    <s v="долгосрочный"/>
    <n v="720"/>
    <n v="741076"/>
    <x v="1"/>
    <s v="в собственности"/>
    <s v="консолидация кредитов"/>
    <n v="12536.58"/>
    <n v="30.6"/>
    <m/>
    <n v="7"/>
    <n v="1"/>
    <n v="226423"/>
    <n v="306636"/>
  </r>
  <r>
    <n v="1718"/>
    <s v="4a1f3508-77ef-493d-89bd-128026651e39"/>
    <x v="0"/>
    <n v="154506"/>
    <s v="краткосрочный"/>
    <n v="718"/>
    <n v="732963"/>
    <x v="3"/>
    <s v="в собственности"/>
    <s v="консолидация кредитов"/>
    <n v="5094.09"/>
    <n v="10"/>
    <m/>
    <n v="8"/>
    <n v="0"/>
    <n v="68628"/>
    <n v="309210"/>
  </r>
  <r>
    <n v="1720"/>
    <s v="4d598004-cc29-4049-9b5e-03f101b399aa"/>
    <x v="0"/>
    <n v="404404"/>
    <s v="краткосрочный"/>
    <n v="748"/>
    <n v="2522364"/>
    <x v="10"/>
    <s v="в ипотеке"/>
    <s v="консолидация кредитов"/>
    <n v="6852.54"/>
    <n v="24.9"/>
    <m/>
    <n v="6"/>
    <n v="0"/>
    <n v="270370"/>
    <n v="692648"/>
  </r>
  <r>
    <n v="1721"/>
    <s v="2288c274-d686-4215-a9ef-9c82b313ca16"/>
    <x v="1"/>
    <n v="22198"/>
    <s v="краткосрочный"/>
    <n v="747"/>
    <n v="1437407"/>
    <x v="3"/>
    <s v="в аренде"/>
    <s v="медицинские счета"/>
    <n v="2898.83"/>
    <n v="23"/>
    <m/>
    <n v="4"/>
    <n v="0"/>
    <n v="109212"/>
    <n v="239030"/>
  </r>
  <r>
    <n v="1722"/>
    <s v="c6f9d8c6-d3c1-4ee0-8638-12a29a11b9f6"/>
    <x v="0"/>
    <n v="113784"/>
    <s v="краткосрочный"/>
    <n v="723"/>
    <n v="786125"/>
    <x v="7"/>
    <s v="в аренде"/>
    <s v="консолидация кредитов"/>
    <n v="13429.77"/>
    <n v="9"/>
    <m/>
    <n v="32"/>
    <n v="0"/>
    <n v="188499"/>
    <n v="1705198"/>
  </r>
  <r>
    <n v="1724"/>
    <s v="12a1dc68-9813-4265-8355-2821cfe623f4"/>
    <x v="1"/>
    <n v="357808"/>
    <s v="долгосрочный"/>
    <n v="586"/>
    <n v="1030066"/>
    <x v="2"/>
    <s v="в ипотеке"/>
    <s v="консолидация кредитов"/>
    <n v="24978.92"/>
    <n v="15.2"/>
    <n v="39"/>
    <n v="12"/>
    <n v="0"/>
    <n v="344470"/>
    <n v="470360"/>
  </r>
  <r>
    <n v="1725"/>
    <s v="fdad9d0d-c631-4e4d-8914-cbe37e5ada02"/>
    <x v="0"/>
    <n v="130064"/>
    <s v="краткосрочный"/>
    <n v="710"/>
    <n v="936035"/>
    <x v="0"/>
    <s v="в аренде"/>
    <s v="консолидация кредитов"/>
    <n v="12558.43"/>
    <n v="15.8"/>
    <n v="64"/>
    <n v="7"/>
    <n v="0"/>
    <n v="233947"/>
    <n v="351362"/>
  </r>
  <r>
    <n v="1727"/>
    <s v="27d3f54e-a464-47de-add1-24b30505915a"/>
    <x v="0"/>
    <n v="757768"/>
    <s v="краткосрочный"/>
    <n v="716"/>
    <n v="2393335"/>
    <x v="9"/>
    <s v="в ипотеке"/>
    <s v="ремонт жилья"/>
    <n v="21739.42"/>
    <n v="22.2"/>
    <n v="13"/>
    <n v="9"/>
    <n v="0"/>
    <n v="205333"/>
    <n v="424578"/>
  </r>
  <r>
    <n v="1729"/>
    <s v="f2e2c480-fa67-4014-aa27-fcb2cbac5a81"/>
    <x v="1"/>
    <n v="151096"/>
    <s v="краткосрочный"/>
    <n v="721"/>
    <n v="671137"/>
    <x v="7"/>
    <s v="в ипотеке"/>
    <s v="консолидация кредитов"/>
    <n v="12863.57"/>
    <n v="17.899999999999999"/>
    <n v="8"/>
    <n v="8"/>
    <n v="0"/>
    <n v="108509"/>
    <n v="209396"/>
  </r>
  <r>
    <n v="1730"/>
    <s v="124273e4-98b8-41b3-a877-da1a539fd702"/>
    <x v="1"/>
    <n v="300674"/>
    <s v="долгосрочный"/>
    <n v="737"/>
    <n v="1813854"/>
    <x v="2"/>
    <s v="в ипотеке"/>
    <s v="консолидация кредитов"/>
    <n v="32845.68"/>
    <n v="28.2"/>
    <m/>
    <n v="16"/>
    <n v="0"/>
    <n v="608095"/>
    <n v="1747174"/>
  </r>
  <r>
    <n v="1731"/>
    <s v="c4c869e3-2a17-4ff7-ad41-f39de0b214a6"/>
    <x v="0"/>
    <n v="369754"/>
    <s v="долгосрочный"/>
    <n v="683"/>
    <n v="1257971"/>
    <x v="7"/>
    <s v="в аренде"/>
    <s v="консолидация кредитов"/>
    <n v="28304.3"/>
    <n v="18.8"/>
    <m/>
    <n v="25"/>
    <n v="1"/>
    <n v="43206"/>
    <n v="685168"/>
  </r>
  <r>
    <n v="1732"/>
    <s v="b96ec9d5-8be9-40d2-8edd-18ca8c2b62ce"/>
    <x v="0"/>
    <n v="335786"/>
    <s v="краткосрочный"/>
    <n v="704"/>
    <n v="1159950"/>
    <x v="4"/>
    <s v="в аренде"/>
    <s v="консолидация кредитов"/>
    <n v="18462.490000000002"/>
    <n v="15.3"/>
    <m/>
    <n v="9"/>
    <n v="2"/>
    <n v="227810"/>
    <n v="436722"/>
  </r>
  <r>
    <n v="1733"/>
    <s v="6c85e576-941f-4976-be30-658881607d79"/>
    <x v="0"/>
    <n v="216062"/>
    <s v="долгосрочный"/>
    <n v="724"/>
    <n v="2145898"/>
    <x v="2"/>
    <s v="в ипотеке"/>
    <s v="консолидация кредитов"/>
    <n v="33082.42"/>
    <n v="14.9"/>
    <m/>
    <n v="12"/>
    <n v="0"/>
    <n v="243352"/>
    <n v="553564"/>
  </r>
  <r>
    <n v="1734"/>
    <s v="f4d3a933-cecf-432e-a547-6cba6db72612"/>
    <x v="0"/>
    <n v="86592"/>
    <s v="краткосрочный"/>
    <n v="750"/>
    <n v="1065786"/>
    <x v="9"/>
    <s v="в аренде"/>
    <s v="консолидация кредитов"/>
    <n v="17407.8"/>
    <n v="11.8"/>
    <m/>
    <n v="6"/>
    <n v="0"/>
    <n v="35682"/>
    <n v="60654"/>
  </r>
  <r>
    <n v="1735"/>
    <s v="6491574f-763e-40b9-8630-2905c89598b4"/>
    <x v="0"/>
    <n v="329384"/>
    <s v="долгосрочный"/>
    <n v="710"/>
    <n v="738644"/>
    <x v="8"/>
    <s v="в ипотеке"/>
    <s v="консолидация кредитов"/>
    <n v="14957.56"/>
    <n v="15.4"/>
    <m/>
    <n v="11"/>
    <n v="0"/>
    <n v="374965"/>
    <n v="977878"/>
  </r>
  <r>
    <n v="1736"/>
    <s v="5bb9b80c-71bb-4f64-8e1e-62eea2969362"/>
    <x v="1"/>
    <n v="131318"/>
    <s v="краткосрочный"/>
    <n v="732"/>
    <n v="1361027"/>
    <x v="1"/>
    <s v="в аренде"/>
    <s v="консолидация кредитов"/>
    <n v="19961.59"/>
    <n v="30.2"/>
    <n v="25"/>
    <n v="9"/>
    <n v="0"/>
    <n v="200564"/>
    <n v="323906"/>
  </r>
  <r>
    <n v="1737"/>
    <s v="4a944c24-87b1-4079-9f7a-e28f03eb42ce"/>
    <x v="0"/>
    <n v="132308"/>
    <s v="краткосрочный"/>
    <n v="716"/>
    <n v="721601"/>
    <x v="11"/>
    <s v="в ипотеке"/>
    <s v="иное"/>
    <n v="5526.34"/>
    <n v="25.4"/>
    <n v="31"/>
    <n v="9"/>
    <n v="0"/>
    <n v="110466"/>
    <n v="167640"/>
  </r>
  <r>
    <n v="1738"/>
    <s v="3a1aa0e3-db3a-4d9b-be76-32b37f9bda3b"/>
    <x v="0"/>
    <n v="108614"/>
    <s v="краткосрочный"/>
    <n v="701"/>
    <n v="1838345"/>
    <x v="2"/>
    <s v="в аренде"/>
    <s v="иное"/>
    <n v="36613.760000000002"/>
    <n v="17.5"/>
    <n v="31"/>
    <n v="19"/>
    <n v="0"/>
    <n v="439831"/>
    <n v="755612"/>
  </r>
  <r>
    <n v="1739"/>
    <s v="464c6df6-9bf3-4c1a-b5cb-6084d36bdc76"/>
    <x v="0"/>
    <n v="210650"/>
    <s v="краткосрочный"/>
    <n v="707"/>
    <n v="1705554"/>
    <x v="4"/>
    <s v="в ипотеке"/>
    <s v="консолидация кредитов"/>
    <n v="19329.650000000001"/>
    <n v="16"/>
    <n v="34"/>
    <n v="14"/>
    <n v="0"/>
    <n v="58045"/>
    <n v="193138"/>
  </r>
  <r>
    <n v="1742"/>
    <s v="1894c80f-a3e7-4e01-8c22-64c8d49b7f43"/>
    <x v="1"/>
    <n v="174592"/>
    <s v="краткосрочный"/>
    <n v="685"/>
    <n v="452352"/>
    <x v="9"/>
    <s v="в собственности"/>
    <s v="ремонт жилья"/>
    <n v="9725.5300000000007"/>
    <n v="10.9"/>
    <m/>
    <n v="10"/>
    <n v="0"/>
    <n v="106001"/>
    <n v="259490"/>
  </r>
  <r>
    <n v="1743"/>
    <s v="ec2502b6-b5fb-4b48-b06c-99c0ced63970"/>
    <x v="0"/>
    <n v="268994"/>
    <s v="краткосрочный"/>
    <n v="751"/>
    <n v="1490645"/>
    <x v="2"/>
    <s v="в ипотеке"/>
    <s v="консолидация кредитов"/>
    <n v="10161.200000000001"/>
    <n v="26.4"/>
    <m/>
    <n v="7"/>
    <n v="0"/>
    <n v="35568"/>
    <n v="370986"/>
  </r>
  <r>
    <n v="1744"/>
    <s v="23c9fb16-14b9-403b-a1b7-6a6f53e3acdb"/>
    <x v="1"/>
    <n v="71258"/>
    <s v="долгосрочный"/>
    <n v="722"/>
    <n v="719549"/>
    <x v="4"/>
    <s v="в аренде"/>
    <s v="консолидация кредитов"/>
    <n v="12592.06"/>
    <n v="16.3"/>
    <m/>
    <n v="7"/>
    <n v="1"/>
    <n v="27569"/>
    <n v="37290"/>
  </r>
  <r>
    <n v="1745"/>
    <s v="ea180b24-4885-4db7-9994-cce672820151"/>
    <x v="1"/>
    <n v="269896"/>
    <s v="краткосрочный"/>
    <n v="696"/>
    <n v="1482912"/>
    <x v="4"/>
    <s v="в аренде"/>
    <s v="консолидация кредитов"/>
    <n v="12604.79"/>
    <n v="10"/>
    <m/>
    <n v="9"/>
    <n v="0"/>
    <n v="186941"/>
    <n v="365024"/>
  </r>
  <r>
    <n v="1747"/>
    <s v="0cb93236-178f-4c4e-bd3e-483e49924f08"/>
    <x v="0"/>
    <n v="360624"/>
    <s v="долгосрочный"/>
    <n v="734"/>
    <n v="1206861"/>
    <x v="2"/>
    <s v="в ипотеке"/>
    <s v="консолидация кредитов"/>
    <n v="19510.91"/>
    <n v="15.2"/>
    <m/>
    <n v="14"/>
    <n v="0"/>
    <n v="342608"/>
    <n v="1035804"/>
  </r>
  <r>
    <n v="1748"/>
    <s v="85d23b5e-2312-4e0a-89e6-3ffb241653d1"/>
    <x v="0"/>
    <n v="359876"/>
    <s v="краткосрочный"/>
    <n v="718"/>
    <n v="961571"/>
    <x v="2"/>
    <s v="в ипотеке"/>
    <s v="иное"/>
    <n v="24199.35"/>
    <n v="16.600000000000001"/>
    <n v="37"/>
    <n v="15"/>
    <n v="0"/>
    <n v="305900"/>
    <n v="587378"/>
  </r>
  <r>
    <n v="1749"/>
    <s v="322db8fc-2a16-4349-9903-eb8f9d0dab92"/>
    <x v="0"/>
    <n v="568656"/>
    <s v="долгосрочный"/>
    <n v="690"/>
    <n v="1408033"/>
    <x v="2"/>
    <s v="в ипотеке"/>
    <s v="консолидация кредитов"/>
    <n v="27573.94"/>
    <n v="22.5"/>
    <m/>
    <n v="16"/>
    <n v="0"/>
    <n v="389234"/>
    <n v="519222"/>
  </r>
  <r>
    <n v="1750"/>
    <s v="4fc0a4e1-30e1-4df5-bcb5-ec7db9fc1fd9"/>
    <x v="1"/>
    <n v="554510"/>
    <s v="краткосрочный"/>
    <n v="732"/>
    <n v="1877181"/>
    <x v="5"/>
    <s v="в аренде"/>
    <s v="консолидация кредитов"/>
    <n v="27688.32"/>
    <n v="13.6"/>
    <m/>
    <n v="10"/>
    <n v="0"/>
    <n v="331854"/>
    <n v="499026"/>
  </r>
  <r>
    <n v="1751"/>
    <s v="1fab6177-f5c3-4f5d-8d6a-76fceb9054bb"/>
    <x v="0"/>
    <n v="402336"/>
    <s v="долгосрочный"/>
    <n v="696"/>
    <n v="1544320"/>
    <x v="5"/>
    <s v="в аренде"/>
    <s v="консолидация кредитов"/>
    <n v="23035.98"/>
    <n v="12.2"/>
    <m/>
    <n v="9"/>
    <n v="0"/>
    <n v="324216"/>
    <n v="574002"/>
  </r>
  <r>
    <n v="1752"/>
    <s v="4ccbe775-c172-4f1f-8642-3831c4be2f2f"/>
    <x v="0"/>
    <n v="550330"/>
    <s v="долгосрочный"/>
    <n v="733"/>
    <n v="1996197"/>
    <x v="2"/>
    <s v="в ипотеке"/>
    <s v="консолидация кредитов"/>
    <n v="7535.78"/>
    <n v="39.9"/>
    <m/>
    <n v="5"/>
    <n v="0"/>
    <n v="245423"/>
    <n v="631488"/>
  </r>
  <r>
    <n v="1753"/>
    <s v="5505ca45-e465-42b1-9dbb-d434bae74e1d"/>
    <x v="0"/>
    <n v="336490"/>
    <s v="долгосрочный"/>
    <n v="686"/>
    <n v="1263538"/>
    <x v="3"/>
    <s v="в ипотеке"/>
    <s v="консолидация кредитов"/>
    <n v="25060.05"/>
    <n v="22.8"/>
    <n v="24"/>
    <n v="11"/>
    <n v="0"/>
    <n v="177498"/>
    <n v="276980"/>
  </r>
  <r>
    <n v="1755"/>
    <s v="295d68cc-7359-4604-96c2-2e0464dc5e5d"/>
    <x v="1"/>
    <n v="441408"/>
    <s v="краткосрочный"/>
    <n v="738"/>
    <n v="868604"/>
    <x v="11"/>
    <s v="в ипотеке"/>
    <s v="консолидация кредитов"/>
    <n v="11943.21"/>
    <n v="28.8"/>
    <m/>
    <n v="7"/>
    <n v="0"/>
    <n v="327009"/>
    <n v="554378"/>
  </r>
  <r>
    <n v="1756"/>
    <s v="03c4d4ba-1def-4e5d-b87e-3d62069d1660"/>
    <x v="0"/>
    <n v="261008"/>
    <s v="краткосрочный"/>
    <n v="749"/>
    <n v="1744029"/>
    <x v="4"/>
    <s v="в ипотеке"/>
    <s v="консолидация кредитов"/>
    <n v="38368.6"/>
    <n v="13.2"/>
    <n v="46"/>
    <n v="18"/>
    <n v="0"/>
    <n v="140999"/>
    <n v="519970"/>
  </r>
  <r>
    <n v="1757"/>
    <s v="5a0dd0f3-f6e4-4713-8e89-d695cb0e2ce9"/>
    <x v="1"/>
    <n v="151118"/>
    <s v="краткосрочный"/>
    <n v="738"/>
    <n v="932235"/>
    <x v="2"/>
    <s v="в аренде"/>
    <s v="консолидация кредитов"/>
    <n v="22140.51"/>
    <n v="9.9"/>
    <n v="6"/>
    <n v="15"/>
    <n v="0"/>
    <n v="14649"/>
    <n v="678744"/>
  </r>
  <r>
    <n v="1758"/>
    <s v="b33a9ce3-60a4-4e4f-8d8c-51c7944b4c0e"/>
    <x v="1"/>
    <n v="313698"/>
    <s v="краткосрочный"/>
    <n v="747"/>
    <n v="1411035"/>
    <x v="5"/>
    <s v="в аренде"/>
    <s v="консолидация кредитов"/>
    <n v="19049.02"/>
    <n v="22.5"/>
    <n v="68"/>
    <n v="18"/>
    <n v="1"/>
    <n v="333830"/>
    <n v="686576"/>
  </r>
  <r>
    <n v="1759"/>
    <s v="dec07619-7502-4afa-8066-bd69a8109611"/>
    <x v="0"/>
    <n v="614394"/>
    <s v="краткосрочный"/>
    <n v="724"/>
    <n v="1705554"/>
    <x v="2"/>
    <s v="в ипотеке"/>
    <s v="консолидация кредитов"/>
    <n v="14639.31"/>
    <n v="16.600000000000001"/>
    <n v="7"/>
    <n v="14"/>
    <n v="0"/>
    <n v="489820"/>
    <n v="1136586"/>
  </r>
  <r>
    <n v="1760"/>
    <s v="bd1e4061-1540-4680-846c-316f10d23c63"/>
    <x v="1"/>
    <n v="199078"/>
    <s v="краткосрочный"/>
    <n v="721"/>
    <n v="1031548"/>
    <x v="2"/>
    <s v="в аренде"/>
    <s v="консолидация кредитов"/>
    <n v="20716.84"/>
    <n v="37.1"/>
    <n v="70"/>
    <n v="10"/>
    <n v="0"/>
    <n v="163001"/>
    <n v="249986"/>
  </r>
  <r>
    <n v="1761"/>
    <s v="ee8d7b44-2acb-4285-853e-a3d9e4dd01b4"/>
    <x v="0"/>
    <n v="626098"/>
    <s v="краткосрочный"/>
    <n v="748"/>
    <n v="2413950"/>
    <x v="2"/>
    <s v="в ипотеке"/>
    <s v="консолидация кредитов"/>
    <n v="21323.32"/>
    <n v="39.6"/>
    <m/>
    <n v="27"/>
    <n v="0"/>
    <n v="1261334"/>
    <n v="3502400"/>
  </r>
  <r>
    <n v="1762"/>
    <s v="386fbae9-f1d7-4b31-bc8c-3b08e6c32cde"/>
    <x v="0"/>
    <n v="54868"/>
    <s v="краткосрочный"/>
    <n v="701"/>
    <n v="473822"/>
    <x v="5"/>
    <s v="в аренде"/>
    <s v="консолидация кредитов"/>
    <n v="3987.91"/>
    <n v="6.6"/>
    <m/>
    <n v="8"/>
    <n v="0"/>
    <n v="155572"/>
    <n v="296296"/>
  </r>
  <r>
    <n v="1763"/>
    <s v="b7bd8b48-bd4f-4574-bed3-ccfc89c24233"/>
    <x v="0"/>
    <n v="396484"/>
    <s v="краткосрочный"/>
    <n v="723"/>
    <n v="1141368"/>
    <x v="7"/>
    <s v="в ипотеке"/>
    <s v="консолидация кредитов"/>
    <n v="23968.69"/>
    <n v="17"/>
    <n v="44"/>
    <n v="24"/>
    <n v="0"/>
    <n v="248938"/>
    <n v="557502"/>
  </r>
  <r>
    <n v="1764"/>
    <s v="a912d984-3920-46d0-9b82-334da50596d2"/>
    <x v="1"/>
    <n v="110726"/>
    <s v="краткосрочный"/>
    <n v="710"/>
    <n v="1606526"/>
    <x v="8"/>
    <s v="в ипотеке"/>
    <s v="ремонт жилья"/>
    <n v="16333.16"/>
    <n v="25.6"/>
    <m/>
    <n v="12"/>
    <n v="0"/>
    <n v="130663"/>
    <n v="239008"/>
  </r>
  <r>
    <n v="1768"/>
    <s v="992b007f-65e9-4673-9136-55062a615c1c"/>
    <x v="0"/>
    <n v="729344"/>
    <s v="долгосрочный"/>
    <n v="685"/>
    <n v="4673088"/>
    <x v="4"/>
    <s v="в аренде"/>
    <s v="консолидация кредитов"/>
    <n v="56076.98"/>
    <n v="8.1"/>
    <m/>
    <n v="9"/>
    <n v="0"/>
    <n v="620787"/>
    <n v="858792"/>
  </r>
  <r>
    <n v="1769"/>
    <s v="acffb102-0839-4764-86f4-e76bffbf69df"/>
    <x v="0"/>
    <n v="457666"/>
    <s v="краткосрочный"/>
    <n v="745"/>
    <n v="3293745"/>
    <x v="7"/>
    <s v="в ипотеке"/>
    <s v="консолидация кредитов"/>
    <n v="51602.1"/>
    <n v="19.7"/>
    <n v="76"/>
    <n v="22"/>
    <n v="0"/>
    <n v="640338"/>
    <n v="924484"/>
  </r>
  <r>
    <n v="1770"/>
    <s v="e13b36eb-1f88-4b41-8827-b1133c8bfb38"/>
    <x v="0"/>
    <n v="151272"/>
    <s v="краткосрочный"/>
    <n v="698"/>
    <n v="1022846"/>
    <x v="2"/>
    <s v="в ипотеке"/>
    <s v="иное"/>
    <n v="4185.13"/>
    <n v="10.3"/>
    <m/>
    <n v="6"/>
    <n v="0"/>
    <n v="101422"/>
    <n v="131384"/>
  </r>
  <r>
    <n v="1771"/>
    <s v="206499dc-8502-434b-a892-74231226cb29"/>
    <x v="0"/>
    <n v="755150"/>
    <s v="долгосрочный"/>
    <n v="723"/>
    <n v="1490664"/>
    <x v="2"/>
    <s v="в ипотеке"/>
    <s v="консолидация кредитов"/>
    <n v="24720.33"/>
    <n v="25.8"/>
    <n v="42"/>
    <n v="14"/>
    <n v="0"/>
    <n v="949924"/>
    <n v="1964138"/>
  </r>
  <r>
    <n v="1772"/>
    <s v="d25bc86d-2a6f-4853-b064-ec966a73ceff"/>
    <x v="0"/>
    <n v="267388"/>
    <s v="краткосрочный"/>
    <n v="745"/>
    <n v="2309184"/>
    <x v="1"/>
    <s v="в аренде"/>
    <s v="иное"/>
    <n v="20205.36"/>
    <n v="9.8000000000000007"/>
    <m/>
    <n v="12"/>
    <n v="0"/>
    <n v="80940"/>
    <n v="737924"/>
  </r>
  <r>
    <n v="1773"/>
    <s v="5d789cde-6e92-4d61-a1a8-da8dd8c3668e"/>
    <x v="0"/>
    <n v="80102"/>
    <s v="краткосрочный"/>
    <n v="747"/>
    <n v="1479530"/>
    <x v="4"/>
    <s v="в аренде"/>
    <s v="консолидация кредитов"/>
    <n v="12452.6"/>
    <n v="15.2"/>
    <m/>
    <n v="7"/>
    <n v="0"/>
    <n v="198778"/>
    <n v="582692"/>
  </r>
  <r>
    <n v="1774"/>
    <s v="7c8ca538-9ede-4473-b978-e8de6cace8f0"/>
    <x v="1"/>
    <n v="288222"/>
    <s v="краткосрочный"/>
    <n v="659"/>
    <n v="734027"/>
    <x v="5"/>
    <s v="в аренде"/>
    <s v="консолидация кредитов"/>
    <n v="20002.439999999999"/>
    <n v="8.9"/>
    <m/>
    <n v="24"/>
    <n v="0"/>
    <n v="52383"/>
    <n v="196262"/>
  </r>
  <r>
    <n v="1775"/>
    <s v="ed635a2a-c667-45e4-9c56-a03c5af5fb97"/>
    <x v="1"/>
    <n v="419298"/>
    <s v="долгосрочный"/>
    <n v="687"/>
    <n v="1524712"/>
    <x v="2"/>
    <s v="в ипотеке"/>
    <s v="консолидация кредитов"/>
    <n v="24268.32"/>
    <n v="10.5"/>
    <m/>
    <n v="11"/>
    <n v="0"/>
    <n v="208658"/>
    <n v="399344"/>
  </r>
  <r>
    <n v="1776"/>
    <s v="d438794b-f38a-4784-a6e6-ca98a1201e08"/>
    <x v="1"/>
    <n v="76186"/>
    <s v="краткосрочный"/>
    <n v="705"/>
    <n v="451117"/>
    <x v="4"/>
    <s v="в ипотеке"/>
    <s v="консолидация кредитов"/>
    <n v="3740.53"/>
    <n v="14.8"/>
    <n v="26"/>
    <n v="9"/>
    <n v="0"/>
    <n v="99636"/>
    <n v="226226"/>
  </r>
  <r>
    <n v="1777"/>
    <s v="04e5927e-4063-4b87-96bc-b0926869c8dd"/>
    <x v="1"/>
    <n v="105248"/>
    <s v="краткосрочный"/>
    <n v="652"/>
    <n v="1117181"/>
    <x v="4"/>
    <s v="в аренде"/>
    <s v="иное"/>
    <n v="31560.52"/>
    <n v="15"/>
    <m/>
    <n v="25"/>
    <n v="0"/>
    <n v="403180"/>
    <n v="745734"/>
  </r>
  <r>
    <n v="1782"/>
    <s v="df37ec52-079d-4fe1-ac3e-9af957a1e86c"/>
    <x v="0"/>
    <n v="266486"/>
    <s v="краткосрочный"/>
    <n v="706"/>
    <n v="1304141"/>
    <x v="2"/>
    <s v="в ипотеке"/>
    <s v="путешествие"/>
    <n v="28147.93"/>
    <n v="16.399999999999999"/>
    <m/>
    <n v="10"/>
    <n v="0"/>
    <n v="761672"/>
    <n v="1070322"/>
  </r>
  <r>
    <n v="1783"/>
    <s v="15979d91-955d-4351-8a60-e97babba6c68"/>
    <x v="0"/>
    <n v="224994"/>
    <s v="краткосрочный"/>
    <n v="735"/>
    <n v="1282462"/>
    <x v="6"/>
    <s v="в ипотеке"/>
    <s v="консолидация кредитов"/>
    <n v="17740.87"/>
    <n v="14.7"/>
    <n v="14"/>
    <n v="17"/>
    <n v="0"/>
    <n v="274189"/>
    <n v="851180"/>
  </r>
  <r>
    <n v="1787"/>
    <s v="7d33560e-5b32-4864-a54b-a5bf715bd882"/>
    <x v="0"/>
    <n v="206382"/>
    <s v="краткосрочный"/>
    <n v="665"/>
    <n v="1336802"/>
    <x v="11"/>
    <s v="в собственности"/>
    <s v="иное"/>
    <n v="22168.82"/>
    <n v="15.9"/>
    <m/>
    <n v="16"/>
    <n v="0"/>
    <n v="846222"/>
    <n v="1092344"/>
  </r>
  <r>
    <n v="1788"/>
    <s v="c1df0fdb-52a5-4e7d-a420-01751a56e47e"/>
    <x v="1"/>
    <n v="297330"/>
    <s v="краткосрочный"/>
    <n v="732"/>
    <n v="803035"/>
    <x v="11"/>
    <s v="в ипотеке"/>
    <s v="ремонт жилья"/>
    <n v="9034.1200000000008"/>
    <n v="11.1"/>
    <m/>
    <n v="9"/>
    <n v="0"/>
    <n v="213237"/>
    <n v="447282"/>
  </r>
  <r>
    <n v="1790"/>
    <s v="903248cd-fa88-4cfc-9a3b-87ad94994897"/>
    <x v="0"/>
    <n v="720126"/>
    <s v="краткосрочный"/>
    <n v="676"/>
    <n v="1920919"/>
    <x v="2"/>
    <s v="в собственности"/>
    <s v="консолидация кредитов"/>
    <n v="31855.21"/>
    <n v="24.3"/>
    <n v="5"/>
    <n v="25"/>
    <n v="0"/>
    <n v="554401"/>
    <n v="1017346"/>
  </r>
  <r>
    <n v="1793"/>
    <s v="80caf145-783c-4f8d-aa6a-bd2d57e89c56"/>
    <x v="0"/>
    <n v="393778"/>
    <s v="краткосрочный"/>
    <n v="710"/>
    <n v="1757101"/>
    <x v="10"/>
    <s v="в ипотеке"/>
    <s v="консолидация кредитов"/>
    <n v="15667.59"/>
    <n v="19.600000000000001"/>
    <n v="38"/>
    <n v="9"/>
    <n v="0"/>
    <n v="286539"/>
    <n v="282128"/>
  </r>
  <r>
    <n v="1794"/>
    <s v="cac82069-9262-42f7-b497-c5e38d7c743b"/>
    <x v="1"/>
    <n v="370282"/>
    <s v="долгосрочный"/>
    <n v="680"/>
    <n v="999001"/>
    <x v="1"/>
    <s v="в ипотеке"/>
    <s v="консолидация кредитов"/>
    <n v="11155.47"/>
    <n v="15.5"/>
    <m/>
    <n v="10"/>
    <n v="1"/>
    <n v="26904"/>
    <n v="255288"/>
  </r>
  <r>
    <n v="1795"/>
    <s v="15e77ff6-fe81-4749-b5ab-182542d22e8a"/>
    <x v="0"/>
    <n v="436876"/>
    <s v="долгосрочный"/>
    <n v="721"/>
    <n v="886654"/>
    <x v="2"/>
    <s v="в аренде"/>
    <s v="консолидация кредитов"/>
    <n v="11305"/>
    <n v="25.5"/>
    <n v="54"/>
    <n v="10"/>
    <n v="1"/>
    <n v="364667"/>
    <n v="497926"/>
  </r>
  <r>
    <n v="1796"/>
    <s v="b46d7e04-32da-405c-9396-4225cfeb94fc"/>
    <x v="0"/>
    <n v="270204"/>
    <s v="краткосрочный"/>
    <n v="749"/>
    <n v="1633506"/>
    <x v="10"/>
    <s v="в ипотеке"/>
    <s v="консолидация кредитов"/>
    <n v="31308.959999999999"/>
    <n v="19.5"/>
    <n v="14"/>
    <n v="15"/>
    <n v="0"/>
    <n v="605777"/>
    <n v="1209362"/>
  </r>
  <r>
    <n v="1797"/>
    <s v="cf80b3b2-3622-46a0-8bf6-f92bf329c3c7"/>
    <x v="0"/>
    <n v="87934"/>
    <s v="краткосрочный"/>
    <n v="729"/>
    <n v="1180964"/>
    <x v="2"/>
    <s v="в собственности"/>
    <s v="консолидация кредитов"/>
    <n v="23521.05"/>
    <n v="16.3"/>
    <m/>
    <n v="5"/>
    <n v="0"/>
    <n v="457254"/>
    <n v="545270"/>
  </r>
  <r>
    <n v="1799"/>
    <s v="bb94fa1f-3774-4f49-925d-d9adb7dfa19a"/>
    <x v="0"/>
    <n v="220176"/>
    <s v="краткосрочный"/>
    <n v="747"/>
    <n v="1357683"/>
    <x v="2"/>
    <s v="в ипотеке"/>
    <s v="консолидация кредитов"/>
    <n v="10420.36"/>
    <n v="23.7"/>
    <m/>
    <n v="14"/>
    <n v="1"/>
    <n v="444448"/>
    <n v="1111484"/>
  </r>
  <r>
    <n v="1800"/>
    <s v="e91506f3-e37a-4025-ab10-407a25f8cb14"/>
    <x v="0"/>
    <n v="499884"/>
    <s v="долгосрочный"/>
    <n v="737"/>
    <n v="1126206"/>
    <x v="2"/>
    <s v="в ипотеке"/>
    <s v="консолидация кредитов"/>
    <n v="28061.29"/>
    <n v="19.7"/>
    <m/>
    <n v="7"/>
    <n v="0"/>
    <n v="126939"/>
    <n v="347490"/>
  </r>
  <r>
    <n v="1801"/>
    <s v="5ce0f793-44ef-494d-8105-5cc4ba5622e2"/>
    <x v="0"/>
    <n v="109780"/>
    <s v="краткосрочный"/>
    <n v="748"/>
    <n v="2028934"/>
    <x v="2"/>
    <s v="в собственности"/>
    <s v="консолидация кредитов"/>
    <n v="45989.120000000003"/>
    <n v="22.2"/>
    <m/>
    <n v="12"/>
    <n v="0"/>
    <n v="1617375"/>
    <n v="3885398"/>
  </r>
  <r>
    <n v="1802"/>
    <s v="29911bdf-fafc-49a2-a45c-a854ff0f444f"/>
    <x v="0"/>
    <n v="433466"/>
    <s v="краткосрочный"/>
    <n v="748"/>
    <n v="947720"/>
    <x v="9"/>
    <s v="в ипотеке"/>
    <s v="консолидация кредитов"/>
    <n v="12162.47"/>
    <n v="15.9"/>
    <n v="58"/>
    <n v="11"/>
    <n v="0"/>
    <n v="255683"/>
    <n v="627198"/>
  </r>
  <r>
    <n v="1803"/>
    <s v="bf87fb55-da6c-4fc8-ad65-56ccb8aae0f8"/>
    <x v="0"/>
    <n v="660132"/>
    <s v="долгосрочный"/>
    <n v="714"/>
    <n v="1520304"/>
    <x v="10"/>
    <s v="в ипотеке"/>
    <s v="консолидация кредитов"/>
    <n v="30532.81"/>
    <n v="12.6"/>
    <n v="78"/>
    <n v="11"/>
    <n v="0"/>
    <n v="430559"/>
    <n v="761112"/>
  </r>
  <r>
    <n v="1805"/>
    <s v="f95c7892-188a-472f-ad85-39dec27ffe67"/>
    <x v="0"/>
    <n v="269852"/>
    <s v="долгосрочный"/>
    <n v="709"/>
    <n v="1495471"/>
    <x v="4"/>
    <s v="в аренде"/>
    <s v="консолидация кредитов"/>
    <n v="10505.86"/>
    <n v="19.3"/>
    <m/>
    <n v="6"/>
    <n v="1"/>
    <n v="178505"/>
    <n v="283536"/>
  </r>
  <r>
    <n v="1806"/>
    <s v="f1c23786-bf76-48be-8b27-9da9ee7e5a26"/>
    <x v="0"/>
    <n v="467082"/>
    <s v="долгосрочный"/>
    <n v="724"/>
    <n v="1260574"/>
    <x v="2"/>
    <s v="в ипотеке"/>
    <s v="консолидация кредитов"/>
    <n v="9391.1299999999992"/>
    <n v="23.6"/>
    <m/>
    <n v="6"/>
    <n v="0"/>
    <n v="103550"/>
    <n v="224510"/>
  </r>
  <r>
    <n v="1808"/>
    <s v="33eaf352-8701-497e-b4e9-0442605335ce"/>
    <x v="1"/>
    <n v="377190"/>
    <s v="долгосрочный"/>
    <n v="700"/>
    <n v="4690454"/>
    <x v="10"/>
    <s v="в ипотеке"/>
    <s v="консолидация кредитов"/>
    <n v="26969.93"/>
    <n v="21.9"/>
    <n v="9"/>
    <n v="11"/>
    <n v="0"/>
    <n v="280174"/>
    <n v="483472"/>
  </r>
  <r>
    <n v="1809"/>
    <s v="d5bfc52d-e31b-4990-be6a-6d9299706138"/>
    <x v="0"/>
    <n v="314468"/>
    <s v="долгосрочный"/>
    <n v="629"/>
    <n v="921462"/>
    <x v="7"/>
    <s v="в ипотеке"/>
    <s v="консолидация кредитов"/>
    <n v="13668.22"/>
    <n v="26.5"/>
    <m/>
    <n v="17"/>
    <n v="0"/>
    <n v="193458"/>
    <n v="520960"/>
  </r>
  <r>
    <n v="1810"/>
    <s v="fd202d91-4d91-42e3-88f7-eb38ba631d14"/>
    <x v="1"/>
    <n v="135102"/>
    <s v="краткосрочный"/>
    <n v="727"/>
    <n v="795511"/>
    <x v="0"/>
    <s v="в ипотеке"/>
    <s v="консолидация кредитов"/>
    <n v="18562.240000000002"/>
    <n v="15"/>
    <m/>
    <n v="12"/>
    <n v="1"/>
    <n v="155572"/>
    <n v="286374"/>
  </r>
  <r>
    <n v="1811"/>
    <s v="3657dc46-f5a6-419f-b835-f942cc5e381d"/>
    <x v="0"/>
    <n v="259116"/>
    <s v="краткосрочный"/>
    <n v="735"/>
    <n v="2237820"/>
    <x v="3"/>
    <s v="в аренде"/>
    <s v="иное"/>
    <n v="19953.990000000002"/>
    <n v="21.6"/>
    <n v="14"/>
    <n v="9"/>
    <n v="0"/>
    <n v="485241"/>
    <n v="855162"/>
  </r>
  <r>
    <n v="1812"/>
    <s v="4224da98-3662-4e91-9cff-1c7d2af1bbb4"/>
    <x v="0"/>
    <n v="249194"/>
    <s v="долгосрочный"/>
    <n v="738"/>
    <n v="1056818"/>
    <x v="8"/>
    <s v="в аренде"/>
    <s v="консолидация кредитов"/>
    <n v="23249.73"/>
    <n v="15.8"/>
    <m/>
    <n v="15"/>
    <n v="0"/>
    <n v="587556"/>
    <n v="1391258"/>
  </r>
  <r>
    <n v="1813"/>
    <s v="443fea84-3ddf-4472-8bc8-e4db719b3d35"/>
    <x v="0"/>
    <n v="265342"/>
    <s v="краткосрочный"/>
    <n v="738"/>
    <n v="1283127"/>
    <x v="2"/>
    <s v="в аренде"/>
    <s v="консолидация кредитов"/>
    <n v="23737.84"/>
    <n v="27.4"/>
    <n v="8"/>
    <n v="18"/>
    <n v="0"/>
    <n v="147592"/>
    <n v="336446"/>
  </r>
  <r>
    <n v="1815"/>
    <s v="8d8f2eae-fe09-4cbe-bc84-3f9f9d374cf6"/>
    <x v="0"/>
    <n v="446908"/>
    <s v="долгосрочный"/>
    <n v="685"/>
    <n v="1583935"/>
    <x v="8"/>
    <s v="в аренде"/>
    <s v="консолидация кредитов"/>
    <n v="27718.91"/>
    <n v="18.899999999999999"/>
    <n v="25"/>
    <n v="16"/>
    <n v="0"/>
    <n v="383401"/>
    <n v="546062"/>
  </r>
  <r>
    <n v="1816"/>
    <s v="417671d7-7f78-4710-8ecf-8c69136c5a4c"/>
    <x v="0"/>
    <n v="563530"/>
    <s v="долгосрочный"/>
    <n v="738"/>
    <n v="2316613"/>
    <x v="2"/>
    <s v="в собственности"/>
    <s v="консолидация кредитов"/>
    <n v="26641.23"/>
    <n v="22"/>
    <m/>
    <n v="9"/>
    <n v="0"/>
    <n v="514634"/>
    <n v="1398826"/>
  </r>
  <r>
    <n v="1818"/>
    <s v="4a21cd29-1a0a-4a64-8431-6dff208b636f"/>
    <x v="1"/>
    <n v="535084"/>
    <s v="долгосрочный"/>
    <n v="682"/>
    <n v="1347822"/>
    <x v="2"/>
    <s v="в ипотеке"/>
    <s v="консолидация кредитов"/>
    <n v="26282.51"/>
    <n v="18.399999999999999"/>
    <n v="8"/>
    <n v="10"/>
    <n v="0"/>
    <n v="254619"/>
    <n v="341242"/>
  </r>
  <r>
    <n v="1819"/>
    <s v="5a52b571-4ed3-45b4-8ab1-b35a8576d8a2"/>
    <x v="0"/>
    <n v="111826"/>
    <s v="краткосрочный"/>
    <n v="744"/>
    <n v="521512"/>
    <x v="4"/>
    <s v="в ипотеке"/>
    <s v="ремонт жилья"/>
    <n v="12472.93"/>
    <n v="4.5"/>
    <m/>
    <n v="7"/>
    <n v="0"/>
    <n v="78394"/>
    <n v="174592"/>
  </r>
  <r>
    <n v="1820"/>
    <s v="f74c8300-4f96-4bac-8ad7-2d5bede99073"/>
    <x v="1"/>
    <n v="301576"/>
    <s v="краткосрочный"/>
    <n v="727"/>
    <n v="525160"/>
    <x v="3"/>
    <s v="в аренде"/>
    <s v="консолидация кредитов"/>
    <n v="11816.29"/>
    <n v="18"/>
    <n v="18"/>
    <n v="17"/>
    <n v="0"/>
    <n v="178600"/>
    <n v="429924"/>
  </r>
  <r>
    <n v="1822"/>
    <s v="27cf0603-9f07-4ab5-8d9b-45bebce92589"/>
    <x v="0"/>
    <n v="434632"/>
    <s v="долгосрочный"/>
    <n v="615"/>
    <n v="1557753"/>
    <x v="2"/>
    <s v="в аренде"/>
    <s v="консолидация кредитов"/>
    <n v="14539.18"/>
    <n v="14.1"/>
    <n v="67"/>
    <n v="16"/>
    <n v="1"/>
    <n v="146737"/>
    <n v="302302"/>
  </r>
  <r>
    <n v="1823"/>
    <s v="ff6617e2-b455-4541-b105-8e30fa0f87cf"/>
    <x v="0"/>
    <n v="110946"/>
    <s v="краткосрочный"/>
    <n v="718"/>
    <n v="1628889"/>
    <x v="2"/>
    <s v="в собственности"/>
    <s v="консолидация кредитов"/>
    <n v="22532.86"/>
    <n v="22.5"/>
    <m/>
    <n v="8"/>
    <n v="1"/>
    <n v="375326"/>
    <n v="510092"/>
  </r>
  <r>
    <n v="1824"/>
    <s v="2efb40b1-c1ca-4ff9-b2e2-176960af0cd5"/>
    <x v="0"/>
    <n v="262966"/>
    <s v="краткосрочный"/>
    <n v="746"/>
    <n v="757036"/>
    <x v="8"/>
    <s v="в ипотеке"/>
    <s v="консолидация кредитов"/>
    <n v="7128.8"/>
    <n v="16.8"/>
    <m/>
    <n v="7"/>
    <n v="2"/>
    <n v="189601"/>
    <n v="381128"/>
  </r>
  <r>
    <n v="1825"/>
    <s v="fc5d0f5f-ffed-42eb-a5a1-6dcb145b1ea5"/>
    <x v="0"/>
    <n v="57552"/>
    <s v="краткосрочный"/>
    <n v="739"/>
    <n v="439622"/>
    <x v="9"/>
    <s v="в ипотеке"/>
    <s v="консолидация кредитов"/>
    <n v="11796.53"/>
    <n v="18.5"/>
    <m/>
    <n v="9"/>
    <n v="0"/>
    <n v="237063"/>
    <n v="589072"/>
  </r>
  <r>
    <n v="1827"/>
    <s v="1c12fa16-9788-4efd-81ff-58aa00de59da"/>
    <x v="1"/>
    <n v="44660"/>
    <s v="краткосрочный"/>
    <n v="715"/>
    <n v="867749"/>
    <x v="3"/>
    <s v="в аренде"/>
    <s v="иное"/>
    <n v="7672.39"/>
    <n v="11"/>
    <m/>
    <n v="5"/>
    <n v="0"/>
    <n v="16986"/>
    <n v="22330"/>
  </r>
  <r>
    <n v="1832"/>
    <s v="24e09d5f-5b36-4f80-ac2b-eb57b49765f1"/>
    <x v="0"/>
    <n v="109670"/>
    <s v="краткосрочный"/>
    <n v="740"/>
    <n v="852359"/>
    <x v="5"/>
    <s v="в собственности"/>
    <s v="ремонт жилья"/>
    <n v="22303.15"/>
    <n v="35.5"/>
    <m/>
    <n v="16"/>
    <n v="1"/>
    <n v="110181"/>
    <n v="302302"/>
  </r>
  <r>
    <n v="1833"/>
    <s v="f14d8042-6d7c-4f87-bfb1-e1e6758db9c3"/>
    <x v="0"/>
    <n v="529848"/>
    <s v="долгосрочный"/>
    <n v="694"/>
    <n v="1151172"/>
    <x v="4"/>
    <s v="в аренде"/>
    <s v="консолидация кредитов"/>
    <n v="27819.99"/>
    <n v="18.3"/>
    <m/>
    <n v="9"/>
    <n v="0"/>
    <n v="376029"/>
    <n v="570658"/>
  </r>
  <r>
    <n v="1835"/>
    <s v="15458da9-e186-4945-b56f-4a8702020344"/>
    <x v="0"/>
    <n v="348766"/>
    <s v="долгосрочный"/>
    <n v="712"/>
    <n v="1351546"/>
    <x v="2"/>
    <s v="в ипотеке"/>
    <s v="консолидация кредитов"/>
    <n v="38406.410000000003"/>
    <n v="15.4"/>
    <n v="50"/>
    <n v="16"/>
    <n v="0"/>
    <n v="583661"/>
    <n v="1071004"/>
  </r>
  <r>
    <n v="1836"/>
    <s v="fe285526-b332-4bec-8576-e554224a4962"/>
    <x v="1"/>
    <n v="650826"/>
    <s v="долгосрочный"/>
    <n v="648"/>
    <n v="1592561"/>
    <x v="2"/>
    <s v="в аренде"/>
    <s v="приобретение автомобиля"/>
    <n v="26409.81"/>
    <n v="22.2"/>
    <n v="5"/>
    <n v="8"/>
    <n v="0"/>
    <n v="221939"/>
    <n v="293018"/>
  </r>
  <r>
    <n v="1837"/>
    <s v="7b3f10eb-6b39-4122-81a4-b4f375d46da9"/>
    <x v="0"/>
    <n v="420244"/>
    <s v="долгосрочный"/>
    <n v="703"/>
    <n v="728707"/>
    <x v="2"/>
    <s v="в ипотеке"/>
    <s v="консолидация кредитов"/>
    <n v="15424.2"/>
    <n v="37.1"/>
    <n v="3"/>
    <n v="13"/>
    <n v="0"/>
    <n v="341335"/>
    <n v="811558"/>
  </r>
  <r>
    <n v="1838"/>
    <s v="348d4912-a6b0-4328-aa6e-73caee88c600"/>
    <x v="0"/>
    <n v="466972"/>
    <s v="краткосрочный"/>
    <n v="722"/>
    <n v="1442328"/>
    <x v="2"/>
    <s v="в ипотеке"/>
    <s v="консолидация кредитов"/>
    <n v="21009.82"/>
    <n v="38"/>
    <n v="43"/>
    <n v="12"/>
    <n v="0"/>
    <n v="606290"/>
    <n v="879736"/>
  </r>
  <r>
    <n v="1839"/>
    <s v="c1c626d1-2999-44b7-a488-fb242f8d28bd"/>
    <x v="0"/>
    <n v="131846"/>
    <s v="краткосрочный"/>
    <n v="730"/>
    <n v="1518176"/>
    <x v="9"/>
    <s v="в собственности"/>
    <s v="консолидация кредитов"/>
    <n v="14675.6"/>
    <n v="15.6"/>
    <n v="7"/>
    <n v="16"/>
    <n v="0"/>
    <n v="118617"/>
    <n v="164890"/>
  </r>
  <r>
    <n v="1840"/>
    <s v="a6793f8e-40f4-4717-b48f-e707acc56be0"/>
    <x v="0"/>
    <n v="304722"/>
    <s v="краткосрочный"/>
    <n v="731"/>
    <n v="558942"/>
    <x v="5"/>
    <s v="в аренде"/>
    <s v="консолидация кредитов"/>
    <n v="8477.23"/>
    <n v="16.399999999999999"/>
    <n v="52"/>
    <n v="5"/>
    <n v="0"/>
    <n v="453473"/>
    <n v="1039742"/>
  </r>
  <r>
    <n v="1841"/>
    <s v="5ba3fc10-5312-4a91-8c35-6c4742c04b4a"/>
    <x v="0"/>
    <n v="176660"/>
    <s v="долгосрочный"/>
    <n v="705"/>
    <n v="1844444"/>
    <x v="3"/>
    <s v="в ипотеке"/>
    <s v="бизнес"/>
    <n v="23347.58"/>
    <n v="28.9"/>
    <n v="14"/>
    <n v="16"/>
    <n v="0"/>
    <n v="1009394"/>
    <n v="2850672"/>
  </r>
  <r>
    <n v="1842"/>
    <s v="c18b046c-c153-4f10-8f20-b6c56355dcd3"/>
    <x v="1"/>
    <n v="220528"/>
    <s v="краткосрочный"/>
    <n v="664"/>
    <n v="914185"/>
    <x v="1"/>
    <s v="в аренде"/>
    <s v="иное"/>
    <n v="13103.35"/>
    <n v="32.5"/>
    <n v="6"/>
    <n v="8"/>
    <n v="0"/>
    <n v="78261"/>
    <n v="187594"/>
  </r>
  <r>
    <n v="1845"/>
    <s v="5baceee3-78d0-4ef7-af55-28b6dd72089d"/>
    <x v="0"/>
    <n v="448624"/>
    <s v="долгосрочный"/>
    <n v="709"/>
    <n v="1356068"/>
    <x v="8"/>
    <s v="в аренде"/>
    <s v="консолидация кредитов"/>
    <n v="15594.82"/>
    <n v="23.4"/>
    <m/>
    <n v="6"/>
    <n v="0"/>
    <n v="219488"/>
    <n v="531696"/>
  </r>
  <r>
    <n v="1846"/>
    <s v="f4720df9-8034-46d2-95cc-0b116c744d92"/>
    <x v="0"/>
    <n v="460372"/>
    <s v="долгосрочный"/>
    <n v="701"/>
    <n v="1322153"/>
    <x v="2"/>
    <s v="в ипотеке"/>
    <s v="консолидация кредитов"/>
    <n v="10103.44"/>
    <n v="13.5"/>
    <n v="72"/>
    <n v="8"/>
    <n v="0"/>
    <n v="208354"/>
    <n v="334620"/>
  </r>
  <r>
    <n v="1847"/>
    <s v="a1f66da4-ba46-450c-9490-b42e54177fac"/>
    <x v="0"/>
    <n v="233332"/>
    <s v="краткосрочный"/>
    <n v="724"/>
    <n v="921272"/>
    <x v="2"/>
    <s v="в ипотеке"/>
    <s v="консолидация кредитов"/>
    <n v="12437.21"/>
    <n v="17"/>
    <n v="34"/>
    <n v="10"/>
    <n v="0"/>
    <n v="123120"/>
    <n v="304612"/>
  </r>
  <r>
    <n v="1855"/>
    <s v="c06a4fdd-4893-49a3-bf19-b9af1d23e97f"/>
    <x v="0"/>
    <n v="174284"/>
    <s v="краткосрочный"/>
    <n v="751"/>
    <n v="1625678"/>
    <x v="2"/>
    <s v="в ипотеке"/>
    <s v="приобретение автомобиля"/>
    <n v="9916.67"/>
    <n v="34.200000000000003"/>
    <m/>
    <n v="17"/>
    <n v="0"/>
    <n v="145559"/>
    <n v="3064402"/>
  </r>
  <r>
    <n v="1856"/>
    <s v="fc0054df-047a-4a37-a3d3-16147bceac69"/>
    <x v="0"/>
    <n v="553080"/>
    <s v="долгосрочный"/>
    <n v="657"/>
    <n v="2178122"/>
    <x v="2"/>
    <s v="в ипотеке"/>
    <s v="консолидация кредитов"/>
    <n v="24631.03"/>
    <n v="16.399999999999999"/>
    <n v="62"/>
    <n v="9"/>
    <n v="0"/>
    <n v="605302"/>
    <n v="787512"/>
  </r>
  <r>
    <n v="1858"/>
    <s v="99d451ca-47a0-46f6-bf98-19511d43891d"/>
    <x v="0"/>
    <n v="234102"/>
    <s v="краткосрочный"/>
    <n v="728"/>
    <n v="1141710"/>
    <x v="2"/>
    <s v="в аренде"/>
    <s v="консолидация кредитов"/>
    <n v="5423.17"/>
    <n v="17"/>
    <m/>
    <n v="6"/>
    <n v="0"/>
    <n v="124146"/>
    <n v="151932"/>
  </r>
  <r>
    <n v="1859"/>
    <s v="4d450bf0-9372-4462-8e7b-21922366b1d5"/>
    <x v="0"/>
    <n v="163548"/>
    <s v="краткосрочный"/>
    <n v="739"/>
    <n v="405859"/>
    <x v="2"/>
    <s v="в аренде"/>
    <s v="консолидация кредитов"/>
    <n v="4160.05"/>
    <n v="12.4"/>
    <n v="66"/>
    <n v="11"/>
    <n v="1"/>
    <n v="63460"/>
    <n v="247390"/>
  </r>
  <r>
    <n v="1861"/>
    <s v="05f78068-1064-46ed-9463-01a574e96196"/>
    <x v="0"/>
    <n v="219648"/>
    <s v="долгосрочный"/>
    <n v="681"/>
    <n v="777822"/>
    <x v="1"/>
    <s v="в аренде"/>
    <s v="консолидация кредитов"/>
    <n v="8232.1299999999992"/>
    <n v="14"/>
    <m/>
    <n v="5"/>
    <n v="0"/>
    <n v="43833"/>
    <n v="131846"/>
  </r>
  <r>
    <n v="1863"/>
    <s v="167f6b3b-11c3-424f-b2e7-8765fb05e6a2"/>
    <x v="0"/>
    <n v="262284"/>
    <s v="краткосрочный"/>
    <n v="738"/>
    <n v="1653589"/>
    <x v="9"/>
    <s v="в аренде"/>
    <s v="иное"/>
    <n v="19705.09"/>
    <n v="9.3000000000000007"/>
    <m/>
    <n v="10"/>
    <n v="0"/>
    <n v="389804"/>
    <n v="732710"/>
  </r>
  <r>
    <n v="1864"/>
    <s v="9afc8fec-2360-42e4-93b9-c3746f342218"/>
    <x v="0"/>
    <n v="66770"/>
    <s v="краткосрочный"/>
    <n v="733"/>
    <n v="358701"/>
    <x v="11"/>
    <s v="в аренде"/>
    <s v="консолидация кредитов"/>
    <n v="4573.49"/>
    <n v="19.399999999999999"/>
    <m/>
    <n v="8"/>
    <n v="0"/>
    <n v="121410"/>
    <n v="182336"/>
  </r>
  <r>
    <n v="1865"/>
    <s v="687a242e-2127-45af-a616-8b869244a464"/>
    <x v="0"/>
    <n v="328944"/>
    <s v="краткосрочный"/>
    <n v="663"/>
    <n v="1231048"/>
    <x v="3"/>
    <s v="в аренде"/>
    <s v="консолидация кредитов"/>
    <n v="25954.57"/>
    <n v="22.5"/>
    <n v="27"/>
    <n v="17"/>
    <n v="0"/>
    <n v="205523"/>
    <n v="401302"/>
  </r>
  <r>
    <n v="1866"/>
    <s v="09fc9d20-236f-40e6-b388-c714337c319e"/>
    <x v="0"/>
    <n v="288508"/>
    <s v="краткосрочный"/>
    <n v="661"/>
    <n v="808583"/>
    <x v="8"/>
    <s v="в ипотеке"/>
    <s v="консолидация кредитов"/>
    <n v="3591.38"/>
    <n v="11.4"/>
    <n v="1"/>
    <n v="4"/>
    <n v="0"/>
    <n v="102714"/>
    <n v="172106"/>
  </r>
  <r>
    <n v="1867"/>
    <s v="26853fe1-2a98-4852-8ec6-8946ab8c223e"/>
    <x v="1"/>
    <n v="173492"/>
    <s v="краткосрочный"/>
    <n v="728"/>
    <n v="561906"/>
    <x v="1"/>
    <s v="в аренде"/>
    <s v="консолидация кредитов"/>
    <n v="7258"/>
    <n v="23.6"/>
    <m/>
    <n v="5"/>
    <n v="0"/>
    <n v="229178"/>
    <n v="305008"/>
  </r>
  <r>
    <n v="1868"/>
    <s v="0e2a24d3-2cb5-4a11-8a49-81fc770a2d63"/>
    <x v="1"/>
    <n v="131384"/>
    <s v="краткосрочный"/>
    <n v="739"/>
    <n v="945630"/>
    <x v="7"/>
    <s v="в аренде"/>
    <s v="консолидация кредитов"/>
    <n v="23483.24"/>
    <n v="18.3"/>
    <m/>
    <n v="9"/>
    <n v="0"/>
    <n v="157662"/>
    <n v="310992"/>
  </r>
  <r>
    <n v="1869"/>
    <s v="57d5e3fa-bd51-4ef4-8251-83cc8eb4f7cc"/>
    <x v="0"/>
    <n v="649374"/>
    <s v="краткосрочный"/>
    <n v="675"/>
    <n v="1682469"/>
    <x v="1"/>
    <s v="в аренде"/>
    <s v="консолидация кредитов"/>
    <n v="33088.5"/>
    <n v="18"/>
    <n v="40"/>
    <n v="20"/>
    <n v="0"/>
    <n v="261098"/>
    <n v="439428"/>
  </r>
  <r>
    <n v="1870"/>
    <s v="c33ac172-49f7-4766-8e8c-858621ab4f33"/>
    <x v="0"/>
    <n v="772024"/>
    <s v="краткосрочный"/>
    <n v="723"/>
    <n v="2908748"/>
    <x v="7"/>
    <s v="в ипотеке"/>
    <s v="консолидация кредитов"/>
    <n v="34662.65"/>
    <n v="12"/>
    <m/>
    <n v="17"/>
    <n v="1"/>
    <n v="572812"/>
    <n v="741070"/>
  </r>
  <r>
    <n v="1871"/>
    <s v="db3c9de4-ae89-4796-8fa6-42aab7e2654f"/>
    <x v="1"/>
    <n v="26708"/>
    <s v="краткосрочный"/>
    <n v="715"/>
    <n v="192166"/>
    <x v="4"/>
    <s v="в аренде"/>
    <s v="консолидация кредитов"/>
    <n v="1326.01"/>
    <n v="12.7"/>
    <n v="6"/>
    <n v="4"/>
    <n v="0"/>
    <n v="15409"/>
    <n v="283250"/>
  </r>
  <r>
    <n v="1872"/>
    <s v="98fbe987-4102-4f0e-91c3-19f7e80e1f08"/>
    <x v="0"/>
    <n v="322740"/>
    <s v="краткосрочный"/>
    <n v="717"/>
    <n v="1765290"/>
    <x v="2"/>
    <s v="в ипотеке"/>
    <s v="консолидация кредитов"/>
    <n v="43985"/>
    <n v="20.7"/>
    <m/>
    <n v="16"/>
    <n v="1"/>
    <n v="446329"/>
    <n v="891022"/>
  </r>
  <r>
    <n v="1873"/>
    <s v="1ef230bc-76eb-4c7c-92f0-35d92fd0492c"/>
    <x v="0"/>
    <n v="223608"/>
    <s v="краткосрочный"/>
    <n v="739"/>
    <n v="869022"/>
    <x v="1"/>
    <s v="в ипотеке"/>
    <s v="консолидация кредитов"/>
    <n v="12745.58"/>
    <n v="12.4"/>
    <m/>
    <n v="9"/>
    <n v="0"/>
    <n v="195700"/>
    <n v="272690"/>
  </r>
  <r>
    <n v="1874"/>
    <s v="f738301c-62e3-45b7-a7e6-73f78887096d"/>
    <x v="0"/>
    <n v="182358"/>
    <s v="краткосрочный"/>
    <n v="724"/>
    <n v="648508"/>
    <x v="1"/>
    <s v="в ипотеке"/>
    <s v="иное"/>
    <n v="7133.55"/>
    <n v="35.4"/>
    <m/>
    <n v="14"/>
    <n v="0"/>
    <n v="74860"/>
    <n v="291852"/>
  </r>
  <r>
    <n v="1875"/>
    <s v="8e2c22a7-51dc-4cfa-9739-d2222d7a7854"/>
    <x v="1"/>
    <n v="557040"/>
    <s v="краткосрочный"/>
    <n v="640"/>
    <n v="1828104"/>
    <x v="5"/>
    <s v="в аренде"/>
    <s v="иное"/>
    <n v="18281.04"/>
    <n v="19.2"/>
    <m/>
    <n v="4"/>
    <n v="0"/>
    <n v="123557"/>
    <n v="364980"/>
  </r>
  <r>
    <n v="1876"/>
    <s v="7e83d1cc-ea59-4db8-9b3a-01ed5a1ec4dc"/>
    <x v="0"/>
    <n v="94358"/>
    <s v="краткосрочный"/>
    <n v="681"/>
    <n v="379050"/>
    <x v="11"/>
    <s v="в аренде"/>
    <s v="консолидация кредитов"/>
    <n v="2577.54"/>
    <n v="7"/>
    <n v="51"/>
    <n v="7"/>
    <n v="0"/>
    <n v="47861"/>
    <n v="179916"/>
  </r>
  <r>
    <n v="1877"/>
    <s v="ac1a7711-2b3b-4f33-b288-0f8fccbb0a19"/>
    <x v="0"/>
    <n v="549450"/>
    <s v="краткосрочный"/>
    <n v="728"/>
    <n v="2372625"/>
    <x v="7"/>
    <s v="в аренде"/>
    <s v="консолидация кредитов"/>
    <n v="26098.97"/>
    <n v="21.7"/>
    <n v="46"/>
    <n v="10"/>
    <n v="0"/>
    <n v="574218"/>
    <n v="1183050"/>
  </r>
  <r>
    <n v="1880"/>
    <s v="8ff8af7c-4658-467d-96b4-06f68a9fc489"/>
    <x v="0"/>
    <n v="263846"/>
    <s v="краткосрочный"/>
    <n v="724"/>
    <n v="759544"/>
    <x v="4"/>
    <s v="в аренде"/>
    <s v="консолидация кредитов"/>
    <n v="13355.29"/>
    <n v="12.5"/>
    <n v="25"/>
    <n v="10"/>
    <n v="0"/>
    <n v="123253"/>
    <n v="248622"/>
  </r>
  <r>
    <n v="1881"/>
    <s v="6d0d9fe9-e992-4521-819b-6342246f0104"/>
    <x v="0"/>
    <n v="189310"/>
    <s v="краткосрочный"/>
    <n v="735"/>
    <n v="488262"/>
    <x v="2"/>
    <s v="в аренде"/>
    <s v="консолидация кредитов"/>
    <n v="12816.83"/>
    <n v="22.5"/>
    <n v="71"/>
    <n v="13"/>
    <n v="0"/>
    <n v="247608"/>
    <n v="666754"/>
  </r>
  <r>
    <n v="1883"/>
    <s v="197faede-c725-430a-bcdb-68c97625af7c"/>
    <x v="0"/>
    <n v="545006"/>
    <s v="долгосрочный"/>
    <n v="716"/>
    <n v="1331444"/>
    <x v="1"/>
    <s v="в ипотеке"/>
    <s v="консолидация кредитов"/>
    <n v="32842.639999999999"/>
    <n v="22.4"/>
    <m/>
    <n v="7"/>
    <n v="0"/>
    <n v="640642"/>
    <n v="772706"/>
  </r>
  <r>
    <n v="1884"/>
    <s v="80396301-b0ac-417c-8e58-faf83f80a07e"/>
    <x v="0"/>
    <n v="371822"/>
    <s v="долгосрочный"/>
    <n v="731"/>
    <n v="2198110"/>
    <x v="9"/>
    <s v="в ипотеке"/>
    <s v="консолидация кредитов"/>
    <n v="34803.25"/>
    <n v="18.5"/>
    <n v="50"/>
    <n v="10"/>
    <n v="0"/>
    <n v="154242"/>
    <n v="391666"/>
  </r>
  <r>
    <n v="1885"/>
    <s v="4bba7bfc-965b-4648-915e-54ca7e32e759"/>
    <x v="0"/>
    <n v="337040"/>
    <s v="краткосрочный"/>
    <n v="724"/>
    <n v="1086667"/>
    <x v="2"/>
    <s v="в аренде"/>
    <s v="консолидация кредитов"/>
    <n v="9598.99"/>
    <n v="13.6"/>
    <m/>
    <n v="5"/>
    <n v="0"/>
    <n v="344014"/>
    <n v="435798"/>
  </r>
  <r>
    <n v="1886"/>
    <s v="145c77a3-a407-4161-85f8-67ae951a35f1"/>
    <x v="0"/>
    <n v="240328"/>
    <s v="краткосрочный"/>
    <n v="696"/>
    <n v="1124496"/>
    <x v="3"/>
    <s v="в ипотеке"/>
    <s v="консолидация кредитов"/>
    <n v="29611.69"/>
    <n v="17.2"/>
    <n v="2"/>
    <n v="13"/>
    <n v="0"/>
    <n v="294728"/>
    <n v="689436"/>
  </r>
  <r>
    <n v="1887"/>
    <s v="1bb59090-ee78-45ba-8568-f66da087d5d8"/>
    <x v="1"/>
    <n v="68662"/>
    <s v="краткосрочный"/>
    <n v="720"/>
    <n v="807595"/>
    <x v="7"/>
    <s v="в аренде"/>
    <s v="консолидация кредитов"/>
    <n v="26179.91"/>
    <n v="9.5"/>
    <m/>
    <n v="15"/>
    <n v="0"/>
    <n v="204079"/>
    <n v="283338"/>
  </r>
  <r>
    <n v="1888"/>
    <s v="93ca1f42-39fb-4fff-b665-cc68d2d4e422"/>
    <x v="1"/>
    <n v="414194"/>
    <s v="долгосрочный"/>
    <n v="713"/>
    <n v="797012"/>
    <x v="8"/>
    <s v="в аренде"/>
    <s v="консолидация кредитов"/>
    <n v="20987.78"/>
    <n v="9.6"/>
    <m/>
    <n v="13"/>
    <n v="0"/>
    <n v="246430"/>
    <n v="458018"/>
  </r>
  <r>
    <n v="1889"/>
    <s v="b64f1334-0b0e-46d9-b4b0-7de2eb2f81fb"/>
    <x v="0"/>
    <n v="352462"/>
    <s v="долгосрочный"/>
    <n v="721"/>
    <n v="2187850"/>
    <x v="5"/>
    <s v="в ипотеке"/>
    <s v="консолидация кредитов"/>
    <n v="40839.74"/>
    <n v="21.8"/>
    <n v="68"/>
    <n v="14"/>
    <n v="1"/>
    <n v="208240"/>
    <n v="339130"/>
  </r>
  <r>
    <n v="1890"/>
    <s v="32d66015-938a-4bb7-8f96-2d7ce8b2e476"/>
    <x v="0"/>
    <n v="675048"/>
    <s v="краткосрочный"/>
    <n v="732"/>
    <n v="2444806"/>
    <x v="2"/>
    <s v="в аренде"/>
    <s v="консолидация кредитов"/>
    <n v="27504.02"/>
    <n v="16"/>
    <n v="33"/>
    <n v="8"/>
    <n v="0"/>
    <n v="268964"/>
    <n v="339636"/>
  </r>
  <r>
    <n v="1891"/>
    <s v="1fb2387f-9ed7-4978-9cdc-79b46bbb7eda"/>
    <x v="0"/>
    <n v="620620"/>
    <s v="краткосрочный"/>
    <n v="712"/>
    <n v="1835058"/>
    <x v="0"/>
    <s v="в аренде"/>
    <s v="консолидация кредитов"/>
    <n v="27372.92"/>
    <n v="16.8"/>
    <m/>
    <n v="10"/>
    <n v="0"/>
    <n v="592800"/>
    <n v="825000"/>
  </r>
  <r>
    <n v="1892"/>
    <s v="c5aebfd0-7545-4d98-8875-bc835da4f9d4"/>
    <x v="0"/>
    <n v="313874"/>
    <s v="краткосрочный"/>
    <n v="742"/>
    <n v="2129919"/>
    <x v="8"/>
    <s v="в аренде"/>
    <s v="консолидация кредитов"/>
    <n v="24316.58"/>
    <n v="12.6"/>
    <m/>
    <n v="8"/>
    <n v="0"/>
    <n v="336642"/>
    <n v="508882"/>
  </r>
  <r>
    <n v="1893"/>
    <s v="90b6a3db-4808-4131-a0d1-5dbbb66af4d4"/>
    <x v="0"/>
    <n v="474144"/>
    <s v="долгосрочный"/>
    <n v="657"/>
    <n v="1139601"/>
    <x v="8"/>
    <s v="в ипотеке"/>
    <s v="консолидация кредитов"/>
    <n v="23457.02"/>
    <n v="18.7"/>
    <n v="23"/>
    <n v="19"/>
    <n v="0"/>
    <n v="270921"/>
    <n v="637582"/>
  </r>
  <r>
    <n v="1894"/>
    <s v="bb51fa53-de03-452c-9642-e794fec1a9ae"/>
    <x v="0"/>
    <n v="120912"/>
    <s v="краткосрочный"/>
    <n v="735"/>
    <n v="801154"/>
    <x v="5"/>
    <s v="в аренде"/>
    <s v="консолидация кредитов"/>
    <n v="4406.29"/>
    <n v="14.4"/>
    <n v="13"/>
    <n v="11"/>
    <n v="1"/>
    <n v="97622"/>
    <n v="359986"/>
  </r>
  <r>
    <n v="1897"/>
    <s v="d351c139-4aa5-4ff6-a0da-7fbf467fd80c"/>
    <x v="0"/>
    <n v="448404"/>
    <s v="долгосрочный"/>
    <n v="717"/>
    <n v="968145"/>
    <x v="0"/>
    <s v="в ипотеке"/>
    <s v="консолидация кредитов"/>
    <n v="17265.3"/>
    <n v="24.7"/>
    <n v="7"/>
    <n v="12"/>
    <n v="0"/>
    <n v="583661"/>
    <n v="1132010"/>
  </r>
  <r>
    <n v="1899"/>
    <s v="cf835aa5-6820-4152-80d5-4d0aa3507bc5"/>
    <x v="0"/>
    <n v="78034"/>
    <s v="краткосрочный"/>
    <n v="732"/>
    <n v="936130"/>
    <x v="7"/>
    <s v="в ипотеке"/>
    <s v="ремонт жилья"/>
    <n v="1739.64"/>
    <n v="13"/>
    <m/>
    <n v="2"/>
    <n v="0"/>
    <n v="39615"/>
    <n v="82368"/>
  </r>
  <r>
    <n v="1901"/>
    <s v="b66d5ba5-f729-4282-93cf-83ec060a4088"/>
    <x v="1"/>
    <n v="115434"/>
    <s v="краткосрочный"/>
    <n v="737"/>
    <n v="722019"/>
    <x v="11"/>
    <s v="в ипотеке"/>
    <s v="приобретение автомобиля"/>
    <n v="17749.61"/>
    <n v="21.4"/>
    <n v="39"/>
    <n v="7"/>
    <n v="0"/>
    <n v="798"/>
    <n v="306350"/>
  </r>
  <r>
    <n v="1902"/>
    <s v="70b37d05-48fc-4079-8567-f09dfe69d22d"/>
    <x v="0"/>
    <n v="264946"/>
    <s v="краткосрочный"/>
    <n v="746"/>
    <n v="858078"/>
    <x v="3"/>
    <s v="в собственности"/>
    <s v="консолидация кредитов"/>
    <n v="11155.09"/>
    <n v="13.7"/>
    <m/>
    <n v="11"/>
    <n v="0"/>
    <n v="57437"/>
    <n v="588522"/>
  </r>
  <r>
    <n v="1903"/>
    <s v="90e43776-79d2-45c4-ad89-13b148c95e4d"/>
    <x v="0"/>
    <n v="254034"/>
    <s v="краткосрочный"/>
    <n v="674"/>
    <n v="1304198"/>
    <x v="1"/>
    <s v="в аренде"/>
    <s v="консолидация кредитов"/>
    <n v="35539.31"/>
    <n v="12.7"/>
    <n v="49"/>
    <n v="12"/>
    <n v="0"/>
    <n v="43852"/>
    <n v="280588"/>
  </r>
  <r>
    <n v="1904"/>
    <s v="18ca1522-d603-4b4e-811b-ecdfb2d249b3"/>
    <x v="0"/>
    <n v="146322"/>
    <s v="краткосрочный"/>
    <n v="704"/>
    <n v="595384"/>
    <x v="0"/>
    <s v="в аренде"/>
    <s v="консолидация кредитов"/>
    <n v="6499.52"/>
    <n v="10"/>
    <m/>
    <n v="14"/>
    <n v="0"/>
    <n v="149549"/>
    <n v="335610"/>
  </r>
  <r>
    <n v="1905"/>
    <s v="39e68e74-15af-406c-a32f-6a4546a90154"/>
    <x v="0"/>
    <n v="687170"/>
    <s v="краткосрочный"/>
    <n v="734"/>
    <n v="2132788"/>
    <x v="2"/>
    <s v="в ипотеке"/>
    <s v="консолидация кредитов"/>
    <n v="58829.13"/>
    <n v="18.5"/>
    <n v="69"/>
    <n v="20"/>
    <n v="0"/>
    <n v="826804"/>
    <n v="2849242"/>
  </r>
  <r>
    <n v="1906"/>
    <s v="c964919c-8f7f-4872-a8e0-b9110349b22a"/>
    <x v="1"/>
    <n v="220858"/>
    <s v="долгосрочный"/>
    <n v="704"/>
    <n v="1907410"/>
    <x v="4"/>
    <s v="в аренде"/>
    <s v="бизнес"/>
    <n v="20504.61"/>
    <n v="12.3"/>
    <n v="20"/>
    <n v="9"/>
    <n v="0"/>
    <n v="92872"/>
    <n v="185416"/>
  </r>
  <r>
    <n v="1907"/>
    <s v="cb6a4ea4-83ec-4185-a9dd-0fc472450fb2"/>
    <x v="0"/>
    <n v="429880"/>
    <s v="краткосрочный"/>
    <n v="748"/>
    <n v="1949115"/>
    <x v="2"/>
    <s v="в ипотеке"/>
    <s v="консолидация кредитов"/>
    <n v="22252.42"/>
    <n v="22.2"/>
    <m/>
    <n v="22"/>
    <n v="0"/>
    <n v="302575"/>
    <n v="1283348"/>
  </r>
  <r>
    <n v="1908"/>
    <s v="69a39e2e-a3cc-45fc-b256-a72aac52e928"/>
    <x v="0"/>
    <n v="343200"/>
    <s v="долгосрочный"/>
    <n v="726"/>
    <n v="1389375"/>
    <x v="2"/>
    <s v="в ипотеке"/>
    <s v="иное"/>
    <n v="16440.89"/>
    <n v="23.2"/>
    <m/>
    <n v="7"/>
    <n v="0"/>
    <n v="355661"/>
    <n v="591690"/>
  </r>
  <r>
    <n v="1909"/>
    <s v="c36b7534-1046-46a9-941b-c6fbd137676a"/>
    <x v="0"/>
    <n v="194920"/>
    <s v="краткосрочный"/>
    <n v="740"/>
    <n v="1253145"/>
    <x v="4"/>
    <s v="в аренде"/>
    <s v="консолидация кредитов"/>
    <n v="19423.7"/>
    <n v="12"/>
    <n v="20"/>
    <n v="13"/>
    <n v="0"/>
    <n v="215517"/>
    <n v="572374"/>
  </r>
  <r>
    <n v="1911"/>
    <s v="c5fe1722-fe80-4e3b-bd50-26f49068b3ef"/>
    <x v="0"/>
    <n v="159962"/>
    <s v="краткосрочный"/>
    <n v="747"/>
    <n v="690764"/>
    <x v="7"/>
    <s v="в аренде"/>
    <s v="приобретение автомобиля"/>
    <n v="8001.47"/>
    <n v="17.2"/>
    <m/>
    <n v="7"/>
    <n v="0"/>
    <n v="232940"/>
    <n v="322256"/>
  </r>
  <r>
    <n v="1912"/>
    <s v="8c3e2b19-860e-4367-8aae-12d03200e05e"/>
    <x v="0"/>
    <n v="358688"/>
    <s v="долгосрочный"/>
    <n v="721"/>
    <n v="1770173"/>
    <x v="5"/>
    <s v="в аренде"/>
    <s v="консолидация кредитов"/>
    <n v="36288.29"/>
    <n v="13.9"/>
    <m/>
    <n v="14"/>
    <n v="0"/>
    <n v="160816"/>
    <n v="694826"/>
  </r>
  <r>
    <n v="1913"/>
    <s v="cb87b478-27fd-42bc-9324-57e044dbbe17"/>
    <x v="0"/>
    <n v="661716"/>
    <s v="долгосрочный"/>
    <n v="717"/>
    <n v="1619199"/>
    <x v="2"/>
    <s v="в ипотеке"/>
    <s v="консолидация кредитов"/>
    <n v="35757.24"/>
    <n v="19.7"/>
    <n v="5"/>
    <n v="15"/>
    <n v="0"/>
    <n v="568784"/>
    <n v="1081410"/>
  </r>
  <r>
    <n v="1914"/>
    <s v="146f1b5b-8372-4ead-a912-8a5a166d7593"/>
    <x v="0"/>
    <n v="698236"/>
    <s v="краткосрочный"/>
    <n v="747"/>
    <n v="3203514"/>
    <x v="2"/>
    <s v="в ипотеке"/>
    <s v="консолидация кредитов"/>
    <n v="24159.83"/>
    <n v="21.6"/>
    <m/>
    <n v="17"/>
    <n v="0"/>
    <n v="446424"/>
    <n v="1872838"/>
  </r>
  <r>
    <n v="1915"/>
    <s v="33ea67f5-abd0-4a59-9e22-0525e226c7cb"/>
    <x v="0"/>
    <n v="222662"/>
    <s v="краткосрочный"/>
    <n v="716"/>
    <n v="1538392"/>
    <x v="6"/>
    <s v="в ипотеке"/>
    <s v="консолидация кредитов"/>
    <n v="19358.150000000001"/>
    <n v="16.399999999999999"/>
    <m/>
    <n v="10"/>
    <n v="0"/>
    <n v="284582"/>
    <n v="338316"/>
  </r>
  <r>
    <n v="1916"/>
    <s v="277ce792-7895-4df7-ae9b-6349b7e48261"/>
    <x v="0"/>
    <n v="440044"/>
    <s v="краткосрочный"/>
    <n v="745"/>
    <n v="1900190"/>
    <x v="9"/>
    <s v="в собственности"/>
    <s v="консолидация кредитов"/>
    <n v="24860.74"/>
    <n v="20.6"/>
    <n v="33"/>
    <n v="10"/>
    <n v="0"/>
    <n v="66120"/>
    <n v="204732"/>
  </r>
  <r>
    <n v="1917"/>
    <s v="a4a5ad5b-bc2a-4c16-aff0-f14baf1ec1d6"/>
    <x v="1"/>
    <n v="556292"/>
    <s v="краткосрочный"/>
    <n v="729"/>
    <n v="1683400"/>
    <x v="2"/>
    <s v="в аренде"/>
    <s v="консолидация кредитов"/>
    <n v="24830.34"/>
    <n v="19.899999999999999"/>
    <n v="51"/>
    <n v="8"/>
    <n v="0"/>
    <n v="483968"/>
    <n v="706684"/>
  </r>
  <r>
    <n v="1918"/>
    <s v="1c7ced74-b1c5-4728-b25c-f69ddfa5a060"/>
    <x v="0"/>
    <n v="225192"/>
    <s v="краткосрочный"/>
    <n v="710"/>
    <n v="1166904"/>
    <x v="0"/>
    <s v="в ипотеке"/>
    <s v="консолидация кредитов"/>
    <n v="10307.69"/>
    <n v="20.100000000000001"/>
    <n v="45"/>
    <n v="14"/>
    <n v="0"/>
    <n v="431319"/>
    <n v="603174"/>
  </r>
  <r>
    <n v="1919"/>
    <s v="66ed9248-b192-4286-8b87-13fe055cdf92"/>
    <x v="0"/>
    <n v="358688"/>
    <s v="краткосрочный"/>
    <n v="729"/>
    <n v="1161660"/>
    <x v="5"/>
    <s v="в ипотеке"/>
    <s v="консолидация кредитов"/>
    <n v="7783.16"/>
    <n v="23.2"/>
    <n v="12"/>
    <n v="11"/>
    <n v="0"/>
    <n v="278882"/>
    <n v="767008"/>
  </r>
  <r>
    <n v="1920"/>
    <s v="5757e8a3-0615-4fb7-9033-7cae3458aa6f"/>
    <x v="0"/>
    <n v="450208"/>
    <s v="долгосрочный"/>
    <n v="738"/>
    <n v="4374180"/>
    <x v="2"/>
    <s v="в собственности"/>
    <s v="иное"/>
    <n v="44033.45"/>
    <n v="13.9"/>
    <m/>
    <n v="14"/>
    <n v="0"/>
    <n v="2693554"/>
    <n v="6900146"/>
  </r>
  <r>
    <n v="1921"/>
    <s v="b5122a31-c91e-461d-b678-8215eeacc69c"/>
    <x v="0"/>
    <n v="133848"/>
    <s v="краткосрочный"/>
    <n v="750"/>
    <n v="2620176"/>
    <x v="2"/>
    <s v="в ипотеке"/>
    <s v="консолидация кредитов"/>
    <n v="6681.54"/>
    <n v="12.8"/>
    <m/>
    <n v="14"/>
    <n v="0"/>
    <n v="870504"/>
    <n v="14822676"/>
  </r>
  <r>
    <n v="1923"/>
    <s v="0820ef0b-c1d9-40a1-ad87-225e7cfc72f5"/>
    <x v="0"/>
    <n v="528836"/>
    <s v="краткосрочный"/>
    <n v="718"/>
    <n v="1140912"/>
    <x v="6"/>
    <s v="в аренде"/>
    <s v="консолидация кредитов"/>
    <n v="19899.650000000001"/>
    <n v="12.1"/>
    <m/>
    <n v="11"/>
    <n v="0"/>
    <n v="272403"/>
    <n v="517066"/>
  </r>
  <r>
    <n v="1925"/>
    <s v="f36523d1-3060-47e1-be7c-33ff7abca005"/>
    <x v="0"/>
    <n v="219846"/>
    <s v="краткосрочный"/>
    <n v="711"/>
    <n v="572451"/>
    <x v="7"/>
    <s v="в аренде"/>
    <s v="консолидация кредитов"/>
    <n v="13118.74"/>
    <n v="15.2"/>
    <n v="10"/>
    <n v="10"/>
    <n v="0"/>
    <n v="113525"/>
    <n v="150216"/>
  </r>
  <r>
    <n v="1926"/>
    <s v="04facb53-8f64-4aea-980c-3a3febb0dbe3"/>
    <x v="0"/>
    <n v="200882"/>
    <s v="долгосрочный"/>
    <n v="672"/>
    <n v="1044639"/>
    <x v="6"/>
    <s v="в ипотеке"/>
    <s v="консолидация кредитов"/>
    <n v="19499.7"/>
    <n v="13.8"/>
    <m/>
    <n v="14"/>
    <n v="0"/>
    <n v="231876"/>
    <n v="334774"/>
  </r>
  <r>
    <n v="1927"/>
    <s v="01f8453b-bc09-413c-aef9-fbded7f9d375"/>
    <x v="1"/>
    <n v="165616"/>
    <s v="долгосрочный"/>
    <n v="740"/>
    <n v="1087009"/>
    <x v="6"/>
    <s v="в ипотеке"/>
    <s v="ремонт жилья"/>
    <n v="4212.3"/>
    <n v="22"/>
    <m/>
    <n v="4"/>
    <n v="0"/>
    <n v="24054"/>
    <n v="66286"/>
  </r>
  <r>
    <n v="1929"/>
    <s v="4c9d4eae-19ea-43cd-bc45-6c35c0cbc8ee"/>
    <x v="0"/>
    <n v="219208"/>
    <s v="краткосрочный"/>
    <n v="745"/>
    <n v="1448275"/>
    <x v="7"/>
    <s v="в ипотеке"/>
    <s v="консолидация кредитов"/>
    <n v="17499.95"/>
    <n v="17.2"/>
    <m/>
    <n v="10"/>
    <n v="0"/>
    <n v="391457"/>
    <n v="1076614"/>
  </r>
  <r>
    <n v="1930"/>
    <s v="c02351cb-9530-4340-b05f-8621040428f9"/>
    <x v="0"/>
    <n v="99616"/>
    <s v="краткосрочный"/>
    <n v="741"/>
    <n v="1926467"/>
    <x v="5"/>
    <s v="в ипотеке"/>
    <s v="консолидация кредитов"/>
    <n v="10964.71"/>
    <n v="16.3"/>
    <n v="0"/>
    <n v="6"/>
    <n v="0"/>
    <n v="22515"/>
    <n v="30316"/>
  </r>
  <r>
    <n v="1931"/>
    <s v="6a6d91c6-e8ff-4ad2-9207-78f886ccba91"/>
    <x v="1"/>
    <n v="261734"/>
    <s v="краткосрочный"/>
    <n v="742"/>
    <n v="941830"/>
    <x v="2"/>
    <s v="в аренде"/>
    <s v="консолидация кредитов"/>
    <n v="13421.03"/>
    <n v="25.2"/>
    <m/>
    <n v="9"/>
    <n v="0"/>
    <n v="295830"/>
    <n v="588566"/>
  </r>
  <r>
    <n v="1933"/>
    <s v="0b945b76-a670-4e55-8528-dee971bac49e"/>
    <x v="0"/>
    <n v="202488"/>
    <s v="краткосрочный"/>
    <n v="687"/>
    <n v="668002"/>
    <x v="2"/>
    <s v="в аренде"/>
    <s v="консолидация кредитов"/>
    <n v="10799.22"/>
    <n v="15.4"/>
    <n v="6"/>
    <n v="11"/>
    <n v="0"/>
    <n v="88521"/>
    <n v="206250"/>
  </r>
  <r>
    <n v="1934"/>
    <s v="5e818401-25c4-42c4-b8c9-4a769945ba71"/>
    <x v="0"/>
    <n v="760144"/>
    <s v="краткосрочный"/>
    <n v="735"/>
    <n v="2607199"/>
    <x v="2"/>
    <s v="в ипотеке"/>
    <s v="консолидация кредитов"/>
    <n v="48798.080000000002"/>
    <n v="14.7"/>
    <m/>
    <n v="9"/>
    <n v="0"/>
    <n v="1666984"/>
    <n v="2188428"/>
  </r>
  <r>
    <n v="1935"/>
    <s v="cb8000e4-3993-4bad-ae0f-533302d4361d"/>
    <x v="0"/>
    <n v="655138"/>
    <s v="краткосрочный"/>
    <n v="700"/>
    <n v="1874844"/>
    <x v="0"/>
    <s v="в ипотеке"/>
    <s v="консолидация кредитов"/>
    <n v="36247.06"/>
    <n v="16.399999999999999"/>
    <n v="30"/>
    <n v="19"/>
    <n v="0"/>
    <n v="269819"/>
    <n v="797016"/>
  </r>
  <r>
    <n v="1936"/>
    <s v="5a2a5685-477e-4470-aa22-aa85467d17ff"/>
    <x v="1"/>
    <n v="142912"/>
    <s v="краткосрочный"/>
    <n v="711"/>
    <n v="1060675"/>
    <x v="2"/>
    <s v="в аренде"/>
    <s v="консолидация кредитов"/>
    <n v="6885.6"/>
    <n v="28.3"/>
    <m/>
    <n v="7"/>
    <n v="0"/>
    <n v="138016"/>
    <n v="197560"/>
  </r>
  <r>
    <n v="1937"/>
    <s v="bf77fdc1-24fb-427a-9a0d-fe8552ec57fa"/>
    <x v="1"/>
    <n v="224224"/>
    <s v="краткосрочный"/>
    <n v="718"/>
    <n v="1084425"/>
    <x v="2"/>
    <s v="в ипотеке"/>
    <s v="консолидация кредитов"/>
    <n v="23947.79"/>
    <n v="10.4"/>
    <m/>
    <n v="17"/>
    <n v="1"/>
    <n v="327826"/>
    <n v="511566"/>
  </r>
  <r>
    <n v="1938"/>
    <s v="e11932bb-38c9-4a31-b470-cf101a5bd5a5"/>
    <x v="0"/>
    <n v="66836"/>
    <s v="краткосрочный"/>
    <n v="715"/>
    <n v="692550"/>
    <x v="1"/>
    <s v="в аренде"/>
    <s v="бизнес"/>
    <n v="11831.11"/>
    <n v="16.3"/>
    <m/>
    <n v="10"/>
    <n v="0"/>
    <n v="423605"/>
    <n v="638660"/>
  </r>
  <r>
    <n v="1939"/>
    <s v="bb5aae8a-6389-4583-8aeb-4524cd3c1358"/>
    <x v="0"/>
    <n v="218988"/>
    <s v="краткосрочный"/>
    <n v="736"/>
    <n v="1365131"/>
    <x v="4"/>
    <s v="в аренде"/>
    <s v="консолидация кредитов"/>
    <n v="14902.65"/>
    <n v="20.5"/>
    <m/>
    <n v="11"/>
    <n v="0"/>
    <n v="92758"/>
    <n v="206536"/>
  </r>
  <r>
    <n v="1940"/>
    <s v="d2b6ea87-e5c3-476e-81e8-65c286318457"/>
    <x v="0"/>
    <n v="172744"/>
    <s v="краткосрочный"/>
    <n v="725"/>
    <n v="1398647"/>
    <x v="2"/>
    <s v="в аренде"/>
    <s v="консолидация кредитов"/>
    <n v="6119.14"/>
    <n v="16.399999999999999"/>
    <n v="5"/>
    <n v="4"/>
    <n v="0"/>
    <n v="149625"/>
    <n v="319638"/>
  </r>
  <r>
    <n v="1941"/>
    <s v="03e63399-7b68-4979-a4ba-78faf7731cf7"/>
    <x v="0"/>
    <n v="346478"/>
    <s v="долгосрочный"/>
    <n v="744"/>
    <n v="2094598"/>
    <x v="10"/>
    <s v="в ипотеке"/>
    <s v="ремонт жилья"/>
    <n v="13806.92"/>
    <n v="13.7"/>
    <n v="59"/>
    <n v="16"/>
    <n v="4"/>
    <n v="220704"/>
    <n v="443652"/>
  </r>
  <r>
    <n v="1945"/>
    <s v="96aa1b52-496d-40dd-b2ee-5305559684b6"/>
    <x v="1"/>
    <n v="48488"/>
    <s v="краткосрочный"/>
    <n v="683"/>
    <n v="1142166"/>
    <x v="4"/>
    <s v="в аренде"/>
    <s v="иное"/>
    <n v="13420.46"/>
    <n v="20.8"/>
    <n v="29"/>
    <n v="11"/>
    <n v="0"/>
    <n v="169803"/>
    <n v="768020"/>
  </r>
  <r>
    <n v="1946"/>
    <s v="9e0bf23e-a657-4052-adc3-a9a4e406608d"/>
    <x v="0"/>
    <n v="332486"/>
    <s v="долгосрочный"/>
    <n v="657"/>
    <n v="593427"/>
    <x v="1"/>
    <s v="в аренде"/>
    <s v="консолидация кредитов"/>
    <n v="5533.75"/>
    <n v="30.9"/>
    <n v="43"/>
    <n v="2"/>
    <n v="0"/>
    <n v="198360"/>
    <n v="286022"/>
  </r>
  <r>
    <n v="1947"/>
    <s v="0969ef37-1387-4cf2-bf5a-569fb3510066"/>
    <x v="0"/>
    <n v="782716"/>
    <s v="краткосрочный"/>
    <n v="703"/>
    <n v="2510755"/>
    <x v="5"/>
    <s v="в ипотеке"/>
    <s v="консолидация кредитов"/>
    <n v="36405.9"/>
    <n v="16.2"/>
    <m/>
    <n v="8"/>
    <n v="0"/>
    <n v="448305"/>
    <n v="650496"/>
  </r>
  <r>
    <n v="1950"/>
    <s v="4592eec7-7939-4448-b040-0182f5b85a86"/>
    <x v="1"/>
    <n v="788634"/>
    <s v="долгосрочный"/>
    <n v="683"/>
    <n v="1731926"/>
    <x v="2"/>
    <s v="в ипотеке"/>
    <s v="консолидация кредитов"/>
    <n v="25834.49"/>
    <n v="18.7"/>
    <m/>
    <n v="18"/>
    <n v="0"/>
    <n v="881524"/>
    <n v="1883244"/>
  </r>
  <r>
    <n v="1951"/>
    <s v="5c828bae-028e-4c5c-a1d8-a2748735b6d6"/>
    <x v="1"/>
    <n v="273922"/>
    <s v="краткосрочный"/>
    <n v="704"/>
    <n v="1038616"/>
    <x v="2"/>
    <s v="в аренде"/>
    <s v="консолидация кредитов"/>
    <n v="13069.34"/>
    <n v="18"/>
    <m/>
    <n v="11"/>
    <n v="0"/>
    <n v="201970"/>
    <n v="244882"/>
  </r>
  <r>
    <n v="1953"/>
    <s v="978586ee-05e8-4d9e-a01e-e844538ffcc2"/>
    <x v="0"/>
    <n v="101926"/>
    <s v="долгосрочный"/>
    <n v="711"/>
    <n v="511442"/>
    <x v="3"/>
    <s v="в ипотеке"/>
    <s v="ремонт жилья"/>
    <n v="9653.52"/>
    <n v="7.4"/>
    <n v="16"/>
    <n v="8"/>
    <n v="1"/>
    <n v="165547"/>
    <n v="276628"/>
  </r>
  <r>
    <n v="1955"/>
    <s v="7b3250d2-400e-4a96-a912-972495ee464d"/>
    <x v="0"/>
    <n v="467940"/>
    <s v="краткосрочный"/>
    <n v="725"/>
    <n v="1010325"/>
    <x v="0"/>
    <s v="в аренде"/>
    <s v="консолидация кредитов"/>
    <n v="6524.98"/>
    <n v="20.5"/>
    <n v="36"/>
    <n v="5"/>
    <n v="0"/>
    <n v="214871"/>
    <n v="321860"/>
  </r>
  <r>
    <n v="1956"/>
    <s v="729aa0fe-b5c2-4c9e-9bda-bbbae9a472d9"/>
    <x v="0"/>
    <n v="245234"/>
    <s v="долгосрочный"/>
    <n v="705"/>
    <n v="813162"/>
    <x v="3"/>
    <s v="в аренде"/>
    <s v="консолидация кредитов"/>
    <n v="18567.18"/>
    <n v="22.5"/>
    <m/>
    <n v="9"/>
    <n v="0"/>
    <n v="206568"/>
    <n v="422576"/>
  </r>
  <r>
    <n v="1957"/>
    <s v="8ea60eb5-c8c2-4557-a107-662b31021e28"/>
    <x v="0"/>
    <n v="88352"/>
    <s v="долгосрочный"/>
    <n v="696"/>
    <n v="992047"/>
    <x v="5"/>
    <s v="в аренде"/>
    <s v="приобретение автомобиля"/>
    <n v="1777.45"/>
    <n v="16.3"/>
    <n v="37"/>
    <n v="6"/>
    <n v="0"/>
    <n v="67032"/>
    <n v="103774"/>
  </r>
  <r>
    <n v="1958"/>
    <s v="4863932d-8653-419c-86a7-64b78bc966b6"/>
    <x v="1"/>
    <n v="450296"/>
    <s v="долгосрочный"/>
    <n v="739"/>
    <n v="864120"/>
    <x v="2"/>
    <s v="в ипотеке"/>
    <s v="консолидация кредитов"/>
    <n v="18578.77"/>
    <n v="22.4"/>
    <n v="38"/>
    <n v="7"/>
    <n v="0"/>
    <n v="59280"/>
    <n v="367004"/>
  </r>
  <r>
    <n v="1959"/>
    <s v="b8701e4d-a8b3-41e3-b800-ec88e2781c4e"/>
    <x v="1"/>
    <n v="234278"/>
    <s v="краткосрочный"/>
    <n v="734"/>
    <n v="2081583"/>
    <x v="2"/>
    <s v="в аренде"/>
    <s v="консолидация кредитов"/>
    <n v="30529.96"/>
    <n v="13"/>
    <n v="74"/>
    <n v="25"/>
    <n v="0"/>
    <n v="154888"/>
    <n v="838090"/>
  </r>
  <r>
    <n v="1960"/>
    <s v="ece59f5c-b40e-4867-965e-4b3337934660"/>
    <x v="0"/>
    <n v="445104"/>
    <s v="краткосрочный"/>
    <n v="672"/>
    <n v="2104630"/>
    <x v="2"/>
    <s v="в ипотеке"/>
    <s v="консолидация кредитов"/>
    <n v="27851.34"/>
    <n v="17.3"/>
    <m/>
    <n v="17"/>
    <n v="0"/>
    <n v="541158"/>
    <n v="832128"/>
  </r>
  <r>
    <n v="1962"/>
    <s v="1c7523f0-f98a-4eff-9507-ad2b333aa311"/>
    <x v="1"/>
    <n v="179080"/>
    <s v="краткосрочный"/>
    <n v="727"/>
    <n v="502645"/>
    <x v="3"/>
    <s v="в аренде"/>
    <s v="консолидация кредитов"/>
    <n v="13529.52"/>
    <n v="14.5"/>
    <n v="49"/>
    <n v="10"/>
    <n v="0"/>
    <n v="197011"/>
    <n v="333520"/>
  </r>
  <r>
    <n v="1963"/>
    <s v="b8c577ae-aafe-47f0-abc7-b9f0785b20cc"/>
    <x v="0"/>
    <n v="516538"/>
    <s v="долгосрочный"/>
    <n v="721"/>
    <n v="2323472"/>
    <x v="9"/>
    <s v="в ипотеке"/>
    <s v="консолидация кредитов"/>
    <n v="36594.57"/>
    <n v="20.2"/>
    <m/>
    <n v="14"/>
    <n v="0"/>
    <n v="774782"/>
    <n v="1125630"/>
  </r>
  <r>
    <n v="1964"/>
    <s v="e95d8b59-2907-47a8-9a76-39221da3997c"/>
    <x v="0"/>
    <n v="268466"/>
    <s v="долгосрочный"/>
    <n v="722"/>
    <n v="2318532"/>
    <x v="6"/>
    <s v="в аренде"/>
    <s v="приобретение жилья"/>
    <n v="21639.67"/>
    <n v="21.2"/>
    <m/>
    <n v="9"/>
    <n v="1"/>
    <n v="121296"/>
    <n v="282018"/>
  </r>
  <r>
    <n v="1966"/>
    <s v="9e0b33f9-067a-4979-8e9e-3c169484518a"/>
    <x v="1"/>
    <n v="502810"/>
    <s v="долгосрочный"/>
    <n v="636"/>
    <n v="1453937"/>
    <x v="10"/>
    <s v="в ипотеке"/>
    <s v="консолидация кредитов"/>
    <n v="22293.65"/>
    <n v="22.8"/>
    <n v="23"/>
    <n v="6"/>
    <n v="0"/>
    <n v="69331"/>
    <n v="94314"/>
  </r>
  <r>
    <n v="1967"/>
    <s v="a7f3171e-b94f-4ee2-8806-962cc8244450"/>
    <x v="0"/>
    <n v="109406"/>
    <s v="краткосрочный"/>
    <n v="732"/>
    <n v="944775"/>
    <x v="8"/>
    <s v="в ипотеке"/>
    <s v="консолидация кредитов"/>
    <n v="17084.8"/>
    <n v="23.6"/>
    <n v="27"/>
    <n v="6"/>
    <n v="0"/>
    <n v="58653"/>
    <n v="72182"/>
  </r>
  <r>
    <n v="1968"/>
    <s v="4341e5fc-e0e4-4919-89b9-d6afd56e5424"/>
    <x v="0"/>
    <n v="402094"/>
    <s v="долгосрочный"/>
    <n v="745"/>
    <n v="1504819"/>
    <x v="6"/>
    <s v="в ипотеке"/>
    <s v="консолидация кредитов"/>
    <n v="14170.39"/>
    <n v="15.2"/>
    <n v="51"/>
    <n v="14"/>
    <n v="0"/>
    <n v="292087"/>
    <n v="1142614"/>
  </r>
  <r>
    <n v="1969"/>
    <s v="911525d9-a6bd-4fa2-b50e-80c3df52dc37"/>
    <x v="0"/>
    <n v="134288"/>
    <s v="краткосрочный"/>
    <n v="721"/>
    <n v="1198387"/>
    <x v="10"/>
    <s v="в аренде"/>
    <s v="консолидация кредитов"/>
    <n v="10286.219999999999"/>
    <n v="9"/>
    <n v="28"/>
    <n v="8"/>
    <n v="0"/>
    <n v="93119"/>
    <n v="109692"/>
  </r>
  <r>
    <n v="1970"/>
    <s v="786dbaee-3c3f-4210-b4fe-e9cdeabc8894"/>
    <x v="0"/>
    <n v="206756"/>
    <s v="краткосрочный"/>
    <n v="726"/>
    <n v="529872"/>
    <x v="2"/>
    <s v="в аренде"/>
    <s v="консолидация кредитов"/>
    <n v="12981.75"/>
    <n v="22.7"/>
    <m/>
    <n v="6"/>
    <n v="0"/>
    <n v="120859"/>
    <n v="157586"/>
  </r>
  <r>
    <n v="1972"/>
    <s v="6e3ddedf-8484-48f5-becd-2248c7d0e0d9"/>
    <x v="0"/>
    <n v="37598"/>
    <s v="краткосрочный"/>
    <n v="690"/>
    <n v="222718"/>
    <x v="4"/>
    <s v="в собственности"/>
    <s v="консолидация кредитов"/>
    <n v="3433.49"/>
    <n v="10"/>
    <m/>
    <n v="6"/>
    <n v="0"/>
    <n v="82194"/>
    <n v="105270"/>
  </r>
  <r>
    <n v="1973"/>
    <s v="ba1bc983-aa8b-4712-a4c6-ea3d837759e5"/>
    <x v="0"/>
    <n v="157080"/>
    <s v="краткосрочный"/>
    <n v="720"/>
    <n v="1280125"/>
    <x v="2"/>
    <s v="в аренде"/>
    <s v="консолидация кредитов"/>
    <n v="20588.59"/>
    <n v="18.899999999999999"/>
    <n v="5"/>
    <n v="10"/>
    <n v="0"/>
    <n v="127756"/>
    <n v="283404"/>
  </r>
  <r>
    <n v="1974"/>
    <s v="56e718a0-92d5-4f8b-8539-89ad35ce7169"/>
    <x v="0"/>
    <n v="33484"/>
    <s v="краткосрочный"/>
    <n v="722"/>
    <n v="1530108"/>
    <x v="7"/>
    <s v="в аренде"/>
    <s v="иное"/>
    <n v="18871.37"/>
    <n v="21.5"/>
    <n v="24"/>
    <n v="19"/>
    <n v="0"/>
    <n v="21964"/>
    <n v="69102"/>
  </r>
  <r>
    <n v="1975"/>
    <s v="8bd7e755-6d55-414b-bdce-2cc4561bb223"/>
    <x v="0"/>
    <n v="109978"/>
    <s v="краткосрочный"/>
    <n v="751"/>
    <n v="1044696"/>
    <x v="3"/>
    <s v="в аренде"/>
    <s v="консолидация кредитов"/>
    <n v="16540.830000000002"/>
    <n v="13.6"/>
    <n v="32"/>
    <n v="18"/>
    <n v="0"/>
    <n v="42826"/>
    <n v="378598"/>
  </r>
  <r>
    <n v="1976"/>
    <s v="98ae6bad-e4a5-4844-b8ea-291cf132ea45"/>
    <x v="0"/>
    <n v="66132"/>
    <s v="краткосрочный"/>
    <n v="718"/>
    <n v="761520"/>
    <x v="11"/>
    <s v="в собственности"/>
    <s v="консолидация кредитов"/>
    <n v="7107.52"/>
    <n v="30.5"/>
    <n v="27"/>
    <n v="6"/>
    <n v="0"/>
    <n v="52934"/>
    <n v="147664"/>
  </r>
  <r>
    <n v="1977"/>
    <s v="5708f88b-a42c-4c68-99d6-8e7f37ced52a"/>
    <x v="0"/>
    <n v="505252"/>
    <s v="долгосрочный"/>
    <n v="725"/>
    <n v="975555"/>
    <x v="4"/>
    <s v="в ипотеке"/>
    <s v="консолидация кредитов"/>
    <n v="18291.68"/>
    <n v="16"/>
    <m/>
    <n v="17"/>
    <n v="0"/>
    <n v="275785"/>
    <n v="1013760"/>
  </r>
  <r>
    <n v="1978"/>
    <s v="0480a681-8935-4cf0-8699-789696ce470a"/>
    <x v="0"/>
    <n v="108570"/>
    <s v="краткосрочный"/>
    <n v="742"/>
    <n v="720119"/>
    <x v="2"/>
    <s v="в аренде"/>
    <s v="иное"/>
    <n v="6505.03"/>
    <n v="38.299999999999997"/>
    <n v="62"/>
    <n v="8"/>
    <n v="0"/>
    <n v="26087"/>
    <n v="97746"/>
  </r>
  <r>
    <n v="1980"/>
    <s v="96ffb210-6dd6-4c56-80d1-1044185301ea"/>
    <x v="0"/>
    <n v="130064"/>
    <s v="краткосрочный"/>
    <n v="736"/>
    <n v="936035"/>
    <x v="1"/>
    <s v="в аренде"/>
    <s v="иное"/>
    <n v="8658.2999999999993"/>
    <n v="20.100000000000001"/>
    <m/>
    <n v="9"/>
    <n v="0"/>
    <n v="140106"/>
    <n v="318714"/>
  </r>
  <r>
    <n v="1981"/>
    <s v="3190471a-ea53-44f5-b0bf-8a5e1bc8c948"/>
    <x v="0"/>
    <n v="255156"/>
    <s v="краткосрочный"/>
    <n v="737"/>
    <n v="862277"/>
    <x v="2"/>
    <s v="в аренде"/>
    <s v="консолидация кредитов"/>
    <n v="8622.77"/>
    <n v="6.5"/>
    <n v="73"/>
    <n v="11"/>
    <n v="1"/>
    <n v="297654"/>
    <n v="618772"/>
  </r>
  <r>
    <n v="1982"/>
    <s v="47fa3c11-2e10-48b0-b59b-cda6f7f3c161"/>
    <x v="0"/>
    <n v="474166"/>
    <s v="краткосрочный"/>
    <n v="747"/>
    <n v="2885226"/>
    <x v="5"/>
    <s v="в аренде"/>
    <s v="консолидация кредитов"/>
    <n v="35824.69"/>
    <n v="20.9"/>
    <m/>
    <n v="8"/>
    <n v="0"/>
    <n v="753882"/>
    <n v="1142548"/>
  </r>
  <r>
    <n v="1983"/>
    <s v="feb567e7-9746-4cbf-a939-de2d0412ef84"/>
    <x v="0"/>
    <n v="139414"/>
    <s v="краткосрочный"/>
    <n v="726"/>
    <n v="526794"/>
    <x v="3"/>
    <s v="в ипотеке"/>
    <s v="консолидация кредитов"/>
    <n v="7989.69"/>
    <n v="12"/>
    <m/>
    <n v="14"/>
    <n v="0"/>
    <n v="187625"/>
    <n v="400840"/>
  </r>
  <r>
    <n v="1984"/>
    <s v="9f35f3f5-b9bc-40a1-b82f-d77570315445"/>
    <x v="0"/>
    <n v="765314"/>
    <s v="краткосрочный"/>
    <n v="740"/>
    <n v="4060091"/>
    <x v="3"/>
    <s v="в ипотеке"/>
    <s v="иное"/>
    <n v="22161.22"/>
    <n v="19.8"/>
    <m/>
    <n v="7"/>
    <n v="0"/>
    <n v="587879"/>
    <n v="1409320"/>
  </r>
  <r>
    <n v="1985"/>
    <s v="17931585-63b3-49bf-897e-b14b61d3285e"/>
    <x v="0"/>
    <n v="175890"/>
    <s v="краткосрочный"/>
    <n v="706"/>
    <n v="856900"/>
    <x v="10"/>
    <s v="в собственности"/>
    <s v="консолидация кредитов"/>
    <n v="15638.52"/>
    <n v="9.8000000000000007"/>
    <m/>
    <n v="12"/>
    <n v="0"/>
    <n v="86412"/>
    <n v="232144"/>
  </r>
  <r>
    <n v="1987"/>
    <s v="534279fb-e7bc-48ee-b3e6-4ff4b03a994f"/>
    <x v="1"/>
    <n v="132682"/>
    <s v="краткосрочный"/>
    <n v="718"/>
    <n v="630268"/>
    <x v="8"/>
    <s v="в аренде"/>
    <s v="консолидация кредитов"/>
    <n v="4432.8900000000003"/>
    <n v="10.4"/>
    <n v="53"/>
    <n v="8"/>
    <n v="0"/>
    <n v="47557"/>
    <n v="136972"/>
  </r>
  <r>
    <n v="1988"/>
    <s v="075960b3-4f1a-40f2-a2aa-af722916315b"/>
    <x v="0"/>
    <n v="108702"/>
    <s v="краткосрочный"/>
    <n v="747"/>
    <n v="600761"/>
    <x v="6"/>
    <s v="в аренде"/>
    <s v="консолидация кредитов"/>
    <n v="8711.1200000000008"/>
    <n v="16.8"/>
    <m/>
    <n v="5"/>
    <n v="0"/>
    <n v="94620"/>
    <n v="258412"/>
  </r>
  <r>
    <n v="1989"/>
    <s v="9e229a36-73ca-4eb3-bfde-bec3273ddd4c"/>
    <x v="0"/>
    <n v="218944"/>
    <s v="краткосрочный"/>
    <n v="727"/>
    <n v="718542"/>
    <x v="2"/>
    <s v="в аренде"/>
    <s v="путешествие"/>
    <n v="11616.22"/>
    <n v="6.8"/>
    <n v="33"/>
    <n v="12"/>
    <n v="0"/>
    <n v="10564"/>
    <n v="532114"/>
  </r>
  <r>
    <n v="1991"/>
    <s v="6415b38b-67e7-4a34-988e-f2916b982dc2"/>
    <x v="0"/>
    <n v="132660"/>
    <s v="краткосрочный"/>
    <n v="720"/>
    <n v="553755"/>
    <x v="4"/>
    <s v="в ипотеке"/>
    <s v="консолидация кредитов"/>
    <n v="4203.9399999999996"/>
    <n v="13.1"/>
    <m/>
    <n v="5"/>
    <n v="0"/>
    <n v="171456"/>
    <n v="287298"/>
  </r>
  <r>
    <n v="1993"/>
    <s v="c63bc59d-51f1-4534-9288-a10136b48a2f"/>
    <x v="0"/>
    <n v="431420"/>
    <s v="краткосрочный"/>
    <n v="749"/>
    <n v="1490360"/>
    <x v="6"/>
    <s v="в ипотеке"/>
    <s v="ремонт жилья"/>
    <n v="2744.74"/>
    <n v="16"/>
    <m/>
    <n v="10"/>
    <n v="0"/>
    <n v="784871"/>
    <n v="11957990"/>
  </r>
  <r>
    <n v="1994"/>
    <s v="2fdbe282-15ad-4d2c-a48d-e60e4b339a47"/>
    <x v="0"/>
    <n v="54098"/>
    <s v="краткосрочный"/>
    <n v="739"/>
    <n v="411027"/>
    <x v="3"/>
    <s v="в аренде"/>
    <s v="консолидация кредитов"/>
    <n v="5857.13"/>
    <n v="8.6"/>
    <n v="19"/>
    <n v="12"/>
    <n v="0"/>
    <n v="184015"/>
    <n v="479864"/>
  </r>
  <r>
    <n v="1995"/>
    <s v="fb5dd724-701e-4537-b641-2cb76a9610ac"/>
    <x v="0"/>
    <n v="49038"/>
    <s v="краткосрочный"/>
    <n v="716"/>
    <n v="577467"/>
    <x v="4"/>
    <s v="в аренде"/>
    <s v="консолидация кредитов"/>
    <n v="7795.89"/>
    <n v="26"/>
    <m/>
    <n v="7"/>
    <n v="0"/>
    <n v="47652"/>
    <n v="77066"/>
  </r>
  <r>
    <n v="1998"/>
    <s v="aee8ae64-29a4-4a0d-8896-03f613eabbe5"/>
    <x v="0"/>
    <n v="178860"/>
    <s v="краткосрочный"/>
    <n v="681"/>
    <n v="714457"/>
    <x v="2"/>
    <s v="в ипотеке"/>
    <s v="ремонт жилья"/>
    <n v="11371.88"/>
    <n v="14.2"/>
    <n v="49"/>
    <n v="8"/>
    <n v="2"/>
    <n v="57570"/>
    <n v="270952"/>
  </r>
  <r>
    <n v="1999"/>
    <s v="4343b7d7-1e92-4df4-ae50-060b4faf11f8"/>
    <x v="0"/>
    <n v="573936"/>
    <s v="долгосрочный"/>
    <n v="723"/>
    <n v="2001783"/>
    <x v="3"/>
    <s v="в аренде"/>
    <s v="консолидация кредитов"/>
    <n v="39868.839999999997"/>
    <n v="21.6"/>
    <m/>
    <n v="14"/>
    <n v="0"/>
    <n v="305653"/>
    <n v="941226"/>
  </r>
  <r>
    <n v="2000"/>
    <s v="53b991f6-2793-4629-a92d-9ad442ce1b48"/>
    <x v="0"/>
    <n v="405284"/>
    <s v="долгосрочный"/>
    <n v="724"/>
    <n v="849110"/>
    <x v="7"/>
    <s v="в ипотеке"/>
    <s v="консолидация кредитов"/>
    <n v="14364"/>
    <n v="15.2"/>
    <n v="73"/>
    <n v="15"/>
    <n v="0"/>
    <n v="151411"/>
    <n v="277376"/>
  </r>
  <r>
    <m/>
    <m/>
    <x v="2"/>
    <m/>
    <m/>
    <m/>
    <m/>
    <x v="11"/>
    <m/>
    <m/>
    <m/>
    <m/>
    <m/>
    <m/>
    <m/>
    <m/>
    <m/>
  </r>
  <r>
    <m/>
    <m/>
    <x v="2"/>
    <m/>
    <m/>
    <s v="Сред рейтинг для погашен"/>
    <n v="716.60038797284187"/>
    <x v="11"/>
    <m/>
    <m/>
    <m/>
    <m/>
    <m/>
    <m/>
    <m/>
    <m/>
    <m/>
  </r>
  <r>
    <m/>
    <m/>
    <x v="2"/>
    <m/>
    <m/>
    <s v="Сред рейтинг для НЕ погашен"/>
    <n v="711.84955752212386"/>
    <x v="11"/>
    <m/>
    <m/>
    <m/>
    <m/>
    <m/>
    <m/>
    <m/>
    <m/>
    <m/>
  </r>
  <r>
    <m/>
    <m/>
    <x v="2"/>
    <m/>
    <m/>
    <m/>
    <m/>
    <x v="1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040A5-4480-704F-BCD7-CC25E5A4BB8C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B39" firstHeaderRow="1" firstDataRow="1" firstDataCol="1"/>
  <pivotFields count="17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axis="axisRow" showAll="0">
      <items count="13">
        <item x="3"/>
        <item x="7"/>
        <item x="2"/>
        <item x="4"/>
        <item x="1"/>
        <item x="5"/>
        <item x="6"/>
        <item x="9"/>
        <item x="8"/>
        <item x="0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2"/>
  </rowFields>
  <rowItems count="3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r="1">
      <x v="2"/>
    </i>
    <i t="grand">
      <x/>
    </i>
  </rowItems>
  <colItems count="1">
    <i/>
  </colItems>
  <dataFields count="1">
    <dataField name="Количество по полю Срок кредита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FC4CE4-4539-F349-A81E-A3A864175113}" name="Таблица1" displayName="Таблица1" ref="A1:Q1377" totalsRowShown="0" headerRowDxfId="35">
  <autoFilter ref="A1:Q1377" xr:uid="{F5FC4CE4-4539-F349-A81E-A3A864175113}"/>
  <sortState xmlns:xlrd2="http://schemas.microsoft.com/office/spreadsheetml/2017/richdata2" ref="A2:Q1377">
    <sortCondition descending="1" ref="P1:P1377"/>
  </sortState>
  <tableColumns count="17">
    <tableColumn id="1" xr3:uid="{3DD308F2-8C35-B245-8927-56800A83021F}" name="Номер  договора"/>
    <tableColumn id="2" xr3:uid="{8C18AF66-E2CE-F547-89BA-C004C48DB0BA}" name="Идентификатор клиента"/>
    <tableColumn id="3" xr3:uid="{B340D376-53FB-4549-9512-7E91602C5F92}" name="Статус кредита"/>
    <tableColumn id="4" xr3:uid="{16B9A59C-8E1A-D843-AC94-0261FCDA7C7B}" name="Размер кредита" dataDxfId="34"/>
    <tableColumn id="5" xr3:uid="{2A04F331-8458-6E42-9451-7492E39F908B}" name="Срок кредита"/>
    <tableColumn id="6" xr3:uid="{06A9782A-2C0B-604E-AAF7-0643C5052111}" name="Кредитный рейтинг"/>
    <tableColumn id="7" xr3:uid="{CDC5CCAF-420B-6E40-AA8D-E96768A108F3}" name="Годовой доход" dataDxfId="33"/>
    <tableColumn id="8" xr3:uid="{AEEEC749-293A-9747-9E03-431393778467}" name="Стаж работы на текущем месте"/>
    <tableColumn id="9" xr3:uid="{AF6E496B-51F9-6E45-B8D2-A0C59DD4F8FE}" name="Недвижимость"/>
    <tableColumn id="10" xr3:uid="{B20A367E-5FE6-734D-8AF0-AD427AB2DB1A}" name="Цель кредита"/>
    <tableColumn id="11" xr3:uid="{7F6494C1-966B-9540-9FA3-399C173F7F7F}" name="Ежемесячный платеж" dataDxfId="32"/>
    <tableColumn id="12" xr3:uid="{85075B91-8652-3746-9872-1D95EDE20857}" name="Срок кредитной истории (лет)"/>
    <tableColumn id="13" xr3:uid="{1CF8F8A0-0DC3-E446-BD8C-B6988FAA6321}" name="Срок с последнего нарушения кредитного договора (мес.)"/>
    <tableColumn id="14" xr3:uid="{BFF5D974-05CF-4246-AC03-2CB0FC57D35C}" name="Количество кредитных карт"/>
    <tableColumn id="15" xr3:uid="{BB335A30-7711-644C-9EED-90C6F441C9B7}" name="Число нарушений кредитных договоров"/>
    <tableColumn id="16" xr3:uid="{C1160F10-07C4-E74B-B8E7-0B43A0C47754}" name="Текущий баланс кредитов"/>
    <tableColumn id="17" xr3:uid="{0B235CD3-C8DF-B941-8C51-0D44F45E0733}" name="Максимальный выданный креди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9BB19-1001-5F43-BFAF-0B11B60ACB20}" name="Таблица2" displayName="Таблица2" ref="A1:AA1371" totalsRowShown="0" headerRowDxfId="31" dataDxfId="29" headerRowBorderDxfId="30" tableBorderDxfId="28" totalsRowBorderDxfId="27">
  <autoFilter ref="A1:AA1371" xr:uid="{8EE9BB19-1001-5F43-BFAF-0B11B60ACB20}"/>
  <sortState xmlns:xlrd2="http://schemas.microsoft.com/office/spreadsheetml/2017/richdata2" ref="A2:Q1371">
    <sortCondition ref="A1:A1371"/>
  </sortState>
  <tableColumns count="27">
    <tableColumn id="1" xr3:uid="{E1A4CE83-ACAE-9A4C-A6F3-5EB368284CD6}" name="Номер  договора" dataDxfId="26"/>
    <tableColumn id="2" xr3:uid="{B11B3318-339F-FA45-AA51-0C1E5F861E2A}" name="Идентификатор клиента" dataDxfId="25"/>
    <tableColumn id="3" xr3:uid="{DDCB5A10-9BF0-064C-B35E-1FF00173EBD7}" name="Статус кредита" dataDxfId="24"/>
    <tableColumn id="4" xr3:uid="{9C9AEF8A-E05F-D64B-A6BE-06D69E1FAA38}" name="Размер кредита" dataDxfId="23"/>
    <tableColumn id="5" xr3:uid="{F1D8817F-A3CA-FA42-96B3-45D9EFC7384C}" name="Срок кредита" dataDxfId="22"/>
    <tableColumn id="6" xr3:uid="{80E0D623-3EAD-E14C-9D6D-D0B0BF3ED274}" name="Кредитный рейтинг" dataDxfId="21"/>
    <tableColumn id="7" xr3:uid="{C22C769C-54AC-8F40-B91B-8795E3E8F113}" name="Годовой доход" dataDxfId="20"/>
    <tableColumn id="8" xr3:uid="{F7D58F0A-EE35-8744-9BAB-2C41F3A4B5F1}" name="Стаж работы на текущем месте" dataDxfId="19"/>
    <tableColumn id="9" xr3:uid="{763D2099-A0D1-604D-BFB3-9230C750F2CB}" name="Недвижимость" dataDxfId="18"/>
    <tableColumn id="10" xr3:uid="{17603495-3AF3-AF49-B879-D6AD06527C8D}" name="Цель кредита" dataDxfId="17"/>
    <tableColumn id="11" xr3:uid="{720DCD72-4D4E-8F44-8130-BA0F4DE03F7B}" name="Ежемесячный платеж" dataDxfId="16"/>
    <tableColumn id="12" xr3:uid="{56C099C1-C030-3F49-A5FF-EEBA28EF42F4}" name="Срок кредитной истории (лет)" dataDxfId="15"/>
    <tableColumn id="13" xr3:uid="{23D3CB13-BF14-5444-9178-50A3DF28050B}" name="Срок с последнего нарушения кредитного договора (мес.)" dataDxfId="14"/>
    <tableColumn id="14" xr3:uid="{EB5AEB5B-5135-5C46-9D01-E575A1B5CFBF}" name="Количество кредитных карт" dataDxfId="13"/>
    <tableColumn id="15" xr3:uid="{2106F684-26D9-F94A-AB5A-D30063F39ED6}" name="Число нарушений кредитных договоров" dataDxfId="12"/>
    <tableColumn id="16" xr3:uid="{04CBAA22-69EC-D845-9140-754C6A878B37}" name="Текущий баланс кредитов" dataDxfId="11"/>
    <tableColumn id="17" xr3:uid="{DC74D9C7-92D6-A846-BDC3-CE183523ACE8}" name="Максимальный выданный кредит" dataDxfId="10"/>
    <tableColumn id="18" xr3:uid="{50425336-8353-474B-A5D5-06BBC0944253}" name="MIN/MAX Кред рейтинг" dataDxfId="9">
      <calculatedColumnFormula>(Таблица2[[#This Row],[Кредитный рейтинг]]-MIN(F:F))/(MAX(F:F)-MIN(F:F))</calculatedColumnFormula>
    </tableColumn>
    <tableColumn id="19" xr3:uid="{9EF45F6B-0F9F-A14D-9796-BAF9E0CD4036}" name="MIN/MAX срок кредитной истории" dataDxfId="8">
      <calculatedColumnFormula>(Таблица2[[#This Row],[Срок кредитной истории (лет)]]-MIN(L:L))/(MAX(L:L)-MIN(L:L))</calculatedColumnFormula>
    </tableColumn>
    <tableColumn id="20" xr3:uid="{D1DC6898-0F0E-2B4B-B04D-6FEE9303BED8}" name="MIN/MAX Срок с посл нарушения" dataDxfId="7">
      <calculatedColumnFormula>(Таблица2[[#This Row],[Срок с последнего нарушения кредитного договора (мес.)]]-MIN(M:M))/(MAX(M:M)-MIN(M:M))</calculatedColumnFormula>
    </tableColumn>
    <tableColumn id="21" xr3:uid="{3388C4E2-24A7-9B4B-B8B8-AC4890689800}" name="MIN/MAX кредитные карты" dataDxfId="6">
      <calculatedColumnFormula>(Таблица2[[#This Row],[Количество кредитных карт]]-MIN(N:N))/(MAX(N:N)-MIN(N:N))</calculatedColumnFormula>
    </tableColumn>
    <tableColumn id="22" xr3:uid="{63392FF3-6840-4442-9FFF-B640C9771CAE}" name="MIN/MAX Число нарушений" dataDxfId="5">
      <calculatedColumnFormula>(Таблица2[[#This Row],[Число нарушений кредитных договоров]]-MIN(O:O))/(MAX(O:O)-MIN(O:O))</calculatedColumnFormula>
    </tableColumn>
    <tableColumn id="23" xr3:uid="{723945BE-5A06-F445-A9F4-CEBE55C7F3A2}" name="Z Размер кредита" dataDxfId="4">
      <calculatedColumnFormula>((Таблица2[[#This Row],[Размер кредита]]-AVERAGE(D:D)))/STDEV(D:D)</calculatedColumnFormula>
    </tableColumn>
    <tableColumn id="24" xr3:uid="{FAFB4D12-7C45-D64E-B217-0FE3673D240B}" name="Z Годовая доходность" dataDxfId="3">
      <calculatedColumnFormula>((Таблица2[[#This Row],[Годовой доход]]-AVERAGE(G:G)))/STDEV(G:G)</calculatedColumnFormula>
    </tableColumn>
    <tableColumn id="25" xr3:uid="{DCB6B6E0-336A-0049-9266-8D417C6CC3CE}" name="Z ежемесячный платеж" dataDxfId="2">
      <calculatedColumnFormula>(Таблица2[[#This Row],[Годовой доход]]-AVERAGE(G:G))/STDEV(G:G)</calculatedColumnFormula>
    </tableColumn>
    <tableColumn id="26" xr3:uid="{C8EDAF95-247C-F54C-ACD4-4CDA2AD528AD}" name="Z текущий баланс кредитов" dataDxfId="1">
      <calculatedColumnFormula>(Таблица2[[#This Row],[Текущий баланс кредитов]]-AVERAGE(P:P))/STDEV(P:P)</calculatedColumnFormula>
    </tableColumn>
    <tableColumn id="27" xr3:uid="{68323993-E30F-364B-8BCA-4FF196F79A51}" name="Z Максимальный выданный кредит" dataDxfId="0">
      <calculatedColumnFormula>(Таблица2[[#This Row],[Максимальный выданный кредит]]-AVERAGE(Q:Q))/STDEV(Q:Q)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2AB8-8060-B148-B5C6-F827D16A82F3}">
  <dimension ref="A1:AH1383"/>
  <sheetViews>
    <sheetView topLeftCell="M1" workbookViewId="0">
      <selection activeCell="R13" sqref="R13"/>
    </sheetView>
  </sheetViews>
  <sheetFormatPr baseColWidth="10" defaultRowHeight="16" x14ac:dyDescent="0.2"/>
  <cols>
    <col min="1" max="1" width="18.1640625" customWidth="1"/>
    <col min="2" max="2" width="36.5" bestFit="1" customWidth="1"/>
    <col min="3" max="3" width="16.6640625" customWidth="1"/>
    <col min="4" max="4" width="17.5" style="4" customWidth="1"/>
    <col min="5" max="5" width="15.1640625" customWidth="1"/>
    <col min="6" max="6" width="21.1640625" customWidth="1"/>
    <col min="7" max="7" width="16.5" customWidth="1"/>
    <col min="8" max="8" width="31.33203125" customWidth="1"/>
    <col min="9" max="9" width="17" customWidth="1"/>
    <col min="10" max="10" width="24.5" bestFit="1" customWidth="1"/>
    <col min="11" max="11" width="23" style="5" customWidth="1"/>
    <col min="12" max="12" width="29.83203125" customWidth="1"/>
    <col min="13" max="13" width="54.1640625" customWidth="1"/>
    <col min="14" max="14" width="28.1640625" customWidth="1"/>
    <col min="15" max="15" width="39" customWidth="1"/>
    <col min="16" max="16" width="26.5" customWidth="1"/>
    <col min="17" max="17" width="34.33203125" customWidth="1"/>
    <col min="19" max="19" width="27.5" customWidth="1"/>
    <col min="21" max="21" width="27.6640625" customWidth="1"/>
    <col min="22" max="22" width="15.83203125" customWidth="1"/>
    <col min="23" max="23" width="20.83203125" customWidth="1"/>
    <col min="24" max="24" width="15.83203125" customWidth="1"/>
    <col min="25" max="25" width="20.83203125" customWidth="1"/>
    <col min="26" max="26" width="15.83203125" customWidth="1"/>
    <col min="27" max="27" width="20.83203125" customWidth="1"/>
    <col min="28" max="28" width="15.83203125" customWidth="1"/>
  </cols>
  <sheetData>
    <row r="1" spans="1:34" ht="18" thickBot="1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s="3" t="s">
        <v>5</v>
      </c>
      <c r="G1" t="s">
        <v>6</v>
      </c>
      <c r="H1" s="3" t="s">
        <v>7</v>
      </c>
      <c r="I1" t="s">
        <v>8</v>
      </c>
      <c r="J1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1697</v>
      </c>
      <c r="Q1" s="3" t="s">
        <v>1698</v>
      </c>
    </row>
    <row r="2" spans="1:34" ht="17" thickBot="1" x14ac:dyDescent="0.25">
      <c r="A2">
        <v>64</v>
      </c>
      <c r="B2" t="s">
        <v>132</v>
      </c>
      <c r="C2" t="s">
        <v>16</v>
      </c>
      <c r="D2" s="4">
        <v>602008</v>
      </c>
      <c r="E2" t="s">
        <v>28</v>
      </c>
      <c r="F2">
        <v>741</v>
      </c>
      <c r="G2" s="1">
        <v>2896721</v>
      </c>
      <c r="H2" t="s">
        <v>42</v>
      </c>
      <c r="I2" t="s">
        <v>25</v>
      </c>
      <c r="J2" t="s">
        <v>23</v>
      </c>
      <c r="K2" s="5">
        <v>48278.62</v>
      </c>
      <c r="L2" t="s">
        <v>38</v>
      </c>
      <c r="M2">
        <v>32</v>
      </c>
      <c r="N2">
        <v>17</v>
      </c>
      <c r="O2">
        <v>0</v>
      </c>
      <c r="P2">
        <v>5246261</v>
      </c>
      <c r="Q2">
        <v>11887678</v>
      </c>
      <c r="U2" s="15" t="s">
        <v>1720</v>
      </c>
      <c r="V2" s="16" t="s">
        <v>1707</v>
      </c>
      <c r="W2" s="16" t="s">
        <v>1708</v>
      </c>
      <c r="X2" s="16" t="s">
        <v>1709</v>
      </c>
      <c r="Y2" s="16" t="s">
        <v>1710</v>
      </c>
      <c r="Z2" s="16" t="s">
        <v>1711</v>
      </c>
      <c r="AA2" s="16" t="s">
        <v>1712</v>
      </c>
      <c r="AB2" s="16" t="s">
        <v>1713</v>
      </c>
      <c r="AC2" s="16" t="s">
        <v>1714</v>
      </c>
      <c r="AD2" s="16" t="s">
        <v>1715</v>
      </c>
      <c r="AE2" s="16" t="s">
        <v>1716</v>
      </c>
      <c r="AF2" s="16" t="s">
        <v>1717</v>
      </c>
      <c r="AG2" s="16" t="s">
        <v>1718</v>
      </c>
      <c r="AH2" s="17" t="s">
        <v>1719</v>
      </c>
    </row>
    <row r="3" spans="1:34" ht="34" x14ac:dyDescent="0.2">
      <c r="A3">
        <v>595</v>
      </c>
      <c r="B3" t="s">
        <v>664</v>
      </c>
      <c r="C3" t="s">
        <v>16</v>
      </c>
      <c r="D3" s="4">
        <v>777084</v>
      </c>
      <c r="E3" t="s">
        <v>28</v>
      </c>
      <c r="F3">
        <v>725</v>
      </c>
      <c r="G3" s="1">
        <v>3355970</v>
      </c>
      <c r="H3" t="s">
        <v>49</v>
      </c>
      <c r="I3" t="s">
        <v>19</v>
      </c>
      <c r="J3" t="s">
        <v>20</v>
      </c>
      <c r="K3" s="5">
        <v>26623.94</v>
      </c>
      <c r="L3" t="s">
        <v>665</v>
      </c>
      <c r="N3">
        <v>13</v>
      </c>
      <c r="O3">
        <v>0</v>
      </c>
      <c r="P3">
        <v>3276284</v>
      </c>
      <c r="Q3">
        <v>145907344</v>
      </c>
      <c r="S3" s="3" t="s">
        <v>1721</v>
      </c>
      <c r="U3" s="12" t="s">
        <v>1700</v>
      </c>
      <c r="V3" s="13">
        <v>10.996366279069768</v>
      </c>
      <c r="W3" s="13">
        <v>0.13701549624439169</v>
      </c>
      <c r="X3" s="13">
        <v>10</v>
      </c>
      <c r="Y3" s="13">
        <v>9</v>
      </c>
      <c r="Z3" s="13">
        <v>5.0825177605660512</v>
      </c>
      <c r="AA3" s="13">
        <v>25.831986786469351</v>
      </c>
      <c r="AB3" s="13">
        <v>3.59634007883355</v>
      </c>
      <c r="AC3" s="14">
        <v>1.363893676162373</v>
      </c>
      <c r="AD3" s="13">
        <v>41</v>
      </c>
      <c r="AE3" s="13">
        <v>2</v>
      </c>
      <c r="AF3" s="13">
        <v>43</v>
      </c>
      <c r="AG3" s="13">
        <v>15131</v>
      </c>
      <c r="AH3" s="13">
        <v>1376</v>
      </c>
    </row>
    <row r="4" spans="1:34" ht="34" x14ac:dyDescent="0.2">
      <c r="A4">
        <v>1920</v>
      </c>
      <c r="B4" t="s">
        <v>1633</v>
      </c>
      <c r="C4" t="s">
        <v>16</v>
      </c>
      <c r="D4" s="4">
        <v>450208</v>
      </c>
      <c r="E4" t="s">
        <v>28</v>
      </c>
      <c r="F4">
        <v>738</v>
      </c>
      <c r="G4" s="1">
        <v>4374180</v>
      </c>
      <c r="H4" t="s">
        <v>22</v>
      </c>
      <c r="I4" t="s">
        <v>25</v>
      </c>
      <c r="J4" t="s">
        <v>78</v>
      </c>
      <c r="K4" s="5">
        <v>44033.45</v>
      </c>
      <c r="L4" t="s">
        <v>43</v>
      </c>
      <c r="N4">
        <v>14</v>
      </c>
      <c r="O4">
        <v>0</v>
      </c>
      <c r="P4">
        <v>2693554</v>
      </c>
      <c r="Q4">
        <v>6900146</v>
      </c>
      <c r="S4" s="3" t="s">
        <v>1722</v>
      </c>
      <c r="U4" s="6" t="s">
        <v>1701</v>
      </c>
      <c r="V4" s="9">
        <v>0.18604651162790697</v>
      </c>
      <c r="W4" s="9">
        <v>1.3647094127713963E-2</v>
      </c>
      <c r="X4" s="9">
        <v>0</v>
      </c>
      <c r="Y4" s="9">
        <v>0</v>
      </c>
      <c r="Z4" s="9">
        <v>0.50623177805015607</v>
      </c>
      <c r="AA4" s="9">
        <v>0.25627061310782245</v>
      </c>
      <c r="AB4" s="9">
        <v>38.047533105220296</v>
      </c>
      <c r="AC4" s="10">
        <v>4.6623272275914038</v>
      </c>
      <c r="AD4" s="9">
        <v>7</v>
      </c>
      <c r="AE4" s="9">
        <v>0</v>
      </c>
      <c r="AF4" s="9">
        <v>7</v>
      </c>
      <c r="AG4" s="9">
        <v>256</v>
      </c>
      <c r="AH4" s="9">
        <v>1376</v>
      </c>
    </row>
    <row r="5" spans="1:34" ht="34" x14ac:dyDescent="0.2">
      <c r="A5">
        <v>1316</v>
      </c>
      <c r="B5" t="s">
        <v>1188</v>
      </c>
      <c r="C5" t="s">
        <v>16</v>
      </c>
      <c r="D5" s="4">
        <v>324258</v>
      </c>
      <c r="E5" t="s">
        <v>17</v>
      </c>
      <c r="F5">
        <v>735</v>
      </c>
      <c r="G5" s="1">
        <v>2427022</v>
      </c>
      <c r="H5" t="s">
        <v>31</v>
      </c>
      <c r="I5" t="s">
        <v>32</v>
      </c>
      <c r="J5" t="s">
        <v>23</v>
      </c>
      <c r="K5" s="5">
        <v>34180.43</v>
      </c>
      <c r="L5" t="s">
        <v>703</v>
      </c>
      <c r="M5">
        <v>20</v>
      </c>
      <c r="N5">
        <v>20</v>
      </c>
      <c r="O5">
        <v>0</v>
      </c>
      <c r="P5">
        <v>2682306</v>
      </c>
      <c r="Q5">
        <v>3649624</v>
      </c>
      <c r="S5" s="3" t="s">
        <v>1723</v>
      </c>
      <c r="U5" s="6" t="s">
        <v>1702</v>
      </c>
      <c r="V5" s="9">
        <v>271127.30741279072</v>
      </c>
      <c r="W5" s="9">
        <v>7922.7428758235474</v>
      </c>
      <c r="X5" s="9">
        <v>202578</v>
      </c>
      <c r="Y5" s="9">
        <v>0</v>
      </c>
      <c r="Z5" s="9">
        <v>293889.9794731763</v>
      </c>
      <c r="AA5" s="9">
        <v>86371320034.743973</v>
      </c>
      <c r="AB5" s="9">
        <v>77.266193271668399</v>
      </c>
      <c r="AC5" s="10">
        <v>6.3226242847725187</v>
      </c>
      <c r="AD5" s="9">
        <v>5246261</v>
      </c>
      <c r="AE5" s="9">
        <v>0</v>
      </c>
      <c r="AF5" s="9">
        <v>5246261</v>
      </c>
      <c r="AG5" s="9">
        <v>373071175</v>
      </c>
      <c r="AH5" s="9">
        <v>1376</v>
      </c>
    </row>
    <row r="6" spans="1:34" x14ac:dyDescent="0.2">
      <c r="A6">
        <v>1398</v>
      </c>
      <c r="B6" t="s">
        <v>1251</v>
      </c>
      <c r="C6" t="s">
        <v>16</v>
      </c>
      <c r="D6" s="4">
        <v>789096</v>
      </c>
      <c r="E6" t="s">
        <v>28</v>
      </c>
      <c r="F6">
        <v>681</v>
      </c>
      <c r="G6" s="1">
        <v>2433900</v>
      </c>
      <c r="H6" t="s">
        <v>79</v>
      </c>
      <c r="I6" t="s">
        <v>19</v>
      </c>
      <c r="J6" t="s">
        <v>23</v>
      </c>
      <c r="K6" s="5">
        <v>39956.43</v>
      </c>
      <c r="L6" t="s">
        <v>878</v>
      </c>
      <c r="N6">
        <v>17</v>
      </c>
      <c r="O6">
        <v>0</v>
      </c>
      <c r="P6">
        <v>2191726</v>
      </c>
      <c r="Q6">
        <v>2589576</v>
      </c>
      <c r="U6" s="6" t="s">
        <v>1703</v>
      </c>
      <c r="V6" s="9">
        <v>704912.58430232562</v>
      </c>
      <c r="W6" s="9">
        <v>107644.54463348413</v>
      </c>
      <c r="X6" s="9">
        <v>435908</v>
      </c>
      <c r="Y6" s="9">
        <v>0</v>
      </c>
      <c r="Z6" s="9">
        <v>3993017.7602091646</v>
      </c>
      <c r="AA6" s="9">
        <v>15944190833345.812</v>
      </c>
      <c r="AB6" s="9">
        <v>1274.4768313906611</v>
      </c>
      <c r="AC6" s="10">
        <v>35.093327115768922</v>
      </c>
      <c r="AD6" s="9">
        <v>145907344</v>
      </c>
      <c r="AE6" s="9">
        <v>0</v>
      </c>
      <c r="AF6" s="9">
        <v>145907344</v>
      </c>
      <c r="AG6" s="9">
        <v>969959716</v>
      </c>
      <c r="AH6" s="9">
        <v>1376</v>
      </c>
    </row>
    <row r="7" spans="1:34" x14ac:dyDescent="0.2">
      <c r="A7">
        <v>1614</v>
      </c>
      <c r="B7" t="s">
        <v>1402</v>
      </c>
      <c r="C7" t="s">
        <v>16</v>
      </c>
      <c r="D7" s="4">
        <v>540518</v>
      </c>
      <c r="E7" t="s">
        <v>28</v>
      </c>
      <c r="F7">
        <v>687</v>
      </c>
      <c r="G7" s="1">
        <v>1556024</v>
      </c>
      <c r="H7" t="s">
        <v>22</v>
      </c>
      <c r="I7" t="s">
        <v>19</v>
      </c>
      <c r="J7" t="s">
        <v>23</v>
      </c>
      <c r="K7" s="5">
        <v>27360.19</v>
      </c>
      <c r="L7" t="s">
        <v>86</v>
      </c>
      <c r="N7">
        <v>10</v>
      </c>
      <c r="O7">
        <v>0</v>
      </c>
      <c r="P7">
        <v>2114738</v>
      </c>
      <c r="Q7">
        <v>2817760</v>
      </c>
      <c r="U7" s="6" t="s">
        <v>3</v>
      </c>
      <c r="V7" s="9">
        <v>310707.51889534883</v>
      </c>
      <c r="W7" s="9">
        <v>5041.6632473560512</v>
      </c>
      <c r="X7" s="9">
        <v>266926</v>
      </c>
      <c r="Y7" s="9">
        <v>172040</v>
      </c>
      <c r="Z7" s="9">
        <v>187017.84615496802</v>
      </c>
      <c r="AA7" s="9">
        <v>34975674780.443283</v>
      </c>
      <c r="AB7" s="9">
        <v>-0.15227679217746903</v>
      </c>
      <c r="AC7" s="11">
        <v>0.74986492820316464</v>
      </c>
      <c r="AD7" s="9">
        <v>767272</v>
      </c>
      <c r="AE7" s="9">
        <v>21824</v>
      </c>
      <c r="AF7" s="9">
        <v>789096</v>
      </c>
      <c r="AG7" s="9">
        <v>427533546</v>
      </c>
      <c r="AH7" s="9">
        <v>1376</v>
      </c>
    </row>
    <row r="8" spans="1:34" x14ac:dyDescent="0.2">
      <c r="A8">
        <v>1465</v>
      </c>
      <c r="B8" t="s">
        <v>1302</v>
      </c>
      <c r="C8" t="s">
        <v>16</v>
      </c>
      <c r="D8" s="4">
        <v>786104</v>
      </c>
      <c r="E8" t="s">
        <v>28</v>
      </c>
      <c r="F8">
        <v>701</v>
      </c>
      <c r="G8" s="1">
        <v>2715594</v>
      </c>
      <c r="H8" t="s">
        <v>29</v>
      </c>
      <c r="I8" t="s">
        <v>19</v>
      </c>
      <c r="J8" t="s">
        <v>23</v>
      </c>
      <c r="K8" s="5">
        <v>52501.56</v>
      </c>
      <c r="L8" t="s">
        <v>546</v>
      </c>
      <c r="N8">
        <v>23</v>
      </c>
      <c r="O8">
        <v>0</v>
      </c>
      <c r="P8">
        <v>1762725</v>
      </c>
      <c r="Q8">
        <v>3836580</v>
      </c>
      <c r="U8" s="6" t="s">
        <v>5</v>
      </c>
      <c r="V8" s="9">
        <v>715.46220930232562</v>
      </c>
      <c r="W8" s="9">
        <v>0.74848897642141465</v>
      </c>
      <c r="X8" s="9">
        <v>721</v>
      </c>
      <c r="Y8" s="9">
        <v>747</v>
      </c>
      <c r="Z8" s="9">
        <v>27.764804861665116</v>
      </c>
      <c r="AA8" s="9">
        <v>770.88438900634287</v>
      </c>
      <c r="AB8" s="9">
        <v>1.9323971519803615</v>
      </c>
      <c r="AC8" s="10">
        <v>-1.2701755530429235</v>
      </c>
      <c r="AD8" s="9">
        <v>165</v>
      </c>
      <c r="AE8" s="9">
        <v>586</v>
      </c>
      <c r="AF8" s="9">
        <v>751</v>
      </c>
      <c r="AG8" s="9">
        <v>984476</v>
      </c>
      <c r="AH8" s="9">
        <v>1376</v>
      </c>
    </row>
    <row r="9" spans="1:34" x14ac:dyDescent="0.2">
      <c r="A9">
        <v>1231</v>
      </c>
      <c r="B9" t="s">
        <v>1121</v>
      </c>
      <c r="C9" t="s">
        <v>16</v>
      </c>
      <c r="D9" s="4">
        <v>761222</v>
      </c>
      <c r="E9" t="s">
        <v>28</v>
      </c>
      <c r="F9">
        <v>678</v>
      </c>
      <c r="G9" s="1">
        <v>3287095</v>
      </c>
      <c r="H9" t="s">
        <v>74</v>
      </c>
      <c r="I9" t="s">
        <v>19</v>
      </c>
      <c r="J9" t="s">
        <v>23</v>
      </c>
      <c r="K9" s="5">
        <v>48758.559999999998</v>
      </c>
      <c r="L9" t="s">
        <v>510</v>
      </c>
      <c r="N9">
        <v>24</v>
      </c>
      <c r="O9">
        <v>0</v>
      </c>
      <c r="P9">
        <v>1740609</v>
      </c>
      <c r="Q9">
        <v>2883320</v>
      </c>
      <c r="U9" s="6" t="s">
        <v>6</v>
      </c>
      <c r="V9" s="9">
        <v>1354965.378633721</v>
      </c>
      <c r="W9" s="9">
        <v>22183.946644398864</v>
      </c>
      <c r="X9" s="9">
        <v>1161090</v>
      </c>
      <c r="Y9" s="9">
        <v>753692</v>
      </c>
      <c r="Z9" s="9">
        <v>822901.83161834872</v>
      </c>
      <c r="AA9" s="9">
        <v>677167424480.83313</v>
      </c>
      <c r="AB9" s="9">
        <v>11.089215731601209</v>
      </c>
      <c r="AC9" s="10">
        <v>2.5958528759413122</v>
      </c>
      <c r="AD9" s="9">
        <v>7483378</v>
      </c>
      <c r="AE9" s="9">
        <v>185782</v>
      </c>
      <c r="AF9" s="9">
        <v>7669160</v>
      </c>
      <c r="AG9" s="9">
        <v>1864432361</v>
      </c>
      <c r="AH9" s="9">
        <v>1376</v>
      </c>
    </row>
    <row r="10" spans="1:34" x14ac:dyDescent="0.2">
      <c r="A10">
        <v>1934</v>
      </c>
      <c r="B10" s="2" t="s">
        <v>1643</v>
      </c>
      <c r="C10" t="s">
        <v>16</v>
      </c>
      <c r="D10" s="4">
        <v>760144</v>
      </c>
      <c r="E10" t="s">
        <v>17</v>
      </c>
      <c r="F10">
        <v>735</v>
      </c>
      <c r="G10" s="1">
        <v>2607199</v>
      </c>
      <c r="H10" t="s">
        <v>22</v>
      </c>
      <c r="I10" t="s">
        <v>19</v>
      </c>
      <c r="J10" t="s">
        <v>23</v>
      </c>
      <c r="K10" s="5">
        <v>48798.080000000002</v>
      </c>
      <c r="L10" t="s">
        <v>741</v>
      </c>
      <c r="N10">
        <v>9</v>
      </c>
      <c r="O10">
        <v>0</v>
      </c>
      <c r="P10">
        <v>1666984</v>
      </c>
      <c r="Q10">
        <v>2188428</v>
      </c>
      <c r="U10" s="6" t="s">
        <v>10</v>
      </c>
      <c r="V10" s="9">
        <v>17850.900297965123</v>
      </c>
      <c r="W10" s="9">
        <v>302.93516573299479</v>
      </c>
      <c r="X10" s="9">
        <v>15642.985000000001</v>
      </c>
      <c r="Y10" s="9">
        <v>2744.74</v>
      </c>
      <c r="Z10" s="9">
        <v>11237.220623510228</v>
      </c>
      <c r="AA10" s="9">
        <v>126275127.34144358</v>
      </c>
      <c r="AB10" s="9">
        <v>3.0787722231765668</v>
      </c>
      <c r="AC10" s="10">
        <v>1.3854293818714503</v>
      </c>
      <c r="AD10" s="9">
        <v>86334.48</v>
      </c>
      <c r="AE10" s="9">
        <v>0</v>
      </c>
      <c r="AF10" s="9">
        <v>86334.48</v>
      </c>
      <c r="AG10" s="9">
        <v>24562838.81000001</v>
      </c>
      <c r="AH10" s="9">
        <v>1376</v>
      </c>
    </row>
    <row r="11" spans="1:34" x14ac:dyDescent="0.2">
      <c r="A11">
        <v>1801</v>
      </c>
      <c r="B11" t="s">
        <v>1544</v>
      </c>
      <c r="C11" t="s">
        <v>16</v>
      </c>
      <c r="D11" s="4">
        <v>109780</v>
      </c>
      <c r="E11" t="s">
        <v>17</v>
      </c>
      <c r="F11">
        <v>748</v>
      </c>
      <c r="G11" s="1">
        <v>2028934</v>
      </c>
      <c r="H11" t="s">
        <v>22</v>
      </c>
      <c r="I11" t="s">
        <v>25</v>
      </c>
      <c r="J11" t="s">
        <v>23</v>
      </c>
      <c r="K11" s="5">
        <v>45989.120000000003</v>
      </c>
      <c r="L11" t="s">
        <v>363</v>
      </c>
      <c r="N11">
        <v>12</v>
      </c>
      <c r="O11">
        <v>0</v>
      </c>
      <c r="P11">
        <v>1617375</v>
      </c>
      <c r="Q11">
        <v>3885398</v>
      </c>
      <c r="U11" s="6" t="s">
        <v>1704</v>
      </c>
      <c r="V11" s="9">
        <v>18.055523255813959</v>
      </c>
      <c r="W11" s="9">
        <v>0.18066473163133137</v>
      </c>
      <c r="X11" s="9">
        <v>16.8</v>
      </c>
      <c r="Y11" s="9">
        <v>15.4</v>
      </c>
      <c r="Z11" s="9">
        <v>6.7016631869603298</v>
      </c>
      <c r="AA11" s="9">
        <v>44.912289471459282</v>
      </c>
      <c r="AB11" s="9">
        <v>1.2646926132018663</v>
      </c>
      <c r="AC11" s="11">
        <v>0.92731196948454608</v>
      </c>
      <c r="AD11" s="9">
        <v>45.6</v>
      </c>
      <c r="AE11" s="9">
        <v>4.5</v>
      </c>
      <c r="AF11" s="9">
        <v>50.1</v>
      </c>
      <c r="AG11" s="9">
        <v>24844.400000000009</v>
      </c>
      <c r="AH11" s="9">
        <v>1376</v>
      </c>
    </row>
    <row r="12" spans="1:34" x14ac:dyDescent="0.2">
      <c r="A12">
        <v>75</v>
      </c>
      <c r="B12" t="s">
        <v>146</v>
      </c>
      <c r="C12" t="s">
        <v>16</v>
      </c>
      <c r="D12" s="4">
        <v>767536</v>
      </c>
      <c r="E12" t="s">
        <v>28</v>
      </c>
      <c r="F12">
        <v>724</v>
      </c>
      <c r="G12" s="1">
        <v>6628720</v>
      </c>
      <c r="H12" t="s">
        <v>22</v>
      </c>
      <c r="I12" t="s">
        <v>19</v>
      </c>
      <c r="J12" t="s">
        <v>23</v>
      </c>
      <c r="K12" s="5">
        <v>53747.96</v>
      </c>
      <c r="L12" t="s">
        <v>147</v>
      </c>
      <c r="N12">
        <v>13</v>
      </c>
      <c r="O12">
        <v>0</v>
      </c>
      <c r="P12">
        <v>1426425</v>
      </c>
      <c r="Q12">
        <v>2510112</v>
      </c>
      <c r="U12" s="6" t="s">
        <v>1705</v>
      </c>
      <c r="V12" s="9">
        <v>112913.78155281016</v>
      </c>
      <c r="W12" s="9">
        <v>1848.6622203665599</v>
      </c>
      <c r="X12" s="9">
        <v>96757.5</v>
      </c>
      <c r="Y12" s="9">
        <v>62807.666666666664</v>
      </c>
      <c r="Z12" s="9">
        <v>68575.152634861937</v>
      </c>
      <c r="AA12" s="9">
        <v>4702551558.8946123</v>
      </c>
      <c r="AB12" s="9">
        <v>11.089215731601215</v>
      </c>
      <c r="AC12" s="10">
        <v>2.5958528759413118</v>
      </c>
      <c r="AD12" s="9">
        <v>623614.83333333326</v>
      </c>
      <c r="AE12" s="9">
        <v>15481.833333333334</v>
      </c>
      <c r="AF12" s="9">
        <v>639096.66666666663</v>
      </c>
      <c r="AG12" s="9">
        <v>155369363.41666678</v>
      </c>
      <c r="AH12" s="9">
        <v>1376</v>
      </c>
    </row>
    <row r="13" spans="1:34" x14ac:dyDescent="0.2">
      <c r="A13">
        <v>658</v>
      </c>
      <c r="B13" t="s">
        <v>715</v>
      </c>
      <c r="C13" t="s">
        <v>16</v>
      </c>
      <c r="D13" s="4">
        <v>268620</v>
      </c>
      <c r="E13" t="s">
        <v>17</v>
      </c>
      <c r="F13">
        <v>740</v>
      </c>
      <c r="G13" s="1">
        <v>5316447</v>
      </c>
      <c r="H13" t="s">
        <v>22</v>
      </c>
      <c r="I13" t="s">
        <v>25</v>
      </c>
      <c r="J13" t="s">
        <v>80</v>
      </c>
      <c r="K13" s="5">
        <v>36329.14</v>
      </c>
      <c r="L13" t="s">
        <v>716</v>
      </c>
      <c r="N13">
        <v>14</v>
      </c>
      <c r="O13">
        <v>0</v>
      </c>
      <c r="P13">
        <v>1385062</v>
      </c>
      <c r="Q13">
        <v>2187922</v>
      </c>
      <c r="U13" s="6" t="s">
        <v>1706</v>
      </c>
      <c r="V13" s="9">
        <v>0.1700894784189115</v>
      </c>
      <c r="W13" s="9">
        <v>2.1044364139623508E-3</v>
      </c>
      <c r="X13" s="9">
        <v>0.16699889225407516</v>
      </c>
      <c r="Y13" s="9">
        <v>0.24</v>
      </c>
      <c r="Z13" s="9">
        <v>7.8062961804463635E-2</v>
      </c>
      <c r="AA13" s="9">
        <v>6.0938260056851478E-3</v>
      </c>
      <c r="AB13" s="9">
        <v>-0.56611795818343724</v>
      </c>
      <c r="AC13" s="11">
        <v>0.21904897131674719</v>
      </c>
      <c r="AD13" s="9">
        <v>0.38900552876132222</v>
      </c>
      <c r="AE13" s="9">
        <v>0</v>
      </c>
      <c r="AF13" s="9">
        <v>0.38900552876132222</v>
      </c>
      <c r="AG13" s="9">
        <v>234.04312230442224</v>
      </c>
      <c r="AH13" s="9">
        <v>1376</v>
      </c>
    </row>
    <row r="14" spans="1:34" x14ac:dyDescent="0.2">
      <c r="A14">
        <v>452</v>
      </c>
      <c r="B14" t="s">
        <v>556</v>
      </c>
      <c r="C14" t="s">
        <v>16</v>
      </c>
      <c r="D14" s="4">
        <v>762696</v>
      </c>
      <c r="E14" t="s">
        <v>28</v>
      </c>
      <c r="F14">
        <v>656</v>
      </c>
      <c r="G14" s="1">
        <v>6906766</v>
      </c>
      <c r="H14" t="s">
        <v>29</v>
      </c>
      <c r="I14" t="s">
        <v>19</v>
      </c>
      <c r="J14" t="s">
        <v>23</v>
      </c>
      <c r="K14" s="5">
        <v>86334.48</v>
      </c>
      <c r="L14" t="s">
        <v>557</v>
      </c>
      <c r="N14">
        <v>13</v>
      </c>
      <c r="O14">
        <v>0</v>
      </c>
      <c r="P14">
        <v>1376474</v>
      </c>
      <c r="Q14">
        <v>1728650</v>
      </c>
    </row>
    <row r="15" spans="1:34" x14ac:dyDescent="0.2">
      <c r="A15">
        <v>1761</v>
      </c>
      <c r="B15" t="s">
        <v>1517</v>
      </c>
      <c r="C15" t="s">
        <v>16</v>
      </c>
      <c r="D15" s="4">
        <v>626098</v>
      </c>
      <c r="E15" t="s">
        <v>17</v>
      </c>
      <c r="F15">
        <v>748</v>
      </c>
      <c r="G15" s="1">
        <v>2413950</v>
      </c>
      <c r="H15" t="s">
        <v>22</v>
      </c>
      <c r="I15" t="s">
        <v>19</v>
      </c>
      <c r="J15" t="s">
        <v>23</v>
      </c>
      <c r="K15" s="5">
        <v>21323.32</v>
      </c>
      <c r="L15" t="s">
        <v>1245</v>
      </c>
      <c r="N15">
        <v>27</v>
      </c>
      <c r="O15">
        <v>0</v>
      </c>
      <c r="P15">
        <v>1261334</v>
      </c>
      <c r="Q15">
        <v>3502400</v>
      </c>
    </row>
    <row r="16" spans="1:34" x14ac:dyDescent="0.2">
      <c r="A16">
        <v>860</v>
      </c>
      <c r="B16" t="s">
        <v>869</v>
      </c>
      <c r="C16" t="s">
        <v>16</v>
      </c>
      <c r="D16" s="4">
        <v>79772</v>
      </c>
      <c r="E16" t="s">
        <v>17</v>
      </c>
      <c r="F16">
        <v>703</v>
      </c>
      <c r="G16" s="1">
        <v>1569381</v>
      </c>
      <c r="H16" t="s">
        <v>22</v>
      </c>
      <c r="I16" t="s">
        <v>25</v>
      </c>
      <c r="J16" t="s">
        <v>23</v>
      </c>
      <c r="K16" s="5">
        <v>33349.18</v>
      </c>
      <c r="L16" t="s">
        <v>92</v>
      </c>
      <c r="N16">
        <v>19</v>
      </c>
      <c r="O16">
        <v>1</v>
      </c>
      <c r="P16">
        <v>1175549</v>
      </c>
      <c r="Q16">
        <v>1824614</v>
      </c>
    </row>
    <row r="17" spans="1:17" x14ac:dyDescent="0.2">
      <c r="A17">
        <v>1298</v>
      </c>
      <c r="B17" t="s">
        <v>1176</v>
      </c>
      <c r="C17" t="s">
        <v>16</v>
      </c>
      <c r="D17" s="4">
        <v>109318</v>
      </c>
      <c r="E17" t="s">
        <v>17</v>
      </c>
      <c r="F17">
        <v>736</v>
      </c>
      <c r="G17" s="1">
        <v>1888220</v>
      </c>
      <c r="H17" t="s">
        <v>31</v>
      </c>
      <c r="I17" t="s">
        <v>19</v>
      </c>
      <c r="J17" t="s">
        <v>20</v>
      </c>
      <c r="K17" s="5">
        <v>32556.12</v>
      </c>
      <c r="L17" t="s">
        <v>35</v>
      </c>
      <c r="N17">
        <v>12</v>
      </c>
      <c r="O17">
        <v>0</v>
      </c>
      <c r="P17">
        <v>1133122</v>
      </c>
      <c r="Q17">
        <v>1789942</v>
      </c>
    </row>
    <row r="18" spans="1:17" x14ac:dyDescent="0.2">
      <c r="A18">
        <v>1146</v>
      </c>
      <c r="B18" t="s">
        <v>1063</v>
      </c>
      <c r="C18" t="s">
        <v>16</v>
      </c>
      <c r="D18" s="4">
        <v>556160</v>
      </c>
      <c r="E18" t="s">
        <v>28</v>
      </c>
      <c r="F18">
        <v>708</v>
      </c>
      <c r="G18" s="1">
        <v>3266176</v>
      </c>
      <c r="H18" t="s">
        <v>37</v>
      </c>
      <c r="I18" t="s">
        <v>19</v>
      </c>
      <c r="J18" t="s">
        <v>23</v>
      </c>
      <c r="K18" s="5">
        <v>51034</v>
      </c>
      <c r="L18" t="s">
        <v>147</v>
      </c>
      <c r="N18">
        <v>8</v>
      </c>
      <c r="O18">
        <v>0</v>
      </c>
      <c r="P18">
        <v>1122254</v>
      </c>
      <c r="Q18">
        <v>1353594</v>
      </c>
    </row>
    <row r="19" spans="1:17" x14ac:dyDescent="0.2">
      <c r="A19">
        <v>1692</v>
      </c>
      <c r="B19" t="s">
        <v>1461</v>
      </c>
      <c r="C19" t="s">
        <v>16</v>
      </c>
      <c r="D19" s="4">
        <v>772552</v>
      </c>
      <c r="E19" t="s">
        <v>28</v>
      </c>
      <c r="F19">
        <v>717</v>
      </c>
      <c r="G19" s="1">
        <v>1620339</v>
      </c>
      <c r="H19" t="s">
        <v>22</v>
      </c>
      <c r="I19" t="s">
        <v>19</v>
      </c>
      <c r="J19" t="s">
        <v>23</v>
      </c>
      <c r="K19" s="5">
        <v>19038.95</v>
      </c>
      <c r="L19" t="s">
        <v>593</v>
      </c>
      <c r="N19">
        <v>10</v>
      </c>
      <c r="O19">
        <v>0</v>
      </c>
      <c r="P19">
        <v>1096452</v>
      </c>
      <c r="Q19">
        <v>2057660</v>
      </c>
    </row>
    <row r="20" spans="1:17" x14ac:dyDescent="0.2">
      <c r="A20">
        <v>1841</v>
      </c>
      <c r="B20" t="s">
        <v>1575</v>
      </c>
      <c r="C20" t="s">
        <v>16</v>
      </c>
      <c r="D20" s="4">
        <v>176660</v>
      </c>
      <c r="E20" t="s">
        <v>28</v>
      </c>
      <c r="F20">
        <v>705</v>
      </c>
      <c r="G20" s="1">
        <v>1844444</v>
      </c>
      <c r="H20" t="s">
        <v>37</v>
      </c>
      <c r="I20" t="s">
        <v>19</v>
      </c>
      <c r="J20" t="s">
        <v>80</v>
      </c>
      <c r="K20" s="5">
        <v>23347.58</v>
      </c>
      <c r="L20" t="s">
        <v>536</v>
      </c>
      <c r="M20">
        <v>14</v>
      </c>
      <c r="N20">
        <v>16</v>
      </c>
      <c r="O20">
        <v>0</v>
      </c>
      <c r="P20">
        <v>1009394</v>
      </c>
      <c r="Q20">
        <v>2850672</v>
      </c>
    </row>
    <row r="21" spans="1:17" x14ac:dyDescent="0.2">
      <c r="A21">
        <v>1166</v>
      </c>
      <c r="B21" t="s">
        <v>1077</v>
      </c>
      <c r="C21" t="s">
        <v>34</v>
      </c>
      <c r="D21" s="4">
        <v>778316</v>
      </c>
      <c r="E21" t="s">
        <v>28</v>
      </c>
      <c r="F21">
        <v>709</v>
      </c>
      <c r="G21" s="1">
        <v>2016546</v>
      </c>
      <c r="H21" t="s">
        <v>55</v>
      </c>
      <c r="I21" t="s">
        <v>19</v>
      </c>
      <c r="J21" t="s">
        <v>23</v>
      </c>
      <c r="K21" s="5">
        <v>52262.16</v>
      </c>
      <c r="L21" t="s">
        <v>299</v>
      </c>
      <c r="N21">
        <v>28</v>
      </c>
      <c r="O21">
        <v>0</v>
      </c>
      <c r="P21">
        <v>1009375</v>
      </c>
      <c r="Q21">
        <v>2557412</v>
      </c>
    </row>
    <row r="22" spans="1:17" x14ac:dyDescent="0.2">
      <c r="A22">
        <v>1610</v>
      </c>
      <c r="B22" t="s">
        <v>1399</v>
      </c>
      <c r="C22" t="s">
        <v>16</v>
      </c>
      <c r="D22" s="4">
        <v>208582</v>
      </c>
      <c r="E22" t="s">
        <v>28</v>
      </c>
      <c r="F22">
        <v>691</v>
      </c>
      <c r="G22" s="1">
        <v>1262797</v>
      </c>
      <c r="H22" t="s">
        <v>31</v>
      </c>
      <c r="I22" t="s">
        <v>19</v>
      </c>
      <c r="J22" t="s">
        <v>23</v>
      </c>
      <c r="K22" s="5">
        <v>26150.65</v>
      </c>
      <c r="L22" t="s">
        <v>77</v>
      </c>
      <c r="N22">
        <v>8</v>
      </c>
      <c r="O22">
        <v>0</v>
      </c>
      <c r="P22">
        <v>982566</v>
      </c>
      <c r="Q22">
        <v>1182654</v>
      </c>
    </row>
    <row r="23" spans="1:17" x14ac:dyDescent="0.2">
      <c r="A23">
        <v>377</v>
      </c>
      <c r="B23" t="s">
        <v>485</v>
      </c>
      <c r="C23" t="s">
        <v>16</v>
      </c>
      <c r="D23" s="4">
        <v>469678</v>
      </c>
      <c r="E23" t="s">
        <v>28</v>
      </c>
      <c r="F23">
        <v>667</v>
      </c>
      <c r="G23" s="1">
        <v>2250246</v>
      </c>
      <c r="H23" t="s">
        <v>79</v>
      </c>
      <c r="I23" t="s">
        <v>19</v>
      </c>
      <c r="J23" t="s">
        <v>23</v>
      </c>
      <c r="K23" s="5">
        <v>51380.56</v>
      </c>
      <c r="L23" t="s">
        <v>86</v>
      </c>
      <c r="N23">
        <v>43</v>
      </c>
      <c r="O23">
        <v>0</v>
      </c>
      <c r="P23">
        <v>979526</v>
      </c>
      <c r="Q23">
        <v>1543102</v>
      </c>
    </row>
    <row r="24" spans="1:17" x14ac:dyDescent="0.2">
      <c r="A24">
        <v>484</v>
      </c>
      <c r="B24" t="s">
        <v>578</v>
      </c>
      <c r="C24" t="s">
        <v>16</v>
      </c>
      <c r="D24" s="4">
        <v>455906</v>
      </c>
      <c r="E24" t="s">
        <v>28</v>
      </c>
      <c r="F24">
        <v>727</v>
      </c>
      <c r="G24" s="1">
        <v>3562348</v>
      </c>
      <c r="H24" t="s">
        <v>31</v>
      </c>
      <c r="I24" t="s">
        <v>19</v>
      </c>
      <c r="J24" t="s">
        <v>78</v>
      </c>
      <c r="K24" s="5">
        <v>49576.13</v>
      </c>
      <c r="L24" t="s">
        <v>54</v>
      </c>
      <c r="N24">
        <v>14</v>
      </c>
      <c r="O24">
        <v>1</v>
      </c>
      <c r="P24">
        <v>974415</v>
      </c>
      <c r="Q24">
        <v>1399838</v>
      </c>
    </row>
    <row r="25" spans="1:17" x14ac:dyDescent="0.2">
      <c r="A25">
        <v>1194</v>
      </c>
      <c r="B25" t="s">
        <v>1098</v>
      </c>
      <c r="C25" t="s">
        <v>16</v>
      </c>
      <c r="D25" s="4">
        <v>605836</v>
      </c>
      <c r="E25" t="s">
        <v>17</v>
      </c>
      <c r="F25">
        <v>746</v>
      </c>
      <c r="G25" s="1">
        <v>1950863</v>
      </c>
      <c r="H25" t="s">
        <v>22</v>
      </c>
      <c r="I25" t="s">
        <v>19</v>
      </c>
      <c r="J25" t="s">
        <v>23</v>
      </c>
      <c r="K25" s="5">
        <v>39505.18</v>
      </c>
      <c r="L25" t="s">
        <v>76</v>
      </c>
      <c r="N25">
        <v>10</v>
      </c>
      <c r="O25">
        <v>0</v>
      </c>
      <c r="P25">
        <v>972154</v>
      </c>
      <c r="Q25">
        <v>1437612</v>
      </c>
    </row>
    <row r="26" spans="1:17" x14ac:dyDescent="0.2">
      <c r="A26">
        <v>1182</v>
      </c>
      <c r="B26" t="s">
        <v>1090</v>
      </c>
      <c r="C26" t="s">
        <v>16</v>
      </c>
      <c r="D26" s="4">
        <v>272646</v>
      </c>
      <c r="E26" t="s">
        <v>17</v>
      </c>
      <c r="F26">
        <v>744</v>
      </c>
      <c r="G26" s="1">
        <v>1506928</v>
      </c>
      <c r="H26" t="s">
        <v>22</v>
      </c>
      <c r="I26" t="s">
        <v>19</v>
      </c>
      <c r="J26" t="s">
        <v>23</v>
      </c>
      <c r="K26" s="5">
        <v>26120.06</v>
      </c>
      <c r="L26" t="s">
        <v>359</v>
      </c>
      <c r="M26">
        <v>40</v>
      </c>
      <c r="N26">
        <v>10</v>
      </c>
      <c r="O26">
        <v>0</v>
      </c>
      <c r="P26">
        <v>965903</v>
      </c>
      <c r="Q26">
        <v>1686894</v>
      </c>
    </row>
    <row r="27" spans="1:17" x14ac:dyDescent="0.2">
      <c r="A27">
        <v>1025</v>
      </c>
      <c r="B27" t="s">
        <v>986</v>
      </c>
      <c r="C27" t="s">
        <v>16</v>
      </c>
      <c r="D27" s="4">
        <v>751300</v>
      </c>
      <c r="E27" t="s">
        <v>17</v>
      </c>
      <c r="F27">
        <v>716</v>
      </c>
      <c r="G27" s="1">
        <v>3614978</v>
      </c>
      <c r="H27" t="s">
        <v>79</v>
      </c>
      <c r="I27" t="s">
        <v>19</v>
      </c>
      <c r="J27" t="s">
        <v>23</v>
      </c>
      <c r="K27" s="5">
        <v>72600.710000000006</v>
      </c>
      <c r="L27" t="s">
        <v>65</v>
      </c>
      <c r="M27">
        <v>69</v>
      </c>
      <c r="N27">
        <v>29</v>
      </c>
      <c r="O27">
        <v>0</v>
      </c>
      <c r="P27">
        <v>957752</v>
      </c>
      <c r="Q27">
        <v>2128522</v>
      </c>
    </row>
    <row r="28" spans="1:17" x14ac:dyDescent="0.2">
      <c r="A28">
        <v>1771</v>
      </c>
      <c r="B28" t="s">
        <v>1524</v>
      </c>
      <c r="C28" t="s">
        <v>16</v>
      </c>
      <c r="D28" s="4">
        <v>755150</v>
      </c>
      <c r="E28" t="s">
        <v>28</v>
      </c>
      <c r="F28">
        <v>723</v>
      </c>
      <c r="G28" s="1">
        <v>1490664</v>
      </c>
      <c r="H28" t="s">
        <v>22</v>
      </c>
      <c r="I28" t="s">
        <v>19</v>
      </c>
      <c r="J28" t="s">
        <v>23</v>
      </c>
      <c r="K28" s="5">
        <v>24720.33</v>
      </c>
      <c r="L28" t="s">
        <v>920</v>
      </c>
      <c r="M28">
        <v>42</v>
      </c>
      <c r="N28">
        <v>14</v>
      </c>
      <c r="O28">
        <v>0</v>
      </c>
      <c r="P28">
        <v>949924</v>
      </c>
      <c r="Q28">
        <v>1964138</v>
      </c>
    </row>
    <row r="29" spans="1:17" x14ac:dyDescent="0.2">
      <c r="A29">
        <v>1001</v>
      </c>
      <c r="B29" t="s">
        <v>966</v>
      </c>
      <c r="C29" t="s">
        <v>16</v>
      </c>
      <c r="D29" s="4">
        <v>776776</v>
      </c>
      <c r="E29" t="s">
        <v>28</v>
      </c>
      <c r="F29">
        <v>702</v>
      </c>
      <c r="G29" s="1">
        <v>2491736</v>
      </c>
      <c r="H29" t="s">
        <v>22</v>
      </c>
      <c r="I29" t="s">
        <v>19</v>
      </c>
      <c r="J29" t="s">
        <v>23</v>
      </c>
      <c r="K29" s="5">
        <v>42774.89</v>
      </c>
      <c r="L29" t="s">
        <v>647</v>
      </c>
      <c r="M29">
        <v>33</v>
      </c>
      <c r="N29">
        <v>14</v>
      </c>
      <c r="O29">
        <v>0</v>
      </c>
      <c r="P29">
        <v>941963</v>
      </c>
      <c r="Q29">
        <v>1076702</v>
      </c>
    </row>
    <row r="30" spans="1:17" x14ac:dyDescent="0.2">
      <c r="A30">
        <v>797</v>
      </c>
      <c r="B30" t="s">
        <v>826</v>
      </c>
      <c r="C30" t="s">
        <v>34</v>
      </c>
      <c r="D30" s="4">
        <v>399014</v>
      </c>
      <c r="E30" t="s">
        <v>17</v>
      </c>
      <c r="F30">
        <v>722</v>
      </c>
      <c r="G30" s="1">
        <v>2909945</v>
      </c>
      <c r="H30" t="s">
        <v>42</v>
      </c>
      <c r="I30" t="s">
        <v>19</v>
      </c>
      <c r="J30" t="s">
        <v>20</v>
      </c>
      <c r="K30" s="5">
        <v>51409.06</v>
      </c>
      <c r="L30" t="s">
        <v>437</v>
      </c>
      <c r="M30">
        <v>42</v>
      </c>
      <c r="N30">
        <v>12</v>
      </c>
      <c r="O30">
        <v>0</v>
      </c>
      <c r="P30">
        <v>938923</v>
      </c>
      <c r="Q30">
        <v>1248192</v>
      </c>
    </row>
    <row r="31" spans="1:17" x14ac:dyDescent="0.2">
      <c r="A31">
        <v>1353</v>
      </c>
      <c r="B31" t="s">
        <v>1219</v>
      </c>
      <c r="C31" t="s">
        <v>34</v>
      </c>
      <c r="D31" s="4">
        <v>613668</v>
      </c>
      <c r="E31" t="s">
        <v>28</v>
      </c>
      <c r="F31">
        <v>738</v>
      </c>
      <c r="G31" s="1">
        <v>1608787</v>
      </c>
      <c r="H31" t="s">
        <v>18</v>
      </c>
      <c r="I31" t="s">
        <v>19</v>
      </c>
      <c r="J31" t="s">
        <v>23</v>
      </c>
      <c r="K31" s="5">
        <v>31384.77</v>
      </c>
      <c r="L31" t="s">
        <v>292</v>
      </c>
      <c r="N31">
        <v>13</v>
      </c>
      <c r="O31">
        <v>0</v>
      </c>
      <c r="P31">
        <v>891708</v>
      </c>
      <c r="Q31">
        <v>2335982</v>
      </c>
    </row>
    <row r="32" spans="1:17" x14ac:dyDescent="0.2">
      <c r="A32">
        <v>23</v>
      </c>
      <c r="B32" t="s">
        <v>66</v>
      </c>
      <c r="C32" t="s">
        <v>34</v>
      </c>
      <c r="D32" s="4">
        <v>153252</v>
      </c>
      <c r="E32" t="s">
        <v>17</v>
      </c>
      <c r="F32">
        <v>714</v>
      </c>
      <c r="G32" s="1">
        <v>1890690</v>
      </c>
      <c r="H32" t="s">
        <v>42</v>
      </c>
      <c r="I32" t="s">
        <v>32</v>
      </c>
      <c r="J32" t="s">
        <v>23</v>
      </c>
      <c r="K32" s="5">
        <v>21900.35</v>
      </c>
      <c r="L32" t="s">
        <v>67</v>
      </c>
      <c r="N32">
        <v>12</v>
      </c>
      <c r="O32">
        <v>0</v>
      </c>
      <c r="P32">
        <v>891594</v>
      </c>
      <c r="Q32">
        <v>1081014</v>
      </c>
    </row>
    <row r="33" spans="1:17" x14ac:dyDescent="0.2">
      <c r="A33">
        <v>1105</v>
      </c>
      <c r="B33" t="s">
        <v>1034</v>
      </c>
      <c r="C33" t="s">
        <v>16</v>
      </c>
      <c r="D33" s="4">
        <v>467126</v>
      </c>
      <c r="E33" t="s">
        <v>17</v>
      </c>
      <c r="F33">
        <v>737</v>
      </c>
      <c r="G33" s="1">
        <v>3487640</v>
      </c>
      <c r="H33" t="s">
        <v>55</v>
      </c>
      <c r="I33" t="s">
        <v>32</v>
      </c>
      <c r="J33" t="s">
        <v>23</v>
      </c>
      <c r="K33" s="5">
        <v>24064.639999999999</v>
      </c>
      <c r="L33" t="s">
        <v>657</v>
      </c>
      <c r="N33">
        <v>11</v>
      </c>
      <c r="O33">
        <v>0</v>
      </c>
      <c r="P33">
        <v>890302</v>
      </c>
      <c r="Q33">
        <v>1285394</v>
      </c>
    </row>
    <row r="34" spans="1:17" x14ac:dyDescent="0.2">
      <c r="A34">
        <v>1345</v>
      </c>
      <c r="B34" t="s">
        <v>1210</v>
      </c>
      <c r="C34" t="s">
        <v>16</v>
      </c>
      <c r="D34" s="4">
        <v>673464</v>
      </c>
      <c r="E34" t="s">
        <v>17</v>
      </c>
      <c r="F34">
        <v>739</v>
      </c>
      <c r="G34" s="1">
        <v>2617326</v>
      </c>
      <c r="H34" t="s">
        <v>22</v>
      </c>
      <c r="I34" t="s">
        <v>32</v>
      </c>
      <c r="J34" t="s">
        <v>23</v>
      </c>
      <c r="K34" s="5">
        <v>25737.02</v>
      </c>
      <c r="L34" t="s">
        <v>24</v>
      </c>
      <c r="N34">
        <v>6</v>
      </c>
      <c r="O34">
        <v>0</v>
      </c>
      <c r="P34">
        <v>889162</v>
      </c>
      <c r="Q34">
        <v>1208394</v>
      </c>
    </row>
    <row r="35" spans="1:17" x14ac:dyDescent="0.2">
      <c r="A35">
        <v>1950</v>
      </c>
      <c r="B35" t="s">
        <v>1654</v>
      </c>
      <c r="C35" t="s">
        <v>34</v>
      </c>
      <c r="D35" s="4">
        <v>788634</v>
      </c>
      <c r="E35" t="s">
        <v>28</v>
      </c>
      <c r="F35">
        <v>683</v>
      </c>
      <c r="G35" s="1">
        <v>1731926</v>
      </c>
      <c r="H35" t="s">
        <v>22</v>
      </c>
      <c r="I35" t="s">
        <v>19</v>
      </c>
      <c r="J35" t="s">
        <v>23</v>
      </c>
      <c r="K35" s="5">
        <v>25834.49</v>
      </c>
      <c r="L35" t="s">
        <v>326</v>
      </c>
      <c r="N35">
        <v>18</v>
      </c>
      <c r="O35">
        <v>0</v>
      </c>
      <c r="P35">
        <v>881524</v>
      </c>
      <c r="Q35">
        <v>1883244</v>
      </c>
    </row>
    <row r="36" spans="1:17" x14ac:dyDescent="0.2">
      <c r="A36">
        <v>693</v>
      </c>
      <c r="B36" t="s">
        <v>743</v>
      </c>
      <c r="C36" t="s">
        <v>16</v>
      </c>
      <c r="D36" s="4">
        <v>707872</v>
      </c>
      <c r="E36" t="s">
        <v>28</v>
      </c>
      <c r="F36">
        <v>713</v>
      </c>
      <c r="G36" s="1">
        <v>2330749</v>
      </c>
      <c r="H36" t="s">
        <v>22</v>
      </c>
      <c r="I36" t="s">
        <v>19</v>
      </c>
      <c r="J36" t="s">
        <v>23</v>
      </c>
      <c r="K36" s="5">
        <v>40593.879999999997</v>
      </c>
      <c r="L36" t="s">
        <v>444</v>
      </c>
      <c r="N36">
        <v>10</v>
      </c>
      <c r="O36">
        <v>0</v>
      </c>
      <c r="P36">
        <v>876090</v>
      </c>
      <c r="Q36">
        <v>1172754</v>
      </c>
    </row>
    <row r="37" spans="1:17" x14ac:dyDescent="0.2">
      <c r="A37">
        <v>1921</v>
      </c>
      <c r="B37" t="s">
        <v>1634</v>
      </c>
      <c r="C37" t="s">
        <v>16</v>
      </c>
      <c r="D37" s="4">
        <v>133848</v>
      </c>
      <c r="E37" t="s">
        <v>17</v>
      </c>
      <c r="F37">
        <v>750</v>
      </c>
      <c r="G37" s="1">
        <v>2620176</v>
      </c>
      <c r="H37" t="s">
        <v>22</v>
      </c>
      <c r="I37" t="s">
        <v>19</v>
      </c>
      <c r="J37" t="s">
        <v>23</v>
      </c>
      <c r="K37" s="5">
        <v>6681.54</v>
      </c>
      <c r="L37" t="s">
        <v>684</v>
      </c>
      <c r="N37">
        <v>14</v>
      </c>
      <c r="O37">
        <v>0</v>
      </c>
      <c r="P37">
        <v>870504</v>
      </c>
      <c r="Q37">
        <v>14822676</v>
      </c>
    </row>
    <row r="38" spans="1:17" x14ac:dyDescent="0.2">
      <c r="A38">
        <v>170</v>
      </c>
      <c r="B38" t="s">
        <v>268</v>
      </c>
      <c r="C38" t="s">
        <v>16</v>
      </c>
      <c r="D38" s="4">
        <v>64966</v>
      </c>
      <c r="E38" t="s">
        <v>17</v>
      </c>
      <c r="F38">
        <v>723</v>
      </c>
      <c r="G38" s="1">
        <v>1224968</v>
      </c>
      <c r="I38" t="s">
        <v>19</v>
      </c>
      <c r="J38" t="s">
        <v>78</v>
      </c>
      <c r="K38" s="5">
        <v>23172.21</v>
      </c>
      <c r="L38" t="s">
        <v>269</v>
      </c>
      <c r="M38">
        <v>48</v>
      </c>
      <c r="N38">
        <v>16</v>
      </c>
      <c r="O38">
        <v>0</v>
      </c>
      <c r="P38">
        <v>858154</v>
      </c>
      <c r="Q38">
        <v>1344574</v>
      </c>
    </row>
    <row r="39" spans="1:17" x14ac:dyDescent="0.2">
      <c r="A39">
        <v>1787</v>
      </c>
      <c r="B39" t="s">
        <v>1533</v>
      </c>
      <c r="C39" t="s">
        <v>16</v>
      </c>
      <c r="D39" s="4">
        <v>206382</v>
      </c>
      <c r="E39" t="s">
        <v>17</v>
      </c>
      <c r="F39">
        <v>665</v>
      </c>
      <c r="G39" s="1">
        <v>1336802</v>
      </c>
      <c r="I39" t="s">
        <v>25</v>
      </c>
      <c r="J39" t="s">
        <v>78</v>
      </c>
      <c r="K39" s="5">
        <v>22168.82</v>
      </c>
      <c r="L39" t="s">
        <v>215</v>
      </c>
      <c r="N39">
        <v>16</v>
      </c>
      <c r="O39">
        <v>0</v>
      </c>
      <c r="P39">
        <v>846222</v>
      </c>
      <c r="Q39">
        <v>1092344</v>
      </c>
    </row>
    <row r="40" spans="1:17" x14ac:dyDescent="0.2">
      <c r="A40">
        <v>1905</v>
      </c>
      <c r="B40" t="s">
        <v>1619</v>
      </c>
      <c r="C40" t="s">
        <v>16</v>
      </c>
      <c r="D40" s="4">
        <v>687170</v>
      </c>
      <c r="E40" t="s">
        <v>17</v>
      </c>
      <c r="F40">
        <v>734</v>
      </c>
      <c r="G40" s="1">
        <v>2132788</v>
      </c>
      <c r="H40" t="s">
        <v>22</v>
      </c>
      <c r="I40" t="s">
        <v>19</v>
      </c>
      <c r="J40" t="s">
        <v>23</v>
      </c>
      <c r="K40" s="5">
        <v>58829.13</v>
      </c>
      <c r="L40" t="s">
        <v>347</v>
      </c>
      <c r="M40">
        <v>69</v>
      </c>
      <c r="N40">
        <v>20</v>
      </c>
      <c r="O40">
        <v>0</v>
      </c>
      <c r="P40">
        <v>826804</v>
      </c>
      <c r="Q40">
        <v>2849242</v>
      </c>
    </row>
    <row r="41" spans="1:17" x14ac:dyDescent="0.2">
      <c r="A41">
        <v>734</v>
      </c>
      <c r="B41" t="s">
        <v>775</v>
      </c>
      <c r="C41" t="s">
        <v>16</v>
      </c>
      <c r="D41" s="4">
        <v>395846</v>
      </c>
      <c r="E41" t="s">
        <v>17</v>
      </c>
      <c r="F41">
        <v>751</v>
      </c>
      <c r="G41" s="1">
        <v>3228708</v>
      </c>
      <c r="H41" t="s">
        <v>79</v>
      </c>
      <c r="I41" t="s">
        <v>19</v>
      </c>
      <c r="J41" t="s">
        <v>23</v>
      </c>
      <c r="K41" s="5">
        <v>31749</v>
      </c>
      <c r="L41" t="s">
        <v>267</v>
      </c>
      <c r="N41">
        <v>13</v>
      </c>
      <c r="O41">
        <v>0</v>
      </c>
      <c r="P41">
        <v>817589</v>
      </c>
      <c r="Q41">
        <v>2674232</v>
      </c>
    </row>
    <row r="42" spans="1:17" x14ac:dyDescent="0.2">
      <c r="A42">
        <v>18</v>
      </c>
      <c r="B42" s="2" t="s">
        <v>57</v>
      </c>
      <c r="C42" t="s">
        <v>16</v>
      </c>
      <c r="D42" s="4">
        <v>666204</v>
      </c>
      <c r="E42" t="s">
        <v>28</v>
      </c>
      <c r="F42">
        <v>723</v>
      </c>
      <c r="G42" s="1">
        <v>1821967</v>
      </c>
      <c r="H42" t="s">
        <v>22</v>
      </c>
      <c r="I42" t="s">
        <v>19</v>
      </c>
      <c r="J42" t="s">
        <v>23</v>
      </c>
      <c r="K42" s="5">
        <v>17612.240000000002</v>
      </c>
      <c r="L42" t="s">
        <v>58</v>
      </c>
      <c r="M42">
        <v>34</v>
      </c>
      <c r="N42">
        <v>15</v>
      </c>
      <c r="O42">
        <v>0</v>
      </c>
      <c r="P42">
        <v>813694</v>
      </c>
      <c r="Q42">
        <v>2004618</v>
      </c>
    </row>
    <row r="43" spans="1:17" x14ac:dyDescent="0.2">
      <c r="A43">
        <v>1443</v>
      </c>
      <c r="B43" t="s">
        <v>1289</v>
      </c>
      <c r="C43" t="s">
        <v>16</v>
      </c>
      <c r="D43" s="4">
        <v>729542</v>
      </c>
      <c r="E43" t="s">
        <v>17</v>
      </c>
      <c r="F43">
        <v>734</v>
      </c>
      <c r="G43" s="1">
        <v>2044438</v>
      </c>
      <c r="H43" t="s">
        <v>37</v>
      </c>
      <c r="I43" t="s">
        <v>25</v>
      </c>
      <c r="J43" t="s">
        <v>23</v>
      </c>
      <c r="K43" s="5">
        <v>57414.77</v>
      </c>
      <c r="L43" t="s">
        <v>189</v>
      </c>
      <c r="N43">
        <v>12</v>
      </c>
      <c r="O43">
        <v>0</v>
      </c>
      <c r="P43">
        <v>811243</v>
      </c>
      <c r="Q43">
        <v>1369302</v>
      </c>
    </row>
    <row r="44" spans="1:17" x14ac:dyDescent="0.2">
      <c r="A44">
        <v>420</v>
      </c>
      <c r="B44" t="s">
        <v>526</v>
      </c>
      <c r="C44" t="s">
        <v>16</v>
      </c>
      <c r="D44" s="4">
        <v>704946</v>
      </c>
      <c r="E44" t="s">
        <v>17</v>
      </c>
      <c r="F44">
        <v>717</v>
      </c>
      <c r="G44" s="1">
        <v>1352914</v>
      </c>
      <c r="I44" t="s">
        <v>19</v>
      </c>
      <c r="J44" t="s">
        <v>23</v>
      </c>
      <c r="K44" s="5">
        <v>27960.21</v>
      </c>
      <c r="L44" t="s">
        <v>527</v>
      </c>
      <c r="N44">
        <v>16</v>
      </c>
      <c r="O44">
        <v>0</v>
      </c>
      <c r="P44">
        <v>792623</v>
      </c>
      <c r="Q44">
        <v>1456752</v>
      </c>
    </row>
    <row r="45" spans="1:17" x14ac:dyDescent="0.2">
      <c r="A45">
        <v>1993</v>
      </c>
      <c r="B45" t="s">
        <v>1690</v>
      </c>
      <c r="C45" t="s">
        <v>16</v>
      </c>
      <c r="D45" s="4">
        <v>431420</v>
      </c>
      <c r="E45" t="s">
        <v>17</v>
      </c>
      <c r="F45">
        <v>749</v>
      </c>
      <c r="G45" s="1">
        <v>1490360</v>
      </c>
      <c r="H45" t="s">
        <v>31</v>
      </c>
      <c r="I45" t="s">
        <v>19</v>
      </c>
      <c r="J45" t="s">
        <v>20</v>
      </c>
      <c r="K45" s="5">
        <v>2744.74</v>
      </c>
      <c r="L45" t="s">
        <v>622</v>
      </c>
      <c r="N45">
        <v>10</v>
      </c>
      <c r="O45">
        <v>0</v>
      </c>
      <c r="P45">
        <v>784871</v>
      </c>
      <c r="Q45">
        <v>11957990</v>
      </c>
    </row>
    <row r="46" spans="1:17" x14ac:dyDescent="0.2">
      <c r="A46">
        <v>1125</v>
      </c>
      <c r="B46" t="s">
        <v>1051</v>
      </c>
      <c r="C46" t="s">
        <v>34</v>
      </c>
      <c r="D46" s="4">
        <v>131582</v>
      </c>
      <c r="E46" t="s">
        <v>17</v>
      </c>
      <c r="F46">
        <v>736</v>
      </c>
      <c r="G46" s="1">
        <v>1704699</v>
      </c>
      <c r="H46" t="s">
        <v>49</v>
      </c>
      <c r="I46" t="s">
        <v>32</v>
      </c>
      <c r="J46" t="s">
        <v>23</v>
      </c>
      <c r="K46" s="5">
        <v>22303.15</v>
      </c>
      <c r="L46" t="s">
        <v>26</v>
      </c>
      <c r="N46">
        <v>14</v>
      </c>
      <c r="O46">
        <v>0</v>
      </c>
      <c r="P46">
        <v>777024</v>
      </c>
      <c r="Q46">
        <v>945054</v>
      </c>
    </row>
    <row r="47" spans="1:17" x14ac:dyDescent="0.2">
      <c r="A47">
        <v>1471</v>
      </c>
      <c r="B47" t="s">
        <v>1304</v>
      </c>
      <c r="C47" t="s">
        <v>16</v>
      </c>
      <c r="D47" s="4">
        <v>194722</v>
      </c>
      <c r="E47" t="s">
        <v>17</v>
      </c>
      <c r="F47">
        <v>718</v>
      </c>
      <c r="G47" s="1">
        <v>1643481</v>
      </c>
      <c r="I47" t="s">
        <v>32</v>
      </c>
      <c r="J47" t="s">
        <v>23</v>
      </c>
      <c r="K47" s="5">
        <v>18215.3</v>
      </c>
      <c r="L47" t="s">
        <v>410</v>
      </c>
      <c r="N47">
        <v>6</v>
      </c>
      <c r="O47">
        <v>0</v>
      </c>
      <c r="P47">
        <v>775637</v>
      </c>
      <c r="Q47">
        <v>1228612</v>
      </c>
    </row>
    <row r="48" spans="1:17" x14ac:dyDescent="0.2">
      <c r="A48">
        <v>1963</v>
      </c>
      <c r="B48" t="s">
        <v>1664</v>
      </c>
      <c r="C48" t="s">
        <v>16</v>
      </c>
      <c r="D48" s="4">
        <v>516538</v>
      </c>
      <c r="E48" t="s">
        <v>28</v>
      </c>
      <c r="F48">
        <v>721</v>
      </c>
      <c r="G48" s="1">
        <v>2323472</v>
      </c>
      <c r="H48" t="s">
        <v>79</v>
      </c>
      <c r="I48" t="s">
        <v>19</v>
      </c>
      <c r="J48" t="s">
        <v>23</v>
      </c>
      <c r="K48" s="5">
        <v>36594.57</v>
      </c>
      <c r="L48" t="s">
        <v>35</v>
      </c>
      <c r="N48">
        <v>14</v>
      </c>
      <c r="O48">
        <v>0</v>
      </c>
      <c r="P48">
        <v>774782</v>
      </c>
      <c r="Q48">
        <v>1125630</v>
      </c>
    </row>
    <row r="49" spans="1:17" x14ac:dyDescent="0.2">
      <c r="A49">
        <v>651</v>
      </c>
      <c r="B49" t="s">
        <v>708</v>
      </c>
      <c r="C49" t="s">
        <v>34</v>
      </c>
      <c r="D49" s="4">
        <v>356444</v>
      </c>
      <c r="E49" t="s">
        <v>28</v>
      </c>
      <c r="F49">
        <v>713</v>
      </c>
      <c r="G49" s="1">
        <v>1269808</v>
      </c>
      <c r="H49" t="s">
        <v>22</v>
      </c>
      <c r="I49" t="s">
        <v>19</v>
      </c>
      <c r="J49" t="s">
        <v>80</v>
      </c>
      <c r="K49" s="5">
        <v>30189.48</v>
      </c>
      <c r="L49" t="s">
        <v>657</v>
      </c>
      <c r="N49">
        <v>7</v>
      </c>
      <c r="O49">
        <v>0</v>
      </c>
      <c r="P49">
        <v>762489</v>
      </c>
      <c r="Q49">
        <v>955504</v>
      </c>
    </row>
    <row r="50" spans="1:17" x14ac:dyDescent="0.2">
      <c r="A50">
        <v>1782</v>
      </c>
      <c r="B50" t="s">
        <v>1531</v>
      </c>
      <c r="C50" t="s">
        <v>16</v>
      </c>
      <c r="D50" s="4">
        <v>266486</v>
      </c>
      <c r="E50" t="s">
        <v>17</v>
      </c>
      <c r="F50">
        <v>706</v>
      </c>
      <c r="G50" s="1">
        <v>1304141</v>
      </c>
      <c r="H50" t="s">
        <v>22</v>
      </c>
      <c r="I50" t="s">
        <v>19</v>
      </c>
      <c r="J50" t="s">
        <v>126</v>
      </c>
      <c r="K50" s="5">
        <v>28147.93</v>
      </c>
      <c r="L50" t="s">
        <v>476</v>
      </c>
      <c r="N50">
        <v>10</v>
      </c>
      <c r="O50">
        <v>0</v>
      </c>
      <c r="P50">
        <v>761672</v>
      </c>
      <c r="Q50">
        <v>1070322</v>
      </c>
    </row>
    <row r="51" spans="1:17" x14ac:dyDescent="0.2">
      <c r="A51">
        <v>1303</v>
      </c>
      <c r="B51" t="s">
        <v>1180</v>
      </c>
      <c r="C51" t="s">
        <v>16</v>
      </c>
      <c r="D51" s="4">
        <v>756932</v>
      </c>
      <c r="E51" t="s">
        <v>28</v>
      </c>
      <c r="F51">
        <v>677</v>
      </c>
      <c r="G51" s="1">
        <v>1561382</v>
      </c>
      <c r="H51" t="s">
        <v>22</v>
      </c>
      <c r="I51" t="s">
        <v>25</v>
      </c>
      <c r="J51" t="s">
        <v>23</v>
      </c>
      <c r="K51" s="5">
        <v>29015.85</v>
      </c>
      <c r="L51" t="s">
        <v>272</v>
      </c>
      <c r="N51">
        <v>10</v>
      </c>
      <c r="O51">
        <v>0</v>
      </c>
      <c r="P51">
        <v>760608</v>
      </c>
      <c r="Q51">
        <v>1242164</v>
      </c>
    </row>
    <row r="52" spans="1:17" x14ac:dyDescent="0.2">
      <c r="A52">
        <v>534</v>
      </c>
      <c r="B52" t="s">
        <v>619</v>
      </c>
      <c r="C52" t="s">
        <v>16</v>
      </c>
      <c r="D52" s="4">
        <v>358116</v>
      </c>
      <c r="E52" t="s">
        <v>28</v>
      </c>
      <c r="F52">
        <v>721</v>
      </c>
      <c r="G52" s="1">
        <v>1507783</v>
      </c>
      <c r="H52" t="s">
        <v>29</v>
      </c>
      <c r="I52" t="s">
        <v>19</v>
      </c>
      <c r="J52" t="s">
        <v>126</v>
      </c>
      <c r="K52" s="5">
        <v>34679.18</v>
      </c>
      <c r="L52" t="s">
        <v>157</v>
      </c>
      <c r="N52">
        <v>7</v>
      </c>
      <c r="O52">
        <v>0</v>
      </c>
      <c r="P52">
        <v>760399</v>
      </c>
      <c r="Q52">
        <v>928774</v>
      </c>
    </row>
    <row r="53" spans="1:17" x14ac:dyDescent="0.2">
      <c r="A53">
        <v>939</v>
      </c>
      <c r="B53" t="s">
        <v>927</v>
      </c>
      <c r="C53" t="s">
        <v>16</v>
      </c>
      <c r="D53" s="4">
        <v>522610</v>
      </c>
      <c r="E53" t="s">
        <v>17</v>
      </c>
      <c r="F53">
        <v>728</v>
      </c>
      <c r="G53" s="1">
        <v>1067515</v>
      </c>
      <c r="H53" t="s">
        <v>37</v>
      </c>
      <c r="I53" t="s">
        <v>19</v>
      </c>
      <c r="J53" t="s">
        <v>23</v>
      </c>
      <c r="K53" s="5">
        <v>24997.54</v>
      </c>
      <c r="L53" t="s">
        <v>527</v>
      </c>
      <c r="N53">
        <v>15</v>
      </c>
      <c r="O53">
        <v>0</v>
      </c>
      <c r="P53">
        <v>759373</v>
      </c>
      <c r="Q53">
        <v>953656</v>
      </c>
    </row>
    <row r="54" spans="1:17" x14ac:dyDescent="0.2">
      <c r="A54">
        <v>1982</v>
      </c>
      <c r="B54" t="s">
        <v>1680</v>
      </c>
      <c r="C54" t="s">
        <v>16</v>
      </c>
      <c r="D54" s="4">
        <v>474166</v>
      </c>
      <c r="E54" t="s">
        <v>17</v>
      </c>
      <c r="F54">
        <v>747</v>
      </c>
      <c r="G54" s="1">
        <v>2885226</v>
      </c>
      <c r="H54" t="s">
        <v>49</v>
      </c>
      <c r="I54" t="s">
        <v>32</v>
      </c>
      <c r="J54" t="s">
        <v>23</v>
      </c>
      <c r="K54" s="5">
        <v>35824.69</v>
      </c>
      <c r="L54" t="s">
        <v>504</v>
      </c>
      <c r="N54">
        <v>8</v>
      </c>
      <c r="O54">
        <v>0</v>
      </c>
      <c r="P54">
        <v>753882</v>
      </c>
      <c r="Q54">
        <v>1142548</v>
      </c>
    </row>
    <row r="55" spans="1:17" x14ac:dyDescent="0.2">
      <c r="A55">
        <v>557</v>
      </c>
      <c r="B55" t="s">
        <v>635</v>
      </c>
      <c r="C55" t="s">
        <v>16</v>
      </c>
      <c r="D55" s="4">
        <v>774246</v>
      </c>
      <c r="E55" t="s">
        <v>17</v>
      </c>
      <c r="F55">
        <v>736</v>
      </c>
      <c r="G55" s="1">
        <v>2838543</v>
      </c>
      <c r="H55" t="s">
        <v>55</v>
      </c>
      <c r="I55" t="s">
        <v>19</v>
      </c>
      <c r="J55" t="s">
        <v>23</v>
      </c>
      <c r="K55" s="5">
        <v>40685.839999999997</v>
      </c>
      <c r="L55" t="s">
        <v>504</v>
      </c>
      <c r="N55">
        <v>15</v>
      </c>
      <c r="O55">
        <v>0</v>
      </c>
      <c r="P55">
        <v>752590</v>
      </c>
      <c r="Q55">
        <v>1158784</v>
      </c>
    </row>
    <row r="56" spans="1:17" x14ac:dyDescent="0.2">
      <c r="A56">
        <v>938</v>
      </c>
      <c r="B56" t="s">
        <v>926</v>
      </c>
      <c r="C56" t="s">
        <v>16</v>
      </c>
      <c r="D56" s="4">
        <v>646206</v>
      </c>
      <c r="E56" t="s">
        <v>17</v>
      </c>
      <c r="F56">
        <v>714</v>
      </c>
      <c r="G56" s="1">
        <v>3069488</v>
      </c>
      <c r="H56" t="s">
        <v>55</v>
      </c>
      <c r="I56" t="s">
        <v>19</v>
      </c>
      <c r="J56" t="s">
        <v>80</v>
      </c>
      <c r="K56" s="5">
        <v>50902.14</v>
      </c>
      <c r="L56" t="s">
        <v>476</v>
      </c>
      <c r="M56">
        <v>31</v>
      </c>
      <c r="N56">
        <v>10</v>
      </c>
      <c r="O56">
        <v>0</v>
      </c>
      <c r="P56">
        <v>738834</v>
      </c>
      <c r="Q56">
        <v>911064</v>
      </c>
    </row>
    <row r="57" spans="1:17" x14ac:dyDescent="0.2">
      <c r="A57">
        <v>258</v>
      </c>
      <c r="B57" t="s">
        <v>369</v>
      </c>
      <c r="C57" t="s">
        <v>16</v>
      </c>
      <c r="D57" s="4">
        <v>537196</v>
      </c>
      <c r="E57" t="s">
        <v>28</v>
      </c>
      <c r="F57">
        <v>654</v>
      </c>
      <c r="G57" s="1">
        <v>2551643</v>
      </c>
      <c r="H57" t="s">
        <v>22</v>
      </c>
      <c r="I57" t="s">
        <v>19</v>
      </c>
      <c r="J57" t="s">
        <v>23</v>
      </c>
      <c r="K57" s="5">
        <v>55072.83</v>
      </c>
      <c r="L57" t="s">
        <v>370</v>
      </c>
      <c r="N57">
        <v>16</v>
      </c>
      <c r="O57">
        <v>0</v>
      </c>
      <c r="P57">
        <v>734597</v>
      </c>
      <c r="Q57">
        <v>1466542</v>
      </c>
    </row>
    <row r="58" spans="1:17" x14ac:dyDescent="0.2">
      <c r="A58">
        <v>1400</v>
      </c>
      <c r="B58" t="s">
        <v>1253</v>
      </c>
      <c r="C58" t="s">
        <v>16</v>
      </c>
      <c r="D58" s="4">
        <v>536976</v>
      </c>
      <c r="E58" t="s">
        <v>17</v>
      </c>
      <c r="F58">
        <v>668</v>
      </c>
      <c r="G58" s="1">
        <v>1780775</v>
      </c>
      <c r="H58" t="s">
        <v>22</v>
      </c>
      <c r="I58" t="s">
        <v>32</v>
      </c>
      <c r="J58" t="s">
        <v>23</v>
      </c>
      <c r="K58" s="5">
        <v>27453.48</v>
      </c>
      <c r="L58" t="s">
        <v>1254</v>
      </c>
      <c r="M58">
        <v>39</v>
      </c>
      <c r="N58">
        <v>11</v>
      </c>
      <c r="O58">
        <v>0</v>
      </c>
      <c r="P58">
        <v>732754</v>
      </c>
      <c r="Q58">
        <v>968550</v>
      </c>
    </row>
    <row r="59" spans="1:17" x14ac:dyDescent="0.2">
      <c r="A59">
        <v>792</v>
      </c>
      <c r="B59" t="s">
        <v>821</v>
      </c>
      <c r="C59" t="s">
        <v>16</v>
      </c>
      <c r="D59" s="4">
        <v>470316</v>
      </c>
      <c r="E59" t="s">
        <v>28</v>
      </c>
      <c r="F59">
        <v>719</v>
      </c>
      <c r="G59" s="1">
        <v>2393487</v>
      </c>
      <c r="H59" t="s">
        <v>42</v>
      </c>
      <c r="I59" t="s">
        <v>25</v>
      </c>
      <c r="J59" t="s">
        <v>23</v>
      </c>
      <c r="K59" s="5">
        <v>27126.11</v>
      </c>
      <c r="L59" t="s">
        <v>822</v>
      </c>
      <c r="N59">
        <v>7</v>
      </c>
      <c r="O59">
        <v>0</v>
      </c>
      <c r="P59">
        <v>726484</v>
      </c>
      <c r="Q59">
        <v>1055450</v>
      </c>
    </row>
    <row r="60" spans="1:17" x14ac:dyDescent="0.2">
      <c r="A60">
        <v>512</v>
      </c>
      <c r="B60" t="s">
        <v>603</v>
      </c>
      <c r="C60" t="s">
        <v>16</v>
      </c>
      <c r="D60" s="4">
        <v>483098</v>
      </c>
      <c r="E60" t="s">
        <v>28</v>
      </c>
      <c r="F60">
        <v>698</v>
      </c>
      <c r="G60" s="1">
        <v>1467978</v>
      </c>
      <c r="H60" t="s">
        <v>29</v>
      </c>
      <c r="I60" t="s">
        <v>19</v>
      </c>
      <c r="J60" t="s">
        <v>23</v>
      </c>
      <c r="K60" s="5">
        <v>33396.300000000003</v>
      </c>
      <c r="L60" t="s">
        <v>332</v>
      </c>
      <c r="N60">
        <v>43</v>
      </c>
      <c r="O60">
        <v>0</v>
      </c>
      <c r="P60">
        <v>719283</v>
      </c>
      <c r="Q60">
        <v>1091552</v>
      </c>
    </row>
    <row r="61" spans="1:17" x14ac:dyDescent="0.2">
      <c r="A61">
        <v>1557</v>
      </c>
      <c r="B61" t="s">
        <v>1357</v>
      </c>
      <c r="C61" t="s">
        <v>34</v>
      </c>
      <c r="D61" s="4">
        <v>262790</v>
      </c>
      <c r="E61" t="s">
        <v>28</v>
      </c>
      <c r="F61">
        <v>728</v>
      </c>
      <c r="G61" s="1">
        <v>756504</v>
      </c>
      <c r="H61" t="s">
        <v>22</v>
      </c>
      <c r="I61" t="s">
        <v>19</v>
      </c>
      <c r="J61" t="s">
        <v>23</v>
      </c>
      <c r="K61" s="5">
        <v>10339.040000000001</v>
      </c>
      <c r="L61" t="s">
        <v>46</v>
      </c>
      <c r="M61">
        <v>21</v>
      </c>
      <c r="N61">
        <v>14</v>
      </c>
      <c r="O61">
        <v>0</v>
      </c>
      <c r="P61">
        <v>718694</v>
      </c>
      <c r="Q61">
        <v>1524138</v>
      </c>
    </row>
    <row r="62" spans="1:17" x14ac:dyDescent="0.2">
      <c r="A62">
        <v>1437</v>
      </c>
      <c r="B62" t="s">
        <v>1286</v>
      </c>
      <c r="C62" t="s">
        <v>16</v>
      </c>
      <c r="D62" s="4">
        <v>676170</v>
      </c>
      <c r="E62" t="s">
        <v>17</v>
      </c>
      <c r="F62">
        <v>744</v>
      </c>
      <c r="G62" s="1">
        <v>1557240</v>
      </c>
      <c r="H62" t="s">
        <v>22</v>
      </c>
      <c r="I62" t="s">
        <v>32</v>
      </c>
      <c r="J62" t="s">
        <v>23</v>
      </c>
      <c r="K62" s="5">
        <v>18297.57</v>
      </c>
      <c r="L62" t="s">
        <v>52</v>
      </c>
      <c r="N62">
        <v>5</v>
      </c>
      <c r="O62">
        <v>0</v>
      </c>
      <c r="P62">
        <v>712994</v>
      </c>
      <c r="Q62">
        <v>1120196</v>
      </c>
    </row>
    <row r="63" spans="1:17" x14ac:dyDescent="0.2">
      <c r="A63">
        <v>500</v>
      </c>
      <c r="B63" t="s">
        <v>592</v>
      </c>
      <c r="C63" t="s">
        <v>16</v>
      </c>
      <c r="D63" s="4">
        <v>462792</v>
      </c>
      <c r="E63" t="s">
        <v>17</v>
      </c>
      <c r="F63">
        <v>749</v>
      </c>
      <c r="G63" s="1">
        <v>2207743</v>
      </c>
      <c r="H63" t="s">
        <v>22</v>
      </c>
      <c r="I63" t="s">
        <v>19</v>
      </c>
      <c r="J63" t="s">
        <v>23</v>
      </c>
      <c r="K63" s="5">
        <v>19869.63</v>
      </c>
      <c r="L63" t="s">
        <v>593</v>
      </c>
      <c r="N63">
        <v>11</v>
      </c>
      <c r="O63">
        <v>0</v>
      </c>
      <c r="P63">
        <v>710334</v>
      </c>
      <c r="Q63">
        <v>1815682</v>
      </c>
    </row>
    <row r="64" spans="1:17" x14ac:dyDescent="0.2">
      <c r="A64">
        <v>1019</v>
      </c>
      <c r="B64" t="s">
        <v>979</v>
      </c>
      <c r="C64" t="s">
        <v>16</v>
      </c>
      <c r="D64" s="4">
        <v>759308</v>
      </c>
      <c r="E64" t="s">
        <v>17</v>
      </c>
      <c r="F64">
        <v>680</v>
      </c>
      <c r="G64" s="1">
        <v>2950909</v>
      </c>
      <c r="H64" t="s">
        <v>37</v>
      </c>
      <c r="I64" t="s">
        <v>19</v>
      </c>
      <c r="J64" t="s">
        <v>20</v>
      </c>
      <c r="K64" s="5">
        <v>30738.77</v>
      </c>
      <c r="L64" t="s">
        <v>980</v>
      </c>
      <c r="N64">
        <v>14</v>
      </c>
      <c r="O64">
        <v>0</v>
      </c>
      <c r="P64">
        <v>692075</v>
      </c>
      <c r="Q64">
        <v>1282138</v>
      </c>
    </row>
    <row r="65" spans="1:17" x14ac:dyDescent="0.2">
      <c r="A65">
        <v>139</v>
      </c>
      <c r="B65" t="s">
        <v>225</v>
      </c>
      <c r="C65" t="s">
        <v>34</v>
      </c>
      <c r="D65" s="4">
        <v>402534</v>
      </c>
      <c r="E65" t="s">
        <v>17</v>
      </c>
      <c r="F65">
        <v>741</v>
      </c>
      <c r="G65" s="1">
        <v>3090160</v>
      </c>
      <c r="H65" t="s">
        <v>53</v>
      </c>
      <c r="I65" t="s">
        <v>32</v>
      </c>
      <c r="J65" t="s">
        <v>23</v>
      </c>
      <c r="K65" s="5">
        <v>23639.8</v>
      </c>
      <c r="L65" t="s">
        <v>38</v>
      </c>
      <c r="M65">
        <v>6</v>
      </c>
      <c r="N65">
        <v>15</v>
      </c>
      <c r="O65">
        <v>0</v>
      </c>
      <c r="P65">
        <v>691467</v>
      </c>
      <c r="Q65">
        <v>1332188</v>
      </c>
    </row>
    <row r="66" spans="1:17" x14ac:dyDescent="0.2">
      <c r="A66">
        <v>1594</v>
      </c>
      <c r="B66" t="s">
        <v>1387</v>
      </c>
      <c r="C66" t="s">
        <v>34</v>
      </c>
      <c r="D66" s="4">
        <v>131538</v>
      </c>
      <c r="E66" t="s">
        <v>17</v>
      </c>
      <c r="F66">
        <v>737</v>
      </c>
      <c r="G66" s="1">
        <v>1098143</v>
      </c>
      <c r="H66" t="s">
        <v>22</v>
      </c>
      <c r="I66" t="s">
        <v>19</v>
      </c>
      <c r="J66" t="s">
        <v>20</v>
      </c>
      <c r="K66" s="5">
        <v>26538.44</v>
      </c>
      <c r="L66" t="s">
        <v>139</v>
      </c>
      <c r="N66">
        <v>8</v>
      </c>
      <c r="O66">
        <v>0</v>
      </c>
      <c r="P66">
        <v>690042</v>
      </c>
      <c r="Q66">
        <v>861916</v>
      </c>
    </row>
    <row r="67" spans="1:17" x14ac:dyDescent="0.2">
      <c r="A67">
        <v>584</v>
      </c>
      <c r="B67" t="s">
        <v>654</v>
      </c>
      <c r="C67" t="s">
        <v>16</v>
      </c>
      <c r="D67" s="4">
        <v>153868</v>
      </c>
      <c r="E67" t="s">
        <v>17</v>
      </c>
      <c r="F67">
        <v>741</v>
      </c>
      <c r="G67" s="1">
        <v>2183043</v>
      </c>
      <c r="H67" t="s">
        <v>53</v>
      </c>
      <c r="I67" t="s">
        <v>19</v>
      </c>
      <c r="J67" t="s">
        <v>23</v>
      </c>
      <c r="K67" s="5">
        <v>49482.080000000002</v>
      </c>
      <c r="L67" t="s">
        <v>258</v>
      </c>
      <c r="M67">
        <v>38</v>
      </c>
      <c r="N67">
        <v>15</v>
      </c>
      <c r="O67">
        <v>0</v>
      </c>
      <c r="P67">
        <v>688655</v>
      </c>
      <c r="Q67">
        <v>887986</v>
      </c>
    </row>
    <row r="68" spans="1:17" x14ac:dyDescent="0.2">
      <c r="A68">
        <v>497</v>
      </c>
      <c r="B68" t="s">
        <v>588</v>
      </c>
      <c r="C68" t="s">
        <v>34</v>
      </c>
      <c r="D68" s="4">
        <v>129756</v>
      </c>
      <c r="E68" t="s">
        <v>17</v>
      </c>
      <c r="F68">
        <v>745</v>
      </c>
      <c r="G68" s="1">
        <v>1270036</v>
      </c>
      <c r="H68" t="s">
        <v>74</v>
      </c>
      <c r="I68" t="s">
        <v>19</v>
      </c>
      <c r="J68" t="s">
        <v>20</v>
      </c>
      <c r="K68" s="5">
        <v>25675.84</v>
      </c>
      <c r="L68" t="s">
        <v>207</v>
      </c>
      <c r="N68">
        <v>9</v>
      </c>
      <c r="O68">
        <v>0</v>
      </c>
      <c r="P68">
        <v>684893</v>
      </c>
      <c r="Q68">
        <v>858242</v>
      </c>
    </row>
    <row r="69" spans="1:17" x14ac:dyDescent="0.2">
      <c r="A69">
        <v>36</v>
      </c>
      <c r="B69" t="s">
        <v>88</v>
      </c>
      <c r="C69" t="s">
        <v>16</v>
      </c>
      <c r="D69" s="4">
        <v>125796</v>
      </c>
      <c r="E69" t="s">
        <v>17</v>
      </c>
      <c r="F69">
        <v>745</v>
      </c>
      <c r="G69" s="1">
        <v>1261068</v>
      </c>
      <c r="H69" t="s">
        <v>31</v>
      </c>
      <c r="I69" t="s">
        <v>19</v>
      </c>
      <c r="J69" t="s">
        <v>23</v>
      </c>
      <c r="K69" s="5">
        <v>20597.330000000002</v>
      </c>
      <c r="L69" t="s">
        <v>89</v>
      </c>
      <c r="N69">
        <v>13</v>
      </c>
      <c r="O69">
        <v>0</v>
      </c>
      <c r="P69">
        <v>684817</v>
      </c>
      <c r="Q69">
        <v>997414</v>
      </c>
    </row>
    <row r="70" spans="1:17" x14ac:dyDescent="0.2">
      <c r="A70">
        <v>1100</v>
      </c>
      <c r="B70" t="s">
        <v>1031</v>
      </c>
      <c r="C70" t="s">
        <v>16</v>
      </c>
      <c r="D70" s="4">
        <v>52932</v>
      </c>
      <c r="E70" t="s">
        <v>17</v>
      </c>
      <c r="F70">
        <v>704</v>
      </c>
      <c r="G70" s="1">
        <v>2247377</v>
      </c>
      <c r="H70" t="s">
        <v>42</v>
      </c>
      <c r="I70" t="s">
        <v>19</v>
      </c>
      <c r="J70" t="s">
        <v>78</v>
      </c>
      <c r="K70" s="5">
        <v>54124.35</v>
      </c>
      <c r="L70" t="s">
        <v>24</v>
      </c>
      <c r="M70">
        <v>45</v>
      </c>
      <c r="N70">
        <v>17</v>
      </c>
      <c r="O70">
        <v>0</v>
      </c>
      <c r="P70">
        <v>684019</v>
      </c>
      <c r="Q70">
        <v>1001308</v>
      </c>
    </row>
    <row r="71" spans="1:17" x14ac:dyDescent="0.2">
      <c r="A71">
        <v>486</v>
      </c>
      <c r="B71" t="s">
        <v>579</v>
      </c>
      <c r="C71" t="s">
        <v>34</v>
      </c>
      <c r="D71" s="4">
        <v>388168</v>
      </c>
      <c r="E71" t="s">
        <v>17</v>
      </c>
      <c r="F71">
        <v>744</v>
      </c>
      <c r="G71" s="1">
        <v>2234856</v>
      </c>
      <c r="H71" t="s">
        <v>22</v>
      </c>
      <c r="I71" t="s">
        <v>19</v>
      </c>
      <c r="J71" t="s">
        <v>23</v>
      </c>
      <c r="K71" s="5">
        <v>40041.17</v>
      </c>
      <c r="L71" t="s">
        <v>272</v>
      </c>
      <c r="M71">
        <v>18</v>
      </c>
      <c r="N71">
        <v>9</v>
      </c>
      <c r="O71">
        <v>0</v>
      </c>
      <c r="P71">
        <v>681587</v>
      </c>
      <c r="Q71">
        <v>896852</v>
      </c>
    </row>
    <row r="72" spans="1:17" x14ac:dyDescent="0.2">
      <c r="A72">
        <v>185</v>
      </c>
      <c r="B72" t="s">
        <v>285</v>
      </c>
      <c r="C72" t="s">
        <v>16</v>
      </c>
      <c r="D72" s="4">
        <v>441276</v>
      </c>
      <c r="E72" t="s">
        <v>17</v>
      </c>
      <c r="F72">
        <v>747</v>
      </c>
      <c r="G72" s="1">
        <v>2305669</v>
      </c>
      <c r="H72" t="s">
        <v>22</v>
      </c>
      <c r="I72" t="s">
        <v>19</v>
      </c>
      <c r="J72" t="s">
        <v>23</v>
      </c>
      <c r="K72" s="5">
        <v>24017.52</v>
      </c>
      <c r="L72" t="s">
        <v>108</v>
      </c>
      <c r="N72">
        <v>14</v>
      </c>
      <c r="O72">
        <v>0</v>
      </c>
      <c r="P72">
        <v>678851</v>
      </c>
      <c r="Q72">
        <v>2245848</v>
      </c>
    </row>
    <row r="73" spans="1:17" x14ac:dyDescent="0.2">
      <c r="A73">
        <v>985</v>
      </c>
      <c r="B73" t="s">
        <v>956</v>
      </c>
      <c r="C73" t="s">
        <v>16</v>
      </c>
      <c r="D73" s="4">
        <v>479490</v>
      </c>
      <c r="E73" t="s">
        <v>28</v>
      </c>
      <c r="F73">
        <v>680</v>
      </c>
      <c r="G73" s="1">
        <v>2032924</v>
      </c>
      <c r="H73" t="s">
        <v>22</v>
      </c>
      <c r="I73" t="s">
        <v>25</v>
      </c>
      <c r="J73" t="s">
        <v>23</v>
      </c>
      <c r="K73" s="5">
        <v>29477.360000000001</v>
      </c>
      <c r="L73" t="s">
        <v>437</v>
      </c>
      <c r="N73">
        <v>16</v>
      </c>
      <c r="O73">
        <v>0</v>
      </c>
      <c r="P73">
        <v>674956</v>
      </c>
      <c r="Q73">
        <v>1289640</v>
      </c>
    </row>
    <row r="74" spans="1:17" x14ac:dyDescent="0.2">
      <c r="A74">
        <v>1703</v>
      </c>
      <c r="B74" t="s">
        <v>1470</v>
      </c>
      <c r="C74" t="s">
        <v>16</v>
      </c>
      <c r="D74" s="4">
        <v>520608</v>
      </c>
      <c r="E74" t="s">
        <v>17</v>
      </c>
      <c r="F74">
        <v>748</v>
      </c>
      <c r="G74" s="1">
        <v>1386316</v>
      </c>
      <c r="H74" t="s">
        <v>22</v>
      </c>
      <c r="I74" t="s">
        <v>19</v>
      </c>
      <c r="J74" t="s">
        <v>23</v>
      </c>
      <c r="K74" s="5">
        <v>23913.97</v>
      </c>
      <c r="L74" t="s">
        <v>586</v>
      </c>
      <c r="M74">
        <v>40</v>
      </c>
      <c r="N74">
        <v>25</v>
      </c>
      <c r="O74">
        <v>0</v>
      </c>
      <c r="P74">
        <v>674918</v>
      </c>
      <c r="Q74">
        <v>3256132</v>
      </c>
    </row>
    <row r="75" spans="1:17" x14ac:dyDescent="0.2">
      <c r="A75">
        <v>1378</v>
      </c>
      <c r="B75" t="s">
        <v>1238</v>
      </c>
      <c r="C75" t="s">
        <v>16</v>
      </c>
      <c r="D75" s="4">
        <v>505912</v>
      </c>
      <c r="E75" t="s">
        <v>17</v>
      </c>
      <c r="F75">
        <v>747</v>
      </c>
      <c r="G75" s="1">
        <v>1238952</v>
      </c>
      <c r="H75" t="s">
        <v>22</v>
      </c>
      <c r="I75" t="s">
        <v>19</v>
      </c>
      <c r="J75" t="s">
        <v>23</v>
      </c>
      <c r="K75" s="5">
        <v>13835.04</v>
      </c>
      <c r="L75" t="s">
        <v>513</v>
      </c>
      <c r="N75">
        <v>26</v>
      </c>
      <c r="O75">
        <v>0</v>
      </c>
      <c r="P75">
        <v>674785</v>
      </c>
      <c r="Q75">
        <v>1676642</v>
      </c>
    </row>
    <row r="76" spans="1:17" x14ac:dyDescent="0.2">
      <c r="A76">
        <v>769</v>
      </c>
      <c r="B76" t="s">
        <v>802</v>
      </c>
      <c r="C76" t="s">
        <v>16</v>
      </c>
      <c r="D76" s="4">
        <v>403480</v>
      </c>
      <c r="E76" t="s">
        <v>17</v>
      </c>
      <c r="F76">
        <v>713</v>
      </c>
      <c r="G76" s="1">
        <v>2710274</v>
      </c>
      <c r="H76" t="s">
        <v>22</v>
      </c>
      <c r="I76" t="s">
        <v>25</v>
      </c>
      <c r="J76" t="s">
        <v>23</v>
      </c>
      <c r="K76" s="5">
        <v>49236.6</v>
      </c>
      <c r="L76" t="s">
        <v>290</v>
      </c>
      <c r="N76">
        <v>14</v>
      </c>
      <c r="O76">
        <v>0</v>
      </c>
      <c r="P76">
        <v>673873</v>
      </c>
      <c r="Q76">
        <v>865040</v>
      </c>
    </row>
    <row r="77" spans="1:17" x14ac:dyDescent="0.2">
      <c r="A77">
        <v>10</v>
      </c>
      <c r="B77" t="s">
        <v>44</v>
      </c>
      <c r="C77" t="s">
        <v>16</v>
      </c>
      <c r="D77" s="4">
        <v>215952</v>
      </c>
      <c r="E77" t="s">
        <v>17</v>
      </c>
      <c r="F77">
        <v>739</v>
      </c>
      <c r="G77" s="1">
        <v>1454735</v>
      </c>
      <c r="H77" t="s">
        <v>37</v>
      </c>
      <c r="I77" t="s">
        <v>32</v>
      </c>
      <c r="J77" t="s">
        <v>23</v>
      </c>
      <c r="K77" s="5">
        <v>39277.75</v>
      </c>
      <c r="L77" t="s">
        <v>45</v>
      </c>
      <c r="N77">
        <v>20</v>
      </c>
      <c r="O77">
        <v>0</v>
      </c>
      <c r="P77">
        <v>669560</v>
      </c>
      <c r="Q77">
        <v>1021460</v>
      </c>
    </row>
    <row r="78" spans="1:17" x14ac:dyDescent="0.2">
      <c r="A78">
        <v>155</v>
      </c>
      <c r="B78" t="s">
        <v>246</v>
      </c>
      <c r="C78" t="s">
        <v>16</v>
      </c>
      <c r="D78" s="4">
        <v>448822</v>
      </c>
      <c r="E78" t="s">
        <v>17</v>
      </c>
      <c r="F78">
        <v>741</v>
      </c>
      <c r="G78" s="1">
        <v>1027444</v>
      </c>
      <c r="H78" t="s">
        <v>74</v>
      </c>
      <c r="I78" t="s">
        <v>19</v>
      </c>
      <c r="J78" t="s">
        <v>23</v>
      </c>
      <c r="K78" s="5">
        <v>21576.400000000001</v>
      </c>
      <c r="L78" t="s">
        <v>247</v>
      </c>
      <c r="N78">
        <v>8</v>
      </c>
      <c r="O78">
        <v>0</v>
      </c>
      <c r="P78">
        <v>669028</v>
      </c>
      <c r="Q78">
        <v>981838</v>
      </c>
    </row>
    <row r="79" spans="1:17" x14ac:dyDescent="0.2">
      <c r="A79">
        <v>169</v>
      </c>
      <c r="B79" t="s">
        <v>266</v>
      </c>
      <c r="C79" t="s">
        <v>16</v>
      </c>
      <c r="D79" s="4">
        <v>314226</v>
      </c>
      <c r="E79" t="s">
        <v>28</v>
      </c>
      <c r="F79">
        <v>723</v>
      </c>
      <c r="G79" s="1">
        <v>2638454</v>
      </c>
      <c r="H79" t="s">
        <v>74</v>
      </c>
      <c r="I79" t="s">
        <v>19</v>
      </c>
      <c r="J79" t="s">
        <v>78</v>
      </c>
      <c r="K79" s="5">
        <v>34959.43</v>
      </c>
      <c r="L79" t="s">
        <v>267</v>
      </c>
      <c r="M79">
        <v>54</v>
      </c>
      <c r="N79">
        <v>10</v>
      </c>
      <c r="O79">
        <v>0</v>
      </c>
      <c r="P79">
        <v>662815</v>
      </c>
      <c r="Q79">
        <v>969034</v>
      </c>
    </row>
    <row r="80" spans="1:17" x14ac:dyDescent="0.2">
      <c r="A80">
        <v>541</v>
      </c>
      <c r="B80" t="s">
        <v>624</v>
      </c>
      <c r="C80" t="s">
        <v>34</v>
      </c>
      <c r="D80" s="4">
        <v>288354</v>
      </c>
      <c r="E80" t="s">
        <v>28</v>
      </c>
      <c r="F80">
        <v>618</v>
      </c>
      <c r="G80" s="1">
        <v>2298696</v>
      </c>
      <c r="H80" t="s">
        <v>22</v>
      </c>
      <c r="I80" t="s">
        <v>19</v>
      </c>
      <c r="J80" t="s">
        <v>78</v>
      </c>
      <c r="K80" s="5">
        <v>33331.129999999997</v>
      </c>
      <c r="L80" t="s">
        <v>311</v>
      </c>
      <c r="N80">
        <v>18</v>
      </c>
      <c r="O80">
        <v>0</v>
      </c>
      <c r="P80">
        <v>657913</v>
      </c>
      <c r="Q80">
        <v>1429230</v>
      </c>
    </row>
    <row r="81" spans="1:17" x14ac:dyDescent="0.2">
      <c r="A81">
        <v>989</v>
      </c>
      <c r="B81" t="s">
        <v>958</v>
      </c>
      <c r="C81" t="s">
        <v>34</v>
      </c>
      <c r="D81" s="4">
        <v>760298</v>
      </c>
      <c r="E81" t="s">
        <v>28</v>
      </c>
      <c r="F81">
        <v>654</v>
      </c>
      <c r="G81" s="1">
        <v>2251272</v>
      </c>
      <c r="H81" t="s">
        <v>31</v>
      </c>
      <c r="I81" t="s">
        <v>32</v>
      </c>
      <c r="J81" t="s">
        <v>78</v>
      </c>
      <c r="K81" s="5">
        <v>20261.41</v>
      </c>
      <c r="L81" t="s">
        <v>182</v>
      </c>
      <c r="N81">
        <v>10</v>
      </c>
      <c r="O81">
        <v>0</v>
      </c>
      <c r="P81">
        <v>651358</v>
      </c>
      <c r="Q81">
        <v>836132</v>
      </c>
    </row>
    <row r="82" spans="1:17" x14ac:dyDescent="0.2">
      <c r="A82">
        <v>1156</v>
      </c>
      <c r="B82" t="s">
        <v>1072</v>
      </c>
      <c r="C82" t="s">
        <v>16</v>
      </c>
      <c r="D82" s="4">
        <v>758450</v>
      </c>
      <c r="E82" t="s">
        <v>28</v>
      </c>
      <c r="F82">
        <v>723</v>
      </c>
      <c r="G82" s="1">
        <v>2245800</v>
      </c>
      <c r="H82" t="s">
        <v>22</v>
      </c>
      <c r="I82" t="s">
        <v>25</v>
      </c>
      <c r="J82" t="s">
        <v>23</v>
      </c>
      <c r="K82" s="5">
        <v>20960.8</v>
      </c>
      <c r="L82" t="s">
        <v>267</v>
      </c>
      <c r="N82">
        <v>7</v>
      </c>
      <c r="O82">
        <v>0</v>
      </c>
      <c r="P82">
        <v>641725</v>
      </c>
      <c r="Q82">
        <v>762872</v>
      </c>
    </row>
    <row r="83" spans="1:17" x14ac:dyDescent="0.2">
      <c r="A83">
        <v>1883</v>
      </c>
      <c r="B83" t="s">
        <v>1601</v>
      </c>
      <c r="C83" t="s">
        <v>16</v>
      </c>
      <c r="D83" s="4">
        <v>545006</v>
      </c>
      <c r="E83" t="s">
        <v>28</v>
      </c>
      <c r="F83">
        <v>716</v>
      </c>
      <c r="G83" s="1">
        <v>1331444</v>
      </c>
      <c r="H83" t="s">
        <v>29</v>
      </c>
      <c r="I83" t="s">
        <v>19</v>
      </c>
      <c r="J83" t="s">
        <v>23</v>
      </c>
      <c r="K83" s="5">
        <v>32842.639999999999</v>
      </c>
      <c r="L83" t="s">
        <v>169</v>
      </c>
      <c r="N83">
        <v>7</v>
      </c>
      <c r="O83">
        <v>0</v>
      </c>
      <c r="P83">
        <v>640642</v>
      </c>
      <c r="Q83">
        <v>772706</v>
      </c>
    </row>
    <row r="84" spans="1:17" x14ac:dyDescent="0.2">
      <c r="A84">
        <v>163</v>
      </c>
      <c r="B84" t="s">
        <v>257</v>
      </c>
      <c r="C84" t="s">
        <v>16</v>
      </c>
      <c r="D84" s="4">
        <v>645018</v>
      </c>
      <c r="E84" t="s">
        <v>28</v>
      </c>
      <c r="F84">
        <v>737</v>
      </c>
      <c r="G84" s="1">
        <v>2692471</v>
      </c>
      <c r="H84" t="s">
        <v>22</v>
      </c>
      <c r="I84" t="s">
        <v>19</v>
      </c>
      <c r="J84" t="s">
        <v>23</v>
      </c>
      <c r="K84" s="5">
        <v>40386.97</v>
      </c>
      <c r="L84" t="s">
        <v>258</v>
      </c>
      <c r="N84">
        <v>21</v>
      </c>
      <c r="O84">
        <v>0</v>
      </c>
      <c r="P84">
        <v>640376</v>
      </c>
      <c r="Q84">
        <v>1468302</v>
      </c>
    </row>
    <row r="85" spans="1:17" x14ac:dyDescent="0.2">
      <c r="A85">
        <v>1769</v>
      </c>
      <c r="B85" t="s">
        <v>1522</v>
      </c>
      <c r="C85" t="s">
        <v>16</v>
      </c>
      <c r="D85" s="4">
        <v>457666</v>
      </c>
      <c r="E85" t="s">
        <v>17</v>
      </c>
      <c r="F85">
        <v>745</v>
      </c>
      <c r="G85" s="1">
        <v>3293745</v>
      </c>
      <c r="H85" t="s">
        <v>74</v>
      </c>
      <c r="I85" t="s">
        <v>19</v>
      </c>
      <c r="J85" t="s">
        <v>23</v>
      </c>
      <c r="K85" s="5">
        <v>51602.1</v>
      </c>
      <c r="L85" t="s">
        <v>187</v>
      </c>
      <c r="M85">
        <v>76</v>
      </c>
      <c r="N85">
        <v>22</v>
      </c>
      <c r="O85">
        <v>0</v>
      </c>
      <c r="P85">
        <v>640338</v>
      </c>
      <c r="Q85">
        <v>924484</v>
      </c>
    </row>
    <row r="86" spans="1:17" x14ac:dyDescent="0.2">
      <c r="A86">
        <v>1547</v>
      </c>
      <c r="B86" t="s">
        <v>1351</v>
      </c>
      <c r="C86" t="s">
        <v>16</v>
      </c>
      <c r="D86" s="4">
        <v>618398</v>
      </c>
      <c r="E86" t="s">
        <v>17</v>
      </c>
      <c r="F86">
        <v>714</v>
      </c>
      <c r="G86" s="1">
        <v>4100941</v>
      </c>
      <c r="H86" t="s">
        <v>22</v>
      </c>
      <c r="I86" t="s">
        <v>19</v>
      </c>
      <c r="J86" t="s">
        <v>23</v>
      </c>
      <c r="K86" s="5">
        <v>16403.650000000001</v>
      </c>
      <c r="L86" t="s">
        <v>763</v>
      </c>
      <c r="N86">
        <v>30</v>
      </c>
      <c r="O86">
        <v>0</v>
      </c>
      <c r="P86">
        <v>637165</v>
      </c>
      <c r="Q86">
        <v>1901482</v>
      </c>
    </row>
    <row r="87" spans="1:17" x14ac:dyDescent="0.2">
      <c r="A87">
        <v>827</v>
      </c>
      <c r="B87" t="s">
        <v>851</v>
      </c>
      <c r="C87" t="s">
        <v>16</v>
      </c>
      <c r="D87" s="4">
        <v>769230</v>
      </c>
      <c r="E87" t="s">
        <v>28</v>
      </c>
      <c r="F87">
        <v>691</v>
      </c>
      <c r="G87" s="1">
        <v>2799707</v>
      </c>
      <c r="H87" t="s">
        <v>37</v>
      </c>
      <c r="I87" t="s">
        <v>19</v>
      </c>
      <c r="J87" t="s">
        <v>23</v>
      </c>
      <c r="K87" s="5">
        <v>63459.81</v>
      </c>
      <c r="L87" t="s">
        <v>113</v>
      </c>
      <c r="N87">
        <v>18</v>
      </c>
      <c r="O87">
        <v>0</v>
      </c>
      <c r="P87">
        <v>633536</v>
      </c>
      <c r="Q87">
        <v>1047926</v>
      </c>
    </row>
    <row r="88" spans="1:17" x14ac:dyDescent="0.2">
      <c r="A88">
        <v>1074</v>
      </c>
      <c r="B88" t="s">
        <v>1013</v>
      </c>
      <c r="C88" t="s">
        <v>16</v>
      </c>
      <c r="D88" s="4">
        <v>533126</v>
      </c>
      <c r="E88" t="s">
        <v>28</v>
      </c>
      <c r="F88">
        <v>744</v>
      </c>
      <c r="G88" s="1">
        <v>3069488</v>
      </c>
      <c r="H88" t="s">
        <v>22</v>
      </c>
      <c r="I88" t="s">
        <v>19</v>
      </c>
      <c r="J88" t="s">
        <v>23</v>
      </c>
      <c r="K88" s="5">
        <v>27369.69</v>
      </c>
      <c r="L88" t="s">
        <v>97</v>
      </c>
      <c r="N88">
        <v>11</v>
      </c>
      <c r="O88">
        <v>0</v>
      </c>
      <c r="P88">
        <v>631161</v>
      </c>
      <c r="Q88">
        <v>1163734</v>
      </c>
    </row>
    <row r="89" spans="1:17" x14ac:dyDescent="0.2">
      <c r="A89">
        <v>1283</v>
      </c>
      <c r="B89" t="s">
        <v>1164</v>
      </c>
      <c r="C89" t="s">
        <v>16</v>
      </c>
      <c r="D89" s="4">
        <v>536492</v>
      </c>
      <c r="E89" t="s">
        <v>28</v>
      </c>
      <c r="F89">
        <v>720</v>
      </c>
      <c r="G89" s="1">
        <v>1061834</v>
      </c>
      <c r="H89" t="s">
        <v>22</v>
      </c>
      <c r="I89" t="s">
        <v>32</v>
      </c>
      <c r="J89" t="s">
        <v>23</v>
      </c>
      <c r="K89" s="5">
        <v>14069.12</v>
      </c>
      <c r="L89" t="s">
        <v>54</v>
      </c>
      <c r="N89">
        <v>7</v>
      </c>
      <c r="O89">
        <v>0</v>
      </c>
      <c r="P89">
        <v>629603</v>
      </c>
      <c r="Q89">
        <v>1347544</v>
      </c>
    </row>
    <row r="90" spans="1:17" x14ac:dyDescent="0.2">
      <c r="A90">
        <v>238</v>
      </c>
      <c r="B90" t="s">
        <v>346</v>
      </c>
      <c r="C90" t="s">
        <v>16</v>
      </c>
      <c r="D90" s="4">
        <v>732028</v>
      </c>
      <c r="E90" t="s">
        <v>17</v>
      </c>
      <c r="F90">
        <v>737</v>
      </c>
      <c r="G90" s="1">
        <v>1724193</v>
      </c>
      <c r="H90" t="s">
        <v>22</v>
      </c>
      <c r="I90" t="s">
        <v>19</v>
      </c>
      <c r="J90" t="s">
        <v>23</v>
      </c>
      <c r="K90" s="5">
        <v>32041.22</v>
      </c>
      <c r="L90" t="s">
        <v>347</v>
      </c>
      <c r="M90">
        <v>21</v>
      </c>
      <c r="N90">
        <v>14</v>
      </c>
      <c r="O90">
        <v>0</v>
      </c>
      <c r="P90">
        <v>628425</v>
      </c>
      <c r="Q90">
        <v>1017698</v>
      </c>
    </row>
    <row r="91" spans="1:17" x14ac:dyDescent="0.2">
      <c r="A91">
        <v>454</v>
      </c>
      <c r="B91" t="s">
        <v>558</v>
      </c>
      <c r="C91" t="s">
        <v>34</v>
      </c>
      <c r="D91" s="4">
        <v>781022</v>
      </c>
      <c r="E91" t="s">
        <v>28</v>
      </c>
      <c r="F91">
        <v>653</v>
      </c>
      <c r="G91" s="1">
        <v>2004253</v>
      </c>
      <c r="H91" t="s">
        <v>22</v>
      </c>
      <c r="I91" t="s">
        <v>19</v>
      </c>
      <c r="J91" t="s">
        <v>23</v>
      </c>
      <c r="K91" s="5">
        <v>35993.22</v>
      </c>
      <c r="L91" t="s">
        <v>559</v>
      </c>
      <c r="M91">
        <v>48</v>
      </c>
      <c r="N91">
        <v>17</v>
      </c>
      <c r="O91">
        <v>0</v>
      </c>
      <c r="P91">
        <v>622554</v>
      </c>
      <c r="Q91">
        <v>1115862</v>
      </c>
    </row>
    <row r="92" spans="1:17" x14ac:dyDescent="0.2">
      <c r="A92">
        <v>873</v>
      </c>
      <c r="B92" t="s">
        <v>877</v>
      </c>
      <c r="C92" t="s">
        <v>16</v>
      </c>
      <c r="D92" s="4">
        <v>395538</v>
      </c>
      <c r="E92" t="s">
        <v>28</v>
      </c>
      <c r="F92">
        <v>697</v>
      </c>
      <c r="G92" s="1">
        <v>747213</v>
      </c>
      <c r="H92" t="s">
        <v>79</v>
      </c>
      <c r="I92" t="s">
        <v>19</v>
      </c>
      <c r="J92" t="s">
        <v>23</v>
      </c>
      <c r="K92" s="5">
        <v>17933.150000000001</v>
      </c>
      <c r="L92" t="s">
        <v>878</v>
      </c>
      <c r="M92">
        <v>78</v>
      </c>
      <c r="N92">
        <v>15</v>
      </c>
      <c r="O92">
        <v>0</v>
      </c>
      <c r="P92">
        <v>621832</v>
      </c>
      <c r="Q92">
        <v>1046540</v>
      </c>
    </row>
    <row r="93" spans="1:17" x14ac:dyDescent="0.2">
      <c r="A93">
        <v>298</v>
      </c>
      <c r="B93" t="s">
        <v>408</v>
      </c>
      <c r="C93" t="s">
        <v>16</v>
      </c>
      <c r="D93" s="4">
        <v>523248</v>
      </c>
      <c r="E93" t="s">
        <v>28</v>
      </c>
      <c r="F93">
        <v>668</v>
      </c>
      <c r="G93" s="1">
        <v>1468662</v>
      </c>
      <c r="H93" t="s">
        <v>18</v>
      </c>
      <c r="I93" t="s">
        <v>25</v>
      </c>
      <c r="J93" t="s">
        <v>23</v>
      </c>
      <c r="K93" s="5">
        <v>39286.68</v>
      </c>
      <c r="L93" t="s">
        <v>99</v>
      </c>
      <c r="N93">
        <v>9</v>
      </c>
      <c r="O93">
        <v>0</v>
      </c>
      <c r="P93">
        <v>621585</v>
      </c>
      <c r="Q93">
        <v>906466</v>
      </c>
    </row>
    <row r="94" spans="1:17" x14ac:dyDescent="0.2">
      <c r="A94">
        <v>347</v>
      </c>
      <c r="B94" t="s">
        <v>450</v>
      </c>
      <c r="C94" t="s">
        <v>16</v>
      </c>
      <c r="D94" s="4">
        <v>746372</v>
      </c>
      <c r="E94" t="s">
        <v>28</v>
      </c>
      <c r="F94">
        <v>715</v>
      </c>
      <c r="G94" s="1">
        <v>2302116</v>
      </c>
      <c r="I94" t="s">
        <v>19</v>
      </c>
      <c r="J94" t="s">
        <v>23</v>
      </c>
      <c r="K94" s="5">
        <v>40670.639999999999</v>
      </c>
      <c r="L94" t="s">
        <v>451</v>
      </c>
      <c r="N94">
        <v>14</v>
      </c>
      <c r="O94">
        <v>0</v>
      </c>
      <c r="P94">
        <v>620996</v>
      </c>
      <c r="Q94">
        <v>1461482</v>
      </c>
    </row>
    <row r="95" spans="1:17" x14ac:dyDescent="0.2">
      <c r="A95">
        <v>1768</v>
      </c>
      <c r="B95" t="s">
        <v>1521</v>
      </c>
      <c r="C95" t="s">
        <v>16</v>
      </c>
      <c r="D95" s="4">
        <v>729344</v>
      </c>
      <c r="E95" t="s">
        <v>28</v>
      </c>
      <c r="F95">
        <v>685</v>
      </c>
      <c r="G95" s="1">
        <v>4673088</v>
      </c>
      <c r="H95" t="s">
        <v>42</v>
      </c>
      <c r="I95" t="s">
        <v>32</v>
      </c>
      <c r="J95" t="s">
        <v>23</v>
      </c>
      <c r="K95" s="5">
        <v>56076.98</v>
      </c>
      <c r="L95" t="s">
        <v>1173</v>
      </c>
      <c r="N95">
        <v>9</v>
      </c>
      <c r="O95">
        <v>0</v>
      </c>
      <c r="P95">
        <v>620787</v>
      </c>
      <c r="Q95">
        <v>858792</v>
      </c>
    </row>
    <row r="96" spans="1:17" x14ac:dyDescent="0.2">
      <c r="A96">
        <v>688</v>
      </c>
      <c r="B96" t="s">
        <v>737</v>
      </c>
      <c r="C96" t="s">
        <v>16</v>
      </c>
      <c r="D96" s="4">
        <v>333212</v>
      </c>
      <c r="E96" t="s">
        <v>28</v>
      </c>
      <c r="F96">
        <v>692</v>
      </c>
      <c r="G96" s="1">
        <v>959215</v>
      </c>
      <c r="H96" t="s">
        <v>22</v>
      </c>
      <c r="I96" t="s">
        <v>32</v>
      </c>
      <c r="J96" t="s">
        <v>23</v>
      </c>
      <c r="K96" s="5">
        <v>26698.23</v>
      </c>
      <c r="L96" t="s">
        <v>63</v>
      </c>
      <c r="M96">
        <v>36</v>
      </c>
      <c r="N96">
        <v>9</v>
      </c>
      <c r="O96">
        <v>0</v>
      </c>
      <c r="P96">
        <v>616968</v>
      </c>
      <c r="Q96">
        <v>948706</v>
      </c>
    </row>
    <row r="97" spans="1:17" x14ac:dyDescent="0.2">
      <c r="A97">
        <v>1399</v>
      </c>
      <c r="B97" t="s">
        <v>1252</v>
      </c>
      <c r="C97" t="s">
        <v>16</v>
      </c>
      <c r="D97" s="4">
        <v>444444</v>
      </c>
      <c r="E97" t="s">
        <v>17</v>
      </c>
      <c r="F97">
        <v>704</v>
      </c>
      <c r="G97" s="1">
        <v>1458592</v>
      </c>
      <c r="H97" t="s">
        <v>22</v>
      </c>
      <c r="I97" t="s">
        <v>32</v>
      </c>
      <c r="J97" t="s">
        <v>23</v>
      </c>
      <c r="K97" s="5">
        <v>25768.37</v>
      </c>
      <c r="L97" t="s">
        <v>299</v>
      </c>
      <c r="N97">
        <v>24</v>
      </c>
      <c r="O97">
        <v>0</v>
      </c>
      <c r="P97">
        <v>616113</v>
      </c>
      <c r="Q97">
        <v>1017698</v>
      </c>
    </row>
    <row r="98" spans="1:17" x14ac:dyDescent="0.2">
      <c r="A98">
        <v>1730</v>
      </c>
      <c r="B98" t="s">
        <v>1489</v>
      </c>
      <c r="C98" t="s">
        <v>34</v>
      </c>
      <c r="D98" s="4">
        <v>300674</v>
      </c>
      <c r="E98" t="s">
        <v>28</v>
      </c>
      <c r="F98">
        <v>737</v>
      </c>
      <c r="G98" s="1">
        <v>1813854</v>
      </c>
      <c r="H98" t="s">
        <v>22</v>
      </c>
      <c r="I98" t="s">
        <v>19</v>
      </c>
      <c r="J98" t="s">
        <v>23</v>
      </c>
      <c r="K98" s="5">
        <v>32845.68</v>
      </c>
      <c r="L98" t="s">
        <v>161</v>
      </c>
      <c r="N98">
        <v>16</v>
      </c>
      <c r="O98">
        <v>0</v>
      </c>
      <c r="P98">
        <v>608095</v>
      </c>
      <c r="Q98">
        <v>1747174</v>
      </c>
    </row>
    <row r="99" spans="1:17" x14ac:dyDescent="0.2">
      <c r="A99">
        <v>228</v>
      </c>
      <c r="B99" t="s">
        <v>335</v>
      </c>
      <c r="C99" t="s">
        <v>16</v>
      </c>
      <c r="D99" s="4">
        <v>763840</v>
      </c>
      <c r="E99" t="s">
        <v>17</v>
      </c>
      <c r="F99">
        <v>742</v>
      </c>
      <c r="G99" s="1">
        <v>1639776</v>
      </c>
      <c r="H99" t="s">
        <v>22</v>
      </c>
      <c r="I99" t="s">
        <v>19</v>
      </c>
      <c r="J99" t="s">
        <v>23</v>
      </c>
      <c r="K99" s="5">
        <v>23640.18</v>
      </c>
      <c r="L99" t="s">
        <v>336</v>
      </c>
      <c r="N99">
        <v>9</v>
      </c>
      <c r="O99">
        <v>0</v>
      </c>
      <c r="P99">
        <v>606461</v>
      </c>
      <c r="Q99">
        <v>1141800</v>
      </c>
    </row>
    <row r="100" spans="1:17" x14ac:dyDescent="0.2">
      <c r="A100">
        <v>1838</v>
      </c>
      <c r="B100" t="s">
        <v>1572</v>
      </c>
      <c r="C100" t="s">
        <v>16</v>
      </c>
      <c r="D100" s="4">
        <v>466972</v>
      </c>
      <c r="E100" t="s">
        <v>17</v>
      </c>
      <c r="F100">
        <v>722</v>
      </c>
      <c r="G100" s="1">
        <v>1442328</v>
      </c>
      <c r="H100" t="s">
        <v>22</v>
      </c>
      <c r="I100" t="s">
        <v>19</v>
      </c>
      <c r="J100" t="s">
        <v>23</v>
      </c>
      <c r="K100" s="5">
        <v>21009.82</v>
      </c>
      <c r="L100" t="s">
        <v>546</v>
      </c>
      <c r="M100">
        <v>43</v>
      </c>
      <c r="N100">
        <v>12</v>
      </c>
      <c r="O100">
        <v>0</v>
      </c>
      <c r="P100">
        <v>606290</v>
      </c>
      <c r="Q100">
        <v>879736</v>
      </c>
    </row>
    <row r="101" spans="1:17" x14ac:dyDescent="0.2">
      <c r="A101">
        <v>1796</v>
      </c>
      <c r="B101" t="s">
        <v>1539</v>
      </c>
      <c r="C101" t="s">
        <v>16</v>
      </c>
      <c r="D101" s="4">
        <v>270204</v>
      </c>
      <c r="E101" t="s">
        <v>17</v>
      </c>
      <c r="F101">
        <v>749</v>
      </c>
      <c r="G101" s="1">
        <v>1633506</v>
      </c>
      <c r="H101" t="s">
        <v>53</v>
      </c>
      <c r="I101" t="s">
        <v>19</v>
      </c>
      <c r="J101" t="s">
        <v>23</v>
      </c>
      <c r="K101" s="5">
        <v>31308.959999999999</v>
      </c>
      <c r="L101" t="s">
        <v>191</v>
      </c>
      <c r="M101">
        <v>14</v>
      </c>
      <c r="N101">
        <v>15</v>
      </c>
      <c r="O101">
        <v>0</v>
      </c>
      <c r="P101">
        <v>605777</v>
      </c>
      <c r="Q101">
        <v>1209362</v>
      </c>
    </row>
    <row r="102" spans="1:17" x14ac:dyDescent="0.2">
      <c r="A102">
        <v>1856</v>
      </c>
      <c r="B102" t="s">
        <v>1581</v>
      </c>
      <c r="C102" t="s">
        <v>16</v>
      </c>
      <c r="D102" s="4">
        <v>553080</v>
      </c>
      <c r="E102" t="s">
        <v>28</v>
      </c>
      <c r="F102">
        <v>657</v>
      </c>
      <c r="G102" s="1">
        <v>2178122</v>
      </c>
      <c r="H102" t="s">
        <v>22</v>
      </c>
      <c r="I102" t="s">
        <v>19</v>
      </c>
      <c r="J102" t="s">
        <v>23</v>
      </c>
      <c r="K102" s="5">
        <v>24631.03</v>
      </c>
      <c r="L102" t="s">
        <v>476</v>
      </c>
      <c r="M102">
        <v>62</v>
      </c>
      <c r="N102">
        <v>9</v>
      </c>
      <c r="O102">
        <v>0</v>
      </c>
      <c r="P102">
        <v>605302</v>
      </c>
      <c r="Q102">
        <v>787512</v>
      </c>
    </row>
    <row r="103" spans="1:17" x14ac:dyDescent="0.2">
      <c r="A103">
        <v>927</v>
      </c>
      <c r="B103" t="s">
        <v>919</v>
      </c>
      <c r="C103" t="s">
        <v>16</v>
      </c>
      <c r="D103" s="4">
        <v>550770</v>
      </c>
      <c r="E103" t="s">
        <v>28</v>
      </c>
      <c r="F103">
        <v>715</v>
      </c>
      <c r="G103" s="1">
        <v>4090719</v>
      </c>
      <c r="H103" t="s">
        <v>18</v>
      </c>
      <c r="I103" t="s">
        <v>19</v>
      </c>
      <c r="J103" t="s">
        <v>20</v>
      </c>
      <c r="K103" s="5">
        <v>40566.14</v>
      </c>
      <c r="L103" t="s">
        <v>920</v>
      </c>
      <c r="M103">
        <v>43</v>
      </c>
      <c r="N103">
        <v>14</v>
      </c>
      <c r="O103">
        <v>0</v>
      </c>
      <c r="P103">
        <v>605226</v>
      </c>
      <c r="Q103">
        <v>1101848</v>
      </c>
    </row>
    <row r="104" spans="1:17" x14ac:dyDescent="0.2">
      <c r="A104">
        <v>1512</v>
      </c>
      <c r="B104" t="s">
        <v>1327</v>
      </c>
      <c r="C104" t="s">
        <v>34</v>
      </c>
      <c r="D104" s="4">
        <v>540628</v>
      </c>
      <c r="E104" t="s">
        <v>28</v>
      </c>
      <c r="F104">
        <v>722</v>
      </c>
      <c r="G104" s="1">
        <v>2898659</v>
      </c>
      <c r="H104" t="s">
        <v>22</v>
      </c>
      <c r="I104" t="s">
        <v>32</v>
      </c>
      <c r="J104" t="s">
        <v>23</v>
      </c>
      <c r="K104" s="5">
        <v>27778.95</v>
      </c>
      <c r="L104" t="s">
        <v>741</v>
      </c>
      <c r="N104">
        <v>7</v>
      </c>
      <c r="O104">
        <v>0</v>
      </c>
      <c r="P104">
        <v>603022</v>
      </c>
      <c r="Q104">
        <v>778404</v>
      </c>
    </row>
    <row r="105" spans="1:17" x14ac:dyDescent="0.2">
      <c r="A105">
        <v>1177</v>
      </c>
      <c r="B105" t="s">
        <v>1086</v>
      </c>
      <c r="C105" t="s">
        <v>16</v>
      </c>
      <c r="D105" s="4">
        <v>26400</v>
      </c>
      <c r="E105" t="s">
        <v>17</v>
      </c>
      <c r="F105">
        <v>659</v>
      </c>
      <c r="G105" s="1">
        <v>1330532</v>
      </c>
      <c r="H105" t="s">
        <v>49</v>
      </c>
      <c r="I105" t="s">
        <v>19</v>
      </c>
      <c r="J105" t="s">
        <v>20</v>
      </c>
      <c r="K105" s="5">
        <v>24392.959999999999</v>
      </c>
      <c r="L105" t="s">
        <v>67</v>
      </c>
      <c r="N105">
        <v>16</v>
      </c>
      <c r="O105">
        <v>0</v>
      </c>
      <c r="P105">
        <v>602699</v>
      </c>
      <c r="Q105">
        <v>1166968</v>
      </c>
    </row>
    <row r="106" spans="1:17" x14ac:dyDescent="0.2">
      <c r="A106">
        <v>684</v>
      </c>
      <c r="B106" t="s">
        <v>734</v>
      </c>
      <c r="C106" t="s">
        <v>16</v>
      </c>
      <c r="D106" s="4">
        <v>341550</v>
      </c>
      <c r="E106" t="s">
        <v>17</v>
      </c>
      <c r="F106">
        <v>682</v>
      </c>
      <c r="G106" s="1">
        <v>823612</v>
      </c>
      <c r="H106" t="s">
        <v>29</v>
      </c>
      <c r="I106" t="s">
        <v>32</v>
      </c>
      <c r="J106" t="s">
        <v>23</v>
      </c>
      <c r="K106" s="5">
        <v>19149.150000000001</v>
      </c>
      <c r="L106" t="s">
        <v>120</v>
      </c>
      <c r="M106">
        <v>36</v>
      </c>
      <c r="N106">
        <v>26</v>
      </c>
      <c r="O106">
        <v>0</v>
      </c>
      <c r="P106">
        <v>600153</v>
      </c>
      <c r="Q106">
        <v>769560</v>
      </c>
    </row>
    <row r="107" spans="1:17" x14ac:dyDescent="0.2">
      <c r="A107">
        <v>848</v>
      </c>
      <c r="B107" t="s">
        <v>864</v>
      </c>
      <c r="C107" t="s">
        <v>16</v>
      </c>
      <c r="D107" s="4">
        <v>568414</v>
      </c>
      <c r="E107" t="s">
        <v>28</v>
      </c>
      <c r="F107">
        <v>717</v>
      </c>
      <c r="G107" s="1">
        <v>1116744</v>
      </c>
      <c r="H107" t="s">
        <v>29</v>
      </c>
      <c r="I107" t="s">
        <v>19</v>
      </c>
      <c r="J107" t="s">
        <v>23</v>
      </c>
      <c r="K107" s="5">
        <v>12656.47</v>
      </c>
      <c r="L107" t="s">
        <v>336</v>
      </c>
      <c r="N107">
        <v>8</v>
      </c>
      <c r="O107">
        <v>0</v>
      </c>
      <c r="P107">
        <v>598044</v>
      </c>
      <c r="Q107">
        <v>969826</v>
      </c>
    </row>
    <row r="108" spans="1:17" x14ac:dyDescent="0.2">
      <c r="A108">
        <v>468</v>
      </c>
      <c r="B108" t="s">
        <v>568</v>
      </c>
      <c r="C108" t="s">
        <v>16</v>
      </c>
      <c r="D108" s="4">
        <v>430012</v>
      </c>
      <c r="E108" t="s">
        <v>17</v>
      </c>
      <c r="F108">
        <v>723</v>
      </c>
      <c r="G108" s="1">
        <v>1392662</v>
      </c>
      <c r="H108" t="s">
        <v>22</v>
      </c>
      <c r="I108" t="s">
        <v>19</v>
      </c>
      <c r="J108" t="s">
        <v>23</v>
      </c>
      <c r="K108" s="5">
        <v>21470</v>
      </c>
      <c r="L108" t="s">
        <v>46</v>
      </c>
      <c r="N108">
        <v>21</v>
      </c>
      <c r="O108">
        <v>1</v>
      </c>
      <c r="P108">
        <v>597360</v>
      </c>
      <c r="Q108">
        <v>2034340</v>
      </c>
    </row>
    <row r="109" spans="1:17" x14ac:dyDescent="0.2">
      <c r="A109">
        <v>1249</v>
      </c>
      <c r="B109" t="s">
        <v>1137</v>
      </c>
      <c r="C109" t="s">
        <v>16</v>
      </c>
      <c r="D109" s="4">
        <v>263714</v>
      </c>
      <c r="E109" t="s">
        <v>28</v>
      </c>
      <c r="F109">
        <v>717</v>
      </c>
      <c r="G109" s="1">
        <v>4744775</v>
      </c>
      <c r="H109" t="s">
        <v>18</v>
      </c>
      <c r="I109" t="s">
        <v>19</v>
      </c>
      <c r="J109" t="s">
        <v>23</v>
      </c>
      <c r="K109" s="5">
        <v>72357.89</v>
      </c>
      <c r="L109" t="s">
        <v>1138</v>
      </c>
      <c r="M109">
        <v>55</v>
      </c>
      <c r="N109">
        <v>10</v>
      </c>
      <c r="O109">
        <v>0</v>
      </c>
      <c r="P109">
        <v>594738</v>
      </c>
      <c r="Q109">
        <v>760078</v>
      </c>
    </row>
    <row r="110" spans="1:17" x14ac:dyDescent="0.2">
      <c r="A110">
        <v>948</v>
      </c>
      <c r="B110" t="s">
        <v>933</v>
      </c>
      <c r="C110" t="s">
        <v>16</v>
      </c>
      <c r="D110" s="4">
        <v>520542</v>
      </c>
      <c r="E110" t="s">
        <v>17</v>
      </c>
      <c r="F110">
        <v>743</v>
      </c>
      <c r="G110" s="1">
        <v>1251435</v>
      </c>
      <c r="H110" t="s">
        <v>49</v>
      </c>
      <c r="I110" t="s">
        <v>19</v>
      </c>
      <c r="J110" t="s">
        <v>23</v>
      </c>
      <c r="K110" s="5">
        <v>25132.82</v>
      </c>
      <c r="L110" t="s">
        <v>67</v>
      </c>
      <c r="N110">
        <v>14</v>
      </c>
      <c r="O110">
        <v>0</v>
      </c>
      <c r="P110">
        <v>593769</v>
      </c>
      <c r="Q110">
        <v>887128</v>
      </c>
    </row>
    <row r="111" spans="1:17" x14ac:dyDescent="0.2">
      <c r="A111">
        <v>1891</v>
      </c>
      <c r="B111" t="s">
        <v>1609</v>
      </c>
      <c r="C111" t="s">
        <v>16</v>
      </c>
      <c r="D111" s="4">
        <v>620620</v>
      </c>
      <c r="E111" t="s">
        <v>17</v>
      </c>
      <c r="F111">
        <v>712</v>
      </c>
      <c r="G111" s="1">
        <v>1835058</v>
      </c>
      <c r="H111" t="s">
        <v>18</v>
      </c>
      <c r="I111" t="s">
        <v>32</v>
      </c>
      <c r="J111" t="s">
        <v>23</v>
      </c>
      <c r="K111" s="5">
        <v>27372.92</v>
      </c>
      <c r="L111" t="s">
        <v>494</v>
      </c>
      <c r="N111">
        <v>10</v>
      </c>
      <c r="O111">
        <v>0</v>
      </c>
      <c r="P111">
        <v>592800</v>
      </c>
      <c r="Q111">
        <v>825000</v>
      </c>
    </row>
    <row r="112" spans="1:17" x14ac:dyDescent="0.2">
      <c r="A112">
        <v>295</v>
      </c>
      <c r="B112" t="s">
        <v>404</v>
      </c>
      <c r="C112" t="s">
        <v>16</v>
      </c>
      <c r="D112" s="4">
        <v>205524</v>
      </c>
      <c r="E112" t="s">
        <v>17</v>
      </c>
      <c r="F112">
        <v>676</v>
      </c>
      <c r="G112" s="1">
        <v>1167132</v>
      </c>
      <c r="I112" t="s">
        <v>19</v>
      </c>
      <c r="J112" t="s">
        <v>23</v>
      </c>
      <c r="K112" s="5">
        <v>18479.59</v>
      </c>
      <c r="L112" t="s">
        <v>299</v>
      </c>
      <c r="M112">
        <v>41</v>
      </c>
      <c r="N112">
        <v>19</v>
      </c>
      <c r="O112">
        <v>0</v>
      </c>
      <c r="P112">
        <v>592249</v>
      </c>
      <c r="Q112">
        <v>864754</v>
      </c>
    </row>
    <row r="113" spans="1:17" x14ac:dyDescent="0.2">
      <c r="A113">
        <v>935</v>
      </c>
      <c r="B113" t="s">
        <v>925</v>
      </c>
      <c r="C113" t="s">
        <v>34</v>
      </c>
      <c r="D113" s="4">
        <v>522456</v>
      </c>
      <c r="E113" t="s">
        <v>28</v>
      </c>
      <c r="F113">
        <v>705</v>
      </c>
      <c r="G113" s="1">
        <v>1302469</v>
      </c>
      <c r="H113" t="s">
        <v>22</v>
      </c>
      <c r="I113" t="s">
        <v>19</v>
      </c>
      <c r="J113" t="s">
        <v>23</v>
      </c>
      <c r="K113" s="5">
        <v>35492.19</v>
      </c>
      <c r="L113" t="s">
        <v>415</v>
      </c>
      <c r="N113">
        <v>15</v>
      </c>
      <c r="O113">
        <v>0</v>
      </c>
      <c r="P113">
        <v>589095</v>
      </c>
      <c r="Q113">
        <v>1188330</v>
      </c>
    </row>
    <row r="114" spans="1:17" x14ac:dyDescent="0.2">
      <c r="A114">
        <v>242</v>
      </c>
      <c r="B114" t="s">
        <v>350</v>
      </c>
      <c r="C114" t="s">
        <v>16</v>
      </c>
      <c r="D114" s="4">
        <v>77132</v>
      </c>
      <c r="E114" t="s">
        <v>17</v>
      </c>
      <c r="F114">
        <v>657</v>
      </c>
      <c r="G114" s="1">
        <v>2093762</v>
      </c>
      <c r="H114" t="s">
        <v>31</v>
      </c>
      <c r="I114" t="s">
        <v>32</v>
      </c>
      <c r="J114" t="s">
        <v>1699</v>
      </c>
      <c r="K114" s="5">
        <v>47284.160000000003</v>
      </c>
      <c r="L114" t="s">
        <v>215</v>
      </c>
      <c r="M114">
        <v>81</v>
      </c>
      <c r="N114">
        <v>13</v>
      </c>
      <c r="O114">
        <v>0</v>
      </c>
      <c r="P114">
        <v>588449</v>
      </c>
      <c r="Q114">
        <v>703142</v>
      </c>
    </row>
    <row r="115" spans="1:17" x14ac:dyDescent="0.2">
      <c r="A115">
        <v>1984</v>
      </c>
      <c r="B115" t="s">
        <v>1682</v>
      </c>
      <c r="C115" t="s">
        <v>16</v>
      </c>
      <c r="D115" s="4">
        <v>765314</v>
      </c>
      <c r="E115" t="s">
        <v>17</v>
      </c>
      <c r="F115">
        <v>740</v>
      </c>
      <c r="G115" s="1">
        <v>4060091</v>
      </c>
      <c r="H115" t="s">
        <v>37</v>
      </c>
      <c r="I115" t="s">
        <v>19</v>
      </c>
      <c r="J115" t="s">
        <v>78</v>
      </c>
      <c r="K115" s="5">
        <v>22161.22</v>
      </c>
      <c r="L115" t="s">
        <v>111</v>
      </c>
      <c r="N115">
        <v>7</v>
      </c>
      <c r="O115">
        <v>0</v>
      </c>
      <c r="P115">
        <v>587879</v>
      </c>
      <c r="Q115">
        <v>1409320</v>
      </c>
    </row>
    <row r="116" spans="1:17" x14ac:dyDescent="0.2">
      <c r="A116">
        <v>1812</v>
      </c>
      <c r="B116" t="s">
        <v>1553</v>
      </c>
      <c r="C116" t="s">
        <v>16</v>
      </c>
      <c r="D116" s="4">
        <v>249194</v>
      </c>
      <c r="E116" t="s">
        <v>28</v>
      </c>
      <c r="F116">
        <v>738</v>
      </c>
      <c r="G116" s="1">
        <v>1056818</v>
      </c>
      <c r="H116" t="s">
        <v>55</v>
      </c>
      <c r="I116" t="s">
        <v>32</v>
      </c>
      <c r="J116" t="s">
        <v>23</v>
      </c>
      <c r="K116" s="5">
        <v>23249.73</v>
      </c>
      <c r="L116" t="s">
        <v>287</v>
      </c>
      <c r="N116">
        <v>15</v>
      </c>
      <c r="O116">
        <v>0</v>
      </c>
      <c r="P116">
        <v>587556</v>
      </c>
      <c r="Q116">
        <v>1391258</v>
      </c>
    </row>
    <row r="117" spans="1:17" x14ac:dyDescent="0.2">
      <c r="A117">
        <v>1517</v>
      </c>
      <c r="B117" t="s">
        <v>1332</v>
      </c>
      <c r="C117" t="s">
        <v>34</v>
      </c>
      <c r="D117" s="4">
        <v>621918</v>
      </c>
      <c r="E117" t="s">
        <v>28</v>
      </c>
      <c r="F117">
        <v>715</v>
      </c>
      <c r="G117" s="1">
        <v>2148425</v>
      </c>
      <c r="H117" t="s">
        <v>22</v>
      </c>
      <c r="I117" t="s">
        <v>19</v>
      </c>
      <c r="J117" t="s">
        <v>23</v>
      </c>
      <c r="K117" s="5">
        <v>20947.12</v>
      </c>
      <c r="L117" t="s">
        <v>56</v>
      </c>
      <c r="M117">
        <v>19</v>
      </c>
      <c r="N117">
        <v>9</v>
      </c>
      <c r="O117">
        <v>0</v>
      </c>
      <c r="P117">
        <v>585884</v>
      </c>
      <c r="Q117">
        <v>784278</v>
      </c>
    </row>
    <row r="118" spans="1:17" x14ac:dyDescent="0.2">
      <c r="A118">
        <v>1246</v>
      </c>
      <c r="B118" t="s">
        <v>1134</v>
      </c>
      <c r="C118" t="s">
        <v>16</v>
      </c>
      <c r="D118" s="4">
        <v>501138</v>
      </c>
      <c r="E118" t="s">
        <v>28</v>
      </c>
      <c r="F118">
        <v>713</v>
      </c>
      <c r="G118" s="1">
        <v>1518632</v>
      </c>
      <c r="H118" t="s">
        <v>53</v>
      </c>
      <c r="I118" t="s">
        <v>19</v>
      </c>
      <c r="J118" t="s">
        <v>23</v>
      </c>
      <c r="K118" s="5">
        <v>14679.97</v>
      </c>
      <c r="L118" t="s">
        <v>252</v>
      </c>
      <c r="N118">
        <v>8</v>
      </c>
      <c r="O118">
        <v>0</v>
      </c>
      <c r="P118">
        <v>584155</v>
      </c>
      <c r="Q118">
        <v>1184568</v>
      </c>
    </row>
    <row r="119" spans="1:17" x14ac:dyDescent="0.2">
      <c r="A119">
        <v>1835</v>
      </c>
      <c r="B119" t="s">
        <v>1569</v>
      </c>
      <c r="C119" t="s">
        <v>16</v>
      </c>
      <c r="D119" s="4">
        <v>348766</v>
      </c>
      <c r="E119" t="s">
        <v>28</v>
      </c>
      <c r="F119">
        <v>712</v>
      </c>
      <c r="G119" s="1">
        <v>1351546</v>
      </c>
      <c r="H119" t="s">
        <v>22</v>
      </c>
      <c r="I119" t="s">
        <v>19</v>
      </c>
      <c r="J119" t="s">
        <v>23</v>
      </c>
      <c r="K119" s="5">
        <v>38406.410000000003</v>
      </c>
      <c r="L119" t="s">
        <v>84</v>
      </c>
      <c r="M119">
        <v>50</v>
      </c>
      <c r="N119">
        <v>16</v>
      </c>
      <c r="O119">
        <v>0</v>
      </c>
      <c r="P119">
        <v>583661</v>
      </c>
      <c r="Q119">
        <v>1071004</v>
      </c>
    </row>
    <row r="120" spans="1:17" x14ac:dyDescent="0.2">
      <c r="A120">
        <v>1897</v>
      </c>
      <c r="B120" t="s">
        <v>1613</v>
      </c>
      <c r="C120" t="s">
        <v>16</v>
      </c>
      <c r="D120" s="4">
        <v>448404</v>
      </c>
      <c r="E120" t="s">
        <v>28</v>
      </c>
      <c r="F120">
        <v>717</v>
      </c>
      <c r="G120" s="1">
        <v>968145</v>
      </c>
      <c r="H120" t="s">
        <v>18</v>
      </c>
      <c r="I120" t="s">
        <v>19</v>
      </c>
      <c r="J120" t="s">
        <v>23</v>
      </c>
      <c r="K120" s="5">
        <v>17265.3</v>
      </c>
      <c r="L120" t="s">
        <v>52</v>
      </c>
      <c r="M120">
        <v>7</v>
      </c>
      <c r="N120">
        <v>12</v>
      </c>
      <c r="O120">
        <v>0</v>
      </c>
      <c r="P120">
        <v>583661</v>
      </c>
      <c r="Q120">
        <v>1132010</v>
      </c>
    </row>
    <row r="121" spans="1:17" x14ac:dyDescent="0.2">
      <c r="A121">
        <v>351</v>
      </c>
      <c r="B121" t="s">
        <v>454</v>
      </c>
      <c r="C121" t="s">
        <v>34</v>
      </c>
      <c r="D121" s="4">
        <v>563068</v>
      </c>
      <c r="E121" t="s">
        <v>28</v>
      </c>
      <c r="F121">
        <v>623</v>
      </c>
      <c r="G121" s="1">
        <v>2094807</v>
      </c>
      <c r="H121" t="s">
        <v>37</v>
      </c>
      <c r="I121" t="s">
        <v>32</v>
      </c>
      <c r="J121" t="s">
        <v>23</v>
      </c>
      <c r="K121" s="5">
        <v>35960.92</v>
      </c>
      <c r="L121" t="s">
        <v>131</v>
      </c>
      <c r="N121">
        <v>17</v>
      </c>
      <c r="O121">
        <v>0</v>
      </c>
      <c r="P121">
        <v>580203</v>
      </c>
      <c r="Q121">
        <v>917774</v>
      </c>
    </row>
    <row r="122" spans="1:17" x14ac:dyDescent="0.2">
      <c r="A122">
        <v>605</v>
      </c>
      <c r="B122" t="s">
        <v>676</v>
      </c>
      <c r="C122" t="s">
        <v>16</v>
      </c>
      <c r="D122" s="4">
        <v>553916</v>
      </c>
      <c r="E122" t="s">
        <v>28</v>
      </c>
      <c r="F122">
        <v>594</v>
      </c>
      <c r="G122" s="1">
        <v>2009174</v>
      </c>
      <c r="H122" t="s">
        <v>29</v>
      </c>
      <c r="I122" t="s">
        <v>19</v>
      </c>
      <c r="J122" t="s">
        <v>23</v>
      </c>
      <c r="K122" s="5">
        <v>29451.14</v>
      </c>
      <c r="L122" t="s">
        <v>677</v>
      </c>
      <c r="N122">
        <v>10</v>
      </c>
      <c r="O122">
        <v>0</v>
      </c>
      <c r="P122">
        <v>579443</v>
      </c>
      <c r="Q122">
        <v>680460</v>
      </c>
    </row>
    <row r="123" spans="1:17" x14ac:dyDescent="0.2">
      <c r="A123">
        <v>323</v>
      </c>
      <c r="B123" t="s">
        <v>430</v>
      </c>
      <c r="C123" t="s">
        <v>16</v>
      </c>
      <c r="D123" s="4">
        <v>753610</v>
      </c>
      <c r="E123" t="s">
        <v>28</v>
      </c>
      <c r="F123">
        <v>676</v>
      </c>
      <c r="G123" s="1">
        <v>2212835</v>
      </c>
      <c r="H123" t="s">
        <v>22</v>
      </c>
      <c r="I123" t="s">
        <v>19</v>
      </c>
      <c r="J123" t="s">
        <v>23</v>
      </c>
      <c r="K123" s="5">
        <v>35221.06</v>
      </c>
      <c r="L123" t="s">
        <v>21</v>
      </c>
      <c r="N123">
        <v>17</v>
      </c>
      <c r="O123">
        <v>0</v>
      </c>
      <c r="P123">
        <v>579158</v>
      </c>
      <c r="Q123">
        <v>1086866</v>
      </c>
    </row>
    <row r="124" spans="1:17" x14ac:dyDescent="0.2">
      <c r="A124">
        <v>1542</v>
      </c>
      <c r="B124" t="s">
        <v>1347</v>
      </c>
      <c r="C124" t="s">
        <v>16</v>
      </c>
      <c r="D124" s="4">
        <v>399630</v>
      </c>
      <c r="E124" t="s">
        <v>17</v>
      </c>
      <c r="F124">
        <v>712</v>
      </c>
      <c r="G124" s="1">
        <v>1335985</v>
      </c>
      <c r="H124" t="s">
        <v>49</v>
      </c>
      <c r="I124" t="s">
        <v>32</v>
      </c>
      <c r="J124" t="s">
        <v>23</v>
      </c>
      <c r="K124" s="5">
        <v>28946.5</v>
      </c>
      <c r="L124" t="s">
        <v>209</v>
      </c>
      <c r="N124">
        <v>13</v>
      </c>
      <c r="O124">
        <v>0</v>
      </c>
      <c r="P124">
        <v>579025</v>
      </c>
      <c r="Q124">
        <v>687632</v>
      </c>
    </row>
    <row r="125" spans="1:17" x14ac:dyDescent="0.2">
      <c r="A125">
        <v>1071</v>
      </c>
      <c r="B125" t="s">
        <v>1011</v>
      </c>
      <c r="C125" t="s">
        <v>16</v>
      </c>
      <c r="D125" s="4">
        <v>111496</v>
      </c>
      <c r="E125" t="s">
        <v>17</v>
      </c>
      <c r="F125">
        <v>741</v>
      </c>
      <c r="G125" s="1">
        <v>1328822</v>
      </c>
      <c r="H125" t="s">
        <v>55</v>
      </c>
      <c r="I125" t="s">
        <v>19</v>
      </c>
      <c r="J125" t="s">
        <v>78</v>
      </c>
      <c r="K125" s="5">
        <v>20264.64</v>
      </c>
      <c r="L125" t="s">
        <v>45</v>
      </c>
      <c r="N125">
        <v>20</v>
      </c>
      <c r="O125">
        <v>0</v>
      </c>
      <c r="P125">
        <v>578778</v>
      </c>
      <c r="Q125">
        <v>820270</v>
      </c>
    </row>
    <row r="126" spans="1:17" x14ac:dyDescent="0.2">
      <c r="A126">
        <v>1877</v>
      </c>
      <c r="B126" t="s">
        <v>1598</v>
      </c>
      <c r="C126" t="s">
        <v>16</v>
      </c>
      <c r="D126" s="4">
        <v>549450</v>
      </c>
      <c r="E126" t="s">
        <v>17</v>
      </c>
      <c r="F126">
        <v>728</v>
      </c>
      <c r="G126" s="1">
        <v>2372625</v>
      </c>
      <c r="H126" t="s">
        <v>74</v>
      </c>
      <c r="I126" t="s">
        <v>32</v>
      </c>
      <c r="J126" t="s">
        <v>23</v>
      </c>
      <c r="K126" s="5">
        <v>26098.97</v>
      </c>
      <c r="L126" t="s">
        <v>515</v>
      </c>
      <c r="M126">
        <v>46</v>
      </c>
      <c r="N126">
        <v>10</v>
      </c>
      <c r="O126">
        <v>0</v>
      </c>
      <c r="P126">
        <v>574218</v>
      </c>
      <c r="Q126">
        <v>1183050</v>
      </c>
    </row>
    <row r="127" spans="1:17" x14ac:dyDescent="0.2">
      <c r="A127">
        <v>1870</v>
      </c>
      <c r="B127" t="s">
        <v>1592</v>
      </c>
      <c r="C127" t="s">
        <v>16</v>
      </c>
      <c r="D127" s="4">
        <v>772024</v>
      </c>
      <c r="E127" t="s">
        <v>17</v>
      </c>
      <c r="F127">
        <v>723</v>
      </c>
      <c r="G127" s="1">
        <v>2908748</v>
      </c>
      <c r="H127" t="s">
        <v>74</v>
      </c>
      <c r="I127" t="s">
        <v>19</v>
      </c>
      <c r="J127" t="s">
        <v>23</v>
      </c>
      <c r="K127" s="5">
        <v>34662.65</v>
      </c>
      <c r="L127" t="s">
        <v>30</v>
      </c>
      <c r="N127">
        <v>17</v>
      </c>
      <c r="O127">
        <v>1</v>
      </c>
      <c r="P127">
        <v>572812</v>
      </c>
      <c r="Q127">
        <v>741070</v>
      </c>
    </row>
    <row r="128" spans="1:17" x14ac:dyDescent="0.2">
      <c r="A128">
        <v>1445</v>
      </c>
      <c r="B128" t="s">
        <v>1290</v>
      </c>
      <c r="C128" t="s">
        <v>34</v>
      </c>
      <c r="D128" s="4">
        <v>560956</v>
      </c>
      <c r="E128" t="s">
        <v>28</v>
      </c>
      <c r="F128">
        <v>668</v>
      </c>
      <c r="G128" s="1">
        <v>3391253</v>
      </c>
      <c r="H128" t="s">
        <v>42</v>
      </c>
      <c r="I128" t="s">
        <v>19</v>
      </c>
      <c r="J128" t="s">
        <v>78</v>
      </c>
      <c r="K128" s="5">
        <v>35325.56</v>
      </c>
      <c r="L128" t="s">
        <v>1291</v>
      </c>
      <c r="M128">
        <v>22</v>
      </c>
      <c r="N128">
        <v>29</v>
      </c>
      <c r="O128">
        <v>0</v>
      </c>
      <c r="P128">
        <v>570912</v>
      </c>
      <c r="Q128">
        <v>2592348</v>
      </c>
    </row>
    <row r="129" spans="1:17" x14ac:dyDescent="0.2">
      <c r="A129">
        <v>749</v>
      </c>
      <c r="B129" t="s">
        <v>786</v>
      </c>
      <c r="C129" t="s">
        <v>34</v>
      </c>
      <c r="D129" s="4">
        <v>400400</v>
      </c>
      <c r="E129" t="s">
        <v>17</v>
      </c>
      <c r="F129">
        <v>719</v>
      </c>
      <c r="G129" s="1">
        <v>1152654</v>
      </c>
      <c r="H129" t="s">
        <v>22</v>
      </c>
      <c r="I129" t="s">
        <v>19</v>
      </c>
      <c r="J129" t="s">
        <v>23</v>
      </c>
      <c r="K129" s="5">
        <v>28047.99</v>
      </c>
      <c r="L129" t="s">
        <v>30</v>
      </c>
      <c r="N129">
        <v>36</v>
      </c>
      <c r="O129">
        <v>0</v>
      </c>
      <c r="P129">
        <v>569962</v>
      </c>
      <c r="Q129">
        <v>1499916</v>
      </c>
    </row>
    <row r="130" spans="1:17" x14ac:dyDescent="0.2">
      <c r="A130">
        <v>1238</v>
      </c>
      <c r="B130" t="s">
        <v>1128</v>
      </c>
      <c r="C130" t="s">
        <v>16</v>
      </c>
      <c r="D130" s="4">
        <v>554906</v>
      </c>
      <c r="E130" t="s">
        <v>28</v>
      </c>
      <c r="F130">
        <v>596</v>
      </c>
      <c r="G130" s="1">
        <v>3833820</v>
      </c>
      <c r="H130" t="s">
        <v>55</v>
      </c>
      <c r="I130" t="s">
        <v>32</v>
      </c>
      <c r="J130" t="s">
        <v>23</v>
      </c>
      <c r="K130" s="5">
        <v>30510.959999999999</v>
      </c>
      <c r="L130" t="s">
        <v>1129</v>
      </c>
      <c r="N130">
        <v>29</v>
      </c>
      <c r="O130">
        <v>0</v>
      </c>
      <c r="P130">
        <v>568936</v>
      </c>
      <c r="Q130">
        <v>1438360</v>
      </c>
    </row>
    <row r="131" spans="1:17" x14ac:dyDescent="0.2">
      <c r="A131">
        <v>1913</v>
      </c>
      <c r="B131" t="s">
        <v>1626</v>
      </c>
      <c r="C131" t="s">
        <v>16</v>
      </c>
      <c r="D131" s="4">
        <v>661716</v>
      </c>
      <c r="E131" t="s">
        <v>28</v>
      </c>
      <c r="F131">
        <v>717</v>
      </c>
      <c r="G131" s="1">
        <v>1619199</v>
      </c>
      <c r="H131" t="s">
        <v>22</v>
      </c>
      <c r="I131" t="s">
        <v>19</v>
      </c>
      <c r="J131" t="s">
        <v>23</v>
      </c>
      <c r="K131" s="5">
        <v>35757.24</v>
      </c>
      <c r="L131" t="s">
        <v>187</v>
      </c>
      <c r="M131">
        <v>5</v>
      </c>
      <c r="N131">
        <v>15</v>
      </c>
      <c r="O131">
        <v>0</v>
      </c>
      <c r="P131">
        <v>568784</v>
      </c>
      <c r="Q131">
        <v>1081410</v>
      </c>
    </row>
    <row r="132" spans="1:17" x14ac:dyDescent="0.2">
      <c r="A132">
        <v>704</v>
      </c>
      <c r="B132" t="s">
        <v>751</v>
      </c>
      <c r="C132" t="s">
        <v>16</v>
      </c>
      <c r="D132" s="4">
        <v>222684</v>
      </c>
      <c r="E132" t="s">
        <v>17</v>
      </c>
      <c r="F132">
        <v>707</v>
      </c>
      <c r="G132" s="1">
        <v>1634703</v>
      </c>
      <c r="H132" t="s">
        <v>22</v>
      </c>
      <c r="I132" t="s">
        <v>19</v>
      </c>
      <c r="J132" t="s">
        <v>80</v>
      </c>
      <c r="K132" s="5">
        <v>28198.66</v>
      </c>
      <c r="L132" t="s">
        <v>265</v>
      </c>
      <c r="M132">
        <v>8</v>
      </c>
      <c r="N132">
        <v>22</v>
      </c>
      <c r="O132">
        <v>0</v>
      </c>
      <c r="P132">
        <v>565782</v>
      </c>
      <c r="Q132">
        <v>843128</v>
      </c>
    </row>
    <row r="133" spans="1:17" x14ac:dyDescent="0.2">
      <c r="A133">
        <v>1087</v>
      </c>
      <c r="B133" t="s">
        <v>1021</v>
      </c>
      <c r="C133" t="s">
        <v>16</v>
      </c>
      <c r="D133" s="4">
        <v>439692</v>
      </c>
      <c r="E133" t="s">
        <v>17</v>
      </c>
      <c r="F133">
        <v>744</v>
      </c>
      <c r="G133" s="1">
        <v>2278404</v>
      </c>
      <c r="H133" t="s">
        <v>79</v>
      </c>
      <c r="I133" t="s">
        <v>19</v>
      </c>
      <c r="J133" t="s">
        <v>23</v>
      </c>
      <c r="K133" s="5">
        <v>26201.57</v>
      </c>
      <c r="L133" t="s">
        <v>278</v>
      </c>
      <c r="M133">
        <v>20</v>
      </c>
      <c r="N133">
        <v>15</v>
      </c>
      <c r="O133">
        <v>0</v>
      </c>
      <c r="P133">
        <v>565307</v>
      </c>
      <c r="Q133">
        <v>1228084</v>
      </c>
    </row>
    <row r="134" spans="1:17" x14ac:dyDescent="0.2">
      <c r="A134">
        <v>835</v>
      </c>
      <c r="B134" t="s">
        <v>856</v>
      </c>
      <c r="C134" t="s">
        <v>16</v>
      </c>
      <c r="D134" s="4">
        <v>222420</v>
      </c>
      <c r="E134" t="s">
        <v>17</v>
      </c>
      <c r="F134">
        <v>712</v>
      </c>
      <c r="G134" s="1">
        <v>2723840</v>
      </c>
      <c r="H134" t="s">
        <v>31</v>
      </c>
      <c r="I134" t="s">
        <v>19</v>
      </c>
      <c r="J134" t="s">
        <v>20</v>
      </c>
      <c r="K134" s="5">
        <v>42446.57</v>
      </c>
      <c r="L134" t="s">
        <v>129</v>
      </c>
      <c r="M134">
        <v>68</v>
      </c>
      <c r="N134">
        <v>17</v>
      </c>
      <c r="O134">
        <v>0</v>
      </c>
      <c r="P134">
        <v>563920</v>
      </c>
      <c r="Q134">
        <v>814176</v>
      </c>
    </row>
    <row r="135" spans="1:17" x14ac:dyDescent="0.2">
      <c r="A135">
        <v>90</v>
      </c>
      <c r="B135" t="s">
        <v>167</v>
      </c>
      <c r="C135" t="s">
        <v>16</v>
      </c>
      <c r="D135" s="4">
        <v>731566</v>
      </c>
      <c r="E135" t="s">
        <v>17</v>
      </c>
      <c r="F135">
        <v>705</v>
      </c>
      <c r="G135" s="1">
        <v>1377443</v>
      </c>
      <c r="H135" t="s">
        <v>22</v>
      </c>
      <c r="I135" t="s">
        <v>19</v>
      </c>
      <c r="J135" t="s">
        <v>23</v>
      </c>
      <c r="K135" s="5">
        <v>13429.96</v>
      </c>
      <c r="L135" t="s">
        <v>168</v>
      </c>
      <c r="M135">
        <v>65</v>
      </c>
      <c r="N135">
        <v>18</v>
      </c>
      <c r="O135">
        <v>0</v>
      </c>
      <c r="P135">
        <v>563008</v>
      </c>
      <c r="Q135">
        <v>1070432</v>
      </c>
    </row>
    <row r="136" spans="1:17" x14ac:dyDescent="0.2">
      <c r="A136">
        <v>1446</v>
      </c>
      <c r="B136" t="s">
        <v>1292</v>
      </c>
      <c r="C136" t="s">
        <v>16</v>
      </c>
      <c r="D136" s="4">
        <v>782936</v>
      </c>
      <c r="E136" t="s">
        <v>17</v>
      </c>
      <c r="F136">
        <v>715</v>
      </c>
      <c r="G136" s="1">
        <v>1719405</v>
      </c>
      <c r="I136" t="s">
        <v>25</v>
      </c>
      <c r="J136" t="s">
        <v>23</v>
      </c>
      <c r="K136" s="5">
        <v>29373.24</v>
      </c>
      <c r="L136" t="s">
        <v>216</v>
      </c>
      <c r="N136">
        <v>12</v>
      </c>
      <c r="O136">
        <v>0</v>
      </c>
      <c r="P136">
        <v>561830</v>
      </c>
      <c r="Q136">
        <v>1115840</v>
      </c>
    </row>
    <row r="137" spans="1:17" x14ac:dyDescent="0.2">
      <c r="A137">
        <v>1790</v>
      </c>
      <c r="B137" t="s">
        <v>1535</v>
      </c>
      <c r="C137" t="s">
        <v>16</v>
      </c>
      <c r="D137" s="4">
        <v>720126</v>
      </c>
      <c r="E137" t="s">
        <v>17</v>
      </c>
      <c r="F137">
        <v>676</v>
      </c>
      <c r="G137" s="1">
        <v>1920919</v>
      </c>
      <c r="H137" t="s">
        <v>22</v>
      </c>
      <c r="I137" t="s">
        <v>25</v>
      </c>
      <c r="J137" t="s">
        <v>23</v>
      </c>
      <c r="K137" s="5">
        <v>31855.21</v>
      </c>
      <c r="L137" t="s">
        <v>593</v>
      </c>
      <c r="M137">
        <v>5</v>
      </c>
      <c r="N137">
        <v>25</v>
      </c>
      <c r="O137">
        <v>0</v>
      </c>
      <c r="P137">
        <v>554401</v>
      </c>
      <c r="Q137">
        <v>1017346</v>
      </c>
    </row>
    <row r="138" spans="1:17" x14ac:dyDescent="0.2">
      <c r="A138">
        <v>1662</v>
      </c>
      <c r="B138" t="s">
        <v>1439</v>
      </c>
      <c r="C138" t="s">
        <v>16</v>
      </c>
      <c r="D138" s="4">
        <v>717794</v>
      </c>
      <c r="E138" t="s">
        <v>28</v>
      </c>
      <c r="F138">
        <v>646</v>
      </c>
      <c r="G138" s="1">
        <v>1549792</v>
      </c>
      <c r="H138" t="s">
        <v>22</v>
      </c>
      <c r="I138" t="s">
        <v>19</v>
      </c>
      <c r="J138" t="s">
        <v>23</v>
      </c>
      <c r="K138" s="5">
        <v>26346.54</v>
      </c>
      <c r="L138" t="s">
        <v>43</v>
      </c>
      <c r="M138">
        <v>76</v>
      </c>
      <c r="N138">
        <v>9</v>
      </c>
      <c r="O138">
        <v>0</v>
      </c>
      <c r="P138">
        <v>552577</v>
      </c>
      <c r="Q138">
        <v>771804</v>
      </c>
    </row>
    <row r="139" spans="1:17" x14ac:dyDescent="0.2">
      <c r="A139">
        <v>685</v>
      </c>
      <c r="B139" t="s">
        <v>735</v>
      </c>
      <c r="C139" t="s">
        <v>34</v>
      </c>
      <c r="D139" s="4">
        <v>671506</v>
      </c>
      <c r="E139" t="s">
        <v>17</v>
      </c>
      <c r="F139">
        <v>706</v>
      </c>
      <c r="G139" s="1">
        <v>1784423</v>
      </c>
      <c r="H139" t="s">
        <v>22</v>
      </c>
      <c r="I139" t="s">
        <v>19</v>
      </c>
      <c r="J139" t="s">
        <v>23</v>
      </c>
      <c r="K139" s="5">
        <v>44610.48</v>
      </c>
      <c r="L139" t="s">
        <v>413</v>
      </c>
      <c r="N139">
        <v>14</v>
      </c>
      <c r="O139">
        <v>0</v>
      </c>
      <c r="P139">
        <v>548663</v>
      </c>
      <c r="Q139">
        <v>935660</v>
      </c>
    </row>
    <row r="140" spans="1:17" x14ac:dyDescent="0.2">
      <c r="A140">
        <v>620</v>
      </c>
      <c r="B140" t="s">
        <v>689</v>
      </c>
      <c r="C140" t="s">
        <v>16</v>
      </c>
      <c r="D140" s="4">
        <v>778712</v>
      </c>
      <c r="E140" t="s">
        <v>28</v>
      </c>
      <c r="F140">
        <v>688</v>
      </c>
      <c r="G140" s="1">
        <v>3842940</v>
      </c>
      <c r="H140" t="s">
        <v>22</v>
      </c>
      <c r="I140" t="s">
        <v>19</v>
      </c>
      <c r="J140" t="s">
        <v>23</v>
      </c>
      <c r="K140" s="5">
        <v>59565.57</v>
      </c>
      <c r="L140" t="s">
        <v>684</v>
      </c>
      <c r="N140">
        <v>18</v>
      </c>
      <c r="O140">
        <v>0</v>
      </c>
      <c r="P140">
        <v>548568</v>
      </c>
      <c r="Q140">
        <v>771782</v>
      </c>
    </row>
    <row r="141" spans="1:17" x14ac:dyDescent="0.2">
      <c r="A141">
        <v>382</v>
      </c>
      <c r="B141" t="s">
        <v>487</v>
      </c>
      <c r="C141" t="s">
        <v>16</v>
      </c>
      <c r="D141" s="4">
        <v>460350</v>
      </c>
      <c r="E141" t="s">
        <v>17</v>
      </c>
      <c r="F141">
        <v>736</v>
      </c>
      <c r="G141" s="1">
        <v>888041</v>
      </c>
      <c r="H141" t="s">
        <v>31</v>
      </c>
      <c r="I141" t="s">
        <v>25</v>
      </c>
      <c r="J141" t="s">
        <v>23</v>
      </c>
      <c r="K141" s="5">
        <v>18796.89</v>
      </c>
      <c r="L141" t="s">
        <v>488</v>
      </c>
      <c r="N141">
        <v>9</v>
      </c>
      <c r="O141">
        <v>0</v>
      </c>
      <c r="P141">
        <v>547504</v>
      </c>
      <c r="Q141">
        <v>816948</v>
      </c>
    </row>
    <row r="142" spans="1:17" x14ac:dyDescent="0.2">
      <c r="A142">
        <v>1218</v>
      </c>
      <c r="B142" t="s">
        <v>1110</v>
      </c>
      <c r="C142" t="s">
        <v>16</v>
      </c>
      <c r="D142" s="4">
        <v>638660</v>
      </c>
      <c r="E142" t="s">
        <v>28</v>
      </c>
      <c r="F142">
        <v>656</v>
      </c>
      <c r="G142" s="1">
        <v>1226032</v>
      </c>
      <c r="H142" t="s">
        <v>55</v>
      </c>
      <c r="I142" t="s">
        <v>19</v>
      </c>
      <c r="J142" t="s">
        <v>23</v>
      </c>
      <c r="K142" s="5">
        <v>26053.37</v>
      </c>
      <c r="L142" t="s">
        <v>479</v>
      </c>
      <c r="M142">
        <v>49</v>
      </c>
      <c r="N142">
        <v>10</v>
      </c>
      <c r="O142">
        <v>0</v>
      </c>
      <c r="P142">
        <v>547143</v>
      </c>
      <c r="Q142">
        <v>1151876</v>
      </c>
    </row>
    <row r="143" spans="1:17" x14ac:dyDescent="0.2">
      <c r="A143">
        <v>283</v>
      </c>
      <c r="B143" t="s">
        <v>392</v>
      </c>
      <c r="C143" t="s">
        <v>16</v>
      </c>
      <c r="D143" s="4">
        <v>323708</v>
      </c>
      <c r="E143" t="s">
        <v>17</v>
      </c>
      <c r="F143">
        <v>723</v>
      </c>
      <c r="G143" s="1">
        <v>1640061</v>
      </c>
      <c r="H143" t="s">
        <v>29</v>
      </c>
      <c r="I143" t="s">
        <v>32</v>
      </c>
      <c r="J143" t="s">
        <v>23</v>
      </c>
      <c r="K143" s="5">
        <v>21047.439999999999</v>
      </c>
      <c r="L143" t="s">
        <v>393</v>
      </c>
      <c r="M143">
        <v>31</v>
      </c>
      <c r="N143">
        <v>14</v>
      </c>
      <c r="O143">
        <v>0</v>
      </c>
      <c r="P143">
        <v>546782</v>
      </c>
      <c r="Q143">
        <v>924242</v>
      </c>
    </row>
    <row r="144" spans="1:17" x14ac:dyDescent="0.2">
      <c r="A144">
        <v>580</v>
      </c>
      <c r="B144" t="s">
        <v>652</v>
      </c>
      <c r="C144" t="s">
        <v>16</v>
      </c>
      <c r="D144" s="4">
        <v>230362</v>
      </c>
      <c r="E144" t="s">
        <v>28</v>
      </c>
      <c r="F144">
        <v>731</v>
      </c>
      <c r="G144" s="1">
        <v>1013479</v>
      </c>
      <c r="H144" t="s">
        <v>22</v>
      </c>
      <c r="I144" t="s">
        <v>19</v>
      </c>
      <c r="J144" t="s">
        <v>23</v>
      </c>
      <c r="K144" s="5">
        <v>24306.7</v>
      </c>
      <c r="L144" t="s">
        <v>58</v>
      </c>
      <c r="N144">
        <v>16</v>
      </c>
      <c r="O144">
        <v>0</v>
      </c>
      <c r="P144">
        <v>542735</v>
      </c>
      <c r="Q144">
        <v>1114234</v>
      </c>
    </row>
    <row r="145" spans="1:17" x14ac:dyDescent="0.2">
      <c r="A145">
        <v>569</v>
      </c>
      <c r="B145" t="s">
        <v>644</v>
      </c>
      <c r="C145" t="s">
        <v>16</v>
      </c>
      <c r="D145" s="4">
        <v>156090</v>
      </c>
      <c r="E145" t="s">
        <v>17</v>
      </c>
      <c r="F145">
        <v>706</v>
      </c>
      <c r="G145" s="1">
        <v>1872260</v>
      </c>
      <c r="H145" t="s">
        <v>22</v>
      </c>
      <c r="I145" t="s">
        <v>32</v>
      </c>
      <c r="J145" t="s">
        <v>23</v>
      </c>
      <c r="K145" s="5">
        <v>25275.51</v>
      </c>
      <c r="L145" t="s">
        <v>347</v>
      </c>
      <c r="M145">
        <v>12</v>
      </c>
      <c r="N145">
        <v>8</v>
      </c>
      <c r="O145">
        <v>0</v>
      </c>
      <c r="P145">
        <v>541386</v>
      </c>
      <c r="Q145">
        <v>698060</v>
      </c>
    </row>
    <row r="146" spans="1:17" x14ac:dyDescent="0.2">
      <c r="A146">
        <v>1960</v>
      </c>
      <c r="B146" t="s">
        <v>1662</v>
      </c>
      <c r="C146" t="s">
        <v>16</v>
      </c>
      <c r="D146" s="4">
        <v>445104</v>
      </c>
      <c r="E146" t="s">
        <v>17</v>
      </c>
      <c r="F146">
        <v>672</v>
      </c>
      <c r="G146" s="1">
        <v>2104630</v>
      </c>
      <c r="H146" t="s">
        <v>22</v>
      </c>
      <c r="I146" t="s">
        <v>19</v>
      </c>
      <c r="J146" t="s">
        <v>23</v>
      </c>
      <c r="K146" s="5">
        <v>27851.34</v>
      </c>
      <c r="L146" t="s">
        <v>169</v>
      </c>
      <c r="N146">
        <v>17</v>
      </c>
      <c r="O146">
        <v>0</v>
      </c>
      <c r="P146">
        <v>541158</v>
      </c>
      <c r="Q146">
        <v>832128</v>
      </c>
    </row>
    <row r="147" spans="1:17" x14ac:dyDescent="0.2">
      <c r="A147">
        <v>442</v>
      </c>
      <c r="B147" t="s">
        <v>545</v>
      </c>
      <c r="C147" t="s">
        <v>16</v>
      </c>
      <c r="D147" s="4">
        <v>531168</v>
      </c>
      <c r="E147" t="s">
        <v>28</v>
      </c>
      <c r="F147">
        <v>724</v>
      </c>
      <c r="G147" s="1">
        <v>1834944</v>
      </c>
      <c r="H147" t="s">
        <v>22</v>
      </c>
      <c r="I147" t="s">
        <v>19</v>
      </c>
      <c r="J147" t="s">
        <v>23</v>
      </c>
      <c r="K147" s="5">
        <v>23242.7</v>
      </c>
      <c r="L147" t="s">
        <v>546</v>
      </c>
      <c r="M147">
        <v>75</v>
      </c>
      <c r="N147">
        <v>16</v>
      </c>
      <c r="O147">
        <v>0</v>
      </c>
      <c r="P147">
        <v>534033</v>
      </c>
      <c r="Q147">
        <v>942612</v>
      </c>
    </row>
    <row r="148" spans="1:17" x14ac:dyDescent="0.2">
      <c r="A148">
        <v>1070</v>
      </c>
      <c r="B148" t="s">
        <v>1010</v>
      </c>
      <c r="C148" t="s">
        <v>34</v>
      </c>
      <c r="D148" s="4">
        <v>217734</v>
      </c>
      <c r="E148" t="s">
        <v>17</v>
      </c>
      <c r="F148">
        <v>731</v>
      </c>
      <c r="G148" s="1">
        <v>1222289</v>
      </c>
      <c r="H148" t="s">
        <v>22</v>
      </c>
      <c r="I148" t="s">
        <v>19</v>
      </c>
      <c r="J148" t="s">
        <v>23</v>
      </c>
      <c r="K148" s="5">
        <v>25158.66</v>
      </c>
      <c r="L148" t="s">
        <v>604</v>
      </c>
      <c r="M148">
        <v>5</v>
      </c>
      <c r="N148">
        <v>13</v>
      </c>
      <c r="O148">
        <v>0</v>
      </c>
      <c r="P148">
        <v>533691</v>
      </c>
      <c r="Q148">
        <v>1407626</v>
      </c>
    </row>
    <row r="149" spans="1:17" x14ac:dyDescent="0.2">
      <c r="A149">
        <v>348</v>
      </c>
      <c r="B149" t="s">
        <v>452</v>
      </c>
      <c r="C149" t="s">
        <v>16</v>
      </c>
      <c r="D149" s="4">
        <v>146982</v>
      </c>
      <c r="E149" t="s">
        <v>17</v>
      </c>
      <c r="F149">
        <v>670</v>
      </c>
      <c r="G149" s="1">
        <v>981578</v>
      </c>
      <c r="H149" t="s">
        <v>22</v>
      </c>
      <c r="I149" t="s">
        <v>32</v>
      </c>
      <c r="J149" t="s">
        <v>23</v>
      </c>
      <c r="K149" s="5">
        <v>25030.22</v>
      </c>
      <c r="L149" t="s">
        <v>299</v>
      </c>
      <c r="M149">
        <v>76</v>
      </c>
      <c r="N149">
        <v>19</v>
      </c>
      <c r="O149">
        <v>0</v>
      </c>
      <c r="P149">
        <v>532589</v>
      </c>
      <c r="Q149">
        <v>828872</v>
      </c>
    </row>
    <row r="150" spans="1:17" x14ac:dyDescent="0.2">
      <c r="A150">
        <v>1344</v>
      </c>
      <c r="B150" t="s">
        <v>1209</v>
      </c>
      <c r="C150" t="s">
        <v>16</v>
      </c>
      <c r="D150" s="4">
        <v>352396</v>
      </c>
      <c r="E150" t="s">
        <v>17</v>
      </c>
      <c r="F150">
        <v>699</v>
      </c>
      <c r="G150" s="1">
        <v>1141254</v>
      </c>
      <c r="H150" t="s">
        <v>31</v>
      </c>
      <c r="I150" t="s">
        <v>32</v>
      </c>
      <c r="J150" t="s">
        <v>23</v>
      </c>
      <c r="K150" s="5">
        <v>19972.04</v>
      </c>
      <c r="L150" t="s">
        <v>218</v>
      </c>
      <c r="N150">
        <v>5</v>
      </c>
      <c r="O150">
        <v>0</v>
      </c>
      <c r="P150">
        <v>530309</v>
      </c>
      <c r="Q150">
        <v>746988</v>
      </c>
    </row>
    <row r="151" spans="1:17" x14ac:dyDescent="0.2">
      <c r="A151">
        <v>1110</v>
      </c>
      <c r="B151" t="s">
        <v>1038</v>
      </c>
      <c r="C151" t="s">
        <v>16</v>
      </c>
      <c r="D151" s="4">
        <v>222750</v>
      </c>
      <c r="E151" t="s">
        <v>17</v>
      </c>
      <c r="F151">
        <v>744</v>
      </c>
      <c r="G151" s="1">
        <v>1442822</v>
      </c>
      <c r="H151" t="s">
        <v>79</v>
      </c>
      <c r="I151" t="s">
        <v>19</v>
      </c>
      <c r="J151" t="s">
        <v>23</v>
      </c>
      <c r="K151" s="5">
        <v>21161.25</v>
      </c>
      <c r="L151" t="s">
        <v>586</v>
      </c>
      <c r="M151">
        <v>31</v>
      </c>
      <c r="N151">
        <v>12</v>
      </c>
      <c r="O151">
        <v>0</v>
      </c>
      <c r="P151">
        <v>528390</v>
      </c>
      <c r="Q151">
        <v>1477828</v>
      </c>
    </row>
    <row r="152" spans="1:17" x14ac:dyDescent="0.2">
      <c r="A152">
        <v>1271</v>
      </c>
      <c r="B152" t="s">
        <v>1153</v>
      </c>
      <c r="C152" t="s">
        <v>16</v>
      </c>
      <c r="D152" s="4">
        <v>313456</v>
      </c>
      <c r="E152" t="s">
        <v>17</v>
      </c>
      <c r="F152">
        <v>710</v>
      </c>
      <c r="G152" s="1">
        <v>932482</v>
      </c>
      <c r="H152" t="s">
        <v>22</v>
      </c>
      <c r="I152" t="s">
        <v>19</v>
      </c>
      <c r="J152" t="s">
        <v>23</v>
      </c>
      <c r="K152" s="5">
        <v>20980.75</v>
      </c>
      <c r="L152" t="s">
        <v>173</v>
      </c>
      <c r="M152">
        <v>34</v>
      </c>
      <c r="N152">
        <v>7</v>
      </c>
      <c r="O152">
        <v>0</v>
      </c>
      <c r="P152">
        <v>527554</v>
      </c>
      <c r="Q152">
        <v>725494</v>
      </c>
    </row>
    <row r="153" spans="1:17" x14ac:dyDescent="0.2">
      <c r="A153">
        <v>1388</v>
      </c>
      <c r="B153" t="s">
        <v>1242</v>
      </c>
      <c r="C153" t="s">
        <v>16</v>
      </c>
      <c r="D153" s="4">
        <v>111078</v>
      </c>
      <c r="E153" t="s">
        <v>17</v>
      </c>
      <c r="F153">
        <v>745</v>
      </c>
      <c r="G153" s="1">
        <v>1841879</v>
      </c>
      <c r="H153" t="s">
        <v>37</v>
      </c>
      <c r="I153" t="s">
        <v>25</v>
      </c>
      <c r="J153" t="s">
        <v>23</v>
      </c>
      <c r="K153" s="5">
        <v>9454.9699999999993</v>
      </c>
      <c r="L153" t="s">
        <v>451</v>
      </c>
      <c r="N153">
        <v>16</v>
      </c>
      <c r="O153">
        <v>1</v>
      </c>
      <c r="P153">
        <v>526870</v>
      </c>
      <c r="Q153">
        <v>1289772</v>
      </c>
    </row>
    <row r="154" spans="1:17" x14ac:dyDescent="0.2">
      <c r="A154">
        <v>1212</v>
      </c>
      <c r="B154" t="s">
        <v>1105</v>
      </c>
      <c r="C154" t="s">
        <v>16</v>
      </c>
      <c r="D154" s="4">
        <v>338162</v>
      </c>
      <c r="E154" t="s">
        <v>17</v>
      </c>
      <c r="F154">
        <v>695</v>
      </c>
      <c r="G154" s="1">
        <v>753692</v>
      </c>
      <c r="H154" t="s">
        <v>79</v>
      </c>
      <c r="I154" t="s">
        <v>32</v>
      </c>
      <c r="J154" t="s">
        <v>23</v>
      </c>
      <c r="K154" s="5">
        <v>21040.6</v>
      </c>
      <c r="L154" t="s">
        <v>356</v>
      </c>
      <c r="N154">
        <v>14</v>
      </c>
      <c r="O154">
        <v>0</v>
      </c>
      <c r="P154">
        <v>524533</v>
      </c>
      <c r="Q154">
        <v>654478</v>
      </c>
    </row>
    <row r="155" spans="1:17" x14ac:dyDescent="0.2">
      <c r="A155">
        <v>967</v>
      </c>
      <c r="B155" t="s">
        <v>945</v>
      </c>
      <c r="C155" t="s">
        <v>16</v>
      </c>
      <c r="D155" s="4">
        <v>449636</v>
      </c>
      <c r="E155" t="s">
        <v>17</v>
      </c>
      <c r="F155">
        <v>721</v>
      </c>
      <c r="G155" s="1">
        <v>2524093</v>
      </c>
      <c r="H155" t="s">
        <v>37</v>
      </c>
      <c r="I155" t="s">
        <v>32</v>
      </c>
      <c r="J155" t="s">
        <v>23</v>
      </c>
      <c r="K155" s="5">
        <v>20339.88</v>
      </c>
      <c r="L155" t="s">
        <v>476</v>
      </c>
      <c r="N155">
        <v>17</v>
      </c>
      <c r="O155">
        <v>0</v>
      </c>
      <c r="P155">
        <v>523697</v>
      </c>
      <c r="Q155">
        <v>1295668</v>
      </c>
    </row>
    <row r="156" spans="1:17" x14ac:dyDescent="0.2">
      <c r="A156">
        <v>1144</v>
      </c>
      <c r="B156" t="s">
        <v>1062</v>
      </c>
      <c r="C156" t="s">
        <v>16</v>
      </c>
      <c r="D156" s="4">
        <v>262922</v>
      </c>
      <c r="E156" t="s">
        <v>28</v>
      </c>
      <c r="F156">
        <v>714</v>
      </c>
      <c r="G156" s="1">
        <v>2895087</v>
      </c>
      <c r="H156" t="s">
        <v>53</v>
      </c>
      <c r="I156" t="s">
        <v>19</v>
      </c>
      <c r="J156" t="s">
        <v>23</v>
      </c>
      <c r="K156" s="5">
        <v>44632.52</v>
      </c>
      <c r="L156" t="s">
        <v>249</v>
      </c>
      <c r="M156">
        <v>19</v>
      </c>
      <c r="N156">
        <v>27</v>
      </c>
      <c r="O156">
        <v>0</v>
      </c>
      <c r="P156">
        <v>521835</v>
      </c>
      <c r="Q156">
        <v>1405184</v>
      </c>
    </row>
    <row r="157" spans="1:17" x14ac:dyDescent="0.2">
      <c r="A157">
        <v>781</v>
      </c>
      <c r="B157" t="s">
        <v>812</v>
      </c>
      <c r="C157" t="s">
        <v>16</v>
      </c>
      <c r="D157" s="4">
        <v>107932</v>
      </c>
      <c r="E157" t="s">
        <v>17</v>
      </c>
      <c r="F157">
        <v>735</v>
      </c>
      <c r="G157" s="1">
        <v>1211782</v>
      </c>
      <c r="H157" t="s">
        <v>79</v>
      </c>
      <c r="I157" t="s">
        <v>19</v>
      </c>
      <c r="J157" t="s">
        <v>20</v>
      </c>
      <c r="K157" s="5">
        <v>28173.96</v>
      </c>
      <c r="L157" t="s">
        <v>553</v>
      </c>
      <c r="N157">
        <v>9</v>
      </c>
      <c r="O157">
        <v>0</v>
      </c>
      <c r="P157">
        <v>521322</v>
      </c>
      <c r="Q157">
        <v>658988</v>
      </c>
    </row>
    <row r="158" spans="1:17" x14ac:dyDescent="0.2">
      <c r="A158">
        <v>795</v>
      </c>
      <c r="B158" t="s">
        <v>825</v>
      </c>
      <c r="C158" t="s">
        <v>34</v>
      </c>
      <c r="D158" s="4">
        <v>450120</v>
      </c>
      <c r="E158" t="s">
        <v>28</v>
      </c>
      <c r="F158">
        <v>673</v>
      </c>
      <c r="G158" s="1">
        <v>981578</v>
      </c>
      <c r="H158" t="s">
        <v>22</v>
      </c>
      <c r="I158" t="s">
        <v>32</v>
      </c>
      <c r="J158" t="s">
        <v>23</v>
      </c>
      <c r="K158" s="5">
        <v>19467.78</v>
      </c>
      <c r="L158" t="s">
        <v>290</v>
      </c>
      <c r="N158">
        <v>15</v>
      </c>
      <c r="O158">
        <v>0</v>
      </c>
      <c r="P158">
        <v>515394</v>
      </c>
      <c r="Q158">
        <v>1143230</v>
      </c>
    </row>
    <row r="159" spans="1:17" x14ac:dyDescent="0.2">
      <c r="A159">
        <v>1816</v>
      </c>
      <c r="B159" t="s">
        <v>1556</v>
      </c>
      <c r="C159" t="s">
        <v>16</v>
      </c>
      <c r="D159" s="4">
        <v>563530</v>
      </c>
      <c r="E159" t="s">
        <v>28</v>
      </c>
      <c r="F159">
        <v>738</v>
      </c>
      <c r="G159" s="1">
        <v>2316613</v>
      </c>
      <c r="H159" t="s">
        <v>22</v>
      </c>
      <c r="I159" t="s">
        <v>25</v>
      </c>
      <c r="J159" t="s">
        <v>23</v>
      </c>
      <c r="K159" s="5">
        <v>26641.23</v>
      </c>
      <c r="L159" t="s">
        <v>58</v>
      </c>
      <c r="N159">
        <v>9</v>
      </c>
      <c r="O159">
        <v>0</v>
      </c>
      <c r="P159">
        <v>514634</v>
      </c>
      <c r="Q159">
        <v>1398826</v>
      </c>
    </row>
    <row r="160" spans="1:17" x14ac:dyDescent="0.2">
      <c r="A160">
        <v>1476</v>
      </c>
      <c r="B160" t="s">
        <v>1307</v>
      </c>
      <c r="C160" t="s">
        <v>34</v>
      </c>
      <c r="D160" s="4">
        <v>229790</v>
      </c>
      <c r="E160" t="s">
        <v>28</v>
      </c>
      <c r="F160">
        <v>678</v>
      </c>
      <c r="G160" s="1">
        <v>2351250</v>
      </c>
      <c r="H160" t="s">
        <v>55</v>
      </c>
      <c r="I160" t="s">
        <v>25</v>
      </c>
      <c r="J160" t="s">
        <v>23</v>
      </c>
      <c r="K160" s="5">
        <v>38795.72</v>
      </c>
      <c r="L160" t="s">
        <v>26</v>
      </c>
      <c r="N160">
        <v>16</v>
      </c>
      <c r="O160">
        <v>1</v>
      </c>
      <c r="P160">
        <v>512202</v>
      </c>
      <c r="Q160">
        <v>1068584</v>
      </c>
    </row>
    <row r="161" spans="1:17" x14ac:dyDescent="0.2">
      <c r="A161">
        <v>1213</v>
      </c>
      <c r="B161" t="s">
        <v>1106</v>
      </c>
      <c r="C161" t="s">
        <v>16</v>
      </c>
      <c r="D161" s="4">
        <v>486002</v>
      </c>
      <c r="E161" t="s">
        <v>28</v>
      </c>
      <c r="F161">
        <v>688</v>
      </c>
      <c r="G161" s="1">
        <v>1217957</v>
      </c>
      <c r="H161" t="s">
        <v>37</v>
      </c>
      <c r="I161" t="s">
        <v>32</v>
      </c>
      <c r="J161" t="s">
        <v>23</v>
      </c>
      <c r="K161" s="5">
        <v>24866.63</v>
      </c>
      <c r="L161" t="s">
        <v>81</v>
      </c>
      <c r="N161">
        <v>12</v>
      </c>
      <c r="O161">
        <v>0</v>
      </c>
      <c r="P161">
        <v>511917</v>
      </c>
      <c r="Q161">
        <v>614240</v>
      </c>
    </row>
    <row r="162" spans="1:17" x14ac:dyDescent="0.2">
      <c r="A162">
        <v>1185</v>
      </c>
      <c r="B162" t="s">
        <v>1093</v>
      </c>
      <c r="C162" t="s">
        <v>16</v>
      </c>
      <c r="D162" s="4">
        <v>612304</v>
      </c>
      <c r="E162" t="s">
        <v>17</v>
      </c>
      <c r="F162">
        <v>747</v>
      </c>
      <c r="G162" s="1">
        <v>1794170</v>
      </c>
      <c r="H162" t="s">
        <v>49</v>
      </c>
      <c r="I162" t="s">
        <v>19</v>
      </c>
      <c r="J162" t="s">
        <v>23</v>
      </c>
      <c r="K162" s="5">
        <v>14248.67</v>
      </c>
      <c r="L162" t="s">
        <v>647</v>
      </c>
      <c r="M162">
        <v>24</v>
      </c>
      <c r="N162">
        <v>9</v>
      </c>
      <c r="O162">
        <v>0</v>
      </c>
      <c r="P162">
        <v>510720</v>
      </c>
      <c r="Q162">
        <v>1411344</v>
      </c>
    </row>
    <row r="163" spans="1:17" x14ac:dyDescent="0.2">
      <c r="A163">
        <v>1454</v>
      </c>
      <c r="B163" t="s">
        <v>1295</v>
      </c>
      <c r="C163" t="s">
        <v>16</v>
      </c>
      <c r="D163" s="4">
        <v>585266</v>
      </c>
      <c r="E163" t="s">
        <v>17</v>
      </c>
      <c r="F163">
        <v>706</v>
      </c>
      <c r="G163" s="1">
        <v>1273000</v>
      </c>
      <c r="H163" t="s">
        <v>22</v>
      </c>
      <c r="I163" t="s">
        <v>32</v>
      </c>
      <c r="J163" t="s">
        <v>23</v>
      </c>
      <c r="K163" s="5">
        <v>20686.439999999999</v>
      </c>
      <c r="L163" t="s">
        <v>476</v>
      </c>
      <c r="N163">
        <v>12</v>
      </c>
      <c r="O163">
        <v>0</v>
      </c>
      <c r="P163">
        <v>505343</v>
      </c>
      <c r="Q163">
        <v>645854</v>
      </c>
    </row>
    <row r="164" spans="1:17" x14ac:dyDescent="0.2">
      <c r="A164">
        <v>1604</v>
      </c>
      <c r="B164" t="s">
        <v>1395</v>
      </c>
      <c r="C164" t="s">
        <v>16</v>
      </c>
      <c r="D164" s="4">
        <v>336006</v>
      </c>
      <c r="E164" t="s">
        <v>17</v>
      </c>
      <c r="F164">
        <v>739</v>
      </c>
      <c r="G164" s="1">
        <v>2321496</v>
      </c>
      <c r="H164" t="s">
        <v>22</v>
      </c>
      <c r="I164" t="s">
        <v>19</v>
      </c>
      <c r="J164" t="s">
        <v>78</v>
      </c>
      <c r="K164" s="5">
        <v>9111.83</v>
      </c>
      <c r="L164" t="s">
        <v>419</v>
      </c>
      <c r="N164">
        <v>6</v>
      </c>
      <c r="O164">
        <v>0</v>
      </c>
      <c r="P164">
        <v>502170</v>
      </c>
      <c r="Q164">
        <v>1321518</v>
      </c>
    </row>
    <row r="165" spans="1:17" x14ac:dyDescent="0.2">
      <c r="A165">
        <v>702</v>
      </c>
      <c r="B165" t="s">
        <v>749</v>
      </c>
      <c r="C165" t="s">
        <v>16</v>
      </c>
      <c r="D165" s="4">
        <v>449768</v>
      </c>
      <c r="E165" t="s">
        <v>17</v>
      </c>
      <c r="F165">
        <v>737</v>
      </c>
      <c r="G165" s="1">
        <v>2913270</v>
      </c>
      <c r="H165" t="s">
        <v>29</v>
      </c>
      <c r="I165" t="s">
        <v>19</v>
      </c>
      <c r="J165" t="s">
        <v>23</v>
      </c>
      <c r="K165" s="5">
        <v>23913.02</v>
      </c>
      <c r="L165" t="s">
        <v>224</v>
      </c>
      <c r="M165">
        <v>22</v>
      </c>
      <c r="N165">
        <v>11</v>
      </c>
      <c r="O165">
        <v>0</v>
      </c>
      <c r="P165">
        <v>499681</v>
      </c>
      <c r="Q165">
        <v>690448</v>
      </c>
    </row>
    <row r="166" spans="1:17" x14ac:dyDescent="0.2">
      <c r="A166">
        <v>85</v>
      </c>
      <c r="B166" t="s">
        <v>160</v>
      </c>
      <c r="C166" t="s">
        <v>16</v>
      </c>
      <c r="D166" s="4">
        <v>262988</v>
      </c>
      <c r="E166" t="s">
        <v>17</v>
      </c>
      <c r="F166">
        <v>743</v>
      </c>
      <c r="G166" s="1">
        <v>1340279</v>
      </c>
      <c r="I166" t="s">
        <v>32</v>
      </c>
      <c r="J166" t="s">
        <v>23</v>
      </c>
      <c r="K166" s="5">
        <v>9348.3799999999992</v>
      </c>
      <c r="L166" t="s">
        <v>161</v>
      </c>
      <c r="M166">
        <v>35</v>
      </c>
      <c r="N166">
        <v>9</v>
      </c>
      <c r="O166">
        <v>0</v>
      </c>
      <c r="P166">
        <v>499548</v>
      </c>
      <c r="Q166">
        <v>681296</v>
      </c>
    </row>
    <row r="167" spans="1:17" x14ac:dyDescent="0.2">
      <c r="A167">
        <v>730</v>
      </c>
      <c r="B167" t="s">
        <v>771</v>
      </c>
      <c r="C167" t="s">
        <v>16</v>
      </c>
      <c r="D167" s="4">
        <v>259270</v>
      </c>
      <c r="E167" t="s">
        <v>17</v>
      </c>
      <c r="F167">
        <v>741</v>
      </c>
      <c r="G167" s="1">
        <v>1306193</v>
      </c>
      <c r="H167" t="s">
        <v>22</v>
      </c>
      <c r="I167" t="s">
        <v>19</v>
      </c>
      <c r="J167" t="s">
        <v>23</v>
      </c>
      <c r="K167" s="5">
        <v>33090.21</v>
      </c>
      <c r="L167" t="s">
        <v>272</v>
      </c>
      <c r="N167">
        <v>10</v>
      </c>
      <c r="O167">
        <v>0</v>
      </c>
      <c r="P167">
        <v>498579</v>
      </c>
      <c r="Q167">
        <v>607046</v>
      </c>
    </row>
    <row r="168" spans="1:17" x14ac:dyDescent="0.2">
      <c r="A168">
        <v>58</v>
      </c>
      <c r="B168" t="s">
        <v>121</v>
      </c>
      <c r="C168" t="s">
        <v>16</v>
      </c>
      <c r="D168" s="4">
        <v>669372</v>
      </c>
      <c r="E168" t="s">
        <v>17</v>
      </c>
      <c r="F168">
        <v>725</v>
      </c>
      <c r="G168" s="1">
        <v>2158210</v>
      </c>
      <c r="H168" t="s">
        <v>55</v>
      </c>
      <c r="I168" t="s">
        <v>19</v>
      </c>
      <c r="J168" t="s">
        <v>23</v>
      </c>
      <c r="K168" s="5">
        <v>34711.29</v>
      </c>
      <c r="L168" t="s">
        <v>122</v>
      </c>
      <c r="N168">
        <v>17</v>
      </c>
      <c r="O168">
        <v>0</v>
      </c>
      <c r="P168">
        <v>496052</v>
      </c>
      <c r="Q168">
        <v>638176</v>
      </c>
    </row>
    <row r="169" spans="1:17" x14ac:dyDescent="0.2">
      <c r="A169">
        <v>1239</v>
      </c>
      <c r="B169" t="s">
        <v>1130</v>
      </c>
      <c r="C169" t="s">
        <v>16</v>
      </c>
      <c r="D169" s="4">
        <v>624250</v>
      </c>
      <c r="E169" t="s">
        <v>28</v>
      </c>
      <c r="F169">
        <v>702</v>
      </c>
      <c r="G169" s="1">
        <v>2672540</v>
      </c>
      <c r="H169" t="s">
        <v>53</v>
      </c>
      <c r="I169" t="s">
        <v>19</v>
      </c>
      <c r="J169" t="s">
        <v>23</v>
      </c>
      <c r="K169" s="5">
        <v>23384.63</v>
      </c>
      <c r="L169" t="s">
        <v>586</v>
      </c>
      <c r="N169">
        <v>15</v>
      </c>
      <c r="O169">
        <v>0</v>
      </c>
      <c r="P169">
        <v>495216</v>
      </c>
      <c r="Q169">
        <v>864864</v>
      </c>
    </row>
    <row r="170" spans="1:17" x14ac:dyDescent="0.2">
      <c r="A170">
        <v>625</v>
      </c>
      <c r="B170" t="s">
        <v>694</v>
      </c>
      <c r="C170" t="s">
        <v>16</v>
      </c>
      <c r="D170" s="4">
        <v>397738</v>
      </c>
      <c r="E170" t="s">
        <v>17</v>
      </c>
      <c r="F170">
        <v>736</v>
      </c>
      <c r="G170" s="1">
        <v>1622106</v>
      </c>
      <c r="H170" t="s">
        <v>49</v>
      </c>
      <c r="I170" t="s">
        <v>19</v>
      </c>
      <c r="J170" t="s">
        <v>23</v>
      </c>
      <c r="K170" s="5">
        <v>25413.07</v>
      </c>
      <c r="L170" t="s">
        <v>215</v>
      </c>
      <c r="M170">
        <v>50</v>
      </c>
      <c r="N170">
        <v>16</v>
      </c>
      <c r="O170">
        <v>0</v>
      </c>
      <c r="P170">
        <v>494836</v>
      </c>
      <c r="Q170">
        <v>966218</v>
      </c>
    </row>
    <row r="171" spans="1:17" x14ac:dyDescent="0.2">
      <c r="A171">
        <v>320</v>
      </c>
      <c r="B171" t="s">
        <v>428</v>
      </c>
      <c r="C171" t="s">
        <v>16</v>
      </c>
      <c r="D171" s="4">
        <v>155210</v>
      </c>
      <c r="E171" t="s">
        <v>17</v>
      </c>
      <c r="F171">
        <v>744</v>
      </c>
      <c r="G171" s="1">
        <v>1053265</v>
      </c>
      <c r="H171" t="s">
        <v>79</v>
      </c>
      <c r="I171" t="s">
        <v>19</v>
      </c>
      <c r="J171" t="s">
        <v>23</v>
      </c>
      <c r="K171" s="5">
        <v>17466.509999999998</v>
      </c>
      <c r="L171" t="s">
        <v>50</v>
      </c>
      <c r="N171">
        <v>8</v>
      </c>
      <c r="O171">
        <v>0</v>
      </c>
      <c r="P171">
        <v>492841</v>
      </c>
      <c r="Q171">
        <v>640464</v>
      </c>
    </row>
    <row r="172" spans="1:17" x14ac:dyDescent="0.2">
      <c r="A172">
        <v>496</v>
      </c>
      <c r="B172" t="s">
        <v>587</v>
      </c>
      <c r="C172" t="s">
        <v>34</v>
      </c>
      <c r="D172" s="4">
        <v>484968</v>
      </c>
      <c r="E172" t="s">
        <v>28</v>
      </c>
      <c r="F172">
        <v>733</v>
      </c>
      <c r="G172" s="1">
        <v>1523040</v>
      </c>
      <c r="H172" t="s">
        <v>18</v>
      </c>
      <c r="I172" t="s">
        <v>32</v>
      </c>
      <c r="J172" t="s">
        <v>23</v>
      </c>
      <c r="K172" s="5">
        <v>30587.72</v>
      </c>
      <c r="L172" t="s">
        <v>494</v>
      </c>
      <c r="N172">
        <v>13</v>
      </c>
      <c r="O172">
        <v>0</v>
      </c>
      <c r="P172">
        <v>491359</v>
      </c>
      <c r="Q172">
        <v>1338656</v>
      </c>
    </row>
    <row r="173" spans="1:17" x14ac:dyDescent="0.2">
      <c r="A173">
        <v>1759</v>
      </c>
      <c r="B173" t="s">
        <v>1515</v>
      </c>
      <c r="C173" t="s">
        <v>16</v>
      </c>
      <c r="D173" s="4">
        <v>614394</v>
      </c>
      <c r="E173" t="s">
        <v>17</v>
      </c>
      <c r="F173">
        <v>724</v>
      </c>
      <c r="G173" s="1">
        <v>1705554</v>
      </c>
      <c r="H173" t="s">
        <v>22</v>
      </c>
      <c r="I173" t="s">
        <v>19</v>
      </c>
      <c r="J173" t="s">
        <v>23</v>
      </c>
      <c r="K173" s="5">
        <v>14639.31</v>
      </c>
      <c r="L173" t="s">
        <v>96</v>
      </c>
      <c r="M173">
        <v>7</v>
      </c>
      <c r="N173">
        <v>14</v>
      </c>
      <c r="O173">
        <v>0</v>
      </c>
      <c r="P173">
        <v>489820</v>
      </c>
      <c r="Q173">
        <v>1136586</v>
      </c>
    </row>
    <row r="174" spans="1:17" x14ac:dyDescent="0.2">
      <c r="A174">
        <v>1413</v>
      </c>
      <c r="B174" t="s">
        <v>1265</v>
      </c>
      <c r="C174" t="s">
        <v>16</v>
      </c>
      <c r="D174" s="4">
        <v>428846</v>
      </c>
      <c r="E174" t="s">
        <v>17</v>
      </c>
      <c r="F174">
        <v>703</v>
      </c>
      <c r="G174" s="1">
        <v>823042</v>
      </c>
      <c r="H174" t="s">
        <v>22</v>
      </c>
      <c r="I174" t="s">
        <v>19</v>
      </c>
      <c r="J174" t="s">
        <v>23</v>
      </c>
      <c r="K174" s="5">
        <v>13854.61</v>
      </c>
      <c r="L174" t="s">
        <v>356</v>
      </c>
      <c r="M174">
        <v>50</v>
      </c>
      <c r="N174">
        <v>13</v>
      </c>
      <c r="O174">
        <v>0</v>
      </c>
      <c r="P174">
        <v>487407</v>
      </c>
      <c r="Q174">
        <v>990132</v>
      </c>
    </row>
    <row r="175" spans="1:17" x14ac:dyDescent="0.2">
      <c r="A175">
        <v>268</v>
      </c>
      <c r="B175" t="s">
        <v>379</v>
      </c>
      <c r="C175" t="s">
        <v>16</v>
      </c>
      <c r="D175" s="4">
        <v>178046</v>
      </c>
      <c r="E175" t="s">
        <v>17</v>
      </c>
      <c r="F175">
        <v>716</v>
      </c>
      <c r="G175" s="1">
        <v>2815781</v>
      </c>
      <c r="H175" t="s">
        <v>22</v>
      </c>
      <c r="I175" t="s">
        <v>19</v>
      </c>
      <c r="J175" t="s">
        <v>23</v>
      </c>
      <c r="K175" s="5">
        <v>18537.349999999999</v>
      </c>
      <c r="L175" t="s">
        <v>299</v>
      </c>
      <c r="N175">
        <v>9</v>
      </c>
      <c r="O175">
        <v>0</v>
      </c>
      <c r="P175">
        <v>486248</v>
      </c>
      <c r="Q175">
        <v>578666</v>
      </c>
    </row>
    <row r="176" spans="1:17" x14ac:dyDescent="0.2">
      <c r="A176">
        <v>105</v>
      </c>
      <c r="B176" t="s">
        <v>186</v>
      </c>
      <c r="C176" t="s">
        <v>16</v>
      </c>
      <c r="D176" s="4">
        <v>448976</v>
      </c>
      <c r="E176" t="s">
        <v>17</v>
      </c>
      <c r="F176">
        <v>742</v>
      </c>
      <c r="G176" s="1">
        <v>4071396</v>
      </c>
      <c r="H176" t="s">
        <v>22</v>
      </c>
      <c r="I176" t="s">
        <v>19</v>
      </c>
      <c r="J176" t="s">
        <v>23</v>
      </c>
      <c r="K176" s="5">
        <v>10348.16</v>
      </c>
      <c r="L176" t="s">
        <v>187</v>
      </c>
      <c r="N176">
        <v>7</v>
      </c>
      <c r="O176">
        <v>0</v>
      </c>
      <c r="P176">
        <v>486001</v>
      </c>
      <c r="Q176">
        <v>1253340</v>
      </c>
    </row>
    <row r="177" spans="1:17" x14ac:dyDescent="0.2">
      <c r="A177">
        <v>430</v>
      </c>
      <c r="B177" t="s">
        <v>534</v>
      </c>
      <c r="C177" t="s">
        <v>16</v>
      </c>
      <c r="D177" s="4">
        <v>214632</v>
      </c>
      <c r="E177" t="s">
        <v>17</v>
      </c>
      <c r="F177">
        <v>722</v>
      </c>
      <c r="G177" s="1">
        <v>1448237</v>
      </c>
      <c r="H177" t="s">
        <v>53</v>
      </c>
      <c r="I177" t="s">
        <v>19</v>
      </c>
      <c r="J177" t="s">
        <v>23</v>
      </c>
      <c r="K177" s="5">
        <v>33188.629999999997</v>
      </c>
      <c r="L177" t="s">
        <v>127</v>
      </c>
      <c r="M177">
        <v>10</v>
      </c>
      <c r="N177">
        <v>25</v>
      </c>
      <c r="O177">
        <v>0</v>
      </c>
      <c r="P177">
        <v>485982</v>
      </c>
      <c r="Q177">
        <v>970200</v>
      </c>
    </row>
    <row r="178" spans="1:17" x14ac:dyDescent="0.2">
      <c r="A178">
        <v>495</v>
      </c>
      <c r="B178" t="s">
        <v>585</v>
      </c>
      <c r="C178" t="s">
        <v>16</v>
      </c>
      <c r="D178" s="4">
        <v>447524</v>
      </c>
      <c r="E178" t="s">
        <v>17</v>
      </c>
      <c r="F178">
        <v>741</v>
      </c>
      <c r="G178" s="1">
        <v>2705486</v>
      </c>
      <c r="H178" t="s">
        <v>22</v>
      </c>
      <c r="I178" t="s">
        <v>32</v>
      </c>
      <c r="J178" t="s">
        <v>23</v>
      </c>
      <c r="K178" s="5">
        <v>29985.8</v>
      </c>
      <c r="L178" t="s">
        <v>586</v>
      </c>
      <c r="N178">
        <v>9</v>
      </c>
      <c r="O178">
        <v>0</v>
      </c>
      <c r="P178">
        <v>485697</v>
      </c>
      <c r="Q178">
        <v>962984</v>
      </c>
    </row>
    <row r="179" spans="1:17" x14ac:dyDescent="0.2">
      <c r="A179">
        <v>1811</v>
      </c>
      <c r="B179" t="s">
        <v>1552</v>
      </c>
      <c r="C179" t="s">
        <v>16</v>
      </c>
      <c r="D179" s="4">
        <v>259116</v>
      </c>
      <c r="E179" t="s">
        <v>17</v>
      </c>
      <c r="F179">
        <v>735</v>
      </c>
      <c r="G179" s="1">
        <v>2237820</v>
      </c>
      <c r="H179" t="s">
        <v>37</v>
      </c>
      <c r="I179" t="s">
        <v>32</v>
      </c>
      <c r="J179" t="s">
        <v>78</v>
      </c>
      <c r="K179" s="5">
        <v>19953.990000000002</v>
      </c>
      <c r="L179" t="s">
        <v>103</v>
      </c>
      <c r="M179">
        <v>14</v>
      </c>
      <c r="N179">
        <v>9</v>
      </c>
      <c r="O179">
        <v>0</v>
      </c>
      <c r="P179">
        <v>485241</v>
      </c>
      <c r="Q179">
        <v>855162</v>
      </c>
    </row>
    <row r="180" spans="1:17" x14ac:dyDescent="0.2">
      <c r="A180">
        <v>608</v>
      </c>
      <c r="B180" t="s">
        <v>681</v>
      </c>
      <c r="C180" t="s">
        <v>16</v>
      </c>
      <c r="D180" s="4">
        <v>765226</v>
      </c>
      <c r="E180" t="s">
        <v>17</v>
      </c>
      <c r="F180">
        <v>726</v>
      </c>
      <c r="G180" s="1">
        <v>2643508</v>
      </c>
      <c r="H180" t="s">
        <v>18</v>
      </c>
      <c r="I180" t="s">
        <v>19</v>
      </c>
      <c r="J180" t="s">
        <v>23</v>
      </c>
      <c r="K180" s="5">
        <v>34806.1</v>
      </c>
      <c r="L180" t="s">
        <v>305</v>
      </c>
      <c r="N180">
        <v>9</v>
      </c>
      <c r="O180">
        <v>0</v>
      </c>
      <c r="P180">
        <v>484937</v>
      </c>
      <c r="Q180">
        <v>754710</v>
      </c>
    </row>
    <row r="181" spans="1:17" x14ac:dyDescent="0.2">
      <c r="A181">
        <v>1266</v>
      </c>
      <c r="B181" t="s">
        <v>1149</v>
      </c>
      <c r="C181" t="s">
        <v>34</v>
      </c>
      <c r="D181" s="4">
        <v>317152</v>
      </c>
      <c r="E181" t="s">
        <v>17</v>
      </c>
      <c r="F181">
        <v>713</v>
      </c>
      <c r="G181" s="1">
        <v>972990</v>
      </c>
      <c r="H181" t="s">
        <v>22</v>
      </c>
      <c r="I181" t="s">
        <v>19</v>
      </c>
      <c r="J181" t="s">
        <v>78</v>
      </c>
      <c r="K181" s="5">
        <v>18567.939999999999</v>
      </c>
      <c r="L181" t="s">
        <v>456</v>
      </c>
      <c r="N181">
        <v>7</v>
      </c>
      <c r="O181">
        <v>0</v>
      </c>
      <c r="P181">
        <v>484234</v>
      </c>
      <c r="Q181">
        <v>797588</v>
      </c>
    </row>
    <row r="182" spans="1:17" x14ac:dyDescent="0.2">
      <c r="A182">
        <v>1917</v>
      </c>
      <c r="B182" t="s">
        <v>1630</v>
      </c>
      <c r="C182" t="s">
        <v>34</v>
      </c>
      <c r="D182" s="4">
        <v>556292</v>
      </c>
      <c r="E182" t="s">
        <v>17</v>
      </c>
      <c r="F182">
        <v>729</v>
      </c>
      <c r="G182" s="1">
        <v>1683400</v>
      </c>
      <c r="H182" t="s">
        <v>22</v>
      </c>
      <c r="I182" t="s">
        <v>32</v>
      </c>
      <c r="J182" t="s">
        <v>23</v>
      </c>
      <c r="K182" s="5">
        <v>24830.34</v>
      </c>
      <c r="L182" t="s">
        <v>410</v>
      </c>
      <c r="M182">
        <v>51</v>
      </c>
      <c r="N182">
        <v>8</v>
      </c>
      <c r="O182">
        <v>0</v>
      </c>
      <c r="P182">
        <v>483968</v>
      </c>
      <c r="Q182">
        <v>706684</v>
      </c>
    </row>
    <row r="183" spans="1:17" x14ac:dyDescent="0.2">
      <c r="A183">
        <v>368</v>
      </c>
      <c r="B183" t="s">
        <v>474</v>
      </c>
      <c r="C183" t="s">
        <v>16</v>
      </c>
      <c r="D183" s="4">
        <v>776864</v>
      </c>
      <c r="E183" t="s">
        <v>17</v>
      </c>
      <c r="F183">
        <v>687</v>
      </c>
      <c r="G183" s="1">
        <v>1629383</v>
      </c>
      <c r="H183" t="s">
        <v>22</v>
      </c>
      <c r="I183" t="s">
        <v>19</v>
      </c>
      <c r="J183" t="s">
        <v>23</v>
      </c>
      <c r="K183" s="5">
        <v>34895.78</v>
      </c>
      <c r="L183" t="s">
        <v>38</v>
      </c>
      <c r="M183">
        <v>63</v>
      </c>
      <c r="N183">
        <v>24</v>
      </c>
      <c r="O183">
        <v>1</v>
      </c>
      <c r="P183">
        <v>481783</v>
      </c>
      <c r="Q183">
        <v>950334</v>
      </c>
    </row>
    <row r="184" spans="1:17" x14ac:dyDescent="0.2">
      <c r="A184">
        <v>1499</v>
      </c>
      <c r="B184" t="s">
        <v>1317</v>
      </c>
      <c r="C184" t="s">
        <v>34</v>
      </c>
      <c r="D184" s="4">
        <v>492536</v>
      </c>
      <c r="E184" t="s">
        <v>28</v>
      </c>
      <c r="F184">
        <v>693</v>
      </c>
      <c r="G184" s="1">
        <v>1070707</v>
      </c>
      <c r="H184" t="s">
        <v>18</v>
      </c>
      <c r="I184" t="s">
        <v>19</v>
      </c>
      <c r="J184" t="s">
        <v>23</v>
      </c>
      <c r="K184" s="5">
        <v>21146.43</v>
      </c>
      <c r="L184" t="s">
        <v>608</v>
      </c>
      <c r="M184">
        <v>10</v>
      </c>
      <c r="N184">
        <v>14</v>
      </c>
      <c r="O184">
        <v>0</v>
      </c>
      <c r="P184">
        <v>479845</v>
      </c>
      <c r="Q184">
        <v>736890</v>
      </c>
    </row>
    <row r="185" spans="1:17" x14ac:dyDescent="0.2">
      <c r="A185">
        <v>603</v>
      </c>
      <c r="B185" t="s">
        <v>674</v>
      </c>
      <c r="C185" t="s">
        <v>34</v>
      </c>
      <c r="D185" s="4">
        <v>535920</v>
      </c>
      <c r="E185" t="s">
        <v>28</v>
      </c>
      <c r="F185">
        <v>743</v>
      </c>
      <c r="G185" s="1">
        <v>1253525</v>
      </c>
      <c r="H185" t="s">
        <v>31</v>
      </c>
      <c r="I185" t="s">
        <v>32</v>
      </c>
      <c r="J185" t="s">
        <v>23</v>
      </c>
      <c r="K185" s="5">
        <v>14310.99</v>
      </c>
      <c r="L185" t="s">
        <v>675</v>
      </c>
      <c r="N185">
        <v>16</v>
      </c>
      <c r="O185">
        <v>0</v>
      </c>
      <c r="P185">
        <v>478857</v>
      </c>
      <c r="Q185">
        <v>2291212</v>
      </c>
    </row>
    <row r="186" spans="1:17" x14ac:dyDescent="0.2">
      <c r="A186">
        <v>1355</v>
      </c>
      <c r="B186" t="s">
        <v>1221</v>
      </c>
      <c r="C186" t="s">
        <v>16</v>
      </c>
      <c r="D186" s="4">
        <v>398222</v>
      </c>
      <c r="E186" t="s">
        <v>17</v>
      </c>
      <c r="F186">
        <v>719</v>
      </c>
      <c r="G186" s="1">
        <v>1108175</v>
      </c>
      <c r="H186" t="s">
        <v>22</v>
      </c>
      <c r="I186" t="s">
        <v>32</v>
      </c>
      <c r="J186" t="s">
        <v>23</v>
      </c>
      <c r="K186" s="5">
        <v>22440.52</v>
      </c>
      <c r="L186" t="s">
        <v>613</v>
      </c>
      <c r="M186">
        <v>22</v>
      </c>
      <c r="N186">
        <v>20</v>
      </c>
      <c r="O186">
        <v>0</v>
      </c>
      <c r="P186">
        <v>478154</v>
      </c>
      <c r="Q186">
        <v>1006654</v>
      </c>
    </row>
    <row r="187" spans="1:17" x14ac:dyDescent="0.2">
      <c r="A187">
        <v>273</v>
      </c>
      <c r="B187" t="s">
        <v>382</v>
      </c>
      <c r="C187" t="s">
        <v>16</v>
      </c>
      <c r="D187" s="4">
        <v>562760</v>
      </c>
      <c r="E187" t="s">
        <v>17</v>
      </c>
      <c r="F187">
        <v>738</v>
      </c>
      <c r="G187" s="1">
        <v>1263652</v>
      </c>
      <c r="H187" t="s">
        <v>29</v>
      </c>
      <c r="I187" t="s">
        <v>32</v>
      </c>
      <c r="J187" t="s">
        <v>23</v>
      </c>
      <c r="K187" s="5">
        <v>12426</v>
      </c>
      <c r="L187" t="s">
        <v>383</v>
      </c>
      <c r="N187">
        <v>8</v>
      </c>
      <c r="O187">
        <v>0</v>
      </c>
      <c r="P187">
        <v>478021</v>
      </c>
      <c r="Q187">
        <v>684178</v>
      </c>
    </row>
    <row r="188" spans="1:17" x14ac:dyDescent="0.2">
      <c r="A188">
        <v>1516</v>
      </c>
      <c r="B188" t="s">
        <v>1331</v>
      </c>
      <c r="C188" t="s">
        <v>34</v>
      </c>
      <c r="D188" s="4">
        <v>781088</v>
      </c>
      <c r="E188" t="s">
        <v>17</v>
      </c>
      <c r="F188">
        <v>731</v>
      </c>
      <c r="G188" s="1">
        <v>1541888</v>
      </c>
      <c r="H188" t="s">
        <v>22</v>
      </c>
      <c r="I188" t="s">
        <v>19</v>
      </c>
      <c r="J188" t="s">
        <v>23</v>
      </c>
      <c r="K188" s="5">
        <v>22999.69</v>
      </c>
      <c r="L188" t="s">
        <v>504</v>
      </c>
      <c r="N188">
        <v>15</v>
      </c>
      <c r="O188">
        <v>0</v>
      </c>
      <c r="P188">
        <v>477983</v>
      </c>
      <c r="Q188">
        <v>769758</v>
      </c>
    </row>
    <row r="189" spans="1:17" x14ac:dyDescent="0.2">
      <c r="A189">
        <v>553</v>
      </c>
      <c r="B189" t="s">
        <v>632</v>
      </c>
      <c r="C189" t="s">
        <v>16</v>
      </c>
      <c r="D189" s="4">
        <v>757768</v>
      </c>
      <c r="E189" t="s">
        <v>28</v>
      </c>
      <c r="F189">
        <v>739</v>
      </c>
      <c r="G189" s="1">
        <v>4674475</v>
      </c>
      <c r="H189" t="s">
        <v>53</v>
      </c>
      <c r="I189" t="s">
        <v>32</v>
      </c>
      <c r="J189" t="s">
        <v>23</v>
      </c>
      <c r="K189" s="5">
        <v>71285.72</v>
      </c>
      <c r="L189" t="s">
        <v>46</v>
      </c>
      <c r="M189">
        <v>3</v>
      </c>
      <c r="N189">
        <v>12</v>
      </c>
      <c r="O189">
        <v>0</v>
      </c>
      <c r="P189">
        <v>475133</v>
      </c>
      <c r="Q189">
        <v>883058</v>
      </c>
    </row>
    <row r="190" spans="1:17" x14ac:dyDescent="0.2">
      <c r="A190">
        <v>66</v>
      </c>
      <c r="B190" t="s">
        <v>135</v>
      </c>
      <c r="C190" t="s">
        <v>34</v>
      </c>
      <c r="D190" s="4">
        <v>523908</v>
      </c>
      <c r="E190" t="s">
        <v>28</v>
      </c>
      <c r="F190">
        <v>737</v>
      </c>
      <c r="G190" s="1">
        <v>1028774</v>
      </c>
      <c r="H190" t="s">
        <v>79</v>
      </c>
      <c r="I190" t="s">
        <v>19</v>
      </c>
      <c r="J190" t="s">
        <v>23</v>
      </c>
      <c r="K190" s="5">
        <v>22632.99</v>
      </c>
      <c r="L190" t="s">
        <v>136</v>
      </c>
      <c r="N190">
        <v>5</v>
      </c>
      <c r="O190">
        <v>0</v>
      </c>
      <c r="P190">
        <v>474658</v>
      </c>
      <c r="Q190">
        <v>742720</v>
      </c>
    </row>
    <row r="191" spans="1:17" x14ac:dyDescent="0.2">
      <c r="A191">
        <v>1524</v>
      </c>
      <c r="B191" t="s">
        <v>1335</v>
      </c>
      <c r="C191" t="s">
        <v>16</v>
      </c>
      <c r="D191" s="4">
        <v>568392</v>
      </c>
      <c r="E191" t="s">
        <v>28</v>
      </c>
      <c r="F191">
        <v>712</v>
      </c>
      <c r="G191" s="1">
        <v>1906916</v>
      </c>
      <c r="H191" t="s">
        <v>79</v>
      </c>
      <c r="I191" t="s">
        <v>19</v>
      </c>
      <c r="J191" t="s">
        <v>23</v>
      </c>
      <c r="K191" s="5">
        <v>34006.58</v>
      </c>
      <c r="L191" t="s">
        <v>465</v>
      </c>
      <c r="N191">
        <v>19</v>
      </c>
      <c r="O191">
        <v>0</v>
      </c>
      <c r="P191">
        <v>474430</v>
      </c>
      <c r="Q191">
        <v>682396</v>
      </c>
    </row>
    <row r="192" spans="1:17" x14ac:dyDescent="0.2">
      <c r="A192">
        <v>449</v>
      </c>
      <c r="B192" t="s">
        <v>552</v>
      </c>
      <c r="C192" t="s">
        <v>16</v>
      </c>
      <c r="D192" s="4">
        <v>429000</v>
      </c>
      <c r="E192" t="s">
        <v>17</v>
      </c>
      <c r="F192">
        <v>746</v>
      </c>
      <c r="G192" s="1">
        <v>926250</v>
      </c>
      <c r="H192" t="s">
        <v>22</v>
      </c>
      <c r="I192" t="s">
        <v>19</v>
      </c>
      <c r="J192" t="s">
        <v>23</v>
      </c>
      <c r="K192" s="5">
        <v>27015.53</v>
      </c>
      <c r="L192" t="s">
        <v>553</v>
      </c>
      <c r="N192">
        <v>8</v>
      </c>
      <c r="O192">
        <v>0</v>
      </c>
      <c r="P192">
        <v>473708</v>
      </c>
      <c r="Q192">
        <v>746240</v>
      </c>
    </row>
    <row r="193" spans="1:17" x14ac:dyDescent="0.2">
      <c r="A193">
        <v>153</v>
      </c>
      <c r="B193" t="s">
        <v>243</v>
      </c>
      <c r="C193" t="s">
        <v>34</v>
      </c>
      <c r="D193" s="4">
        <v>332684</v>
      </c>
      <c r="E193" t="s">
        <v>28</v>
      </c>
      <c r="F193">
        <v>722</v>
      </c>
      <c r="G193" s="1">
        <v>881087</v>
      </c>
      <c r="H193" t="s">
        <v>22</v>
      </c>
      <c r="I193" t="s">
        <v>19</v>
      </c>
      <c r="J193" t="s">
        <v>23</v>
      </c>
      <c r="K193" s="5">
        <v>12702.26</v>
      </c>
      <c r="L193" t="s">
        <v>101</v>
      </c>
      <c r="N193">
        <v>9</v>
      </c>
      <c r="O193">
        <v>0</v>
      </c>
      <c r="P193">
        <v>472226</v>
      </c>
      <c r="Q193">
        <v>640266</v>
      </c>
    </row>
    <row r="194" spans="1:17" x14ac:dyDescent="0.2">
      <c r="A194">
        <v>306</v>
      </c>
      <c r="B194" t="s">
        <v>417</v>
      </c>
      <c r="C194" t="s">
        <v>34</v>
      </c>
      <c r="D194" s="4">
        <v>513524</v>
      </c>
      <c r="E194" t="s">
        <v>28</v>
      </c>
      <c r="F194">
        <v>659</v>
      </c>
      <c r="G194" s="1">
        <v>1115718</v>
      </c>
      <c r="H194" t="s">
        <v>49</v>
      </c>
      <c r="I194" t="s">
        <v>32</v>
      </c>
      <c r="J194" t="s">
        <v>23</v>
      </c>
      <c r="K194" s="5">
        <v>28543.7</v>
      </c>
      <c r="L194" t="s">
        <v>214</v>
      </c>
      <c r="N194">
        <v>11</v>
      </c>
      <c r="O194">
        <v>0</v>
      </c>
      <c r="P194">
        <v>469604</v>
      </c>
      <c r="Q194">
        <v>849618</v>
      </c>
    </row>
    <row r="195" spans="1:17" x14ac:dyDescent="0.2">
      <c r="A195">
        <v>934</v>
      </c>
      <c r="B195" t="s">
        <v>924</v>
      </c>
      <c r="C195" t="s">
        <v>34</v>
      </c>
      <c r="D195" s="4">
        <v>223762</v>
      </c>
      <c r="E195" t="s">
        <v>17</v>
      </c>
      <c r="F195">
        <v>734</v>
      </c>
      <c r="G195" s="1">
        <v>618393</v>
      </c>
      <c r="I195" t="s">
        <v>25</v>
      </c>
      <c r="J195" t="s">
        <v>23</v>
      </c>
      <c r="K195" s="5">
        <v>15408.24</v>
      </c>
      <c r="L195" t="s">
        <v>161</v>
      </c>
      <c r="M195">
        <v>11</v>
      </c>
      <c r="N195">
        <v>19</v>
      </c>
      <c r="O195">
        <v>0</v>
      </c>
      <c r="P195">
        <v>469338</v>
      </c>
      <c r="Q195">
        <v>958452</v>
      </c>
    </row>
    <row r="196" spans="1:17" x14ac:dyDescent="0.2">
      <c r="A196">
        <v>1291</v>
      </c>
      <c r="B196" t="s">
        <v>1169</v>
      </c>
      <c r="C196" t="s">
        <v>16</v>
      </c>
      <c r="D196" s="4">
        <v>234102</v>
      </c>
      <c r="E196" t="s">
        <v>28</v>
      </c>
      <c r="F196">
        <v>715</v>
      </c>
      <c r="G196" s="1">
        <v>1097516</v>
      </c>
      <c r="H196" t="s">
        <v>22</v>
      </c>
      <c r="I196" t="s">
        <v>19</v>
      </c>
      <c r="J196" t="s">
        <v>20</v>
      </c>
      <c r="K196" s="5">
        <v>20121</v>
      </c>
      <c r="L196" t="s">
        <v>233</v>
      </c>
      <c r="M196">
        <v>67</v>
      </c>
      <c r="N196">
        <v>12</v>
      </c>
      <c r="O196">
        <v>1</v>
      </c>
      <c r="P196">
        <v>469015</v>
      </c>
      <c r="Q196">
        <v>767052</v>
      </c>
    </row>
    <row r="197" spans="1:17" x14ac:dyDescent="0.2">
      <c r="A197">
        <v>1356</v>
      </c>
      <c r="B197" t="s">
        <v>1222</v>
      </c>
      <c r="C197" t="s">
        <v>16</v>
      </c>
      <c r="D197" s="4">
        <v>153362</v>
      </c>
      <c r="E197" t="s">
        <v>17</v>
      </c>
      <c r="F197">
        <v>746</v>
      </c>
      <c r="G197" s="1">
        <v>1892210</v>
      </c>
      <c r="H197" t="s">
        <v>49</v>
      </c>
      <c r="I197" t="s">
        <v>19</v>
      </c>
      <c r="J197" t="s">
        <v>23</v>
      </c>
      <c r="K197" s="5">
        <v>19174.419999999998</v>
      </c>
      <c r="L197" t="s">
        <v>738</v>
      </c>
      <c r="M197">
        <v>18</v>
      </c>
      <c r="N197">
        <v>8</v>
      </c>
      <c r="O197">
        <v>0</v>
      </c>
      <c r="P197">
        <v>468806</v>
      </c>
      <c r="Q197">
        <v>714252</v>
      </c>
    </row>
    <row r="198" spans="1:17" x14ac:dyDescent="0.2">
      <c r="A198">
        <v>780</v>
      </c>
      <c r="B198" t="s">
        <v>811</v>
      </c>
      <c r="C198" t="s">
        <v>16</v>
      </c>
      <c r="D198" s="4">
        <v>336732</v>
      </c>
      <c r="E198" t="s">
        <v>17</v>
      </c>
      <c r="F198">
        <v>738</v>
      </c>
      <c r="G198" s="1">
        <v>1970072</v>
      </c>
      <c r="H198" t="s">
        <v>22</v>
      </c>
      <c r="I198" t="s">
        <v>19</v>
      </c>
      <c r="J198" t="s">
        <v>23</v>
      </c>
      <c r="K198" s="5">
        <v>35789.54</v>
      </c>
      <c r="L198" t="s">
        <v>86</v>
      </c>
      <c r="N198">
        <v>14</v>
      </c>
      <c r="O198">
        <v>0</v>
      </c>
      <c r="P198">
        <v>464987</v>
      </c>
      <c r="Q198">
        <v>749892</v>
      </c>
    </row>
    <row r="199" spans="1:17" x14ac:dyDescent="0.2">
      <c r="A199">
        <v>389</v>
      </c>
      <c r="B199" t="s">
        <v>498</v>
      </c>
      <c r="C199" t="s">
        <v>16</v>
      </c>
      <c r="D199" s="4">
        <v>281710</v>
      </c>
      <c r="E199" t="s">
        <v>17</v>
      </c>
      <c r="F199">
        <v>728</v>
      </c>
      <c r="G199" s="1">
        <v>831953</v>
      </c>
      <c r="H199" t="s">
        <v>42</v>
      </c>
      <c r="I199" t="s">
        <v>19</v>
      </c>
      <c r="J199" t="s">
        <v>23</v>
      </c>
      <c r="K199" s="5">
        <v>12964.46</v>
      </c>
      <c r="L199" t="s">
        <v>81</v>
      </c>
      <c r="M199">
        <v>52</v>
      </c>
      <c r="N199">
        <v>12</v>
      </c>
      <c r="O199">
        <v>0</v>
      </c>
      <c r="P199">
        <v>461415</v>
      </c>
      <c r="Q199">
        <v>907104</v>
      </c>
    </row>
    <row r="200" spans="1:17" x14ac:dyDescent="0.2">
      <c r="A200">
        <v>1506</v>
      </c>
      <c r="B200" t="s">
        <v>1321</v>
      </c>
      <c r="C200" t="s">
        <v>16</v>
      </c>
      <c r="D200" s="4">
        <v>267586</v>
      </c>
      <c r="E200" t="s">
        <v>17</v>
      </c>
      <c r="F200">
        <v>722</v>
      </c>
      <c r="G200" s="1">
        <v>1315237</v>
      </c>
      <c r="H200" t="s">
        <v>42</v>
      </c>
      <c r="I200" t="s">
        <v>32</v>
      </c>
      <c r="J200" t="s">
        <v>23</v>
      </c>
      <c r="K200" s="5">
        <v>25318.26</v>
      </c>
      <c r="L200" t="s">
        <v>45</v>
      </c>
      <c r="N200">
        <v>7</v>
      </c>
      <c r="O200">
        <v>0</v>
      </c>
      <c r="P200">
        <v>458793</v>
      </c>
      <c r="Q200">
        <v>578688</v>
      </c>
    </row>
    <row r="201" spans="1:17" x14ac:dyDescent="0.2">
      <c r="A201">
        <v>1523</v>
      </c>
      <c r="B201" t="s">
        <v>1334</v>
      </c>
      <c r="C201" t="s">
        <v>16</v>
      </c>
      <c r="D201" s="4">
        <v>286968</v>
      </c>
      <c r="E201" t="s">
        <v>17</v>
      </c>
      <c r="F201">
        <v>719</v>
      </c>
      <c r="G201" s="1">
        <v>1408185</v>
      </c>
      <c r="H201" t="s">
        <v>22</v>
      </c>
      <c r="I201" t="s">
        <v>19</v>
      </c>
      <c r="J201" t="s">
        <v>23</v>
      </c>
      <c r="K201" s="5">
        <v>20066.66</v>
      </c>
      <c r="L201" t="s">
        <v>173</v>
      </c>
      <c r="M201">
        <v>6</v>
      </c>
      <c r="N201">
        <v>17</v>
      </c>
      <c r="O201">
        <v>0</v>
      </c>
      <c r="P201">
        <v>457900</v>
      </c>
      <c r="Q201">
        <v>1109218</v>
      </c>
    </row>
    <row r="202" spans="1:17" x14ac:dyDescent="0.2">
      <c r="A202">
        <v>361</v>
      </c>
      <c r="B202" t="s">
        <v>468</v>
      </c>
      <c r="C202" t="s">
        <v>16</v>
      </c>
      <c r="D202" s="4">
        <v>780406</v>
      </c>
      <c r="E202" t="s">
        <v>17</v>
      </c>
      <c r="F202">
        <v>715</v>
      </c>
      <c r="G202" s="1">
        <v>3369897</v>
      </c>
      <c r="I202" t="s">
        <v>19</v>
      </c>
      <c r="J202" t="s">
        <v>23</v>
      </c>
      <c r="K202" s="5">
        <v>35945.53</v>
      </c>
      <c r="L202" t="s">
        <v>122</v>
      </c>
      <c r="N202">
        <v>6</v>
      </c>
      <c r="O202">
        <v>0</v>
      </c>
      <c r="P202">
        <v>457710</v>
      </c>
      <c r="Q202">
        <v>1130008</v>
      </c>
    </row>
    <row r="203" spans="1:17" x14ac:dyDescent="0.2">
      <c r="A203">
        <v>1797</v>
      </c>
      <c r="B203" t="s">
        <v>1540</v>
      </c>
      <c r="C203" t="s">
        <v>16</v>
      </c>
      <c r="D203" s="4">
        <v>87934</v>
      </c>
      <c r="E203" t="s">
        <v>17</v>
      </c>
      <c r="F203">
        <v>729</v>
      </c>
      <c r="G203" s="1">
        <v>1180964</v>
      </c>
      <c r="H203" t="s">
        <v>22</v>
      </c>
      <c r="I203" t="s">
        <v>25</v>
      </c>
      <c r="J203" t="s">
        <v>23</v>
      </c>
      <c r="K203" s="5">
        <v>23521.05</v>
      </c>
      <c r="L203" t="s">
        <v>332</v>
      </c>
      <c r="N203">
        <v>5</v>
      </c>
      <c r="O203">
        <v>0</v>
      </c>
      <c r="P203">
        <v>457254</v>
      </c>
      <c r="Q203">
        <v>545270</v>
      </c>
    </row>
    <row r="204" spans="1:17" x14ac:dyDescent="0.2">
      <c r="A204">
        <v>902</v>
      </c>
      <c r="B204" t="s">
        <v>900</v>
      </c>
      <c r="C204" t="s">
        <v>34</v>
      </c>
      <c r="D204" s="4">
        <v>672804</v>
      </c>
      <c r="E204" t="s">
        <v>28</v>
      </c>
      <c r="F204">
        <v>720</v>
      </c>
      <c r="G204" s="1">
        <v>2699976</v>
      </c>
      <c r="H204" t="s">
        <v>49</v>
      </c>
      <c r="I204" t="s">
        <v>19</v>
      </c>
      <c r="J204" t="s">
        <v>23</v>
      </c>
      <c r="K204" s="5">
        <v>33299.78</v>
      </c>
      <c r="L204" t="s">
        <v>124</v>
      </c>
      <c r="N204">
        <v>11</v>
      </c>
      <c r="O204">
        <v>0</v>
      </c>
      <c r="P204">
        <v>456836</v>
      </c>
      <c r="Q204">
        <v>1147432</v>
      </c>
    </row>
    <row r="205" spans="1:17" x14ac:dyDescent="0.2">
      <c r="A205">
        <v>1620</v>
      </c>
      <c r="B205" t="s">
        <v>1407</v>
      </c>
      <c r="C205" t="s">
        <v>34</v>
      </c>
      <c r="D205" s="4">
        <v>770616</v>
      </c>
      <c r="E205" t="s">
        <v>28</v>
      </c>
      <c r="F205">
        <v>694</v>
      </c>
      <c r="G205" s="1">
        <v>1996596</v>
      </c>
      <c r="H205" t="s">
        <v>42</v>
      </c>
      <c r="I205" t="s">
        <v>32</v>
      </c>
      <c r="J205" t="s">
        <v>23</v>
      </c>
      <c r="K205" s="5">
        <v>50414.03</v>
      </c>
      <c r="L205" t="s">
        <v>84</v>
      </c>
      <c r="N205">
        <v>10</v>
      </c>
      <c r="O205">
        <v>0</v>
      </c>
      <c r="P205">
        <v>455031</v>
      </c>
      <c r="Q205">
        <v>1039214</v>
      </c>
    </row>
    <row r="206" spans="1:17" x14ac:dyDescent="0.2">
      <c r="A206">
        <v>117</v>
      </c>
      <c r="B206" t="s">
        <v>202</v>
      </c>
      <c r="C206" t="s">
        <v>16</v>
      </c>
      <c r="D206" s="4">
        <v>472098</v>
      </c>
      <c r="E206" t="s">
        <v>28</v>
      </c>
      <c r="F206">
        <v>692</v>
      </c>
      <c r="G206" s="1">
        <v>2316575</v>
      </c>
      <c r="H206" t="s">
        <v>22</v>
      </c>
      <c r="I206" t="s">
        <v>32</v>
      </c>
      <c r="J206" t="s">
        <v>23</v>
      </c>
      <c r="K206" s="5">
        <v>24517.22</v>
      </c>
      <c r="L206" t="s">
        <v>161</v>
      </c>
      <c r="N206">
        <v>9</v>
      </c>
      <c r="O206">
        <v>0</v>
      </c>
      <c r="P206">
        <v>454176</v>
      </c>
      <c r="Q206">
        <v>968506</v>
      </c>
    </row>
    <row r="207" spans="1:17" x14ac:dyDescent="0.2">
      <c r="A207">
        <v>1840</v>
      </c>
      <c r="B207" t="s">
        <v>1574</v>
      </c>
      <c r="C207" t="s">
        <v>16</v>
      </c>
      <c r="D207" s="4">
        <v>304722</v>
      </c>
      <c r="E207" t="s">
        <v>17</v>
      </c>
      <c r="F207">
        <v>731</v>
      </c>
      <c r="G207" s="1">
        <v>558942</v>
      </c>
      <c r="H207" t="s">
        <v>49</v>
      </c>
      <c r="I207" t="s">
        <v>32</v>
      </c>
      <c r="J207" t="s">
        <v>23</v>
      </c>
      <c r="K207" s="5">
        <v>8477.23</v>
      </c>
      <c r="L207" t="s">
        <v>476</v>
      </c>
      <c r="M207">
        <v>52</v>
      </c>
      <c r="N207">
        <v>5</v>
      </c>
      <c r="O207">
        <v>0</v>
      </c>
      <c r="P207">
        <v>453473</v>
      </c>
      <c r="Q207">
        <v>1039742</v>
      </c>
    </row>
    <row r="208" spans="1:17" x14ac:dyDescent="0.2">
      <c r="A208">
        <v>51</v>
      </c>
      <c r="B208" t="s">
        <v>110</v>
      </c>
      <c r="C208" t="s">
        <v>16</v>
      </c>
      <c r="D208" s="4">
        <v>518012</v>
      </c>
      <c r="E208" t="s">
        <v>28</v>
      </c>
      <c r="F208">
        <v>719</v>
      </c>
      <c r="G208" s="1">
        <v>1193010</v>
      </c>
      <c r="H208" t="s">
        <v>22</v>
      </c>
      <c r="I208" t="s">
        <v>25</v>
      </c>
      <c r="J208" t="s">
        <v>23</v>
      </c>
      <c r="K208" s="5">
        <v>22667.38</v>
      </c>
      <c r="L208" t="s">
        <v>111</v>
      </c>
      <c r="N208">
        <v>11</v>
      </c>
      <c r="O208">
        <v>0</v>
      </c>
      <c r="P208">
        <v>452770</v>
      </c>
      <c r="Q208">
        <v>1080926</v>
      </c>
    </row>
    <row r="209" spans="1:17" x14ac:dyDescent="0.2">
      <c r="A209">
        <v>239</v>
      </c>
      <c r="B209" t="s">
        <v>348</v>
      </c>
      <c r="C209" t="s">
        <v>16</v>
      </c>
      <c r="D209" s="4">
        <v>660132</v>
      </c>
      <c r="E209" t="s">
        <v>28</v>
      </c>
      <c r="F209">
        <v>722</v>
      </c>
      <c r="G209" s="1">
        <v>1634323</v>
      </c>
      <c r="H209" t="s">
        <v>22</v>
      </c>
      <c r="I209" t="s">
        <v>19</v>
      </c>
      <c r="J209" t="s">
        <v>23</v>
      </c>
      <c r="K209" s="5">
        <v>18931.03</v>
      </c>
      <c r="L209" t="s">
        <v>97</v>
      </c>
      <c r="N209">
        <v>17</v>
      </c>
      <c r="O209">
        <v>1</v>
      </c>
      <c r="P209">
        <v>452713</v>
      </c>
      <c r="Q209">
        <v>927762</v>
      </c>
    </row>
    <row r="210" spans="1:17" x14ac:dyDescent="0.2">
      <c r="A210">
        <v>750</v>
      </c>
      <c r="B210" t="s">
        <v>787</v>
      </c>
      <c r="C210" t="s">
        <v>34</v>
      </c>
      <c r="D210" s="4">
        <v>628584</v>
      </c>
      <c r="E210" t="s">
        <v>28</v>
      </c>
      <c r="F210">
        <v>692</v>
      </c>
      <c r="G210" s="1">
        <v>1217102</v>
      </c>
      <c r="I210" t="s">
        <v>32</v>
      </c>
      <c r="J210" t="s">
        <v>23</v>
      </c>
      <c r="K210" s="5">
        <v>19879.509999999998</v>
      </c>
      <c r="L210" t="s">
        <v>94</v>
      </c>
      <c r="M210">
        <v>34</v>
      </c>
      <c r="N210">
        <v>24</v>
      </c>
      <c r="O210">
        <v>0</v>
      </c>
      <c r="P210">
        <v>451934</v>
      </c>
      <c r="Q210">
        <v>1202960</v>
      </c>
    </row>
    <row r="211" spans="1:17" x14ac:dyDescent="0.2">
      <c r="A211">
        <v>1661</v>
      </c>
      <c r="B211" t="s">
        <v>1438</v>
      </c>
      <c r="C211" t="s">
        <v>16</v>
      </c>
      <c r="D211" s="4">
        <v>197472</v>
      </c>
      <c r="E211" t="s">
        <v>17</v>
      </c>
      <c r="F211">
        <v>720</v>
      </c>
      <c r="G211" s="1">
        <v>909530</v>
      </c>
      <c r="H211" t="s">
        <v>18</v>
      </c>
      <c r="I211" t="s">
        <v>19</v>
      </c>
      <c r="J211" t="s">
        <v>23</v>
      </c>
      <c r="K211" s="5">
        <v>17357.07</v>
      </c>
      <c r="L211" t="s">
        <v>329</v>
      </c>
      <c r="N211">
        <v>18</v>
      </c>
      <c r="O211">
        <v>0</v>
      </c>
      <c r="P211">
        <v>448647</v>
      </c>
      <c r="Q211">
        <v>700128</v>
      </c>
    </row>
    <row r="212" spans="1:17" x14ac:dyDescent="0.2">
      <c r="A212">
        <v>1947</v>
      </c>
      <c r="B212" t="s">
        <v>1653</v>
      </c>
      <c r="C212" t="s">
        <v>16</v>
      </c>
      <c r="D212" s="4">
        <v>782716</v>
      </c>
      <c r="E212" t="s">
        <v>17</v>
      </c>
      <c r="F212">
        <v>703</v>
      </c>
      <c r="G212" s="1">
        <v>2510755</v>
      </c>
      <c r="H212" t="s">
        <v>49</v>
      </c>
      <c r="I212" t="s">
        <v>19</v>
      </c>
      <c r="J212" t="s">
        <v>23</v>
      </c>
      <c r="K212" s="5">
        <v>36405.9</v>
      </c>
      <c r="L212" t="s">
        <v>395</v>
      </c>
      <c r="N212">
        <v>8</v>
      </c>
      <c r="O212">
        <v>0</v>
      </c>
      <c r="P212">
        <v>448305</v>
      </c>
      <c r="Q212">
        <v>650496</v>
      </c>
    </row>
    <row r="213" spans="1:17" x14ac:dyDescent="0.2">
      <c r="A213">
        <v>621</v>
      </c>
      <c r="B213" t="s">
        <v>690</v>
      </c>
      <c r="C213" t="s">
        <v>34</v>
      </c>
      <c r="D213" s="4">
        <v>215776</v>
      </c>
      <c r="E213" t="s">
        <v>17</v>
      </c>
      <c r="F213">
        <v>729</v>
      </c>
      <c r="G213" s="1">
        <v>1583992</v>
      </c>
      <c r="H213" t="s">
        <v>22</v>
      </c>
      <c r="I213" t="s">
        <v>32</v>
      </c>
      <c r="J213" t="s">
        <v>23</v>
      </c>
      <c r="K213" s="5">
        <v>14783.9</v>
      </c>
      <c r="L213" t="s">
        <v>154</v>
      </c>
      <c r="M213">
        <v>29</v>
      </c>
      <c r="N213">
        <v>5</v>
      </c>
      <c r="O213">
        <v>0</v>
      </c>
      <c r="P213">
        <v>447564</v>
      </c>
      <c r="Q213">
        <v>720764</v>
      </c>
    </row>
    <row r="214" spans="1:17" x14ac:dyDescent="0.2">
      <c r="A214">
        <v>1914</v>
      </c>
      <c r="B214" t="s">
        <v>1627</v>
      </c>
      <c r="C214" t="s">
        <v>16</v>
      </c>
      <c r="D214" s="4">
        <v>698236</v>
      </c>
      <c r="E214" t="s">
        <v>17</v>
      </c>
      <c r="F214">
        <v>747</v>
      </c>
      <c r="G214" s="1">
        <v>3203514</v>
      </c>
      <c r="H214" t="s">
        <v>22</v>
      </c>
      <c r="I214" t="s">
        <v>19</v>
      </c>
      <c r="J214" t="s">
        <v>23</v>
      </c>
      <c r="K214" s="5">
        <v>24159.83</v>
      </c>
      <c r="L214" t="s">
        <v>103</v>
      </c>
      <c r="N214">
        <v>17</v>
      </c>
      <c r="O214">
        <v>0</v>
      </c>
      <c r="P214">
        <v>446424</v>
      </c>
      <c r="Q214">
        <v>1872838</v>
      </c>
    </row>
    <row r="215" spans="1:17" x14ac:dyDescent="0.2">
      <c r="A215">
        <v>1872</v>
      </c>
      <c r="B215" t="s">
        <v>714</v>
      </c>
      <c r="C215" t="s">
        <v>16</v>
      </c>
      <c r="D215" s="4">
        <v>322740</v>
      </c>
      <c r="E215" t="s">
        <v>17</v>
      </c>
      <c r="F215">
        <v>717</v>
      </c>
      <c r="G215" s="1">
        <v>1765290</v>
      </c>
      <c r="H215" t="s">
        <v>22</v>
      </c>
      <c r="I215" t="s">
        <v>19</v>
      </c>
      <c r="J215" t="s">
        <v>23</v>
      </c>
      <c r="K215" s="5">
        <v>43985</v>
      </c>
      <c r="L215" t="s">
        <v>219</v>
      </c>
      <c r="N215">
        <v>16</v>
      </c>
      <c r="O215">
        <v>1</v>
      </c>
      <c r="P215">
        <v>446329</v>
      </c>
      <c r="Q215">
        <v>891022</v>
      </c>
    </row>
    <row r="216" spans="1:17" x14ac:dyDescent="0.2">
      <c r="A216">
        <v>310</v>
      </c>
      <c r="B216" t="s">
        <v>421</v>
      </c>
      <c r="C216" t="s">
        <v>16</v>
      </c>
      <c r="D216" s="4">
        <v>130328</v>
      </c>
      <c r="E216" t="s">
        <v>17</v>
      </c>
      <c r="F216">
        <v>740</v>
      </c>
      <c r="G216" s="1">
        <v>1707207</v>
      </c>
      <c r="H216" t="s">
        <v>42</v>
      </c>
      <c r="I216" t="s">
        <v>32</v>
      </c>
      <c r="J216" t="s">
        <v>87</v>
      </c>
      <c r="K216" s="5">
        <v>12647.73</v>
      </c>
      <c r="L216" t="s">
        <v>260</v>
      </c>
      <c r="N216">
        <v>12</v>
      </c>
      <c r="O216">
        <v>0</v>
      </c>
      <c r="P216">
        <v>445721</v>
      </c>
      <c r="Q216">
        <v>757834</v>
      </c>
    </row>
    <row r="217" spans="1:17" x14ac:dyDescent="0.2">
      <c r="A217">
        <v>1351</v>
      </c>
      <c r="B217" t="s">
        <v>1217</v>
      </c>
      <c r="C217" t="s">
        <v>16</v>
      </c>
      <c r="D217" s="4">
        <v>545842</v>
      </c>
      <c r="E217" t="s">
        <v>28</v>
      </c>
      <c r="F217">
        <v>676</v>
      </c>
      <c r="G217" s="1">
        <v>1123660</v>
      </c>
      <c r="H217" t="s">
        <v>49</v>
      </c>
      <c r="I217" t="s">
        <v>32</v>
      </c>
      <c r="J217" t="s">
        <v>23</v>
      </c>
      <c r="K217" s="5">
        <v>36331.800000000003</v>
      </c>
      <c r="L217" t="s">
        <v>113</v>
      </c>
      <c r="M217">
        <v>49</v>
      </c>
      <c r="N217">
        <v>20</v>
      </c>
      <c r="O217">
        <v>0</v>
      </c>
      <c r="P217">
        <v>445341</v>
      </c>
      <c r="Q217">
        <v>935858</v>
      </c>
    </row>
    <row r="218" spans="1:17" x14ac:dyDescent="0.2">
      <c r="A218">
        <v>1667</v>
      </c>
      <c r="B218" t="s">
        <v>1442</v>
      </c>
      <c r="C218" t="s">
        <v>34</v>
      </c>
      <c r="D218" s="4">
        <v>429220</v>
      </c>
      <c r="E218" t="s">
        <v>17</v>
      </c>
      <c r="F218">
        <v>731</v>
      </c>
      <c r="G218" s="1">
        <v>1297415</v>
      </c>
      <c r="H218" t="s">
        <v>22</v>
      </c>
      <c r="I218" t="s">
        <v>19</v>
      </c>
      <c r="J218" t="s">
        <v>23</v>
      </c>
      <c r="K218" s="5">
        <v>25515.86</v>
      </c>
      <c r="L218" t="s">
        <v>363</v>
      </c>
      <c r="N218">
        <v>14</v>
      </c>
      <c r="O218">
        <v>0</v>
      </c>
      <c r="P218">
        <v>444790</v>
      </c>
      <c r="Q218">
        <v>682132</v>
      </c>
    </row>
    <row r="219" spans="1:17" x14ac:dyDescent="0.2">
      <c r="A219">
        <v>1799</v>
      </c>
      <c r="B219" t="s">
        <v>1541</v>
      </c>
      <c r="C219" t="s">
        <v>16</v>
      </c>
      <c r="D219" s="4">
        <v>220176</v>
      </c>
      <c r="E219" t="s">
        <v>17</v>
      </c>
      <c r="F219">
        <v>747</v>
      </c>
      <c r="G219" s="1">
        <v>1357683</v>
      </c>
      <c r="H219" t="s">
        <v>22</v>
      </c>
      <c r="I219" t="s">
        <v>19</v>
      </c>
      <c r="J219" t="s">
        <v>23</v>
      </c>
      <c r="K219" s="5">
        <v>10420.36</v>
      </c>
      <c r="L219" t="s">
        <v>1542</v>
      </c>
      <c r="N219">
        <v>14</v>
      </c>
      <c r="O219">
        <v>1</v>
      </c>
      <c r="P219">
        <v>444448</v>
      </c>
      <c r="Q219">
        <v>1111484</v>
      </c>
    </row>
    <row r="220" spans="1:17" x14ac:dyDescent="0.2">
      <c r="A220">
        <v>993</v>
      </c>
      <c r="B220" t="s">
        <v>961</v>
      </c>
      <c r="C220" t="s">
        <v>34</v>
      </c>
      <c r="D220" s="4">
        <v>562826</v>
      </c>
      <c r="E220" t="s">
        <v>28</v>
      </c>
      <c r="F220">
        <v>699</v>
      </c>
      <c r="G220" s="1">
        <v>1060884</v>
      </c>
      <c r="H220" t="s">
        <v>22</v>
      </c>
      <c r="I220" t="s">
        <v>19</v>
      </c>
      <c r="J220" t="s">
        <v>23</v>
      </c>
      <c r="K220" s="5">
        <v>25107.74</v>
      </c>
      <c r="L220" t="s">
        <v>336</v>
      </c>
      <c r="M220">
        <v>14</v>
      </c>
      <c r="N220">
        <v>12</v>
      </c>
      <c r="O220">
        <v>0</v>
      </c>
      <c r="P220">
        <v>442757</v>
      </c>
      <c r="Q220">
        <v>845988</v>
      </c>
    </row>
    <row r="221" spans="1:17" x14ac:dyDescent="0.2">
      <c r="A221">
        <v>808</v>
      </c>
      <c r="B221" t="s">
        <v>833</v>
      </c>
      <c r="C221" t="s">
        <v>16</v>
      </c>
      <c r="D221" s="4">
        <v>520454</v>
      </c>
      <c r="E221" t="s">
        <v>28</v>
      </c>
      <c r="F221">
        <v>716</v>
      </c>
      <c r="G221" s="1">
        <v>1323825</v>
      </c>
      <c r="H221" t="s">
        <v>31</v>
      </c>
      <c r="I221" t="s">
        <v>19</v>
      </c>
      <c r="J221" t="s">
        <v>23</v>
      </c>
      <c r="K221" s="5">
        <v>24049.63</v>
      </c>
      <c r="L221" t="s">
        <v>437</v>
      </c>
      <c r="N221">
        <v>9</v>
      </c>
      <c r="O221">
        <v>0</v>
      </c>
      <c r="P221">
        <v>441009</v>
      </c>
      <c r="Q221">
        <v>622732</v>
      </c>
    </row>
    <row r="222" spans="1:17" x14ac:dyDescent="0.2">
      <c r="A222">
        <v>579</v>
      </c>
      <c r="B222" t="s">
        <v>651</v>
      </c>
      <c r="C222" t="s">
        <v>16</v>
      </c>
      <c r="D222" s="4">
        <v>304062</v>
      </c>
      <c r="E222" t="s">
        <v>28</v>
      </c>
      <c r="F222">
        <v>636</v>
      </c>
      <c r="G222" s="1">
        <v>2344600</v>
      </c>
      <c r="H222" t="s">
        <v>37</v>
      </c>
      <c r="I222" t="s">
        <v>32</v>
      </c>
      <c r="J222" t="s">
        <v>23</v>
      </c>
      <c r="K222" s="5">
        <v>9163.51</v>
      </c>
      <c r="L222" t="s">
        <v>99</v>
      </c>
      <c r="M222">
        <v>21</v>
      </c>
      <c r="N222">
        <v>15</v>
      </c>
      <c r="O222">
        <v>0</v>
      </c>
      <c r="P222">
        <v>440838</v>
      </c>
      <c r="Q222">
        <v>743006</v>
      </c>
    </row>
    <row r="223" spans="1:17" x14ac:dyDescent="0.2">
      <c r="A223">
        <v>1738</v>
      </c>
      <c r="B223" t="s">
        <v>1497</v>
      </c>
      <c r="C223" t="s">
        <v>16</v>
      </c>
      <c r="D223" s="4">
        <v>108614</v>
      </c>
      <c r="E223" t="s">
        <v>17</v>
      </c>
      <c r="F223">
        <v>701</v>
      </c>
      <c r="G223" s="1">
        <v>1838345</v>
      </c>
      <c r="H223" t="s">
        <v>22</v>
      </c>
      <c r="I223" t="s">
        <v>32</v>
      </c>
      <c r="J223" t="s">
        <v>78</v>
      </c>
      <c r="K223" s="5">
        <v>36613.760000000002</v>
      </c>
      <c r="L223" t="s">
        <v>69</v>
      </c>
      <c r="M223">
        <v>31</v>
      </c>
      <c r="N223">
        <v>19</v>
      </c>
      <c r="O223">
        <v>0</v>
      </c>
      <c r="P223">
        <v>439831</v>
      </c>
      <c r="Q223">
        <v>755612</v>
      </c>
    </row>
    <row r="224" spans="1:17" x14ac:dyDescent="0.2">
      <c r="A224">
        <v>9</v>
      </c>
      <c r="B224" t="s">
        <v>41</v>
      </c>
      <c r="C224" t="s">
        <v>16</v>
      </c>
      <c r="D224" s="4">
        <v>548746</v>
      </c>
      <c r="E224" t="s">
        <v>17</v>
      </c>
      <c r="F224">
        <v>678</v>
      </c>
      <c r="G224" s="1">
        <v>2559110</v>
      </c>
      <c r="H224" t="s">
        <v>42</v>
      </c>
      <c r="I224" t="s">
        <v>32</v>
      </c>
      <c r="J224" t="s">
        <v>23</v>
      </c>
      <c r="K224" s="5">
        <v>18660.28</v>
      </c>
      <c r="L224" t="s">
        <v>43</v>
      </c>
      <c r="M224">
        <v>33</v>
      </c>
      <c r="N224">
        <v>4</v>
      </c>
      <c r="O224">
        <v>0</v>
      </c>
      <c r="P224">
        <v>437171</v>
      </c>
      <c r="Q224">
        <v>555038</v>
      </c>
    </row>
    <row r="225" spans="1:17" x14ac:dyDescent="0.2">
      <c r="A225">
        <v>1178</v>
      </c>
      <c r="B225" t="s">
        <v>1087</v>
      </c>
      <c r="C225" t="s">
        <v>16</v>
      </c>
      <c r="D225" s="4">
        <v>296274</v>
      </c>
      <c r="E225" t="s">
        <v>17</v>
      </c>
      <c r="F225">
        <v>725</v>
      </c>
      <c r="G225" s="1">
        <v>583737</v>
      </c>
      <c r="H225" t="s">
        <v>18</v>
      </c>
      <c r="I225" t="s">
        <v>32</v>
      </c>
      <c r="J225" t="s">
        <v>23</v>
      </c>
      <c r="K225" s="5">
        <v>13815.09</v>
      </c>
      <c r="L225" t="s">
        <v>47</v>
      </c>
      <c r="N225">
        <v>16</v>
      </c>
      <c r="O225">
        <v>0</v>
      </c>
      <c r="P225">
        <v>436943</v>
      </c>
      <c r="Q225">
        <v>869308</v>
      </c>
    </row>
    <row r="226" spans="1:17" x14ac:dyDescent="0.2">
      <c r="A226">
        <v>997</v>
      </c>
      <c r="B226" t="s">
        <v>963</v>
      </c>
      <c r="C226" t="s">
        <v>34</v>
      </c>
      <c r="D226" s="4">
        <v>218284</v>
      </c>
      <c r="E226" t="s">
        <v>28</v>
      </c>
      <c r="F226">
        <v>721</v>
      </c>
      <c r="G226" s="1">
        <v>1319626</v>
      </c>
      <c r="H226" t="s">
        <v>22</v>
      </c>
      <c r="I226" t="s">
        <v>32</v>
      </c>
      <c r="J226" t="s">
        <v>23</v>
      </c>
      <c r="K226" s="5">
        <v>13086.44</v>
      </c>
      <c r="L226" t="s">
        <v>86</v>
      </c>
      <c r="N226">
        <v>4</v>
      </c>
      <c r="O226">
        <v>0</v>
      </c>
      <c r="P226">
        <v>436012</v>
      </c>
      <c r="Q226">
        <v>873444</v>
      </c>
    </row>
    <row r="227" spans="1:17" x14ac:dyDescent="0.2">
      <c r="A227">
        <v>177</v>
      </c>
      <c r="B227" t="s">
        <v>276</v>
      </c>
      <c r="C227" t="s">
        <v>34</v>
      </c>
      <c r="D227" s="4">
        <v>547580</v>
      </c>
      <c r="E227" t="s">
        <v>17</v>
      </c>
      <c r="F227">
        <v>710</v>
      </c>
      <c r="G227" s="1">
        <v>1125978</v>
      </c>
      <c r="H227" t="s">
        <v>37</v>
      </c>
      <c r="I227" t="s">
        <v>32</v>
      </c>
      <c r="J227" t="s">
        <v>23</v>
      </c>
      <c r="K227" s="5">
        <v>9758.4</v>
      </c>
      <c r="L227" t="s">
        <v>148</v>
      </c>
      <c r="M227">
        <v>58</v>
      </c>
      <c r="N227">
        <v>6</v>
      </c>
      <c r="O227">
        <v>0</v>
      </c>
      <c r="P227">
        <v>435328</v>
      </c>
      <c r="Q227">
        <v>790064</v>
      </c>
    </row>
    <row r="228" spans="1:17" x14ac:dyDescent="0.2">
      <c r="A228">
        <v>440</v>
      </c>
      <c r="B228" t="s">
        <v>542</v>
      </c>
      <c r="C228" t="s">
        <v>16</v>
      </c>
      <c r="D228" s="4">
        <v>767624</v>
      </c>
      <c r="E228" t="s">
        <v>17</v>
      </c>
      <c r="F228">
        <v>733</v>
      </c>
      <c r="G228" s="1">
        <v>2083825</v>
      </c>
      <c r="H228" t="s">
        <v>37</v>
      </c>
      <c r="I228" t="s">
        <v>19</v>
      </c>
      <c r="J228" t="s">
        <v>23</v>
      </c>
      <c r="K228" s="5">
        <v>22574.85</v>
      </c>
      <c r="L228" t="s">
        <v>543</v>
      </c>
      <c r="N228">
        <v>12</v>
      </c>
      <c r="O228">
        <v>0</v>
      </c>
      <c r="P228">
        <v>434910</v>
      </c>
      <c r="Q228">
        <v>1243396</v>
      </c>
    </row>
    <row r="229" spans="1:17" x14ac:dyDescent="0.2">
      <c r="A229">
        <v>916</v>
      </c>
      <c r="B229" t="s">
        <v>912</v>
      </c>
      <c r="C229" t="s">
        <v>16</v>
      </c>
      <c r="D229" s="4">
        <v>565840</v>
      </c>
      <c r="E229" t="s">
        <v>17</v>
      </c>
      <c r="F229">
        <v>734</v>
      </c>
      <c r="G229" s="1">
        <v>1582377</v>
      </c>
      <c r="H229" t="s">
        <v>53</v>
      </c>
      <c r="I229" t="s">
        <v>19</v>
      </c>
      <c r="J229" t="s">
        <v>23</v>
      </c>
      <c r="K229" s="5">
        <v>39032.080000000002</v>
      </c>
      <c r="L229" t="s">
        <v>84</v>
      </c>
      <c r="N229">
        <v>12</v>
      </c>
      <c r="O229">
        <v>0</v>
      </c>
      <c r="P229">
        <v>434872</v>
      </c>
      <c r="Q229">
        <v>840620</v>
      </c>
    </row>
    <row r="230" spans="1:17" x14ac:dyDescent="0.2">
      <c r="A230">
        <v>1433</v>
      </c>
      <c r="B230" t="s">
        <v>1282</v>
      </c>
      <c r="C230" t="s">
        <v>16</v>
      </c>
      <c r="D230" s="4">
        <v>346544</v>
      </c>
      <c r="E230" t="s">
        <v>28</v>
      </c>
      <c r="F230">
        <v>722</v>
      </c>
      <c r="G230" s="1">
        <v>972686</v>
      </c>
      <c r="H230" t="s">
        <v>74</v>
      </c>
      <c r="I230" t="s">
        <v>19</v>
      </c>
      <c r="J230" t="s">
        <v>23</v>
      </c>
      <c r="K230" s="5">
        <v>24073.95</v>
      </c>
      <c r="L230" t="s">
        <v>299</v>
      </c>
      <c r="N230">
        <v>14</v>
      </c>
      <c r="O230">
        <v>0</v>
      </c>
      <c r="P230">
        <v>434606</v>
      </c>
      <c r="Q230">
        <v>944130</v>
      </c>
    </row>
    <row r="231" spans="1:17" x14ac:dyDescent="0.2">
      <c r="A231">
        <v>1091</v>
      </c>
      <c r="B231" t="s">
        <v>1023</v>
      </c>
      <c r="C231" t="s">
        <v>16</v>
      </c>
      <c r="D231" s="4">
        <v>564498</v>
      </c>
      <c r="E231" t="s">
        <v>17</v>
      </c>
      <c r="F231">
        <v>742</v>
      </c>
      <c r="G231" s="1">
        <v>1875110</v>
      </c>
      <c r="H231" t="s">
        <v>22</v>
      </c>
      <c r="I231" t="s">
        <v>19</v>
      </c>
      <c r="J231" t="s">
        <v>23</v>
      </c>
      <c r="K231" s="5">
        <v>20001.3</v>
      </c>
      <c r="L231" t="s">
        <v>1024</v>
      </c>
      <c r="M231">
        <v>75</v>
      </c>
      <c r="N231">
        <v>20</v>
      </c>
      <c r="O231">
        <v>0</v>
      </c>
      <c r="P231">
        <v>434131</v>
      </c>
      <c r="Q231">
        <v>672914</v>
      </c>
    </row>
    <row r="232" spans="1:17" x14ac:dyDescent="0.2">
      <c r="A232">
        <v>1657</v>
      </c>
      <c r="B232" t="s">
        <v>1435</v>
      </c>
      <c r="C232" t="s">
        <v>34</v>
      </c>
      <c r="D232" s="4">
        <v>259512</v>
      </c>
      <c r="E232" t="s">
        <v>28</v>
      </c>
      <c r="F232">
        <v>713</v>
      </c>
      <c r="G232" s="1">
        <v>1251359</v>
      </c>
      <c r="H232" t="s">
        <v>79</v>
      </c>
      <c r="I232" t="s">
        <v>32</v>
      </c>
      <c r="J232" t="s">
        <v>23</v>
      </c>
      <c r="K232" s="5">
        <v>25861.47</v>
      </c>
      <c r="L232" t="s">
        <v>510</v>
      </c>
      <c r="M232">
        <v>55</v>
      </c>
      <c r="N232">
        <v>15</v>
      </c>
      <c r="O232">
        <v>0</v>
      </c>
      <c r="P232">
        <v>433276</v>
      </c>
      <c r="Q232">
        <v>534270</v>
      </c>
    </row>
    <row r="233" spans="1:17" x14ac:dyDescent="0.2">
      <c r="A233">
        <v>1918</v>
      </c>
      <c r="B233" t="s">
        <v>1631</v>
      </c>
      <c r="C233" t="s">
        <v>16</v>
      </c>
      <c r="D233" s="4">
        <v>225192</v>
      </c>
      <c r="E233" t="s">
        <v>17</v>
      </c>
      <c r="F233">
        <v>710</v>
      </c>
      <c r="G233" s="1">
        <v>1166904</v>
      </c>
      <c r="H233" t="s">
        <v>18</v>
      </c>
      <c r="I233" t="s">
        <v>19</v>
      </c>
      <c r="J233" t="s">
        <v>23</v>
      </c>
      <c r="K233" s="5">
        <v>10307.69</v>
      </c>
      <c r="L233" t="s">
        <v>504</v>
      </c>
      <c r="M233">
        <v>45</v>
      </c>
      <c r="N233">
        <v>14</v>
      </c>
      <c r="O233">
        <v>0</v>
      </c>
      <c r="P233">
        <v>431319</v>
      </c>
      <c r="Q233">
        <v>603174</v>
      </c>
    </row>
    <row r="234" spans="1:17" x14ac:dyDescent="0.2">
      <c r="A234">
        <v>130</v>
      </c>
      <c r="B234" t="s">
        <v>217</v>
      </c>
      <c r="C234" t="s">
        <v>16</v>
      </c>
      <c r="D234" s="4">
        <v>752290</v>
      </c>
      <c r="E234" t="s">
        <v>28</v>
      </c>
      <c r="F234">
        <v>649</v>
      </c>
      <c r="G234" s="1">
        <v>2320375</v>
      </c>
      <c r="H234" t="s">
        <v>29</v>
      </c>
      <c r="I234" t="s">
        <v>32</v>
      </c>
      <c r="J234" t="s">
        <v>23</v>
      </c>
      <c r="K234" s="5">
        <v>39252.86</v>
      </c>
      <c r="L234" t="s">
        <v>218</v>
      </c>
      <c r="M234">
        <v>16</v>
      </c>
      <c r="N234">
        <v>13</v>
      </c>
      <c r="O234">
        <v>0</v>
      </c>
      <c r="P234">
        <v>431053</v>
      </c>
      <c r="Q234">
        <v>513502</v>
      </c>
    </row>
    <row r="235" spans="1:17" x14ac:dyDescent="0.2">
      <c r="A235">
        <v>1803</v>
      </c>
      <c r="B235" t="s">
        <v>1546</v>
      </c>
      <c r="C235" t="s">
        <v>16</v>
      </c>
      <c r="D235" s="4">
        <v>660132</v>
      </c>
      <c r="E235" t="s">
        <v>28</v>
      </c>
      <c r="F235">
        <v>714</v>
      </c>
      <c r="G235" s="1">
        <v>1520304</v>
      </c>
      <c r="H235" t="s">
        <v>53</v>
      </c>
      <c r="I235" t="s">
        <v>19</v>
      </c>
      <c r="J235" t="s">
        <v>23</v>
      </c>
      <c r="K235" s="5">
        <v>30532.81</v>
      </c>
      <c r="L235" t="s">
        <v>543</v>
      </c>
      <c r="M235">
        <v>78</v>
      </c>
      <c r="N235">
        <v>11</v>
      </c>
      <c r="O235">
        <v>0</v>
      </c>
      <c r="P235">
        <v>430559</v>
      </c>
      <c r="Q235">
        <v>761112</v>
      </c>
    </row>
    <row r="236" spans="1:17" x14ac:dyDescent="0.2">
      <c r="A236">
        <v>1267</v>
      </c>
      <c r="B236" t="s">
        <v>1150</v>
      </c>
      <c r="C236" t="s">
        <v>34</v>
      </c>
      <c r="D236" s="4">
        <v>386408</v>
      </c>
      <c r="E236" t="s">
        <v>28</v>
      </c>
      <c r="F236">
        <v>709</v>
      </c>
      <c r="G236" s="1">
        <v>1019711</v>
      </c>
      <c r="H236" t="s">
        <v>79</v>
      </c>
      <c r="I236" t="s">
        <v>32</v>
      </c>
      <c r="J236" t="s">
        <v>23</v>
      </c>
      <c r="K236" s="5">
        <v>19289.560000000001</v>
      </c>
      <c r="L236" t="s">
        <v>235</v>
      </c>
      <c r="M236">
        <v>72</v>
      </c>
      <c r="N236">
        <v>8</v>
      </c>
      <c r="O236">
        <v>2</v>
      </c>
      <c r="P236">
        <v>429419</v>
      </c>
      <c r="Q236">
        <v>798116</v>
      </c>
    </row>
    <row r="237" spans="1:17" x14ac:dyDescent="0.2">
      <c r="A237">
        <v>1396</v>
      </c>
      <c r="B237" t="s">
        <v>1250</v>
      </c>
      <c r="C237" t="s">
        <v>16</v>
      </c>
      <c r="D237" s="4">
        <v>544940</v>
      </c>
      <c r="E237" t="s">
        <v>28</v>
      </c>
      <c r="F237">
        <v>708</v>
      </c>
      <c r="G237" s="1">
        <v>1780870</v>
      </c>
      <c r="H237" t="s">
        <v>29</v>
      </c>
      <c r="I237" t="s">
        <v>19</v>
      </c>
      <c r="J237" t="s">
        <v>80</v>
      </c>
      <c r="K237" s="5">
        <v>16398.900000000001</v>
      </c>
      <c r="L237" t="s">
        <v>63</v>
      </c>
      <c r="N237">
        <v>10</v>
      </c>
      <c r="O237">
        <v>0</v>
      </c>
      <c r="P237">
        <v>429229</v>
      </c>
      <c r="Q237">
        <v>1453254</v>
      </c>
    </row>
    <row r="238" spans="1:17" x14ac:dyDescent="0.2">
      <c r="A238">
        <v>600</v>
      </c>
      <c r="B238" t="s">
        <v>670</v>
      </c>
      <c r="C238" t="s">
        <v>16</v>
      </c>
      <c r="D238" s="4">
        <v>327426</v>
      </c>
      <c r="E238" t="s">
        <v>28</v>
      </c>
      <c r="F238">
        <v>713</v>
      </c>
      <c r="G238" s="1">
        <v>3676101</v>
      </c>
      <c r="H238" t="s">
        <v>22</v>
      </c>
      <c r="I238" t="s">
        <v>19</v>
      </c>
      <c r="J238" t="s">
        <v>23</v>
      </c>
      <c r="K238" s="5">
        <v>38292.79</v>
      </c>
      <c r="L238" t="s">
        <v>671</v>
      </c>
      <c r="M238">
        <v>49</v>
      </c>
      <c r="N238">
        <v>13</v>
      </c>
      <c r="O238">
        <v>0</v>
      </c>
      <c r="P238">
        <v>429115</v>
      </c>
      <c r="Q238">
        <v>661628</v>
      </c>
    </row>
    <row r="239" spans="1:17" x14ac:dyDescent="0.2">
      <c r="A239">
        <v>299</v>
      </c>
      <c r="B239" t="s">
        <v>409</v>
      </c>
      <c r="C239" t="s">
        <v>16</v>
      </c>
      <c r="D239" s="4">
        <v>588544</v>
      </c>
      <c r="E239" t="s">
        <v>28</v>
      </c>
      <c r="F239">
        <v>687</v>
      </c>
      <c r="G239" s="1">
        <v>1491158</v>
      </c>
      <c r="H239" t="s">
        <v>31</v>
      </c>
      <c r="I239" t="s">
        <v>19</v>
      </c>
      <c r="J239" t="s">
        <v>23</v>
      </c>
      <c r="K239" s="5">
        <v>15284.36</v>
      </c>
      <c r="L239" t="s">
        <v>332</v>
      </c>
      <c r="M239">
        <v>71</v>
      </c>
      <c r="N239">
        <v>17</v>
      </c>
      <c r="O239">
        <v>0</v>
      </c>
      <c r="P239">
        <v>428963</v>
      </c>
      <c r="Q239">
        <v>1118722</v>
      </c>
    </row>
    <row r="240" spans="1:17" x14ac:dyDescent="0.2">
      <c r="A240">
        <v>1643</v>
      </c>
      <c r="B240" t="s">
        <v>1421</v>
      </c>
      <c r="C240" t="s">
        <v>16</v>
      </c>
      <c r="D240" s="4">
        <v>510488</v>
      </c>
      <c r="E240" t="s">
        <v>28</v>
      </c>
      <c r="F240">
        <v>685</v>
      </c>
      <c r="G240" s="1">
        <v>1102171</v>
      </c>
      <c r="H240" t="s">
        <v>18</v>
      </c>
      <c r="I240" t="s">
        <v>32</v>
      </c>
      <c r="J240" t="s">
        <v>23</v>
      </c>
      <c r="K240" s="5">
        <v>14971.05</v>
      </c>
      <c r="L240" t="s">
        <v>533</v>
      </c>
      <c r="M240">
        <v>15</v>
      </c>
      <c r="N240">
        <v>9</v>
      </c>
      <c r="O240">
        <v>0</v>
      </c>
      <c r="P240">
        <v>428906</v>
      </c>
      <c r="Q240">
        <v>1232308</v>
      </c>
    </row>
    <row r="241" spans="1:17" x14ac:dyDescent="0.2">
      <c r="A241">
        <v>697</v>
      </c>
      <c r="B241" t="s">
        <v>746</v>
      </c>
      <c r="C241" t="s">
        <v>16</v>
      </c>
      <c r="D241" s="4">
        <v>265694</v>
      </c>
      <c r="E241" t="s">
        <v>17</v>
      </c>
      <c r="F241">
        <v>739</v>
      </c>
      <c r="G241" s="1">
        <v>655633</v>
      </c>
      <c r="H241" t="s">
        <v>22</v>
      </c>
      <c r="I241" t="s">
        <v>25</v>
      </c>
      <c r="J241" t="s">
        <v>23</v>
      </c>
      <c r="K241" s="5">
        <v>12620.75</v>
      </c>
      <c r="L241" t="s">
        <v>490</v>
      </c>
      <c r="N241">
        <v>13</v>
      </c>
      <c r="O241">
        <v>0</v>
      </c>
      <c r="P241">
        <v>427652</v>
      </c>
      <c r="Q241">
        <v>868736</v>
      </c>
    </row>
    <row r="242" spans="1:17" x14ac:dyDescent="0.2">
      <c r="A242">
        <v>1591</v>
      </c>
      <c r="B242" t="s">
        <v>1383</v>
      </c>
      <c r="C242" t="s">
        <v>16</v>
      </c>
      <c r="D242" s="4">
        <v>558866</v>
      </c>
      <c r="E242" t="s">
        <v>28</v>
      </c>
      <c r="F242">
        <v>685</v>
      </c>
      <c r="G242" s="1">
        <v>1835989</v>
      </c>
      <c r="H242" t="s">
        <v>29</v>
      </c>
      <c r="I242" t="s">
        <v>19</v>
      </c>
      <c r="J242" t="s">
        <v>23</v>
      </c>
      <c r="K242" s="5">
        <v>27233.84</v>
      </c>
      <c r="L242" t="s">
        <v>1384</v>
      </c>
      <c r="N242">
        <v>12</v>
      </c>
      <c r="O242">
        <v>0</v>
      </c>
      <c r="P242">
        <v>427177</v>
      </c>
      <c r="Q242">
        <v>635778</v>
      </c>
    </row>
    <row r="243" spans="1:17" x14ac:dyDescent="0.2">
      <c r="A243">
        <v>326</v>
      </c>
      <c r="B243" t="s">
        <v>433</v>
      </c>
      <c r="C243" t="s">
        <v>16</v>
      </c>
      <c r="D243" s="4">
        <v>764390</v>
      </c>
      <c r="E243" t="s">
        <v>28</v>
      </c>
      <c r="F243">
        <v>705</v>
      </c>
      <c r="G243" s="1">
        <v>1603220</v>
      </c>
      <c r="H243" t="s">
        <v>42</v>
      </c>
      <c r="I243" t="s">
        <v>19</v>
      </c>
      <c r="J243" t="s">
        <v>23</v>
      </c>
      <c r="K243" s="5">
        <v>34869.75</v>
      </c>
      <c r="L243" t="s">
        <v>434</v>
      </c>
      <c r="M243">
        <v>50</v>
      </c>
      <c r="N243">
        <v>15</v>
      </c>
      <c r="O243">
        <v>0</v>
      </c>
      <c r="P243">
        <v>425448</v>
      </c>
      <c r="Q243">
        <v>1089902</v>
      </c>
    </row>
    <row r="244" spans="1:17" x14ac:dyDescent="0.2">
      <c r="A244">
        <v>1335</v>
      </c>
      <c r="B244" t="s">
        <v>1202</v>
      </c>
      <c r="C244" t="s">
        <v>16</v>
      </c>
      <c r="D244" s="4">
        <v>519508</v>
      </c>
      <c r="E244" t="s">
        <v>28</v>
      </c>
      <c r="F244">
        <v>660</v>
      </c>
      <c r="G244" s="1">
        <v>3084536</v>
      </c>
      <c r="H244" t="s">
        <v>22</v>
      </c>
      <c r="I244" t="s">
        <v>25</v>
      </c>
      <c r="J244" t="s">
        <v>23</v>
      </c>
      <c r="K244" s="5">
        <v>35214.980000000003</v>
      </c>
      <c r="L244" t="s">
        <v>292</v>
      </c>
      <c r="N244">
        <v>13</v>
      </c>
      <c r="O244">
        <v>1</v>
      </c>
      <c r="P244">
        <v>424555</v>
      </c>
      <c r="Q244">
        <v>664334</v>
      </c>
    </row>
    <row r="245" spans="1:17" x14ac:dyDescent="0.2">
      <c r="A245">
        <v>592</v>
      </c>
      <c r="B245" t="s">
        <v>661</v>
      </c>
      <c r="C245" t="s">
        <v>16</v>
      </c>
      <c r="D245" s="4">
        <v>588962</v>
      </c>
      <c r="E245" t="s">
        <v>28</v>
      </c>
      <c r="F245">
        <v>678</v>
      </c>
      <c r="G245" s="1">
        <v>1412897</v>
      </c>
      <c r="H245" t="s">
        <v>37</v>
      </c>
      <c r="I245" t="s">
        <v>19</v>
      </c>
      <c r="J245" t="s">
        <v>23</v>
      </c>
      <c r="K245" s="5">
        <v>16719.240000000002</v>
      </c>
      <c r="L245" t="s">
        <v>347</v>
      </c>
      <c r="N245">
        <v>13</v>
      </c>
      <c r="O245">
        <v>0</v>
      </c>
      <c r="P245">
        <v>424498</v>
      </c>
      <c r="Q245">
        <v>785202</v>
      </c>
    </row>
    <row r="246" spans="1:17" x14ac:dyDescent="0.2">
      <c r="A246">
        <v>1938</v>
      </c>
      <c r="B246" t="s">
        <v>1647</v>
      </c>
      <c r="C246" t="s">
        <v>16</v>
      </c>
      <c r="D246" s="4">
        <v>66836</v>
      </c>
      <c r="E246" t="s">
        <v>17</v>
      </c>
      <c r="F246">
        <v>715</v>
      </c>
      <c r="G246" s="1">
        <v>692550</v>
      </c>
      <c r="H246" t="s">
        <v>29</v>
      </c>
      <c r="I246" t="s">
        <v>32</v>
      </c>
      <c r="J246" t="s">
        <v>80</v>
      </c>
      <c r="K246" s="5">
        <v>11831.11</v>
      </c>
      <c r="L246" t="s">
        <v>980</v>
      </c>
      <c r="N246">
        <v>10</v>
      </c>
      <c r="O246">
        <v>0</v>
      </c>
      <c r="P246">
        <v>423605</v>
      </c>
      <c r="Q246">
        <v>638660</v>
      </c>
    </row>
    <row r="247" spans="1:17" x14ac:dyDescent="0.2">
      <c r="A247">
        <v>1633</v>
      </c>
      <c r="B247" t="s">
        <v>1414</v>
      </c>
      <c r="C247" t="s">
        <v>34</v>
      </c>
      <c r="D247" s="4">
        <v>191686</v>
      </c>
      <c r="E247" t="s">
        <v>17</v>
      </c>
      <c r="F247">
        <v>710</v>
      </c>
      <c r="G247" s="1">
        <v>1166334</v>
      </c>
      <c r="H247" t="s">
        <v>74</v>
      </c>
      <c r="I247" t="s">
        <v>19</v>
      </c>
      <c r="J247" t="s">
        <v>78</v>
      </c>
      <c r="K247" s="5">
        <v>13510.14</v>
      </c>
      <c r="L247" t="s">
        <v>224</v>
      </c>
      <c r="M247">
        <v>16</v>
      </c>
      <c r="N247">
        <v>5</v>
      </c>
      <c r="O247">
        <v>0</v>
      </c>
      <c r="P247">
        <v>423282</v>
      </c>
      <c r="Q247">
        <v>527010</v>
      </c>
    </row>
    <row r="248" spans="1:17" x14ac:dyDescent="0.2">
      <c r="A248">
        <v>168</v>
      </c>
      <c r="B248" t="s">
        <v>264</v>
      </c>
      <c r="C248" t="s">
        <v>16</v>
      </c>
      <c r="D248" s="4">
        <v>768394</v>
      </c>
      <c r="E248" t="s">
        <v>28</v>
      </c>
      <c r="F248">
        <v>651</v>
      </c>
      <c r="G248" s="1">
        <v>1651252</v>
      </c>
      <c r="H248" t="s">
        <v>42</v>
      </c>
      <c r="I248" t="s">
        <v>19</v>
      </c>
      <c r="J248" t="s">
        <v>23</v>
      </c>
      <c r="K248" s="5">
        <v>19264.669999999998</v>
      </c>
      <c r="L248" t="s">
        <v>265</v>
      </c>
      <c r="M248">
        <v>30</v>
      </c>
      <c r="N248">
        <v>6</v>
      </c>
      <c r="O248">
        <v>0</v>
      </c>
      <c r="P248">
        <v>421420</v>
      </c>
      <c r="Q248">
        <v>559592</v>
      </c>
    </row>
    <row r="249" spans="1:17" x14ac:dyDescent="0.2">
      <c r="A249">
        <v>469</v>
      </c>
      <c r="B249" t="s">
        <v>569</v>
      </c>
      <c r="C249" t="s">
        <v>34</v>
      </c>
      <c r="D249" s="4">
        <v>44022</v>
      </c>
      <c r="E249" t="s">
        <v>17</v>
      </c>
      <c r="F249">
        <v>666</v>
      </c>
      <c r="G249" s="1">
        <v>910727</v>
      </c>
      <c r="H249" t="s">
        <v>37</v>
      </c>
      <c r="I249" t="s">
        <v>19</v>
      </c>
      <c r="J249" t="s">
        <v>78</v>
      </c>
      <c r="K249" s="5">
        <v>19808.259999999998</v>
      </c>
      <c r="L249" t="s">
        <v>299</v>
      </c>
      <c r="M249">
        <v>24</v>
      </c>
      <c r="N249">
        <v>8</v>
      </c>
      <c r="O249">
        <v>0</v>
      </c>
      <c r="P249">
        <v>419748</v>
      </c>
      <c r="Q249">
        <v>514866</v>
      </c>
    </row>
    <row r="250" spans="1:17" x14ac:dyDescent="0.2">
      <c r="A250">
        <v>1259</v>
      </c>
      <c r="B250" t="s">
        <v>1145</v>
      </c>
      <c r="C250" t="s">
        <v>16</v>
      </c>
      <c r="D250" s="4">
        <v>35816</v>
      </c>
      <c r="E250" t="s">
        <v>17</v>
      </c>
      <c r="F250">
        <v>720</v>
      </c>
      <c r="G250" s="1">
        <v>1198501</v>
      </c>
      <c r="H250" t="s">
        <v>74</v>
      </c>
      <c r="I250" t="s">
        <v>32</v>
      </c>
      <c r="J250" t="s">
        <v>78</v>
      </c>
      <c r="K250" s="5">
        <v>20074.830000000002</v>
      </c>
      <c r="L250" t="s">
        <v>252</v>
      </c>
      <c r="N250">
        <v>13</v>
      </c>
      <c r="O250">
        <v>0</v>
      </c>
      <c r="P250">
        <v>413098</v>
      </c>
      <c r="Q250">
        <v>501380</v>
      </c>
    </row>
    <row r="251" spans="1:17" x14ac:dyDescent="0.2">
      <c r="A251">
        <v>1368</v>
      </c>
      <c r="B251" t="s">
        <v>1229</v>
      </c>
      <c r="C251" t="s">
        <v>34</v>
      </c>
      <c r="D251" s="4">
        <v>644094</v>
      </c>
      <c r="E251" t="s">
        <v>17</v>
      </c>
      <c r="F251">
        <v>734</v>
      </c>
      <c r="G251" s="1">
        <v>2225052</v>
      </c>
      <c r="H251" t="s">
        <v>29</v>
      </c>
      <c r="I251" t="s">
        <v>19</v>
      </c>
      <c r="J251" t="s">
        <v>23</v>
      </c>
      <c r="K251" s="5">
        <v>34859.11</v>
      </c>
      <c r="L251" t="s">
        <v>54</v>
      </c>
      <c r="N251">
        <v>20</v>
      </c>
      <c r="O251">
        <v>0</v>
      </c>
      <c r="P251">
        <v>413060</v>
      </c>
      <c r="Q251">
        <v>534402</v>
      </c>
    </row>
    <row r="252" spans="1:17" x14ac:dyDescent="0.2">
      <c r="A252">
        <v>1573</v>
      </c>
      <c r="B252" t="s">
        <v>1369</v>
      </c>
      <c r="C252" t="s">
        <v>16</v>
      </c>
      <c r="D252" s="4">
        <v>422092</v>
      </c>
      <c r="E252" t="s">
        <v>17</v>
      </c>
      <c r="F252">
        <v>723</v>
      </c>
      <c r="G252" s="1">
        <v>1013384</v>
      </c>
      <c r="H252" t="s">
        <v>22</v>
      </c>
      <c r="I252" t="s">
        <v>32</v>
      </c>
      <c r="J252" t="s">
        <v>23</v>
      </c>
      <c r="K252" s="5">
        <v>11653.84</v>
      </c>
      <c r="L252" t="s">
        <v>586</v>
      </c>
      <c r="M252">
        <v>65</v>
      </c>
      <c r="N252">
        <v>9</v>
      </c>
      <c r="O252">
        <v>0</v>
      </c>
      <c r="P252">
        <v>412680</v>
      </c>
      <c r="Q252">
        <v>651882</v>
      </c>
    </row>
    <row r="253" spans="1:17" x14ac:dyDescent="0.2">
      <c r="A253">
        <v>1183</v>
      </c>
      <c r="B253" t="s">
        <v>1091</v>
      </c>
      <c r="C253" t="s">
        <v>16</v>
      </c>
      <c r="D253" s="4">
        <v>725406</v>
      </c>
      <c r="E253" t="s">
        <v>28</v>
      </c>
      <c r="F253">
        <v>724</v>
      </c>
      <c r="G253" s="1">
        <v>2432000</v>
      </c>
      <c r="H253" t="s">
        <v>53</v>
      </c>
      <c r="I253" t="s">
        <v>19</v>
      </c>
      <c r="J253" t="s">
        <v>23</v>
      </c>
      <c r="K253" s="5">
        <v>36480</v>
      </c>
      <c r="L253" t="s">
        <v>71</v>
      </c>
      <c r="N253">
        <v>9</v>
      </c>
      <c r="O253">
        <v>0</v>
      </c>
      <c r="P253">
        <v>411331</v>
      </c>
      <c r="Q253">
        <v>862840</v>
      </c>
    </row>
    <row r="254" spans="1:17" x14ac:dyDescent="0.2">
      <c r="A254">
        <v>1226</v>
      </c>
      <c r="B254" t="s">
        <v>1116</v>
      </c>
      <c r="C254" t="s">
        <v>16</v>
      </c>
      <c r="D254" s="4">
        <v>467324</v>
      </c>
      <c r="E254" t="s">
        <v>28</v>
      </c>
      <c r="F254">
        <v>723</v>
      </c>
      <c r="G254" s="1">
        <v>1326086</v>
      </c>
      <c r="H254" t="s">
        <v>22</v>
      </c>
      <c r="I254" t="s">
        <v>19</v>
      </c>
      <c r="J254" t="s">
        <v>23</v>
      </c>
      <c r="K254" s="5">
        <v>12266.21</v>
      </c>
      <c r="L254" t="s">
        <v>71</v>
      </c>
      <c r="N254">
        <v>7</v>
      </c>
      <c r="O254">
        <v>0</v>
      </c>
      <c r="P254">
        <v>410761</v>
      </c>
      <c r="Q254">
        <v>750178</v>
      </c>
    </row>
    <row r="255" spans="1:17" x14ac:dyDescent="0.2">
      <c r="A255">
        <v>1367</v>
      </c>
      <c r="B255" t="s">
        <v>1228</v>
      </c>
      <c r="C255" t="s">
        <v>16</v>
      </c>
      <c r="D255" s="4">
        <v>217470</v>
      </c>
      <c r="E255" t="s">
        <v>17</v>
      </c>
      <c r="F255">
        <v>747</v>
      </c>
      <c r="G255" s="1">
        <v>1877219</v>
      </c>
      <c r="H255" t="s">
        <v>22</v>
      </c>
      <c r="I255" t="s">
        <v>19</v>
      </c>
      <c r="J255" t="s">
        <v>23</v>
      </c>
      <c r="K255" s="5">
        <v>12201.99</v>
      </c>
      <c r="L255" t="s">
        <v>527</v>
      </c>
      <c r="M255">
        <v>12</v>
      </c>
      <c r="N255">
        <v>22</v>
      </c>
      <c r="O255">
        <v>0</v>
      </c>
      <c r="P255">
        <v>407968</v>
      </c>
      <c r="Q255">
        <v>1769240</v>
      </c>
    </row>
    <row r="256" spans="1:17" x14ac:dyDescent="0.2">
      <c r="A256">
        <v>211</v>
      </c>
      <c r="B256" t="s">
        <v>314</v>
      </c>
      <c r="C256" t="s">
        <v>16</v>
      </c>
      <c r="D256" s="4">
        <v>486288</v>
      </c>
      <c r="E256" t="s">
        <v>28</v>
      </c>
      <c r="F256">
        <v>707</v>
      </c>
      <c r="G256" s="1">
        <v>1654577</v>
      </c>
      <c r="H256" t="s">
        <v>29</v>
      </c>
      <c r="I256" t="s">
        <v>19</v>
      </c>
      <c r="J256" t="s">
        <v>23</v>
      </c>
      <c r="K256" s="5">
        <v>22612.47</v>
      </c>
      <c r="L256" t="s">
        <v>26</v>
      </c>
      <c r="M256">
        <v>14</v>
      </c>
      <c r="N256">
        <v>18</v>
      </c>
      <c r="O256">
        <v>0</v>
      </c>
      <c r="P256">
        <v>407835</v>
      </c>
      <c r="Q256">
        <v>821282</v>
      </c>
    </row>
    <row r="257" spans="1:17" x14ac:dyDescent="0.2">
      <c r="A257">
        <v>314</v>
      </c>
      <c r="B257" t="s">
        <v>424</v>
      </c>
      <c r="C257" t="s">
        <v>16</v>
      </c>
      <c r="D257" s="4">
        <v>334686</v>
      </c>
      <c r="E257" t="s">
        <v>17</v>
      </c>
      <c r="F257">
        <v>742</v>
      </c>
      <c r="G257" s="1">
        <v>963490</v>
      </c>
      <c r="H257" t="s">
        <v>22</v>
      </c>
      <c r="I257" t="s">
        <v>19</v>
      </c>
      <c r="J257" t="s">
        <v>23</v>
      </c>
      <c r="K257" s="5">
        <v>12284.45</v>
      </c>
      <c r="L257" t="s">
        <v>56</v>
      </c>
      <c r="M257">
        <v>58</v>
      </c>
      <c r="N257">
        <v>15</v>
      </c>
      <c r="O257">
        <v>0</v>
      </c>
      <c r="P257">
        <v>406220</v>
      </c>
      <c r="Q257">
        <v>863060</v>
      </c>
    </row>
    <row r="258" spans="1:17" x14ac:dyDescent="0.2">
      <c r="A258">
        <v>360</v>
      </c>
      <c r="B258" t="s">
        <v>466</v>
      </c>
      <c r="C258" t="s">
        <v>16</v>
      </c>
      <c r="D258" s="4">
        <v>657294</v>
      </c>
      <c r="E258" t="s">
        <v>17</v>
      </c>
      <c r="F258">
        <v>691</v>
      </c>
      <c r="G258" s="1">
        <v>2270652</v>
      </c>
      <c r="H258" t="s">
        <v>49</v>
      </c>
      <c r="I258" t="s">
        <v>32</v>
      </c>
      <c r="J258" t="s">
        <v>23</v>
      </c>
      <c r="K258" s="5">
        <v>24031.01</v>
      </c>
      <c r="L258" t="s">
        <v>467</v>
      </c>
      <c r="M258">
        <v>40</v>
      </c>
      <c r="N258">
        <v>12</v>
      </c>
      <c r="O258">
        <v>0</v>
      </c>
      <c r="P258">
        <v>405327</v>
      </c>
      <c r="Q258">
        <v>811998</v>
      </c>
    </row>
    <row r="259" spans="1:17" x14ac:dyDescent="0.2">
      <c r="A259">
        <v>257</v>
      </c>
      <c r="B259" t="s">
        <v>368</v>
      </c>
      <c r="C259" t="s">
        <v>16</v>
      </c>
      <c r="D259" s="4">
        <v>117854</v>
      </c>
      <c r="E259" t="s">
        <v>17</v>
      </c>
      <c r="F259">
        <v>709</v>
      </c>
      <c r="G259" s="1">
        <v>848958</v>
      </c>
      <c r="H259" t="s">
        <v>22</v>
      </c>
      <c r="I259" t="s">
        <v>19</v>
      </c>
      <c r="J259" t="s">
        <v>23</v>
      </c>
      <c r="K259" s="5">
        <v>15069.09</v>
      </c>
      <c r="L259" t="s">
        <v>84</v>
      </c>
      <c r="N259">
        <v>10</v>
      </c>
      <c r="O259">
        <v>0</v>
      </c>
      <c r="P259">
        <v>404073</v>
      </c>
      <c r="Q259">
        <v>609994</v>
      </c>
    </row>
    <row r="260" spans="1:17" x14ac:dyDescent="0.2">
      <c r="A260">
        <v>1777</v>
      </c>
      <c r="B260" s="2" t="s">
        <v>1530</v>
      </c>
      <c r="C260" t="s">
        <v>34</v>
      </c>
      <c r="D260" s="4">
        <v>105248</v>
      </c>
      <c r="E260" t="s">
        <v>17</v>
      </c>
      <c r="F260">
        <v>652</v>
      </c>
      <c r="G260" s="1">
        <v>1117181</v>
      </c>
      <c r="H260" t="s">
        <v>42</v>
      </c>
      <c r="I260" t="s">
        <v>32</v>
      </c>
      <c r="J260" t="s">
        <v>78</v>
      </c>
      <c r="K260" s="5">
        <v>31560.52</v>
      </c>
      <c r="L260" t="s">
        <v>127</v>
      </c>
      <c r="N260">
        <v>25</v>
      </c>
      <c r="O260">
        <v>0</v>
      </c>
      <c r="P260">
        <v>403180</v>
      </c>
      <c r="Q260">
        <v>745734</v>
      </c>
    </row>
    <row r="261" spans="1:17" x14ac:dyDescent="0.2">
      <c r="A261">
        <v>272</v>
      </c>
      <c r="B261" t="s">
        <v>381</v>
      </c>
      <c r="C261" t="s">
        <v>16</v>
      </c>
      <c r="D261" s="4">
        <v>430100</v>
      </c>
      <c r="E261" t="s">
        <v>17</v>
      </c>
      <c r="F261">
        <v>739</v>
      </c>
      <c r="G261" s="1">
        <v>1448655</v>
      </c>
      <c r="H261" t="s">
        <v>22</v>
      </c>
      <c r="I261" t="s">
        <v>19</v>
      </c>
      <c r="J261" t="s">
        <v>23</v>
      </c>
      <c r="K261" s="5">
        <v>23782.11</v>
      </c>
      <c r="L261" t="s">
        <v>84</v>
      </c>
      <c r="N261">
        <v>13</v>
      </c>
      <c r="O261">
        <v>0</v>
      </c>
      <c r="P261">
        <v>400178</v>
      </c>
      <c r="Q261">
        <v>716188</v>
      </c>
    </row>
    <row r="262" spans="1:17" x14ac:dyDescent="0.2">
      <c r="A262">
        <v>931</v>
      </c>
      <c r="B262" t="s">
        <v>922</v>
      </c>
      <c r="C262" t="s">
        <v>34</v>
      </c>
      <c r="D262" s="4">
        <v>769780</v>
      </c>
      <c r="E262" t="s">
        <v>28</v>
      </c>
      <c r="F262">
        <v>702</v>
      </c>
      <c r="G262" s="1">
        <v>1519544</v>
      </c>
      <c r="H262" t="s">
        <v>79</v>
      </c>
      <c r="I262" t="s">
        <v>19</v>
      </c>
      <c r="J262" t="s">
        <v>23</v>
      </c>
      <c r="K262" s="5">
        <v>26718.75</v>
      </c>
      <c r="L262" t="s">
        <v>177</v>
      </c>
      <c r="N262">
        <v>16</v>
      </c>
      <c r="O262">
        <v>0</v>
      </c>
      <c r="P262">
        <v>399152</v>
      </c>
      <c r="Q262">
        <v>1343518</v>
      </c>
    </row>
    <row r="263" spans="1:17" x14ac:dyDescent="0.2">
      <c r="A263">
        <v>1624</v>
      </c>
      <c r="B263" t="s">
        <v>1411</v>
      </c>
      <c r="C263" t="s">
        <v>34</v>
      </c>
      <c r="D263" s="4">
        <v>265716</v>
      </c>
      <c r="E263" t="s">
        <v>17</v>
      </c>
      <c r="F263">
        <v>719</v>
      </c>
      <c r="G263" s="1">
        <v>658312</v>
      </c>
      <c r="H263" t="s">
        <v>55</v>
      </c>
      <c r="I263" t="s">
        <v>32</v>
      </c>
      <c r="J263" t="s">
        <v>23</v>
      </c>
      <c r="K263" s="5">
        <v>11959.36</v>
      </c>
      <c r="L263" t="s">
        <v>675</v>
      </c>
      <c r="N263">
        <v>9</v>
      </c>
      <c r="O263">
        <v>0</v>
      </c>
      <c r="P263">
        <v>397119</v>
      </c>
      <c r="Q263">
        <v>594858</v>
      </c>
    </row>
    <row r="264" spans="1:17" x14ac:dyDescent="0.2">
      <c r="A264">
        <v>847</v>
      </c>
      <c r="B264" t="s">
        <v>863</v>
      </c>
      <c r="C264" t="s">
        <v>16</v>
      </c>
      <c r="D264" s="4">
        <v>220770</v>
      </c>
      <c r="E264" t="s">
        <v>17</v>
      </c>
      <c r="F264">
        <v>741</v>
      </c>
      <c r="G264" s="1">
        <v>591071</v>
      </c>
      <c r="H264" t="s">
        <v>55</v>
      </c>
      <c r="I264" t="s">
        <v>32</v>
      </c>
      <c r="J264" t="s">
        <v>23</v>
      </c>
      <c r="K264" s="5">
        <v>12067.66</v>
      </c>
      <c r="L264" t="s">
        <v>347</v>
      </c>
      <c r="N264">
        <v>7</v>
      </c>
      <c r="O264">
        <v>0</v>
      </c>
      <c r="P264">
        <v>393585</v>
      </c>
      <c r="Q264">
        <v>525646</v>
      </c>
    </row>
    <row r="265" spans="1:17" x14ac:dyDescent="0.2">
      <c r="A265">
        <v>217</v>
      </c>
      <c r="B265" t="s">
        <v>320</v>
      </c>
      <c r="C265" t="s">
        <v>34</v>
      </c>
      <c r="D265" s="4">
        <v>269170</v>
      </c>
      <c r="E265" t="s">
        <v>17</v>
      </c>
      <c r="F265">
        <v>714</v>
      </c>
      <c r="G265" s="1">
        <v>1259206</v>
      </c>
      <c r="H265" t="s">
        <v>22</v>
      </c>
      <c r="I265" t="s">
        <v>19</v>
      </c>
      <c r="J265" t="s">
        <v>23</v>
      </c>
      <c r="K265" s="5">
        <v>15110.51</v>
      </c>
      <c r="L265" t="s">
        <v>209</v>
      </c>
      <c r="N265">
        <v>9</v>
      </c>
      <c r="O265">
        <v>1</v>
      </c>
      <c r="P265">
        <v>392730</v>
      </c>
      <c r="Q265">
        <v>639584</v>
      </c>
    </row>
    <row r="266" spans="1:17" x14ac:dyDescent="0.2">
      <c r="A266">
        <v>1586</v>
      </c>
      <c r="B266" t="s">
        <v>1379</v>
      </c>
      <c r="C266" t="s">
        <v>16</v>
      </c>
      <c r="D266" s="4">
        <v>522456</v>
      </c>
      <c r="E266" t="s">
        <v>17</v>
      </c>
      <c r="F266">
        <v>735</v>
      </c>
      <c r="G266" s="1">
        <v>2068055</v>
      </c>
      <c r="H266" t="s">
        <v>53</v>
      </c>
      <c r="I266" t="s">
        <v>19</v>
      </c>
      <c r="J266" t="s">
        <v>23</v>
      </c>
      <c r="K266" s="5">
        <v>44290.71</v>
      </c>
      <c r="L266" t="s">
        <v>89</v>
      </c>
      <c r="M266">
        <v>39</v>
      </c>
      <c r="N266">
        <v>16</v>
      </c>
      <c r="O266">
        <v>0</v>
      </c>
      <c r="P266">
        <v>392502</v>
      </c>
      <c r="Q266">
        <v>598774</v>
      </c>
    </row>
    <row r="267" spans="1:17" x14ac:dyDescent="0.2">
      <c r="A267">
        <v>200</v>
      </c>
      <c r="B267" t="s">
        <v>302</v>
      </c>
      <c r="C267" t="s">
        <v>34</v>
      </c>
      <c r="D267" s="4">
        <v>472362</v>
      </c>
      <c r="E267" t="s">
        <v>17</v>
      </c>
      <c r="F267">
        <v>732</v>
      </c>
      <c r="G267" s="1">
        <v>1075058</v>
      </c>
      <c r="H267" t="s">
        <v>31</v>
      </c>
      <c r="I267" t="s">
        <v>19</v>
      </c>
      <c r="J267" t="s">
        <v>23</v>
      </c>
      <c r="K267" s="5">
        <v>22218.03</v>
      </c>
      <c r="L267" t="s">
        <v>124</v>
      </c>
      <c r="N267">
        <v>13</v>
      </c>
      <c r="O267">
        <v>0</v>
      </c>
      <c r="P267">
        <v>392369</v>
      </c>
      <c r="Q267">
        <v>542146</v>
      </c>
    </row>
    <row r="268" spans="1:17" x14ac:dyDescent="0.2">
      <c r="A268">
        <v>109</v>
      </c>
      <c r="B268" t="s">
        <v>193</v>
      </c>
      <c r="C268" t="s">
        <v>16</v>
      </c>
      <c r="D268" s="4">
        <v>311872</v>
      </c>
      <c r="E268" t="s">
        <v>28</v>
      </c>
      <c r="F268">
        <v>680</v>
      </c>
      <c r="G268" s="1">
        <v>1063810</v>
      </c>
      <c r="H268" t="s">
        <v>79</v>
      </c>
      <c r="I268" t="s">
        <v>19</v>
      </c>
      <c r="J268" t="s">
        <v>23</v>
      </c>
      <c r="K268" s="5">
        <v>28191.06</v>
      </c>
      <c r="L268" t="s">
        <v>163</v>
      </c>
      <c r="N268">
        <v>10</v>
      </c>
      <c r="O268">
        <v>0</v>
      </c>
      <c r="P268">
        <v>391723</v>
      </c>
      <c r="Q268">
        <v>591338</v>
      </c>
    </row>
    <row r="269" spans="1:17" x14ac:dyDescent="0.2">
      <c r="A269">
        <v>1929</v>
      </c>
      <c r="B269" t="s">
        <v>1639</v>
      </c>
      <c r="C269" t="s">
        <v>16</v>
      </c>
      <c r="D269" s="4">
        <v>219208</v>
      </c>
      <c r="E269" t="s">
        <v>17</v>
      </c>
      <c r="F269">
        <v>745</v>
      </c>
      <c r="G269" s="1">
        <v>1448275</v>
      </c>
      <c r="H269" t="s">
        <v>74</v>
      </c>
      <c r="I269" t="s">
        <v>19</v>
      </c>
      <c r="J269" t="s">
        <v>23</v>
      </c>
      <c r="K269" s="5">
        <v>17499.95</v>
      </c>
      <c r="L269" t="s">
        <v>148</v>
      </c>
      <c r="N269">
        <v>10</v>
      </c>
      <c r="O269">
        <v>0</v>
      </c>
      <c r="P269">
        <v>391457</v>
      </c>
      <c r="Q269">
        <v>1076614</v>
      </c>
    </row>
    <row r="270" spans="1:17" x14ac:dyDescent="0.2">
      <c r="A270">
        <v>1184</v>
      </c>
      <c r="B270" t="s">
        <v>1092</v>
      </c>
      <c r="C270" t="s">
        <v>16</v>
      </c>
      <c r="D270" s="4">
        <v>129844</v>
      </c>
      <c r="E270" t="s">
        <v>17</v>
      </c>
      <c r="F270">
        <v>735</v>
      </c>
      <c r="G270" s="1">
        <v>2990144</v>
      </c>
      <c r="H270" t="s">
        <v>22</v>
      </c>
      <c r="I270" t="s">
        <v>19</v>
      </c>
      <c r="J270" t="s">
        <v>78</v>
      </c>
      <c r="K270" s="5">
        <v>33888.21</v>
      </c>
      <c r="L270" t="s">
        <v>536</v>
      </c>
      <c r="M270">
        <v>16</v>
      </c>
      <c r="N270">
        <v>9</v>
      </c>
      <c r="O270">
        <v>0</v>
      </c>
      <c r="P270">
        <v>391400</v>
      </c>
      <c r="Q270">
        <v>538868</v>
      </c>
    </row>
    <row r="271" spans="1:17" x14ac:dyDescent="0.2">
      <c r="A271">
        <v>175</v>
      </c>
      <c r="B271" t="s">
        <v>274</v>
      </c>
      <c r="C271" t="s">
        <v>34</v>
      </c>
      <c r="D271" s="4">
        <v>459602</v>
      </c>
      <c r="E271" t="s">
        <v>28</v>
      </c>
      <c r="F271">
        <v>712</v>
      </c>
      <c r="G271" s="1">
        <v>982870</v>
      </c>
      <c r="H271" t="s">
        <v>79</v>
      </c>
      <c r="I271" t="s">
        <v>19</v>
      </c>
      <c r="J271" t="s">
        <v>23</v>
      </c>
      <c r="K271" s="5">
        <v>12859.01</v>
      </c>
      <c r="L271" t="s">
        <v>114</v>
      </c>
      <c r="N271">
        <v>6</v>
      </c>
      <c r="O271">
        <v>0</v>
      </c>
      <c r="P271">
        <v>390621</v>
      </c>
      <c r="Q271">
        <v>468204</v>
      </c>
    </row>
    <row r="272" spans="1:17" x14ac:dyDescent="0.2">
      <c r="A272">
        <v>67</v>
      </c>
      <c r="B272" t="s">
        <v>137</v>
      </c>
      <c r="C272" t="s">
        <v>16</v>
      </c>
      <c r="D272" s="4">
        <v>323466</v>
      </c>
      <c r="E272" t="s">
        <v>28</v>
      </c>
      <c r="F272">
        <v>699</v>
      </c>
      <c r="G272" s="1">
        <v>2048618</v>
      </c>
      <c r="H272" t="s">
        <v>79</v>
      </c>
      <c r="I272" t="s">
        <v>19</v>
      </c>
      <c r="J272" t="s">
        <v>23</v>
      </c>
      <c r="K272" s="5">
        <v>27997.64</v>
      </c>
      <c r="L272" t="s">
        <v>76</v>
      </c>
      <c r="M272">
        <v>72</v>
      </c>
      <c r="N272">
        <v>19</v>
      </c>
      <c r="O272">
        <v>1</v>
      </c>
      <c r="P272">
        <v>389994</v>
      </c>
      <c r="Q272">
        <v>743952</v>
      </c>
    </row>
    <row r="273" spans="1:17" x14ac:dyDescent="0.2">
      <c r="A273">
        <v>1863</v>
      </c>
      <c r="B273" t="s">
        <v>1585</v>
      </c>
      <c r="C273" t="s">
        <v>16</v>
      </c>
      <c r="D273" s="4">
        <v>262284</v>
      </c>
      <c r="E273" t="s">
        <v>17</v>
      </c>
      <c r="F273">
        <v>738</v>
      </c>
      <c r="G273" s="1">
        <v>1653589</v>
      </c>
      <c r="H273" t="s">
        <v>79</v>
      </c>
      <c r="I273" t="s">
        <v>32</v>
      </c>
      <c r="J273" t="s">
        <v>78</v>
      </c>
      <c r="K273" s="5">
        <v>19705.09</v>
      </c>
      <c r="L273" t="s">
        <v>407</v>
      </c>
      <c r="N273">
        <v>10</v>
      </c>
      <c r="O273">
        <v>0</v>
      </c>
      <c r="P273">
        <v>389804</v>
      </c>
      <c r="Q273">
        <v>732710</v>
      </c>
    </row>
    <row r="274" spans="1:17" x14ac:dyDescent="0.2">
      <c r="A274">
        <v>1103</v>
      </c>
      <c r="B274" t="s">
        <v>1033</v>
      </c>
      <c r="C274" t="s">
        <v>34</v>
      </c>
      <c r="D274" s="4">
        <v>425524</v>
      </c>
      <c r="E274" t="s">
        <v>28</v>
      </c>
      <c r="F274">
        <v>726</v>
      </c>
      <c r="G274" s="1">
        <v>827032</v>
      </c>
      <c r="H274" t="s">
        <v>22</v>
      </c>
      <c r="I274" t="s">
        <v>19</v>
      </c>
      <c r="J274" t="s">
        <v>23</v>
      </c>
      <c r="K274" s="5">
        <v>20813.36</v>
      </c>
      <c r="L274" t="s">
        <v>145</v>
      </c>
      <c r="N274">
        <v>12</v>
      </c>
      <c r="O274">
        <v>0</v>
      </c>
      <c r="P274">
        <v>389367</v>
      </c>
      <c r="Q274">
        <v>1022318</v>
      </c>
    </row>
    <row r="275" spans="1:17" x14ac:dyDescent="0.2">
      <c r="A275">
        <v>1749</v>
      </c>
      <c r="B275" t="s">
        <v>1505</v>
      </c>
      <c r="C275" t="s">
        <v>16</v>
      </c>
      <c r="D275" s="4">
        <v>568656</v>
      </c>
      <c r="E275" t="s">
        <v>28</v>
      </c>
      <c r="F275">
        <v>690</v>
      </c>
      <c r="G275" s="1">
        <v>1408033</v>
      </c>
      <c r="H275" t="s">
        <v>22</v>
      </c>
      <c r="I275" t="s">
        <v>19</v>
      </c>
      <c r="J275" t="s">
        <v>23</v>
      </c>
      <c r="K275" s="5">
        <v>27573.94</v>
      </c>
      <c r="L275" t="s">
        <v>299</v>
      </c>
      <c r="N275">
        <v>16</v>
      </c>
      <c r="O275">
        <v>0</v>
      </c>
      <c r="P275">
        <v>389234</v>
      </c>
      <c r="Q275">
        <v>519222</v>
      </c>
    </row>
    <row r="276" spans="1:17" x14ac:dyDescent="0.2">
      <c r="A276">
        <v>441</v>
      </c>
      <c r="B276" t="s">
        <v>544</v>
      </c>
      <c r="C276" t="s">
        <v>16</v>
      </c>
      <c r="D276" s="4">
        <v>403964</v>
      </c>
      <c r="E276" t="s">
        <v>17</v>
      </c>
      <c r="F276">
        <v>744</v>
      </c>
      <c r="G276" s="1">
        <v>1763561</v>
      </c>
      <c r="H276" t="s">
        <v>22</v>
      </c>
      <c r="I276" t="s">
        <v>19</v>
      </c>
      <c r="J276" t="s">
        <v>23</v>
      </c>
      <c r="K276" s="5">
        <v>17929.349999999999</v>
      </c>
      <c r="L276" t="s">
        <v>233</v>
      </c>
      <c r="N276">
        <v>11</v>
      </c>
      <c r="O276">
        <v>0</v>
      </c>
      <c r="P276">
        <v>389101</v>
      </c>
      <c r="Q276">
        <v>843678</v>
      </c>
    </row>
    <row r="277" spans="1:17" x14ac:dyDescent="0.2">
      <c r="A277">
        <v>1423</v>
      </c>
      <c r="B277" t="s">
        <v>1271</v>
      </c>
      <c r="C277" t="s">
        <v>34</v>
      </c>
      <c r="D277" s="4">
        <v>292490</v>
      </c>
      <c r="E277" t="s">
        <v>17</v>
      </c>
      <c r="F277">
        <v>739</v>
      </c>
      <c r="G277" s="1">
        <v>1029857</v>
      </c>
      <c r="H277" t="s">
        <v>22</v>
      </c>
      <c r="I277" t="s">
        <v>19</v>
      </c>
      <c r="J277" t="s">
        <v>23</v>
      </c>
      <c r="K277" s="5">
        <v>21713.01</v>
      </c>
      <c r="L277" t="s">
        <v>657</v>
      </c>
      <c r="M277">
        <v>31</v>
      </c>
      <c r="N277">
        <v>15</v>
      </c>
      <c r="O277">
        <v>0</v>
      </c>
      <c r="P277">
        <v>387714</v>
      </c>
      <c r="Q277">
        <v>811800</v>
      </c>
    </row>
    <row r="278" spans="1:17" x14ac:dyDescent="0.2">
      <c r="A278">
        <v>244</v>
      </c>
      <c r="B278" t="s">
        <v>353</v>
      </c>
      <c r="C278" t="s">
        <v>16</v>
      </c>
      <c r="D278" s="4">
        <v>429264</v>
      </c>
      <c r="E278" t="s">
        <v>17</v>
      </c>
      <c r="F278">
        <v>735</v>
      </c>
      <c r="G278" s="1">
        <v>1816571</v>
      </c>
      <c r="H278" t="s">
        <v>18</v>
      </c>
      <c r="I278" t="s">
        <v>25</v>
      </c>
      <c r="J278" t="s">
        <v>23</v>
      </c>
      <c r="K278" s="5">
        <v>34060.730000000003</v>
      </c>
      <c r="L278" t="s">
        <v>338</v>
      </c>
      <c r="M278">
        <v>37</v>
      </c>
      <c r="N278">
        <v>20</v>
      </c>
      <c r="O278">
        <v>0</v>
      </c>
      <c r="P278">
        <v>387353</v>
      </c>
      <c r="Q278">
        <v>1520398</v>
      </c>
    </row>
    <row r="279" spans="1:17" x14ac:dyDescent="0.2">
      <c r="A279">
        <v>266</v>
      </c>
      <c r="B279" t="s">
        <v>377</v>
      </c>
      <c r="C279" t="s">
        <v>16</v>
      </c>
      <c r="D279" s="4">
        <v>436172</v>
      </c>
      <c r="E279" t="s">
        <v>28</v>
      </c>
      <c r="F279">
        <v>744</v>
      </c>
      <c r="G279" s="1">
        <v>1054747</v>
      </c>
      <c r="H279" t="s">
        <v>49</v>
      </c>
      <c r="I279" t="s">
        <v>19</v>
      </c>
      <c r="J279" t="s">
        <v>20</v>
      </c>
      <c r="K279" s="5">
        <v>13623.76</v>
      </c>
      <c r="L279" t="s">
        <v>363</v>
      </c>
      <c r="N279">
        <v>19</v>
      </c>
      <c r="O279">
        <v>0</v>
      </c>
      <c r="P279">
        <v>387315</v>
      </c>
      <c r="Q279">
        <v>2156110</v>
      </c>
    </row>
    <row r="280" spans="1:17" x14ac:dyDescent="0.2">
      <c r="A280">
        <v>887</v>
      </c>
      <c r="B280" t="s">
        <v>887</v>
      </c>
      <c r="C280" t="s">
        <v>16</v>
      </c>
      <c r="D280" s="4">
        <v>129184</v>
      </c>
      <c r="E280" t="s">
        <v>17</v>
      </c>
      <c r="F280">
        <v>751</v>
      </c>
      <c r="G280" s="1">
        <v>1001186</v>
      </c>
      <c r="H280" t="s">
        <v>22</v>
      </c>
      <c r="I280" t="s">
        <v>19</v>
      </c>
      <c r="J280" t="s">
        <v>87</v>
      </c>
      <c r="K280" s="5">
        <v>12097.68</v>
      </c>
      <c r="L280" t="s">
        <v>888</v>
      </c>
      <c r="N280">
        <v>4</v>
      </c>
      <c r="O280">
        <v>0</v>
      </c>
      <c r="P280">
        <v>386289</v>
      </c>
      <c r="Q280">
        <v>989560</v>
      </c>
    </row>
    <row r="281" spans="1:17" x14ac:dyDescent="0.2">
      <c r="A281">
        <v>559</v>
      </c>
      <c r="B281" t="s">
        <v>636</v>
      </c>
      <c r="C281" t="s">
        <v>34</v>
      </c>
      <c r="D281" s="4">
        <v>337436</v>
      </c>
      <c r="E281" t="s">
        <v>17</v>
      </c>
      <c r="F281">
        <v>730</v>
      </c>
      <c r="G281" s="1">
        <v>687971</v>
      </c>
      <c r="I281" t="s">
        <v>25</v>
      </c>
      <c r="J281" t="s">
        <v>23</v>
      </c>
      <c r="K281" s="5">
        <v>12326.06</v>
      </c>
      <c r="L281" t="s">
        <v>173</v>
      </c>
      <c r="M281">
        <v>14</v>
      </c>
      <c r="N281">
        <v>13</v>
      </c>
      <c r="O281">
        <v>0</v>
      </c>
      <c r="P281">
        <v>385890</v>
      </c>
      <c r="Q281">
        <v>1008612</v>
      </c>
    </row>
    <row r="282" spans="1:17" x14ac:dyDescent="0.2">
      <c r="A282">
        <v>812</v>
      </c>
      <c r="B282" t="s">
        <v>835</v>
      </c>
      <c r="C282" t="s">
        <v>16</v>
      </c>
      <c r="D282" s="4">
        <v>222530</v>
      </c>
      <c r="E282" t="s">
        <v>17</v>
      </c>
      <c r="F282">
        <v>690</v>
      </c>
      <c r="G282" s="1">
        <v>595783</v>
      </c>
      <c r="I282" t="s">
        <v>25</v>
      </c>
      <c r="J282" t="s">
        <v>23</v>
      </c>
      <c r="K282" s="5">
        <v>17327.05</v>
      </c>
      <c r="L282" t="s">
        <v>191</v>
      </c>
      <c r="N282">
        <v>9</v>
      </c>
      <c r="O282">
        <v>0</v>
      </c>
      <c r="P282">
        <v>385757</v>
      </c>
      <c r="Q282">
        <v>685058</v>
      </c>
    </row>
    <row r="283" spans="1:17" x14ac:dyDescent="0.2">
      <c r="A283">
        <v>1108</v>
      </c>
      <c r="B283" t="s">
        <v>1036</v>
      </c>
      <c r="C283" t="s">
        <v>16</v>
      </c>
      <c r="D283" s="4">
        <v>390038</v>
      </c>
      <c r="E283" t="s">
        <v>28</v>
      </c>
      <c r="F283">
        <v>708</v>
      </c>
      <c r="G283" s="1">
        <v>1039433</v>
      </c>
      <c r="H283" t="s">
        <v>22</v>
      </c>
      <c r="I283" t="s">
        <v>32</v>
      </c>
      <c r="J283" t="s">
        <v>23</v>
      </c>
      <c r="K283" s="5">
        <v>27631.89</v>
      </c>
      <c r="L283" t="s">
        <v>71</v>
      </c>
      <c r="M283">
        <v>13</v>
      </c>
      <c r="N283">
        <v>16</v>
      </c>
      <c r="O283">
        <v>0</v>
      </c>
      <c r="P283">
        <v>384389</v>
      </c>
      <c r="Q283">
        <v>883080</v>
      </c>
    </row>
    <row r="284" spans="1:17" x14ac:dyDescent="0.2">
      <c r="A284">
        <v>788</v>
      </c>
      <c r="B284" t="s">
        <v>817</v>
      </c>
      <c r="C284" t="s">
        <v>34</v>
      </c>
      <c r="D284" s="4">
        <v>430804</v>
      </c>
      <c r="E284" t="s">
        <v>28</v>
      </c>
      <c r="F284">
        <v>738</v>
      </c>
      <c r="G284" s="1">
        <v>1130120</v>
      </c>
      <c r="H284" t="s">
        <v>22</v>
      </c>
      <c r="I284" t="s">
        <v>19</v>
      </c>
      <c r="J284" t="s">
        <v>23</v>
      </c>
      <c r="K284" s="5">
        <v>8711.31</v>
      </c>
      <c r="L284" t="s">
        <v>347</v>
      </c>
      <c r="N284">
        <v>9</v>
      </c>
      <c r="O284">
        <v>0</v>
      </c>
      <c r="P284">
        <v>383667</v>
      </c>
      <c r="Q284">
        <v>789052</v>
      </c>
    </row>
    <row r="285" spans="1:17" x14ac:dyDescent="0.2">
      <c r="A285">
        <v>1815</v>
      </c>
      <c r="B285" t="s">
        <v>1555</v>
      </c>
      <c r="C285" t="s">
        <v>16</v>
      </c>
      <c r="D285" s="4">
        <v>446908</v>
      </c>
      <c r="E285" t="s">
        <v>28</v>
      </c>
      <c r="F285">
        <v>685</v>
      </c>
      <c r="G285" s="1">
        <v>1583935</v>
      </c>
      <c r="H285" t="s">
        <v>55</v>
      </c>
      <c r="I285" t="s">
        <v>32</v>
      </c>
      <c r="J285" t="s">
        <v>23</v>
      </c>
      <c r="K285" s="5">
        <v>27718.91</v>
      </c>
      <c r="L285" t="s">
        <v>750</v>
      </c>
      <c r="M285">
        <v>25</v>
      </c>
      <c r="N285">
        <v>16</v>
      </c>
      <c r="O285">
        <v>0</v>
      </c>
      <c r="P285">
        <v>383401</v>
      </c>
      <c r="Q285">
        <v>546062</v>
      </c>
    </row>
    <row r="286" spans="1:17" x14ac:dyDescent="0.2">
      <c r="A286">
        <v>1496</v>
      </c>
      <c r="B286" s="2" t="s">
        <v>1315</v>
      </c>
      <c r="C286" t="s">
        <v>16</v>
      </c>
      <c r="D286" s="4">
        <v>446028</v>
      </c>
      <c r="E286" t="s">
        <v>17</v>
      </c>
      <c r="F286">
        <v>693</v>
      </c>
      <c r="G286" s="1">
        <v>2118633</v>
      </c>
      <c r="H286" t="s">
        <v>31</v>
      </c>
      <c r="I286" t="s">
        <v>32</v>
      </c>
      <c r="J286" t="s">
        <v>23</v>
      </c>
      <c r="K286" s="5">
        <v>16083.88</v>
      </c>
      <c r="L286" t="s">
        <v>494</v>
      </c>
      <c r="N286">
        <v>6</v>
      </c>
      <c r="O286">
        <v>0</v>
      </c>
      <c r="P286">
        <v>381976</v>
      </c>
      <c r="Q286">
        <v>446292</v>
      </c>
    </row>
    <row r="287" spans="1:17" x14ac:dyDescent="0.2">
      <c r="A287">
        <v>1683</v>
      </c>
      <c r="B287" t="s">
        <v>1454</v>
      </c>
      <c r="C287" t="s">
        <v>34</v>
      </c>
      <c r="D287" s="4">
        <v>335060</v>
      </c>
      <c r="E287" t="s">
        <v>28</v>
      </c>
      <c r="F287">
        <v>681</v>
      </c>
      <c r="G287" s="1">
        <v>1936955</v>
      </c>
      <c r="H287" t="s">
        <v>55</v>
      </c>
      <c r="I287" t="s">
        <v>19</v>
      </c>
      <c r="J287" t="s">
        <v>23</v>
      </c>
      <c r="K287" s="5">
        <v>20983.599999999999</v>
      </c>
      <c r="L287" t="s">
        <v>69</v>
      </c>
      <c r="N287">
        <v>13</v>
      </c>
      <c r="O287">
        <v>1</v>
      </c>
      <c r="P287">
        <v>381691</v>
      </c>
      <c r="Q287">
        <v>598862</v>
      </c>
    </row>
    <row r="288" spans="1:17" x14ac:dyDescent="0.2">
      <c r="A288">
        <v>564</v>
      </c>
      <c r="B288" t="s">
        <v>641</v>
      </c>
      <c r="C288" t="s">
        <v>34</v>
      </c>
      <c r="D288" s="4">
        <v>560956</v>
      </c>
      <c r="E288" t="s">
        <v>17</v>
      </c>
      <c r="F288">
        <v>664</v>
      </c>
      <c r="G288" s="1">
        <v>1637059</v>
      </c>
      <c r="H288" t="s">
        <v>31</v>
      </c>
      <c r="I288" t="s">
        <v>32</v>
      </c>
      <c r="J288" t="s">
        <v>23</v>
      </c>
      <c r="K288" s="5">
        <v>44746.33</v>
      </c>
      <c r="L288" t="s">
        <v>292</v>
      </c>
      <c r="M288">
        <v>8</v>
      </c>
      <c r="N288">
        <v>13</v>
      </c>
      <c r="O288">
        <v>0</v>
      </c>
      <c r="P288">
        <v>380779</v>
      </c>
      <c r="Q288">
        <v>567446</v>
      </c>
    </row>
    <row r="289" spans="1:17" x14ac:dyDescent="0.2">
      <c r="A289">
        <v>409</v>
      </c>
      <c r="B289" t="s">
        <v>512</v>
      </c>
      <c r="C289" t="s">
        <v>16</v>
      </c>
      <c r="D289" s="4">
        <v>264396</v>
      </c>
      <c r="E289" t="s">
        <v>17</v>
      </c>
      <c r="F289">
        <v>737</v>
      </c>
      <c r="G289" s="1">
        <v>1712565</v>
      </c>
      <c r="H289" t="s">
        <v>22</v>
      </c>
      <c r="I289" t="s">
        <v>32</v>
      </c>
      <c r="J289" t="s">
        <v>23</v>
      </c>
      <c r="K289" s="5">
        <v>19980.02</v>
      </c>
      <c r="L289" t="s">
        <v>513</v>
      </c>
      <c r="M289">
        <v>49</v>
      </c>
      <c r="N289">
        <v>13</v>
      </c>
      <c r="O289">
        <v>0</v>
      </c>
      <c r="P289">
        <v>380665</v>
      </c>
      <c r="Q289">
        <v>1075052</v>
      </c>
    </row>
    <row r="290" spans="1:17" x14ac:dyDescent="0.2">
      <c r="A290">
        <v>1497</v>
      </c>
      <c r="B290" t="s">
        <v>1316</v>
      </c>
      <c r="C290" t="s">
        <v>34</v>
      </c>
      <c r="D290" s="4">
        <v>531850</v>
      </c>
      <c r="E290" t="s">
        <v>17</v>
      </c>
      <c r="F290">
        <v>749</v>
      </c>
      <c r="G290" s="1">
        <v>1626799</v>
      </c>
      <c r="H290" t="s">
        <v>53</v>
      </c>
      <c r="I290" t="s">
        <v>19</v>
      </c>
      <c r="J290" t="s">
        <v>23</v>
      </c>
      <c r="K290" s="5">
        <v>6547.97</v>
      </c>
      <c r="L290" t="s">
        <v>287</v>
      </c>
      <c r="M290">
        <v>70</v>
      </c>
      <c r="N290">
        <v>12</v>
      </c>
      <c r="O290">
        <v>0</v>
      </c>
      <c r="P290">
        <v>380114</v>
      </c>
      <c r="Q290">
        <v>1202542</v>
      </c>
    </row>
    <row r="291" spans="1:17" x14ac:dyDescent="0.2">
      <c r="A291">
        <v>598</v>
      </c>
      <c r="B291" t="s">
        <v>668</v>
      </c>
      <c r="C291" t="s">
        <v>34</v>
      </c>
      <c r="D291" s="4">
        <v>341308</v>
      </c>
      <c r="E291" t="s">
        <v>17</v>
      </c>
      <c r="F291">
        <v>741</v>
      </c>
      <c r="G291" s="1">
        <v>669503</v>
      </c>
      <c r="H291" t="s">
        <v>49</v>
      </c>
      <c r="I291" t="s">
        <v>32</v>
      </c>
      <c r="J291" t="s">
        <v>23</v>
      </c>
      <c r="K291" s="5">
        <v>9317.2199999999993</v>
      </c>
      <c r="L291" t="s">
        <v>120</v>
      </c>
      <c r="N291">
        <v>6</v>
      </c>
      <c r="O291">
        <v>0</v>
      </c>
      <c r="P291">
        <v>379601</v>
      </c>
      <c r="Q291">
        <v>646404</v>
      </c>
    </row>
    <row r="292" spans="1:17" x14ac:dyDescent="0.2">
      <c r="A292">
        <v>1228</v>
      </c>
      <c r="B292" t="s">
        <v>1118</v>
      </c>
      <c r="C292" t="s">
        <v>16</v>
      </c>
      <c r="D292" s="4">
        <v>377674</v>
      </c>
      <c r="E292" t="s">
        <v>17</v>
      </c>
      <c r="F292">
        <v>737</v>
      </c>
      <c r="G292" s="1">
        <v>753084</v>
      </c>
      <c r="H292" t="s">
        <v>53</v>
      </c>
      <c r="I292" t="s">
        <v>19</v>
      </c>
      <c r="J292" t="s">
        <v>23</v>
      </c>
      <c r="K292" s="5">
        <v>14873.39</v>
      </c>
      <c r="L292" t="s">
        <v>329</v>
      </c>
      <c r="N292">
        <v>16</v>
      </c>
      <c r="O292">
        <v>0</v>
      </c>
      <c r="P292">
        <v>378670</v>
      </c>
      <c r="Q292">
        <v>2149312</v>
      </c>
    </row>
    <row r="293" spans="1:17" x14ac:dyDescent="0.2">
      <c r="A293">
        <v>164</v>
      </c>
      <c r="B293" t="s">
        <v>259</v>
      </c>
      <c r="C293" t="s">
        <v>16</v>
      </c>
      <c r="D293" s="4">
        <v>605726</v>
      </c>
      <c r="E293" t="s">
        <v>17</v>
      </c>
      <c r="F293">
        <v>748</v>
      </c>
      <c r="G293" s="1">
        <v>3609145</v>
      </c>
      <c r="H293" t="s">
        <v>22</v>
      </c>
      <c r="I293" t="s">
        <v>19</v>
      </c>
      <c r="J293" t="s">
        <v>23</v>
      </c>
      <c r="K293" s="5">
        <v>43610.7</v>
      </c>
      <c r="L293" t="s">
        <v>260</v>
      </c>
      <c r="M293">
        <v>59</v>
      </c>
      <c r="N293">
        <v>10</v>
      </c>
      <c r="O293">
        <v>0</v>
      </c>
      <c r="P293">
        <v>378423</v>
      </c>
      <c r="Q293">
        <v>475772</v>
      </c>
    </row>
    <row r="294" spans="1:17" x14ac:dyDescent="0.2">
      <c r="A294">
        <v>674</v>
      </c>
      <c r="B294" t="s">
        <v>726</v>
      </c>
      <c r="C294" t="s">
        <v>34</v>
      </c>
      <c r="D294" s="4">
        <v>221496</v>
      </c>
      <c r="E294" t="s">
        <v>17</v>
      </c>
      <c r="F294">
        <v>728</v>
      </c>
      <c r="G294" s="1">
        <v>956460</v>
      </c>
      <c r="H294" t="s">
        <v>22</v>
      </c>
      <c r="I294" t="s">
        <v>19</v>
      </c>
      <c r="J294" t="s">
        <v>78</v>
      </c>
      <c r="K294" s="5">
        <v>12354.18</v>
      </c>
      <c r="L294" t="s">
        <v>99</v>
      </c>
      <c r="N294">
        <v>19</v>
      </c>
      <c r="O294">
        <v>0</v>
      </c>
      <c r="P294">
        <v>377739</v>
      </c>
      <c r="Q294">
        <v>1003178</v>
      </c>
    </row>
    <row r="295" spans="1:17" x14ac:dyDescent="0.2">
      <c r="A295">
        <v>1833</v>
      </c>
      <c r="B295" t="s">
        <v>1568</v>
      </c>
      <c r="C295" t="s">
        <v>16</v>
      </c>
      <c r="D295" s="4">
        <v>529848</v>
      </c>
      <c r="E295" t="s">
        <v>28</v>
      </c>
      <c r="F295">
        <v>694</v>
      </c>
      <c r="G295" s="1">
        <v>1151172</v>
      </c>
      <c r="H295" t="s">
        <v>42</v>
      </c>
      <c r="I295" t="s">
        <v>32</v>
      </c>
      <c r="J295" t="s">
        <v>23</v>
      </c>
      <c r="K295" s="5">
        <v>27819.99</v>
      </c>
      <c r="L295" t="s">
        <v>129</v>
      </c>
      <c r="N295">
        <v>9</v>
      </c>
      <c r="O295">
        <v>0</v>
      </c>
      <c r="P295">
        <v>376029</v>
      </c>
      <c r="Q295">
        <v>570658</v>
      </c>
    </row>
    <row r="296" spans="1:17" x14ac:dyDescent="0.2">
      <c r="A296">
        <v>1823</v>
      </c>
      <c r="B296" t="s">
        <v>1562</v>
      </c>
      <c r="C296" t="s">
        <v>16</v>
      </c>
      <c r="D296" s="4">
        <v>110946</v>
      </c>
      <c r="E296" t="s">
        <v>17</v>
      </c>
      <c r="F296">
        <v>718</v>
      </c>
      <c r="G296" s="1">
        <v>1628889</v>
      </c>
      <c r="H296" t="s">
        <v>22</v>
      </c>
      <c r="I296" t="s">
        <v>25</v>
      </c>
      <c r="J296" t="s">
        <v>23</v>
      </c>
      <c r="K296" s="5">
        <v>22532.86</v>
      </c>
      <c r="L296" t="s">
        <v>299</v>
      </c>
      <c r="N296">
        <v>8</v>
      </c>
      <c r="O296">
        <v>1</v>
      </c>
      <c r="P296">
        <v>375326</v>
      </c>
      <c r="Q296">
        <v>510092</v>
      </c>
    </row>
    <row r="297" spans="1:17" x14ac:dyDescent="0.2">
      <c r="A297">
        <v>1735</v>
      </c>
      <c r="B297" t="s">
        <v>1494</v>
      </c>
      <c r="C297" t="s">
        <v>16</v>
      </c>
      <c r="D297" s="4">
        <v>329384</v>
      </c>
      <c r="E297" t="s">
        <v>28</v>
      </c>
      <c r="F297">
        <v>710</v>
      </c>
      <c r="G297" s="1">
        <v>738644</v>
      </c>
      <c r="H297" t="s">
        <v>55</v>
      </c>
      <c r="I297" t="s">
        <v>19</v>
      </c>
      <c r="J297" t="s">
        <v>23</v>
      </c>
      <c r="K297" s="5">
        <v>14957.56</v>
      </c>
      <c r="L297" t="s">
        <v>84</v>
      </c>
      <c r="N297">
        <v>11</v>
      </c>
      <c r="O297">
        <v>0</v>
      </c>
      <c r="P297">
        <v>374965</v>
      </c>
      <c r="Q297">
        <v>977878</v>
      </c>
    </row>
    <row r="298" spans="1:17" x14ac:dyDescent="0.2">
      <c r="A298">
        <v>387</v>
      </c>
      <c r="B298" t="s">
        <v>495</v>
      </c>
      <c r="C298" t="s">
        <v>16</v>
      </c>
      <c r="D298" s="4">
        <v>328350</v>
      </c>
      <c r="E298" t="s">
        <v>17</v>
      </c>
      <c r="F298">
        <v>745</v>
      </c>
      <c r="G298" s="1">
        <v>1343243</v>
      </c>
      <c r="H298" t="s">
        <v>22</v>
      </c>
      <c r="I298" t="s">
        <v>19</v>
      </c>
      <c r="J298" t="s">
        <v>23</v>
      </c>
      <c r="K298" s="5">
        <v>11529.39</v>
      </c>
      <c r="L298" t="s">
        <v>54</v>
      </c>
      <c r="N298">
        <v>7</v>
      </c>
      <c r="O298">
        <v>0</v>
      </c>
      <c r="P298">
        <v>373958</v>
      </c>
      <c r="Q298">
        <v>600578</v>
      </c>
    </row>
    <row r="299" spans="1:17" x14ac:dyDescent="0.2">
      <c r="A299">
        <v>1022</v>
      </c>
      <c r="B299" t="s">
        <v>983</v>
      </c>
      <c r="C299" t="s">
        <v>34</v>
      </c>
      <c r="D299" s="4">
        <v>582912</v>
      </c>
      <c r="E299" t="s">
        <v>28</v>
      </c>
      <c r="F299">
        <v>685</v>
      </c>
      <c r="G299" s="1">
        <v>1411472</v>
      </c>
      <c r="H299" t="s">
        <v>79</v>
      </c>
      <c r="I299" t="s">
        <v>19</v>
      </c>
      <c r="J299" t="s">
        <v>23</v>
      </c>
      <c r="K299" s="5">
        <v>10162.530000000001</v>
      </c>
      <c r="L299" t="s">
        <v>182</v>
      </c>
      <c r="M299">
        <v>48</v>
      </c>
      <c r="N299">
        <v>12</v>
      </c>
      <c r="O299">
        <v>0</v>
      </c>
      <c r="P299">
        <v>373255</v>
      </c>
      <c r="Q299">
        <v>1445422</v>
      </c>
    </row>
    <row r="300" spans="1:17" x14ac:dyDescent="0.2">
      <c r="A300">
        <v>814</v>
      </c>
      <c r="B300" t="s">
        <v>837</v>
      </c>
      <c r="C300" t="s">
        <v>16</v>
      </c>
      <c r="D300" s="4">
        <v>79530</v>
      </c>
      <c r="E300" t="s">
        <v>17</v>
      </c>
      <c r="F300">
        <v>691</v>
      </c>
      <c r="G300" s="1">
        <v>953990</v>
      </c>
      <c r="H300" t="s">
        <v>55</v>
      </c>
      <c r="I300" t="s">
        <v>32</v>
      </c>
      <c r="J300" t="s">
        <v>23</v>
      </c>
      <c r="K300" s="5">
        <v>27029.78</v>
      </c>
      <c r="L300" t="s">
        <v>157</v>
      </c>
      <c r="M300">
        <v>42</v>
      </c>
      <c r="N300">
        <v>10</v>
      </c>
      <c r="O300">
        <v>0</v>
      </c>
      <c r="P300">
        <v>371906</v>
      </c>
      <c r="Q300">
        <v>563640</v>
      </c>
    </row>
    <row r="301" spans="1:17" x14ac:dyDescent="0.2">
      <c r="A301">
        <v>307</v>
      </c>
      <c r="B301" t="s">
        <v>418</v>
      </c>
      <c r="C301" t="s">
        <v>34</v>
      </c>
      <c r="D301" s="4">
        <v>765006</v>
      </c>
      <c r="E301" t="s">
        <v>28</v>
      </c>
      <c r="F301">
        <v>736</v>
      </c>
      <c r="G301" s="1">
        <v>6606775</v>
      </c>
      <c r="H301" t="s">
        <v>55</v>
      </c>
      <c r="I301" t="s">
        <v>25</v>
      </c>
      <c r="J301" t="s">
        <v>23</v>
      </c>
      <c r="K301" s="5">
        <v>5780.94</v>
      </c>
      <c r="L301" t="s">
        <v>419</v>
      </c>
      <c r="M301">
        <v>43</v>
      </c>
      <c r="N301">
        <v>11</v>
      </c>
      <c r="O301">
        <v>0</v>
      </c>
      <c r="P301">
        <v>369170</v>
      </c>
      <c r="Q301">
        <v>1978966</v>
      </c>
    </row>
    <row r="302" spans="1:17" x14ac:dyDescent="0.2">
      <c r="A302">
        <v>224</v>
      </c>
      <c r="B302" t="s">
        <v>331</v>
      </c>
      <c r="C302" t="s">
        <v>16</v>
      </c>
      <c r="D302" s="4">
        <v>449460</v>
      </c>
      <c r="E302" t="s">
        <v>28</v>
      </c>
      <c r="F302">
        <v>658</v>
      </c>
      <c r="G302" s="1">
        <v>1057768</v>
      </c>
      <c r="H302" t="s">
        <v>29</v>
      </c>
      <c r="I302" t="s">
        <v>32</v>
      </c>
      <c r="J302" t="s">
        <v>23</v>
      </c>
      <c r="K302" s="5">
        <v>19039.71</v>
      </c>
      <c r="L302" t="s">
        <v>332</v>
      </c>
      <c r="N302">
        <v>8</v>
      </c>
      <c r="O302">
        <v>0</v>
      </c>
      <c r="P302">
        <v>367992</v>
      </c>
      <c r="Q302">
        <v>510290</v>
      </c>
    </row>
    <row r="303" spans="1:17" x14ac:dyDescent="0.2">
      <c r="A303">
        <v>1560</v>
      </c>
      <c r="B303" t="s">
        <v>1359</v>
      </c>
      <c r="C303" t="s">
        <v>16</v>
      </c>
      <c r="D303" s="4">
        <v>380050</v>
      </c>
      <c r="E303" t="s">
        <v>28</v>
      </c>
      <c r="F303">
        <v>698</v>
      </c>
      <c r="G303" s="1">
        <v>1520817</v>
      </c>
      <c r="H303" t="s">
        <v>53</v>
      </c>
      <c r="I303" t="s">
        <v>32</v>
      </c>
      <c r="J303" t="s">
        <v>23</v>
      </c>
      <c r="K303" s="5">
        <v>18249.689999999999</v>
      </c>
      <c r="L303" t="s">
        <v>608</v>
      </c>
      <c r="M303">
        <v>15</v>
      </c>
      <c r="N303">
        <v>8</v>
      </c>
      <c r="O303">
        <v>0</v>
      </c>
      <c r="P303">
        <v>367802</v>
      </c>
      <c r="Q303">
        <v>835076</v>
      </c>
    </row>
    <row r="304" spans="1:17" x14ac:dyDescent="0.2">
      <c r="A304">
        <v>550</v>
      </c>
      <c r="B304" t="s">
        <v>630</v>
      </c>
      <c r="C304" t="s">
        <v>16</v>
      </c>
      <c r="D304" s="4">
        <v>110044</v>
      </c>
      <c r="E304" t="s">
        <v>17</v>
      </c>
      <c r="F304">
        <v>729</v>
      </c>
      <c r="G304" s="1">
        <v>1478637</v>
      </c>
      <c r="H304" t="s">
        <v>31</v>
      </c>
      <c r="I304" t="s">
        <v>32</v>
      </c>
      <c r="J304" t="s">
        <v>23</v>
      </c>
      <c r="K304" s="5">
        <v>27601.49</v>
      </c>
      <c r="L304" t="s">
        <v>113</v>
      </c>
      <c r="N304">
        <v>16</v>
      </c>
      <c r="O304">
        <v>0</v>
      </c>
      <c r="P304">
        <v>364933</v>
      </c>
      <c r="Q304">
        <v>523600</v>
      </c>
    </row>
    <row r="305" spans="1:17" x14ac:dyDescent="0.2">
      <c r="A305">
        <v>1795</v>
      </c>
      <c r="B305" t="s">
        <v>1538</v>
      </c>
      <c r="C305" t="s">
        <v>16</v>
      </c>
      <c r="D305" s="4">
        <v>436876</v>
      </c>
      <c r="E305" t="s">
        <v>28</v>
      </c>
      <c r="F305">
        <v>721</v>
      </c>
      <c r="G305" s="1">
        <v>886654</v>
      </c>
      <c r="H305" t="s">
        <v>22</v>
      </c>
      <c r="I305" t="s">
        <v>32</v>
      </c>
      <c r="J305" t="s">
        <v>23</v>
      </c>
      <c r="K305" s="5">
        <v>11305</v>
      </c>
      <c r="L305" t="s">
        <v>444</v>
      </c>
      <c r="M305">
        <v>54</v>
      </c>
      <c r="N305">
        <v>10</v>
      </c>
      <c r="O305">
        <v>1</v>
      </c>
      <c r="P305">
        <v>364667</v>
      </c>
      <c r="Q305">
        <v>497926</v>
      </c>
    </row>
    <row r="306" spans="1:17" x14ac:dyDescent="0.2">
      <c r="A306">
        <v>654</v>
      </c>
      <c r="B306" t="s">
        <v>712</v>
      </c>
      <c r="C306" t="s">
        <v>16</v>
      </c>
      <c r="D306" s="4">
        <v>782320</v>
      </c>
      <c r="E306" t="s">
        <v>28</v>
      </c>
      <c r="F306">
        <v>614</v>
      </c>
      <c r="G306" s="1">
        <v>2374392</v>
      </c>
      <c r="H306" t="s">
        <v>22</v>
      </c>
      <c r="I306" t="s">
        <v>19</v>
      </c>
      <c r="J306" t="s">
        <v>78</v>
      </c>
      <c r="K306" s="5">
        <v>61932.02</v>
      </c>
      <c r="L306" t="s">
        <v>515</v>
      </c>
      <c r="M306">
        <v>23</v>
      </c>
      <c r="N306">
        <v>14</v>
      </c>
      <c r="O306">
        <v>0</v>
      </c>
      <c r="P306">
        <v>363641</v>
      </c>
      <c r="Q306">
        <v>487344</v>
      </c>
    </row>
    <row r="307" spans="1:17" x14ac:dyDescent="0.2">
      <c r="A307">
        <v>609</v>
      </c>
      <c r="B307" t="s">
        <v>682</v>
      </c>
      <c r="C307" t="s">
        <v>16</v>
      </c>
      <c r="D307" s="4">
        <v>122870</v>
      </c>
      <c r="E307" t="s">
        <v>17</v>
      </c>
      <c r="F307">
        <v>687</v>
      </c>
      <c r="G307" s="1">
        <v>2548432</v>
      </c>
      <c r="H307" t="s">
        <v>49</v>
      </c>
      <c r="I307" t="s">
        <v>19</v>
      </c>
      <c r="J307" t="s">
        <v>78</v>
      </c>
      <c r="K307" s="5">
        <v>52667.62</v>
      </c>
      <c r="L307" t="s">
        <v>252</v>
      </c>
      <c r="M307">
        <v>50</v>
      </c>
      <c r="N307">
        <v>17</v>
      </c>
      <c r="O307">
        <v>0</v>
      </c>
      <c r="P307">
        <v>363318</v>
      </c>
      <c r="Q307">
        <v>585926</v>
      </c>
    </row>
    <row r="308" spans="1:17" x14ac:dyDescent="0.2">
      <c r="A308">
        <v>979</v>
      </c>
      <c r="B308" t="s">
        <v>953</v>
      </c>
      <c r="C308" t="s">
        <v>16</v>
      </c>
      <c r="D308" s="4">
        <v>787644</v>
      </c>
      <c r="E308" t="s">
        <v>28</v>
      </c>
      <c r="F308">
        <v>683</v>
      </c>
      <c r="G308" s="1">
        <v>1749159</v>
      </c>
      <c r="H308" t="s">
        <v>22</v>
      </c>
      <c r="I308" t="s">
        <v>19</v>
      </c>
      <c r="J308" t="s">
        <v>23</v>
      </c>
      <c r="K308" s="5">
        <v>24634.07</v>
      </c>
      <c r="L308" t="s">
        <v>657</v>
      </c>
      <c r="M308">
        <v>5</v>
      </c>
      <c r="N308">
        <v>17</v>
      </c>
      <c r="O308">
        <v>0</v>
      </c>
      <c r="P308">
        <v>362406</v>
      </c>
      <c r="Q308">
        <v>670340</v>
      </c>
    </row>
    <row r="309" spans="1:17" x14ac:dyDescent="0.2">
      <c r="A309">
        <v>1375</v>
      </c>
      <c r="B309" t="s">
        <v>1236</v>
      </c>
      <c r="C309" t="s">
        <v>16</v>
      </c>
      <c r="D309" s="4">
        <v>455532</v>
      </c>
      <c r="E309" t="s">
        <v>17</v>
      </c>
      <c r="F309">
        <v>716</v>
      </c>
      <c r="G309" s="1">
        <v>1121285</v>
      </c>
      <c r="H309" t="s">
        <v>42</v>
      </c>
      <c r="I309" t="s">
        <v>32</v>
      </c>
      <c r="J309" t="s">
        <v>23</v>
      </c>
      <c r="K309" s="5">
        <v>6419.34</v>
      </c>
      <c r="L309" t="s">
        <v>101</v>
      </c>
      <c r="N309">
        <v>16</v>
      </c>
      <c r="O309">
        <v>0</v>
      </c>
      <c r="P309">
        <v>361779</v>
      </c>
      <c r="Q309">
        <v>856680</v>
      </c>
    </row>
    <row r="310" spans="1:17" x14ac:dyDescent="0.2">
      <c r="A310">
        <v>1140</v>
      </c>
      <c r="B310" t="s">
        <v>1060</v>
      </c>
      <c r="C310" t="s">
        <v>16</v>
      </c>
      <c r="D310" s="4">
        <v>440000</v>
      </c>
      <c r="E310" t="s">
        <v>17</v>
      </c>
      <c r="F310">
        <v>680</v>
      </c>
      <c r="G310" s="1">
        <v>1425000</v>
      </c>
      <c r="H310" t="s">
        <v>37</v>
      </c>
      <c r="I310" t="s">
        <v>32</v>
      </c>
      <c r="J310" t="s">
        <v>23</v>
      </c>
      <c r="K310" s="5">
        <v>6234.47</v>
      </c>
      <c r="L310" t="s">
        <v>525</v>
      </c>
      <c r="N310">
        <v>7</v>
      </c>
      <c r="O310">
        <v>0</v>
      </c>
      <c r="P310">
        <v>361703</v>
      </c>
      <c r="Q310">
        <v>594066</v>
      </c>
    </row>
    <row r="311" spans="1:17" x14ac:dyDescent="0.2">
      <c r="A311">
        <v>1018</v>
      </c>
      <c r="B311" t="s">
        <v>978</v>
      </c>
      <c r="C311" t="s">
        <v>16</v>
      </c>
      <c r="D311" s="4">
        <v>510334</v>
      </c>
      <c r="E311" t="s">
        <v>28</v>
      </c>
      <c r="F311">
        <v>718</v>
      </c>
      <c r="G311" s="1">
        <v>900239</v>
      </c>
      <c r="H311" t="s">
        <v>74</v>
      </c>
      <c r="I311" t="s">
        <v>32</v>
      </c>
      <c r="J311" t="s">
        <v>23</v>
      </c>
      <c r="K311" s="5">
        <v>15266.5</v>
      </c>
      <c r="L311" t="s">
        <v>484</v>
      </c>
      <c r="N311">
        <v>8</v>
      </c>
      <c r="O311">
        <v>0</v>
      </c>
      <c r="P311">
        <v>361665</v>
      </c>
      <c r="Q311">
        <v>549582</v>
      </c>
    </row>
    <row r="312" spans="1:17" x14ac:dyDescent="0.2">
      <c r="A312">
        <v>118</v>
      </c>
      <c r="B312" t="s">
        <v>203</v>
      </c>
      <c r="C312" t="s">
        <v>34</v>
      </c>
      <c r="D312" s="4">
        <v>86174</v>
      </c>
      <c r="E312" t="s">
        <v>17</v>
      </c>
      <c r="F312">
        <v>721</v>
      </c>
      <c r="G312" s="1">
        <v>837311</v>
      </c>
      <c r="H312" t="s">
        <v>74</v>
      </c>
      <c r="I312" t="s">
        <v>19</v>
      </c>
      <c r="J312" t="s">
        <v>23</v>
      </c>
      <c r="K312" s="5">
        <v>10884.91</v>
      </c>
      <c r="L312" t="s">
        <v>204</v>
      </c>
      <c r="M312">
        <v>82</v>
      </c>
      <c r="N312">
        <v>15</v>
      </c>
      <c r="O312">
        <v>0</v>
      </c>
      <c r="P312">
        <v>360867</v>
      </c>
      <c r="Q312">
        <v>671770</v>
      </c>
    </row>
    <row r="313" spans="1:17" x14ac:dyDescent="0.2">
      <c r="A313">
        <v>923</v>
      </c>
      <c r="B313" t="s">
        <v>917</v>
      </c>
      <c r="C313" t="s">
        <v>16</v>
      </c>
      <c r="D313" s="4">
        <v>594000</v>
      </c>
      <c r="E313" t="s">
        <v>17</v>
      </c>
      <c r="F313">
        <v>685</v>
      </c>
      <c r="G313" s="1">
        <v>1069966</v>
      </c>
      <c r="H313" t="s">
        <v>22</v>
      </c>
      <c r="I313" t="s">
        <v>19</v>
      </c>
      <c r="J313" t="s">
        <v>20</v>
      </c>
      <c r="K313" s="5">
        <v>14979.41</v>
      </c>
      <c r="L313" t="s">
        <v>48</v>
      </c>
      <c r="N313">
        <v>10</v>
      </c>
      <c r="O313">
        <v>0</v>
      </c>
      <c r="P313">
        <v>360848</v>
      </c>
      <c r="Q313">
        <v>1001968</v>
      </c>
    </row>
    <row r="314" spans="1:17" x14ac:dyDescent="0.2">
      <c r="A314">
        <v>1210</v>
      </c>
      <c r="B314" t="s">
        <v>1103</v>
      </c>
      <c r="C314" t="s">
        <v>34</v>
      </c>
      <c r="D314" s="4">
        <v>232760</v>
      </c>
      <c r="E314" t="s">
        <v>17</v>
      </c>
      <c r="F314">
        <v>725</v>
      </c>
      <c r="G314" s="1">
        <v>654493</v>
      </c>
      <c r="H314" t="s">
        <v>22</v>
      </c>
      <c r="I314" t="s">
        <v>19</v>
      </c>
      <c r="J314" t="s">
        <v>23</v>
      </c>
      <c r="K314" s="5">
        <v>13526.1</v>
      </c>
      <c r="L314" t="s">
        <v>395</v>
      </c>
      <c r="M314">
        <v>51</v>
      </c>
      <c r="N314">
        <v>17</v>
      </c>
      <c r="O314">
        <v>0</v>
      </c>
      <c r="P314">
        <v>359195</v>
      </c>
      <c r="Q314">
        <v>938828</v>
      </c>
    </row>
    <row r="315" spans="1:17" x14ac:dyDescent="0.2">
      <c r="A315">
        <v>1671</v>
      </c>
      <c r="B315" t="s">
        <v>1444</v>
      </c>
      <c r="C315" t="s">
        <v>16</v>
      </c>
      <c r="D315" s="4">
        <v>263626</v>
      </c>
      <c r="E315" t="s">
        <v>17</v>
      </c>
      <c r="F315">
        <v>744</v>
      </c>
      <c r="G315" s="1">
        <v>1290195</v>
      </c>
      <c r="H315" t="s">
        <v>79</v>
      </c>
      <c r="I315" t="s">
        <v>19</v>
      </c>
      <c r="J315" t="s">
        <v>23</v>
      </c>
      <c r="K315" s="5">
        <v>29459.5</v>
      </c>
      <c r="L315" t="s">
        <v>501</v>
      </c>
      <c r="N315">
        <v>16</v>
      </c>
      <c r="O315">
        <v>0</v>
      </c>
      <c r="P315">
        <v>359138</v>
      </c>
      <c r="Q315">
        <v>973852</v>
      </c>
    </row>
    <row r="316" spans="1:17" x14ac:dyDescent="0.2">
      <c r="A316">
        <v>196</v>
      </c>
      <c r="B316" t="s">
        <v>296</v>
      </c>
      <c r="C316" t="s">
        <v>16</v>
      </c>
      <c r="D316" s="4">
        <v>377322</v>
      </c>
      <c r="E316" t="s">
        <v>17</v>
      </c>
      <c r="F316">
        <v>740</v>
      </c>
      <c r="G316" s="1">
        <v>1288162</v>
      </c>
      <c r="H316" t="s">
        <v>37</v>
      </c>
      <c r="I316" t="s">
        <v>32</v>
      </c>
      <c r="J316" t="s">
        <v>23</v>
      </c>
      <c r="K316" s="5">
        <v>17068.080000000002</v>
      </c>
      <c r="L316" t="s">
        <v>297</v>
      </c>
      <c r="M316">
        <v>16</v>
      </c>
      <c r="N316">
        <v>8</v>
      </c>
      <c r="O316">
        <v>0</v>
      </c>
      <c r="P316">
        <v>358549</v>
      </c>
      <c r="Q316">
        <v>494824</v>
      </c>
    </row>
    <row r="317" spans="1:17" x14ac:dyDescent="0.2">
      <c r="A317">
        <v>896</v>
      </c>
      <c r="B317" t="s">
        <v>897</v>
      </c>
      <c r="C317" t="s">
        <v>16</v>
      </c>
      <c r="D317" s="4">
        <v>401038</v>
      </c>
      <c r="E317" t="s">
        <v>17</v>
      </c>
      <c r="F317">
        <v>714</v>
      </c>
      <c r="G317" s="1">
        <v>1421941</v>
      </c>
      <c r="H317" t="s">
        <v>31</v>
      </c>
      <c r="I317" t="s">
        <v>19</v>
      </c>
      <c r="J317" t="s">
        <v>23</v>
      </c>
      <c r="K317" s="5">
        <v>10356.52</v>
      </c>
      <c r="L317" t="s">
        <v>390</v>
      </c>
      <c r="M317">
        <v>58</v>
      </c>
      <c r="N317">
        <v>22</v>
      </c>
      <c r="O317">
        <v>0</v>
      </c>
      <c r="P317">
        <v>357485</v>
      </c>
      <c r="Q317">
        <v>621500</v>
      </c>
    </row>
    <row r="318" spans="1:17" x14ac:dyDescent="0.2">
      <c r="A318">
        <v>1391</v>
      </c>
      <c r="B318" t="s">
        <v>1246</v>
      </c>
      <c r="C318" t="s">
        <v>16</v>
      </c>
      <c r="D318" s="4">
        <v>371272</v>
      </c>
      <c r="E318" t="s">
        <v>28</v>
      </c>
      <c r="F318">
        <v>681</v>
      </c>
      <c r="G318" s="1">
        <v>890929</v>
      </c>
      <c r="H318" t="s">
        <v>29</v>
      </c>
      <c r="I318" t="s">
        <v>32</v>
      </c>
      <c r="J318" t="s">
        <v>23</v>
      </c>
      <c r="K318" s="5">
        <v>18858.07</v>
      </c>
      <c r="L318" t="s">
        <v>354</v>
      </c>
      <c r="N318">
        <v>7</v>
      </c>
      <c r="O318">
        <v>0</v>
      </c>
      <c r="P318">
        <v>356307</v>
      </c>
      <c r="Q318">
        <v>541420</v>
      </c>
    </row>
    <row r="319" spans="1:17" x14ac:dyDescent="0.2">
      <c r="A319">
        <v>1459</v>
      </c>
      <c r="B319" t="s">
        <v>1299</v>
      </c>
      <c r="C319" t="s">
        <v>16</v>
      </c>
      <c r="D319" s="4">
        <v>434236</v>
      </c>
      <c r="E319" t="s">
        <v>28</v>
      </c>
      <c r="F319">
        <v>728</v>
      </c>
      <c r="G319" s="1">
        <v>1828237</v>
      </c>
      <c r="H319" t="s">
        <v>74</v>
      </c>
      <c r="I319" t="s">
        <v>19</v>
      </c>
      <c r="J319" t="s">
        <v>23</v>
      </c>
      <c r="K319" s="5">
        <v>19166.060000000001</v>
      </c>
      <c r="L319" t="s">
        <v>710</v>
      </c>
      <c r="N319">
        <v>8</v>
      </c>
      <c r="O319">
        <v>0</v>
      </c>
      <c r="P319">
        <v>356307</v>
      </c>
      <c r="Q319">
        <v>574596</v>
      </c>
    </row>
    <row r="320" spans="1:17" x14ac:dyDescent="0.2">
      <c r="A320">
        <v>108</v>
      </c>
      <c r="B320" t="s">
        <v>192</v>
      </c>
      <c r="C320" t="s">
        <v>16</v>
      </c>
      <c r="D320" s="4">
        <v>541310</v>
      </c>
      <c r="E320" t="s">
        <v>17</v>
      </c>
      <c r="F320">
        <v>722</v>
      </c>
      <c r="G320" s="1">
        <v>1682982</v>
      </c>
      <c r="H320" t="s">
        <v>74</v>
      </c>
      <c r="I320" t="s">
        <v>19</v>
      </c>
      <c r="J320" t="s">
        <v>23</v>
      </c>
      <c r="K320" s="5">
        <v>52733.36</v>
      </c>
      <c r="L320" t="s">
        <v>173</v>
      </c>
      <c r="M320">
        <v>35</v>
      </c>
      <c r="N320">
        <v>13</v>
      </c>
      <c r="O320">
        <v>0</v>
      </c>
      <c r="P320">
        <v>356288</v>
      </c>
      <c r="Q320">
        <v>619432</v>
      </c>
    </row>
    <row r="321" spans="1:17" x14ac:dyDescent="0.2">
      <c r="A321">
        <v>1553</v>
      </c>
      <c r="B321" t="s">
        <v>1355</v>
      </c>
      <c r="C321" t="s">
        <v>16</v>
      </c>
      <c r="D321" s="4">
        <v>643500</v>
      </c>
      <c r="E321" t="s">
        <v>28</v>
      </c>
      <c r="F321">
        <v>739</v>
      </c>
      <c r="G321" s="1">
        <v>1852500</v>
      </c>
      <c r="H321" t="s">
        <v>22</v>
      </c>
      <c r="I321" t="s">
        <v>19</v>
      </c>
      <c r="J321" t="s">
        <v>23</v>
      </c>
      <c r="K321" s="5">
        <v>20377.5</v>
      </c>
      <c r="L321" t="s">
        <v>61</v>
      </c>
      <c r="N321">
        <v>16</v>
      </c>
      <c r="O321">
        <v>0</v>
      </c>
      <c r="P321">
        <v>356193</v>
      </c>
      <c r="Q321">
        <v>1422190</v>
      </c>
    </row>
    <row r="322" spans="1:17" x14ac:dyDescent="0.2">
      <c r="A322">
        <v>960</v>
      </c>
      <c r="B322" t="s">
        <v>939</v>
      </c>
      <c r="C322" t="s">
        <v>16</v>
      </c>
      <c r="D322" s="4">
        <v>312818</v>
      </c>
      <c r="E322" t="s">
        <v>17</v>
      </c>
      <c r="F322">
        <v>740</v>
      </c>
      <c r="G322" s="1">
        <v>1088111</v>
      </c>
      <c r="H322" t="s">
        <v>79</v>
      </c>
      <c r="I322" t="s">
        <v>32</v>
      </c>
      <c r="J322" t="s">
        <v>23</v>
      </c>
      <c r="K322" s="5">
        <v>20220.75</v>
      </c>
      <c r="L322" t="s">
        <v>467</v>
      </c>
      <c r="N322">
        <v>6</v>
      </c>
      <c r="O322">
        <v>0</v>
      </c>
      <c r="P322">
        <v>356117</v>
      </c>
      <c r="Q322">
        <v>556468</v>
      </c>
    </row>
    <row r="323" spans="1:17" x14ac:dyDescent="0.2">
      <c r="A323">
        <v>1908</v>
      </c>
      <c r="B323" t="s">
        <v>1622</v>
      </c>
      <c r="C323" t="s">
        <v>16</v>
      </c>
      <c r="D323" s="4">
        <v>343200</v>
      </c>
      <c r="E323" t="s">
        <v>28</v>
      </c>
      <c r="F323">
        <v>726</v>
      </c>
      <c r="G323" s="1">
        <v>1389375</v>
      </c>
      <c r="H323" t="s">
        <v>22</v>
      </c>
      <c r="I323" t="s">
        <v>19</v>
      </c>
      <c r="J323" t="s">
        <v>78</v>
      </c>
      <c r="K323" s="5">
        <v>16440.89</v>
      </c>
      <c r="L323" t="s">
        <v>47</v>
      </c>
      <c r="N323">
        <v>7</v>
      </c>
      <c r="O323">
        <v>0</v>
      </c>
      <c r="P323">
        <v>355661</v>
      </c>
      <c r="Q323">
        <v>591690</v>
      </c>
    </row>
    <row r="324" spans="1:17" x14ac:dyDescent="0.2">
      <c r="A324">
        <v>191</v>
      </c>
      <c r="B324" t="s">
        <v>291</v>
      </c>
      <c r="C324" t="s">
        <v>34</v>
      </c>
      <c r="D324" s="4">
        <v>433136</v>
      </c>
      <c r="E324" t="s">
        <v>28</v>
      </c>
      <c r="F324">
        <v>682</v>
      </c>
      <c r="G324" s="1">
        <v>1178323</v>
      </c>
      <c r="H324" t="s">
        <v>53</v>
      </c>
      <c r="I324" t="s">
        <v>19</v>
      </c>
      <c r="J324" t="s">
        <v>23</v>
      </c>
      <c r="K324" s="5">
        <v>17969.439999999999</v>
      </c>
      <c r="L324" t="s">
        <v>292</v>
      </c>
      <c r="N324">
        <v>16</v>
      </c>
      <c r="O324">
        <v>0</v>
      </c>
      <c r="P324">
        <v>355471</v>
      </c>
      <c r="Q324">
        <v>426514</v>
      </c>
    </row>
    <row r="325" spans="1:17" x14ac:dyDescent="0.2">
      <c r="A325">
        <v>828</v>
      </c>
      <c r="B325" t="s">
        <v>852</v>
      </c>
      <c r="C325" t="s">
        <v>16</v>
      </c>
      <c r="D325" s="4">
        <v>360052</v>
      </c>
      <c r="E325" t="s">
        <v>17</v>
      </c>
      <c r="F325">
        <v>719</v>
      </c>
      <c r="G325" s="1">
        <v>721582</v>
      </c>
      <c r="H325" t="s">
        <v>22</v>
      </c>
      <c r="I325" t="s">
        <v>19</v>
      </c>
      <c r="J325" t="s">
        <v>23</v>
      </c>
      <c r="K325" s="5">
        <v>13529.71</v>
      </c>
      <c r="L325" t="s">
        <v>113</v>
      </c>
      <c r="N325">
        <v>6</v>
      </c>
      <c r="O325">
        <v>0</v>
      </c>
      <c r="P325">
        <v>354730</v>
      </c>
      <c r="Q325">
        <v>416130</v>
      </c>
    </row>
    <row r="326" spans="1:17" x14ac:dyDescent="0.2">
      <c r="A326">
        <v>1389</v>
      </c>
      <c r="B326" t="s">
        <v>1243</v>
      </c>
      <c r="C326" t="s">
        <v>16</v>
      </c>
      <c r="D326" s="4">
        <v>444840</v>
      </c>
      <c r="E326" t="s">
        <v>28</v>
      </c>
      <c r="F326">
        <v>728</v>
      </c>
      <c r="G326" s="1">
        <v>916275</v>
      </c>
      <c r="H326" t="s">
        <v>31</v>
      </c>
      <c r="I326" t="s">
        <v>19</v>
      </c>
      <c r="J326" t="s">
        <v>23</v>
      </c>
      <c r="K326" s="5">
        <v>10995.3</v>
      </c>
      <c r="L326" t="s">
        <v>968</v>
      </c>
      <c r="N326">
        <v>8</v>
      </c>
      <c r="O326">
        <v>0</v>
      </c>
      <c r="P326">
        <v>354692</v>
      </c>
      <c r="Q326">
        <v>613910</v>
      </c>
    </row>
    <row r="327" spans="1:17" x14ac:dyDescent="0.2">
      <c r="A327">
        <v>1330</v>
      </c>
      <c r="B327" t="s">
        <v>1198</v>
      </c>
      <c r="C327" t="s">
        <v>16</v>
      </c>
      <c r="D327" s="4">
        <v>433752</v>
      </c>
      <c r="E327" t="s">
        <v>17</v>
      </c>
      <c r="F327">
        <v>724</v>
      </c>
      <c r="G327" s="1">
        <v>5806362</v>
      </c>
      <c r="H327" t="s">
        <v>53</v>
      </c>
      <c r="I327" t="s">
        <v>32</v>
      </c>
      <c r="J327" t="s">
        <v>80</v>
      </c>
      <c r="K327" s="5">
        <v>28306.01</v>
      </c>
      <c r="L327" t="s">
        <v>67</v>
      </c>
      <c r="M327">
        <v>17</v>
      </c>
      <c r="N327">
        <v>6</v>
      </c>
      <c r="O327">
        <v>0</v>
      </c>
      <c r="P327">
        <v>354559</v>
      </c>
      <c r="Q327">
        <v>546656</v>
      </c>
    </row>
    <row r="328" spans="1:17" x14ac:dyDescent="0.2">
      <c r="A328">
        <v>791</v>
      </c>
      <c r="B328" t="s">
        <v>820</v>
      </c>
      <c r="C328" t="s">
        <v>16</v>
      </c>
      <c r="D328" s="4">
        <v>560516</v>
      </c>
      <c r="E328" t="s">
        <v>17</v>
      </c>
      <c r="F328">
        <v>652</v>
      </c>
      <c r="G328" s="1">
        <v>1374897</v>
      </c>
      <c r="H328" t="s">
        <v>49</v>
      </c>
      <c r="I328" t="s">
        <v>19</v>
      </c>
      <c r="J328" t="s">
        <v>23</v>
      </c>
      <c r="K328" s="5">
        <v>25160.75</v>
      </c>
      <c r="L328" t="s">
        <v>363</v>
      </c>
      <c r="N328">
        <v>15</v>
      </c>
      <c r="O328">
        <v>0</v>
      </c>
      <c r="P328">
        <v>354483</v>
      </c>
      <c r="Q328">
        <v>862290</v>
      </c>
    </row>
    <row r="329" spans="1:17" x14ac:dyDescent="0.2">
      <c r="A329">
        <v>1288</v>
      </c>
      <c r="B329" t="s">
        <v>1167</v>
      </c>
      <c r="C329" t="s">
        <v>16</v>
      </c>
      <c r="D329" s="4">
        <v>453530</v>
      </c>
      <c r="E329" t="s">
        <v>28</v>
      </c>
      <c r="F329">
        <v>667</v>
      </c>
      <c r="G329" s="1">
        <v>1506472</v>
      </c>
      <c r="H329" t="s">
        <v>74</v>
      </c>
      <c r="I329" t="s">
        <v>32</v>
      </c>
      <c r="J329" t="s">
        <v>23</v>
      </c>
      <c r="K329" s="5">
        <v>16571.23</v>
      </c>
      <c r="L329" t="s">
        <v>324</v>
      </c>
      <c r="M329">
        <v>50</v>
      </c>
      <c r="N329">
        <v>12</v>
      </c>
      <c r="O329">
        <v>0</v>
      </c>
      <c r="P329">
        <v>353875</v>
      </c>
      <c r="Q329">
        <v>628430</v>
      </c>
    </row>
    <row r="330" spans="1:17" x14ac:dyDescent="0.2">
      <c r="A330">
        <v>411</v>
      </c>
      <c r="B330" t="s">
        <v>516</v>
      </c>
      <c r="C330" t="s">
        <v>34</v>
      </c>
      <c r="D330" s="4">
        <v>444752</v>
      </c>
      <c r="E330" t="s">
        <v>28</v>
      </c>
      <c r="F330">
        <v>706</v>
      </c>
      <c r="G330" s="1">
        <v>1920520</v>
      </c>
      <c r="H330" t="s">
        <v>31</v>
      </c>
      <c r="I330" t="s">
        <v>32</v>
      </c>
      <c r="J330" t="s">
        <v>23</v>
      </c>
      <c r="K330" s="5">
        <v>43371.68</v>
      </c>
      <c r="L330" t="s">
        <v>124</v>
      </c>
      <c r="M330">
        <v>72</v>
      </c>
      <c r="N330">
        <v>22</v>
      </c>
      <c r="O330">
        <v>0</v>
      </c>
      <c r="P330">
        <v>353362</v>
      </c>
      <c r="Q330">
        <v>611578</v>
      </c>
    </row>
    <row r="331" spans="1:17" x14ac:dyDescent="0.2">
      <c r="A331">
        <v>899</v>
      </c>
      <c r="B331" t="s">
        <v>898</v>
      </c>
      <c r="C331" t="s">
        <v>16</v>
      </c>
      <c r="D331" s="4">
        <v>293744</v>
      </c>
      <c r="E331" t="s">
        <v>17</v>
      </c>
      <c r="F331">
        <v>686</v>
      </c>
      <c r="G331" s="1">
        <v>743318</v>
      </c>
      <c r="H331" t="s">
        <v>53</v>
      </c>
      <c r="I331" t="s">
        <v>32</v>
      </c>
      <c r="J331" t="s">
        <v>23</v>
      </c>
      <c r="K331" s="5">
        <v>11211.71</v>
      </c>
      <c r="L331" t="s">
        <v>494</v>
      </c>
      <c r="N331">
        <v>4</v>
      </c>
      <c r="O331">
        <v>1</v>
      </c>
      <c r="P331">
        <v>351842</v>
      </c>
      <c r="Q331">
        <v>442332</v>
      </c>
    </row>
    <row r="332" spans="1:17" x14ac:dyDescent="0.2">
      <c r="A332">
        <v>630</v>
      </c>
      <c r="B332" t="s">
        <v>698</v>
      </c>
      <c r="C332" t="s">
        <v>16</v>
      </c>
      <c r="D332" s="4">
        <v>335082</v>
      </c>
      <c r="E332" t="s">
        <v>17</v>
      </c>
      <c r="F332">
        <v>721</v>
      </c>
      <c r="G332" s="1">
        <v>1215430</v>
      </c>
      <c r="H332" t="s">
        <v>37</v>
      </c>
      <c r="I332" t="s">
        <v>19</v>
      </c>
      <c r="J332" t="s">
        <v>78</v>
      </c>
      <c r="K332" s="5">
        <v>13065.92</v>
      </c>
      <c r="L332" t="s">
        <v>444</v>
      </c>
      <c r="N332">
        <v>13</v>
      </c>
      <c r="O332">
        <v>0</v>
      </c>
      <c r="P332">
        <v>351728</v>
      </c>
      <c r="Q332">
        <v>419848</v>
      </c>
    </row>
    <row r="333" spans="1:17" x14ac:dyDescent="0.2">
      <c r="A333">
        <v>807</v>
      </c>
      <c r="B333" t="s">
        <v>832</v>
      </c>
      <c r="C333" t="s">
        <v>16</v>
      </c>
      <c r="D333" s="4">
        <v>391314</v>
      </c>
      <c r="E333" t="s">
        <v>17</v>
      </c>
      <c r="F333">
        <v>735</v>
      </c>
      <c r="G333" s="1">
        <v>762660</v>
      </c>
      <c r="H333" t="s">
        <v>74</v>
      </c>
      <c r="I333" t="s">
        <v>32</v>
      </c>
      <c r="J333" t="s">
        <v>23</v>
      </c>
      <c r="K333" s="5">
        <v>15062.63</v>
      </c>
      <c r="L333" t="s">
        <v>155</v>
      </c>
      <c r="N333">
        <v>18</v>
      </c>
      <c r="O333">
        <v>0</v>
      </c>
      <c r="P333">
        <v>351633</v>
      </c>
      <c r="Q333">
        <v>962522</v>
      </c>
    </row>
    <row r="334" spans="1:17" x14ac:dyDescent="0.2">
      <c r="A334">
        <v>304</v>
      </c>
      <c r="B334" t="s">
        <v>414</v>
      </c>
      <c r="C334" t="s">
        <v>34</v>
      </c>
      <c r="D334" s="4">
        <v>432168</v>
      </c>
      <c r="E334" t="s">
        <v>17</v>
      </c>
      <c r="F334">
        <v>736</v>
      </c>
      <c r="G334" s="1">
        <v>1343642</v>
      </c>
      <c r="H334" t="s">
        <v>22</v>
      </c>
      <c r="I334" t="s">
        <v>32</v>
      </c>
      <c r="J334" t="s">
        <v>23</v>
      </c>
      <c r="K334" s="5">
        <v>21386.400000000001</v>
      </c>
      <c r="L334" t="s">
        <v>415</v>
      </c>
      <c r="N334">
        <v>16</v>
      </c>
      <c r="O334">
        <v>0</v>
      </c>
      <c r="P334">
        <v>351329</v>
      </c>
      <c r="Q334">
        <v>799216</v>
      </c>
    </row>
    <row r="335" spans="1:17" x14ac:dyDescent="0.2">
      <c r="A335">
        <v>1638</v>
      </c>
      <c r="B335" t="s">
        <v>1417</v>
      </c>
      <c r="C335" t="s">
        <v>34</v>
      </c>
      <c r="D335" s="4">
        <v>265760</v>
      </c>
      <c r="E335" t="s">
        <v>28</v>
      </c>
      <c r="F335">
        <v>711</v>
      </c>
      <c r="G335" s="1">
        <v>994612</v>
      </c>
      <c r="H335" t="s">
        <v>29</v>
      </c>
      <c r="I335" t="s">
        <v>19</v>
      </c>
      <c r="J335" t="s">
        <v>78</v>
      </c>
      <c r="K335" s="5">
        <v>15002.21</v>
      </c>
      <c r="L335" t="s">
        <v>742</v>
      </c>
      <c r="M335">
        <v>11</v>
      </c>
      <c r="N335">
        <v>10</v>
      </c>
      <c r="O335">
        <v>0</v>
      </c>
      <c r="P335">
        <v>350854</v>
      </c>
      <c r="Q335">
        <v>766502</v>
      </c>
    </row>
    <row r="336" spans="1:17" x14ac:dyDescent="0.2">
      <c r="A336">
        <v>1154</v>
      </c>
      <c r="B336" t="s">
        <v>1071</v>
      </c>
      <c r="C336" t="s">
        <v>16</v>
      </c>
      <c r="D336" s="4">
        <v>201146</v>
      </c>
      <c r="E336" t="s">
        <v>17</v>
      </c>
      <c r="F336">
        <v>702</v>
      </c>
      <c r="G336" s="1">
        <v>778297</v>
      </c>
      <c r="H336" t="s">
        <v>53</v>
      </c>
      <c r="I336" t="s">
        <v>32</v>
      </c>
      <c r="J336" t="s">
        <v>23</v>
      </c>
      <c r="K336" s="5">
        <v>16279.2</v>
      </c>
      <c r="L336" t="s">
        <v>189</v>
      </c>
      <c r="N336">
        <v>14</v>
      </c>
      <c r="O336">
        <v>0</v>
      </c>
      <c r="P336">
        <v>350512</v>
      </c>
      <c r="Q336">
        <v>737924</v>
      </c>
    </row>
    <row r="337" spans="1:17" x14ac:dyDescent="0.2">
      <c r="A337">
        <v>624</v>
      </c>
      <c r="B337" t="s">
        <v>693</v>
      </c>
      <c r="C337" t="s">
        <v>16</v>
      </c>
      <c r="D337" s="4">
        <v>328548</v>
      </c>
      <c r="E337" t="s">
        <v>28</v>
      </c>
      <c r="F337">
        <v>704</v>
      </c>
      <c r="G337" s="1">
        <v>1172813</v>
      </c>
      <c r="H337" t="s">
        <v>18</v>
      </c>
      <c r="I337" t="s">
        <v>19</v>
      </c>
      <c r="J337" t="s">
        <v>23</v>
      </c>
      <c r="K337" s="5">
        <v>16028.4</v>
      </c>
      <c r="L337" t="s">
        <v>252</v>
      </c>
      <c r="M337">
        <v>38</v>
      </c>
      <c r="N337">
        <v>7</v>
      </c>
      <c r="O337">
        <v>0</v>
      </c>
      <c r="P337">
        <v>350246</v>
      </c>
      <c r="Q337">
        <v>479930</v>
      </c>
    </row>
    <row r="338" spans="1:17" x14ac:dyDescent="0.2">
      <c r="A338">
        <v>1261</v>
      </c>
      <c r="B338" t="s">
        <v>1146</v>
      </c>
      <c r="C338" t="s">
        <v>16</v>
      </c>
      <c r="D338" s="4">
        <v>693660</v>
      </c>
      <c r="E338" t="s">
        <v>28</v>
      </c>
      <c r="F338">
        <v>673</v>
      </c>
      <c r="G338" s="1">
        <v>2957863</v>
      </c>
      <c r="H338" t="s">
        <v>22</v>
      </c>
      <c r="I338" t="s">
        <v>19</v>
      </c>
      <c r="J338" t="s">
        <v>23</v>
      </c>
      <c r="K338" s="5">
        <v>55460.05</v>
      </c>
      <c r="L338" t="s">
        <v>359</v>
      </c>
      <c r="M338">
        <v>37</v>
      </c>
      <c r="N338">
        <v>22</v>
      </c>
      <c r="O338">
        <v>0</v>
      </c>
      <c r="P338">
        <v>350151</v>
      </c>
      <c r="Q338">
        <v>630542</v>
      </c>
    </row>
    <row r="339" spans="1:17" x14ac:dyDescent="0.2">
      <c r="A339">
        <v>696</v>
      </c>
      <c r="B339" t="s">
        <v>745</v>
      </c>
      <c r="C339" t="s">
        <v>34</v>
      </c>
      <c r="D339" s="4">
        <v>246774</v>
      </c>
      <c r="E339" t="s">
        <v>17</v>
      </c>
      <c r="F339">
        <v>746</v>
      </c>
      <c r="G339" s="1">
        <v>968715</v>
      </c>
      <c r="H339" t="s">
        <v>42</v>
      </c>
      <c r="I339" t="s">
        <v>32</v>
      </c>
      <c r="J339" t="s">
        <v>23</v>
      </c>
      <c r="K339" s="5">
        <v>22684.1</v>
      </c>
      <c r="L339" t="s">
        <v>84</v>
      </c>
      <c r="N339">
        <v>10</v>
      </c>
      <c r="O339">
        <v>0</v>
      </c>
      <c r="P339">
        <v>349999</v>
      </c>
      <c r="Q339">
        <v>927366</v>
      </c>
    </row>
    <row r="340" spans="1:17" x14ac:dyDescent="0.2">
      <c r="A340">
        <v>1682</v>
      </c>
      <c r="B340" t="s">
        <v>1453</v>
      </c>
      <c r="C340" t="s">
        <v>16</v>
      </c>
      <c r="D340" s="4">
        <v>352880</v>
      </c>
      <c r="E340" t="s">
        <v>28</v>
      </c>
      <c r="F340">
        <v>670</v>
      </c>
      <c r="G340" s="1">
        <v>1055868</v>
      </c>
      <c r="H340" t="s">
        <v>53</v>
      </c>
      <c r="I340" t="s">
        <v>32</v>
      </c>
      <c r="J340" t="s">
        <v>23</v>
      </c>
      <c r="K340" s="5">
        <v>28772.46</v>
      </c>
      <c r="L340" t="s">
        <v>290</v>
      </c>
      <c r="N340">
        <v>9</v>
      </c>
      <c r="O340">
        <v>0</v>
      </c>
      <c r="P340">
        <v>348764</v>
      </c>
      <c r="Q340">
        <v>702328</v>
      </c>
    </row>
    <row r="341" spans="1:17" x14ac:dyDescent="0.2">
      <c r="A341">
        <v>849</v>
      </c>
      <c r="B341" s="2" t="s">
        <v>865</v>
      </c>
      <c r="C341" t="s">
        <v>16</v>
      </c>
      <c r="D341" s="4">
        <v>380512</v>
      </c>
      <c r="E341" t="s">
        <v>17</v>
      </c>
      <c r="F341">
        <v>728</v>
      </c>
      <c r="G341" s="1">
        <v>948594</v>
      </c>
      <c r="H341" t="s">
        <v>18</v>
      </c>
      <c r="I341" t="s">
        <v>19</v>
      </c>
      <c r="J341" t="s">
        <v>23</v>
      </c>
      <c r="K341" s="5">
        <v>22845.22</v>
      </c>
      <c r="L341" t="s">
        <v>215</v>
      </c>
      <c r="M341">
        <v>20</v>
      </c>
      <c r="N341">
        <v>27</v>
      </c>
      <c r="O341">
        <v>0</v>
      </c>
      <c r="P341">
        <v>348061</v>
      </c>
      <c r="Q341">
        <v>907676</v>
      </c>
    </row>
    <row r="342" spans="1:17" x14ac:dyDescent="0.2">
      <c r="A342">
        <v>1376</v>
      </c>
      <c r="B342" t="s">
        <v>1237</v>
      </c>
      <c r="C342" t="s">
        <v>34</v>
      </c>
      <c r="D342" s="4">
        <v>204600</v>
      </c>
      <c r="E342" t="s">
        <v>17</v>
      </c>
      <c r="F342">
        <v>719</v>
      </c>
      <c r="G342" s="1">
        <v>1007019</v>
      </c>
      <c r="I342" t="s">
        <v>19</v>
      </c>
      <c r="J342" t="s">
        <v>23</v>
      </c>
      <c r="K342" s="5">
        <v>16028.4</v>
      </c>
      <c r="L342" t="s">
        <v>124</v>
      </c>
      <c r="N342">
        <v>13</v>
      </c>
      <c r="O342">
        <v>0</v>
      </c>
      <c r="P342">
        <v>347928</v>
      </c>
      <c r="Q342">
        <v>540012</v>
      </c>
    </row>
    <row r="343" spans="1:17" x14ac:dyDescent="0.2">
      <c r="A343">
        <v>1309</v>
      </c>
      <c r="B343" t="s">
        <v>1185</v>
      </c>
      <c r="C343" t="s">
        <v>16</v>
      </c>
      <c r="D343" s="4">
        <v>256454</v>
      </c>
      <c r="E343" t="s">
        <v>28</v>
      </c>
      <c r="F343">
        <v>707</v>
      </c>
      <c r="G343" s="1">
        <v>1045627</v>
      </c>
      <c r="H343" t="s">
        <v>22</v>
      </c>
      <c r="I343" t="s">
        <v>19</v>
      </c>
      <c r="J343" t="s">
        <v>23</v>
      </c>
      <c r="K343" s="5">
        <v>29800.36</v>
      </c>
      <c r="L343" t="s">
        <v>191</v>
      </c>
      <c r="M343">
        <v>35</v>
      </c>
      <c r="N343">
        <v>18</v>
      </c>
      <c r="O343">
        <v>0</v>
      </c>
      <c r="P343">
        <v>347225</v>
      </c>
      <c r="Q343">
        <v>825572</v>
      </c>
    </row>
    <row r="344" spans="1:17" x14ac:dyDescent="0.2">
      <c r="A344">
        <v>1142</v>
      </c>
      <c r="B344" t="s">
        <v>1061</v>
      </c>
      <c r="C344" t="s">
        <v>16</v>
      </c>
      <c r="D344" s="4">
        <v>212454</v>
      </c>
      <c r="E344" t="s">
        <v>28</v>
      </c>
      <c r="F344">
        <v>708</v>
      </c>
      <c r="G344" s="1">
        <v>1146042</v>
      </c>
      <c r="H344" t="s">
        <v>55</v>
      </c>
      <c r="I344" t="s">
        <v>32</v>
      </c>
      <c r="J344" t="s">
        <v>23</v>
      </c>
      <c r="K344" s="5">
        <v>18403.400000000001</v>
      </c>
      <c r="L344" t="s">
        <v>114</v>
      </c>
      <c r="N344">
        <v>9</v>
      </c>
      <c r="O344">
        <v>0</v>
      </c>
      <c r="P344">
        <v>345876</v>
      </c>
      <c r="Q344">
        <v>422906</v>
      </c>
    </row>
    <row r="345" spans="1:17" x14ac:dyDescent="0.2">
      <c r="A345">
        <v>1509</v>
      </c>
      <c r="B345" t="s">
        <v>1324</v>
      </c>
      <c r="C345" t="s">
        <v>16</v>
      </c>
      <c r="D345" s="4">
        <v>384648</v>
      </c>
      <c r="E345" t="s">
        <v>17</v>
      </c>
      <c r="F345">
        <v>745</v>
      </c>
      <c r="G345" s="1">
        <v>1267110</v>
      </c>
      <c r="H345" t="s">
        <v>22</v>
      </c>
      <c r="I345" t="s">
        <v>32</v>
      </c>
      <c r="J345" t="s">
        <v>23</v>
      </c>
      <c r="K345" s="5">
        <v>26081.3</v>
      </c>
      <c r="L345" t="s">
        <v>111</v>
      </c>
      <c r="N345">
        <v>13</v>
      </c>
      <c r="O345">
        <v>0</v>
      </c>
      <c r="P345">
        <v>344831</v>
      </c>
      <c r="Q345">
        <v>413314</v>
      </c>
    </row>
    <row r="346" spans="1:17" x14ac:dyDescent="0.2">
      <c r="A346">
        <v>503</v>
      </c>
      <c r="B346" t="s">
        <v>595</v>
      </c>
      <c r="C346" t="s">
        <v>34</v>
      </c>
      <c r="D346" s="4">
        <v>445632</v>
      </c>
      <c r="E346" t="s">
        <v>28</v>
      </c>
      <c r="F346">
        <v>680</v>
      </c>
      <c r="G346" s="1">
        <v>877059</v>
      </c>
      <c r="H346" t="s">
        <v>22</v>
      </c>
      <c r="I346" t="s">
        <v>32</v>
      </c>
      <c r="J346" t="s">
        <v>20</v>
      </c>
      <c r="K346" s="5">
        <v>12205.6</v>
      </c>
      <c r="L346" t="s">
        <v>596</v>
      </c>
      <c r="M346">
        <v>12</v>
      </c>
      <c r="N346">
        <v>9</v>
      </c>
      <c r="O346">
        <v>0</v>
      </c>
      <c r="P346">
        <v>344584</v>
      </c>
      <c r="Q346">
        <v>701206</v>
      </c>
    </row>
    <row r="347" spans="1:17" x14ac:dyDescent="0.2">
      <c r="A347">
        <v>1724</v>
      </c>
      <c r="B347" t="s">
        <v>1485</v>
      </c>
      <c r="C347" t="s">
        <v>34</v>
      </c>
      <c r="D347" s="4">
        <v>357808</v>
      </c>
      <c r="E347" t="s">
        <v>28</v>
      </c>
      <c r="F347">
        <v>586</v>
      </c>
      <c r="G347" s="1">
        <v>1030066</v>
      </c>
      <c r="H347" t="s">
        <v>22</v>
      </c>
      <c r="I347" t="s">
        <v>19</v>
      </c>
      <c r="J347" t="s">
        <v>23</v>
      </c>
      <c r="K347" s="5">
        <v>24978.92</v>
      </c>
      <c r="L347" t="s">
        <v>384</v>
      </c>
      <c r="M347">
        <v>39</v>
      </c>
      <c r="N347">
        <v>12</v>
      </c>
      <c r="O347">
        <v>0</v>
      </c>
      <c r="P347">
        <v>344470</v>
      </c>
      <c r="Q347">
        <v>470360</v>
      </c>
    </row>
    <row r="348" spans="1:17" x14ac:dyDescent="0.2">
      <c r="A348">
        <v>1885</v>
      </c>
      <c r="B348" t="s">
        <v>1603</v>
      </c>
      <c r="C348" t="s">
        <v>16</v>
      </c>
      <c r="D348" s="4">
        <v>337040</v>
      </c>
      <c r="E348" t="s">
        <v>17</v>
      </c>
      <c r="F348">
        <v>724</v>
      </c>
      <c r="G348" s="1">
        <v>1086667</v>
      </c>
      <c r="H348" t="s">
        <v>22</v>
      </c>
      <c r="I348" t="s">
        <v>32</v>
      </c>
      <c r="J348" t="s">
        <v>23</v>
      </c>
      <c r="K348" s="5">
        <v>9598.99</v>
      </c>
      <c r="L348" t="s">
        <v>204</v>
      </c>
      <c r="N348">
        <v>5</v>
      </c>
      <c r="O348">
        <v>0</v>
      </c>
      <c r="P348">
        <v>344014</v>
      </c>
      <c r="Q348">
        <v>435798</v>
      </c>
    </row>
    <row r="349" spans="1:17" x14ac:dyDescent="0.2">
      <c r="A349">
        <v>41</v>
      </c>
      <c r="B349" t="s">
        <v>95</v>
      </c>
      <c r="C349" t="s">
        <v>34</v>
      </c>
      <c r="D349" s="4">
        <v>688468</v>
      </c>
      <c r="E349" t="s">
        <v>28</v>
      </c>
      <c r="F349">
        <v>682</v>
      </c>
      <c r="G349" s="1">
        <v>1494616</v>
      </c>
      <c r="H349" t="s">
        <v>37</v>
      </c>
      <c r="I349" t="s">
        <v>32</v>
      </c>
      <c r="J349" t="s">
        <v>23</v>
      </c>
      <c r="K349" s="5">
        <v>14697.07</v>
      </c>
      <c r="L349" t="s">
        <v>96</v>
      </c>
      <c r="M349">
        <v>50</v>
      </c>
      <c r="N349">
        <v>8</v>
      </c>
      <c r="O349">
        <v>0</v>
      </c>
      <c r="P349">
        <v>343995</v>
      </c>
      <c r="Q349">
        <v>843854</v>
      </c>
    </row>
    <row r="350" spans="1:17" x14ac:dyDescent="0.2">
      <c r="A350">
        <v>1578</v>
      </c>
      <c r="B350" t="s">
        <v>1373</v>
      </c>
      <c r="C350" t="s">
        <v>16</v>
      </c>
      <c r="D350" s="4">
        <v>436788</v>
      </c>
      <c r="E350" t="s">
        <v>28</v>
      </c>
      <c r="F350">
        <v>720</v>
      </c>
      <c r="G350" s="1">
        <v>980780</v>
      </c>
      <c r="H350" t="s">
        <v>74</v>
      </c>
      <c r="I350" t="s">
        <v>32</v>
      </c>
      <c r="J350" t="s">
        <v>23</v>
      </c>
      <c r="K350" s="5">
        <v>7691.01</v>
      </c>
      <c r="L350" t="s">
        <v>81</v>
      </c>
      <c r="M350">
        <v>29</v>
      </c>
      <c r="N350">
        <v>6</v>
      </c>
      <c r="O350">
        <v>0</v>
      </c>
      <c r="P350">
        <v>343748</v>
      </c>
      <c r="Q350">
        <v>510928</v>
      </c>
    </row>
    <row r="351" spans="1:17" x14ac:dyDescent="0.2">
      <c r="A351">
        <v>907</v>
      </c>
      <c r="B351" t="s">
        <v>905</v>
      </c>
      <c r="C351" t="s">
        <v>16</v>
      </c>
      <c r="D351" s="4">
        <v>614108</v>
      </c>
      <c r="E351" t="s">
        <v>28</v>
      </c>
      <c r="F351">
        <v>682</v>
      </c>
      <c r="G351" s="1">
        <v>1444722</v>
      </c>
      <c r="H351" t="s">
        <v>55</v>
      </c>
      <c r="I351" t="s">
        <v>32</v>
      </c>
      <c r="J351" t="s">
        <v>23</v>
      </c>
      <c r="K351" s="5">
        <v>39489.03</v>
      </c>
      <c r="L351" t="s">
        <v>177</v>
      </c>
      <c r="N351">
        <v>14</v>
      </c>
      <c r="O351">
        <v>0</v>
      </c>
      <c r="P351">
        <v>343425</v>
      </c>
      <c r="Q351">
        <v>649770</v>
      </c>
    </row>
    <row r="352" spans="1:17" x14ac:dyDescent="0.2">
      <c r="A352">
        <v>760</v>
      </c>
      <c r="B352" t="s">
        <v>795</v>
      </c>
      <c r="C352" t="s">
        <v>16</v>
      </c>
      <c r="D352" s="4">
        <v>283426</v>
      </c>
      <c r="E352" t="s">
        <v>28</v>
      </c>
      <c r="F352">
        <v>738</v>
      </c>
      <c r="G352" s="1">
        <v>1355688</v>
      </c>
      <c r="H352" t="s">
        <v>22</v>
      </c>
      <c r="I352" t="s">
        <v>19</v>
      </c>
      <c r="J352" t="s">
        <v>78</v>
      </c>
      <c r="K352" s="5">
        <v>9015.31</v>
      </c>
      <c r="L352" t="s">
        <v>413</v>
      </c>
      <c r="N352">
        <v>7</v>
      </c>
      <c r="O352">
        <v>0</v>
      </c>
      <c r="P352">
        <v>342665</v>
      </c>
      <c r="Q352">
        <v>549538</v>
      </c>
    </row>
    <row r="353" spans="1:17" x14ac:dyDescent="0.2">
      <c r="A353">
        <v>1747</v>
      </c>
      <c r="B353" t="s">
        <v>1503</v>
      </c>
      <c r="C353" t="s">
        <v>16</v>
      </c>
      <c r="D353" s="4">
        <v>360624</v>
      </c>
      <c r="E353" t="s">
        <v>28</v>
      </c>
      <c r="F353">
        <v>734</v>
      </c>
      <c r="G353" s="1">
        <v>1206861</v>
      </c>
      <c r="H353" t="s">
        <v>22</v>
      </c>
      <c r="I353" t="s">
        <v>19</v>
      </c>
      <c r="J353" t="s">
        <v>23</v>
      </c>
      <c r="K353" s="5">
        <v>19510.91</v>
      </c>
      <c r="L353" t="s">
        <v>384</v>
      </c>
      <c r="N353">
        <v>14</v>
      </c>
      <c r="O353">
        <v>0</v>
      </c>
      <c r="P353">
        <v>342608</v>
      </c>
      <c r="Q353">
        <v>1035804</v>
      </c>
    </row>
    <row r="354" spans="1:17" x14ac:dyDescent="0.2">
      <c r="A354">
        <v>28</v>
      </c>
      <c r="B354" t="s">
        <v>75</v>
      </c>
      <c r="C354" t="s">
        <v>16</v>
      </c>
      <c r="D354" s="4">
        <v>443960</v>
      </c>
      <c r="E354" t="s">
        <v>17</v>
      </c>
      <c r="F354">
        <v>749</v>
      </c>
      <c r="G354" s="1">
        <v>1432391</v>
      </c>
      <c r="H354" t="s">
        <v>42</v>
      </c>
      <c r="I354" t="s">
        <v>19</v>
      </c>
      <c r="J354" t="s">
        <v>23</v>
      </c>
      <c r="K354" s="5">
        <v>25186.21</v>
      </c>
      <c r="L354" t="s">
        <v>76</v>
      </c>
      <c r="N354">
        <v>15</v>
      </c>
      <c r="O354">
        <v>0</v>
      </c>
      <c r="P354">
        <v>342475</v>
      </c>
      <c r="Q354">
        <v>905344</v>
      </c>
    </row>
    <row r="355" spans="1:17" x14ac:dyDescent="0.2">
      <c r="A355">
        <v>349</v>
      </c>
      <c r="B355" t="s">
        <v>453</v>
      </c>
      <c r="C355" t="s">
        <v>16</v>
      </c>
      <c r="D355" s="4">
        <v>533698</v>
      </c>
      <c r="E355" t="s">
        <v>28</v>
      </c>
      <c r="F355">
        <v>699</v>
      </c>
      <c r="G355" s="1">
        <v>1853298</v>
      </c>
      <c r="H355" t="s">
        <v>74</v>
      </c>
      <c r="I355" t="s">
        <v>32</v>
      </c>
      <c r="J355" t="s">
        <v>23</v>
      </c>
      <c r="K355" s="5">
        <v>30270.61</v>
      </c>
      <c r="L355" t="s">
        <v>103</v>
      </c>
      <c r="M355">
        <v>72</v>
      </c>
      <c r="N355">
        <v>18</v>
      </c>
      <c r="O355">
        <v>0</v>
      </c>
      <c r="P355">
        <v>342209</v>
      </c>
      <c r="Q355">
        <v>589644</v>
      </c>
    </row>
    <row r="356" spans="1:17" x14ac:dyDescent="0.2">
      <c r="A356">
        <v>1539</v>
      </c>
      <c r="B356" t="s">
        <v>1345</v>
      </c>
      <c r="C356" t="s">
        <v>34</v>
      </c>
      <c r="D356" s="4">
        <v>450208</v>
      </c>
      <c r="E356" t="s">
        <v>28</v>
      </c>
      <c r="F356">
        <v>658</v>
      </c>
      <c r="G356" s="1">
        <v>1030370</v>
      </c>
      <c r="H356" t="s">
        <v>29</v>
      </c>
      <c r="I356" t="s">
        <v>32</v>
      </c>
      <c r="J356" t="s">
        <v>23</v>
      </c>
      <c r="K356" s="5">
        <v>12536.01</v>
      </c>
      <c r="L356" t="s">
        <v>324</v>
      </c>
      <c r="M356">
        <v>26</v>
      </c>
      <c r="N356">
        <v>11</v>
      </c>
      <c r="O356">
        <v>0</v>
      </c>
      <c r="P356">
        <v>341411</v>
      </c>
      <c r="Q356">
        <v>945758</v>
      </c>
    </row>
    <row r="357" spans="1:17" x14ac:dyDescent="0.2">
      <c r="A357">
        <v>1837</v>
      </c>
      <c r="B357" t="s">
        <v>1571</v>
      </c>
      <c r="C357" t="s">
        <v>16</v>
      </c>
      <c r="D357" s="4">
        <v>420244</v>
      </c>
      <c r="E357" t="s">
        <v>28</v>
      </c>
      <c r="F357">
        <v>703</v>
      </c>
      <c r="G357" s="1">
        <v>728707</v>
      </c>
      <c r="H357" t="s">
        <v>22</v>
      </c>
      <c r="I357" t="s">
        <v>19</v>
      </c>
      <c r="J357" t="s">
        <v>23</v>
      </c>
      <c r="K357" s="5">
        <v>15424.2</v>
      </c>
      <c r="L357" t="s">
        <v>724</v>
      </c>
      <c r="M357">
        <v>3</v>
      </c>
      <c r="N357">
        <v>13</v>
      </c>
      <c r="O357">
        <v>0</v>
      </c>
      <c r="P357">
        <v>341335</v>
      </c>
      <c r="Q357">
        <v>811558</v>
      </c>
    </row>
    <row r="358" spans="1:17" x14ac:dyDescent="0.2">
      <c r="A358">
        <v>1650</v>
      </c>
      <c r="B358" t="s">
        <v>1427</v>
      </c>
      <c r="C358" t="s">
        <v>16</v>
      </c>
      <c r="D358" s="4">
        <v>436480</v>
      </c>
      <c r="E358" t="s">
        <v>17</v>
      </c>
      <c r="F358">
        <v>679</v>
      </c>
      <c r="G358" s="1">
        <v>2261760</v>
      </c>
      <c r="H358" t="s">
        <v>29</v>
      </c>
      <c r="I358" t="s">
        <v>19</v>
      </c>
      <c r="J358" t="s">
        <v>23</v>
      </c>
      <c r="K358" s="5">
        <v>19790.400000000001</v>
      </c>
      <c r="L358" t="s">
        <v>67</v>
      </c>
      <c r="M358">
        <v>30</v>
      </c>
      <c r="N358">
        <v>9</v>
      </c>
      <c r="O358">
        <v>0</v>
      </c>
      <c r="P358">
        <v>341145</v>
      </c>
      <c r="Q358">
        <v>530222</v>
      </c>
    </row>
    <row r="359" spans="1:17" x14ac:dyDescent="0.2">
      <c r="A359">
        <v>1029</v>
      </c>
      <c r="B359" t="s">
        <v>989</v>
      </c>
      <c r="C359" t="s">
        <v>34</v>
      </c>
      <c r="D359" s="4">
        <v>523204</v>
      </c>
      <c r="E359" t="s">
        <v>28</v>
      </c>
      <c r="F359">
        <v>739</v>
      </c>
      <c r="G359" s="1">
        <v>1694439</v>
      </c>
      <c r="H359" t="s">
        <v>22</v>
      </c>
      <c r="I359" t="s">
        <v>19</v>
      </c>
      <c r="J359" t="s">
        <v>23</v>
      </c>
      <c r="K359" s="5">
        <v>28240.65</v>
      </c>
      <c r="L359" t="s">
        <v>38</v>
      </c>
      <c r="N359">
        <v>10</v>
      </c>
      <c r="O359">
        <v>0</v>
      </c>
      <c r="P359">
        <v>339055</v>
      </c>
      <c r="Q359">
        <v>594836</v>
      </c>
    </row>
    <row r="360" spans="1:17" x14ac:dyDescent="0.2">
      <c r="A360">
        <v>1042</v>
      </c>
      <c r="B360" t="s">
        <v>994</v>
      </c>
      <c r="C360" t="s">
        <v>34</v>
      </c>
      <c r="D360" s="4">
        <v>367796</v>
      </c>
      <c r="E360" t="s">
        <v>17</v>
      </c>
      <c r="F360">
        <v>710</v>
      </c>
      <c r="G360" s="1">
        <v>1172566</v>
      </c>
      <c r="H360" t="s">
        <v>31</v>
      </c>
      <c r="I360" t="s">
        <v>19</v>
      </c>
      <c r="J360" t="s">
        <v>23</v>
      </c>
      <c r="K360" s="5">
        <v>34101.96</v>
      </c>
      <c r="L360" t="s">
        <v>398</v>
      </c>
      <c r="N360">
        <v>12</v>
      </c>
      <c r="O360">
        <v>0</v>
      </c>
      <c r="P360">
        <v>338352</v>
      </c>
      <c r="Q360">
        <v>590018</v>
      </c>
    </row>
    <row r="361" spans="1:17" x14ac:dyDescent="0.2">
      <c r="A361">
        <v>176</v>
      </c>
      <c r="B361" t="s">
        <v>275</v>
      </c>
      <c r="C361" t="s">
        <v>16</v>
      </c>
      <c r="D361" s="4">
        <v>405856</v>
      </c>
      <c r="E361" t="s">
        <v>28</v>
      </c>
      <c r="F361">
        <v>708</v>
      </c>
      <c r="G361" s="1">
        <v>1155751</v>
      </c>
      <c r="H361" t="s">
        <v>22</v>
      </c>
      <c r="I361" t="s">
        <v>32</v>
      </c>
      <c r="J361" t="s">
        <v>23</v>
      </c>
      <c r="K361" s="5">
        <v>32264.85</v>
      </c>
      <c r="L361" t="s">
        <v>61</v>
      </c>
      <c r="N361">
        <v>13</v>
      </c>
      <c r="O361">
        <v>0</v>
      </c>
      <c r="P361">
        <v>338181</v>
      </c>
      <c r="Q361">
        <v>594198</v>
      </c>
    </row>
    <row r="362" spans="1:17" x14ac:dyDescent="0.2">
      <c r="A362">
        <v>133</v>
      </c>
      <c r="B362" t="s">
        <v>220</v>
      </c>
      <c r="C362" t="s">
        <v>16</v>
      </c>
      <c r="D362" s="4">
        <v>262724</v>
      </c>
      <c r="E362" t="s">
        <v>28</v>
      </c>
      <c r="F362">
        <v>695</v>
      </c>
      <c r="G362" s="1">
        <v>1229072</v>
      </c>
      <c r="H362" t="s">
        <v>49</v>
      </c>
      <c r="I362" t="s">
        <v>32</v>
      </c>
      <c r="J362" t="s">
        <v>23</v>
      </c>
      <c r="K362" s="5">
        <v>21508.76</v>
      </c>
      <c r="L362" t="s">
        <v>139</v>
      </c>
      <c r="N362">
        <v>5</v>
      </c>
      <c r="O362">
        <v>0</v>
      </c>
      <c r="P362">
        <v>337725</v>
      </c>
      <c r="Q362">
        <v>394218</v>
      </c>
    </row>
    <row r="363" spans="1:17" x14ac:dyDescent="0.2">
      <c r="A363">
        <v>950</v>
      </c>
      <c r="B363" t="s">
        <v>934</v>
      </c>
      <c r="C363" t="s">
        <v>34</v>
      </c>
      <c r="D363" s="4">
        <v>391248</v>
      </c>
      <c r="E363" t="s">
        <v>28</v>
      </c>
      <c r="F363">
        <v>669</v>
      </c>
      <c r="G363" s="1">
        <v>1392719</v>
      </c>
      <c r="H363" t="s">
        <v>22</v>
      </c>
      <c r="I363" t="s">
        <v>19</v>
      </c>
      <c r="J363" t="s">
        <v>20</v>
      </c>
      <c r="K363" s="5">
        <v>33773.26</v>
      </c>
      <c r="L363" t="s">
        <v>26</v>
      </c>
      <c r="N363">
        <v>18</v>
      </c>
      <c r="O363">
        <v>0</v>
      </c>
      <c r="P363">
        <v>336775</v>
      </c>
      <c r="Q363">
        <v>432784</v>
      </c>
    </row>
    <row r="364" spans="1:17" x14ac:dyDescent="0.2">
      <c r="A364">
        <v>1892</v>
      </c>
      <c r="B364" t="s">
        <v>1610</v>
      </c>
      <c r="C364" t="s">
        <v>16</v>
      </c>
      <c r="D364" s="4">
        <v>313874</v>
      </c>
      <c r="E364" t="s">
        <v>17</v>
      </c>
      <c r="F364">
        <v>742</v>
      </c>
      <c r="G364" s="1">
        <v>2129919</v>
      </c>
      <c r="H364" t="s">
        <v>55</v>
      </c>
      <c r="I364" t="s">
        <v>32</v>
      </c>
      <c r="J364" t="s">
        <v>23</v>
      </c>
      <c r="K364" s="5">
        <v>24316.58</v>
      </c>
      <c r="L364" t="s">
        <v>543</v>
      </c>
      <c r="N364">
        <v>8</v>
      </c>
      <c r="O364">
        <v>0</v>
      </c>
      <c r="P364">
        <v>336642</v>
      </c>
      <c r="Q364">
        <v>508882</v>
      </c>
    </row>
    <row r="365" spans="1:17" x14ac:dyDescent="0.2">
      <c r="A365">
        <v>1701</v>
      </c>
      <c r="B365" t="s">
        <v>1468</v>
      </c>
      <c r="C365" t="s">
        <v>16</v>
      </c>
      <c r="D365" s="4">
        <v>752686</v>
      </c>
      <c r="E365" t="s">
        <v>28</v>
      </c>
      <c r="F365">
        <v>715</v>
      </c>
      <c r="G365" s="1">
        <v>1671525</v>
      </c>
      <c r="H365" t="s">
        <v>55</v>
      </c>
      <c r="I365" t="s">
        <v>19</v>
      </c>
      <c r="J365" t="s">
        <v>23</v>
      </c>
      <c r="K365" s="5">
        <v>16018.71</v>
      </c>
      <c r="L365" t="s">
        <v>383</v>
      </c>
      <c r="N365">
        <v>9</v>
      </c>
      <c r="O365">
        <v>0</v>
      </c>
      <c r="P365">
        <v>336053</v>
      </c>
      <c r="Q365">
        <v>481580</v>
      </c>
    </row>
    <row r="366" spans="1:17" x14ac:dyDescent="0.2">
      <c r="A366">
        <v>1023</v>
      </c>
      <c r="B366" t="s">
        <v>984</v>
      </c>
      <c r="C366" t="s">
        <v>16</v>
      </c>
      <c r="D366" s="4">
        <v>98252</v>
      </c>
      <c r="E366" t="s">
        <v>17</v>
      </c>
      <c r="F366">
        <v>725</v>
      </c>
      <c r="G366" s="1">
        <v>1602897</v>
      </c>
      <c r="H366" t="s">
        <v>22</v>
      </c>
      <c r="I366" t="s">
        <v>19</v>
      </c>
      <c r="J366" t="s">
        <v>20</v>
      </c>
      <c r="K366" s="5">
        <v>34328.629999999997</v>
      </c>
      <c r="L366" t="s">
        <v>985</v>
      </c>
      <c r="N366">
        <v>15</v>
      </c>
      <c r="O366">
        <v>0</v>
      </c>
      <c r="P366">
        <v>335825</v>
      </c>
      <c r="Q366">
        <v>430144</v>
      </c>
    </row>
    <row r="367" spans="1:17" x14ac:dyDescent="0.2">
      <c r="A367">
        <v>443</v>
      </c>
      <c r="B367" t="s">
        <v>547</v>
      </c>
      <c r="C367" t="s">
        <v>16</v>
      </c>
      <c r="D367" s="4">
        <v>390896</v>
      </c>
      <c r="E367" t="s">
        <v>17</v>
      </c>
      <c r="F367">
        <v>735</v>
      </c>
      <c r="G367" s="1">
        <v>804460</v>
      </c>
      <c r="H367" t="s">
        <v>55</v>
      </c>
      <c r="I367" t="s">
        <v>32</v>
      </c>
      <c r="J367" t="s">
        <v>23</v>
      </c>
      <c r="K367" s="5">
        <v>11932.95</v>
      </c>
      <c r="L367" t="s">
        <v>548</v>
      </c>
      <c r="N367">
        <v>14</v>
      </c>
      <c r="O367">
        <v>1</v>
      </c>
      <c r="P367">
        <v>335027</v>
      </c>
      <c r="Q367">
        <v>1251360</v>
      </c>
    </row>
    <row r="368" spans="1:17" x14ac:dyDescent="0.2">
      <c r="A368">
        <v>232</v>
      </c>
      <c r="B368" t="s">
        <v>340</v>
      </c>
      <c r="C368" t="s">
        <v>34</v>
      </c>
      <c r="D368" s="4">
        <v>551980</v>
      </c>
      <c r="E368" t="s">
        <v>28</v>
      </c>
      <c r="F368">
        <v>720</v>
      </c>
      <c r="G368" s="1">
        <v>1906840</v>
      </c>
      <c r="H368" t="s">
        <v>29</v>
      </c>
      <c r="I368" t="s">
        <v>25</v>
      </c>
      <c r="J368" t="s">
        <v>80</v>
      </c>
      <c r="K368" s="5">
        <v>33528.54</v>
      </c>
      <c r="L368" t="s">
        <v>43</v>
      </c>
      <c r="N368">
        <v>6</v>
      </c>
      <c r="O368">
        <v>0</v>
      </c>
      <c r="P368">
        <v>334780</v>
      </c>
      <c r="Q368">
        <v>441518</v>
      </c>
    </row>
    <row r="369" spans="1:17" x14ac:dyDescent="0.2">
      <c r="A369">
        <v>1587</v>
      </c>
      <c r="B369" t="s">
        <v>1380</v>
      </c>
      <c r="C369" t="s">
        <v>16</v>
      </c>
      <c r="D369" s="4">
        <v>337766</v>
      </c>
      <c r="E369" t="s">
        <v>17</v>
      </c>
      <c r="F369">
        <v>746</v>
      </c>
      <c r="G369" s="1">
        <v>1050111</v>
      </c>
      <c r="H369" t="s">
        <v>55</v>
      </c>
      <c r="I369" t="s">
        <v>19</v>
      </c>
      <c r="J369" t="s">
        <v>23</v>
      </c>
      <c r="K369" s="5">
        <v>16276.73</v>
      </c>
      <c r="L369" t="s">
        <v>356</v>
      </c>
      <c r="N369">
        <v>10</v>
      </c>
      <c r="O369">
        <v>0</v>
      </c>
      <c r="P369">
        <v>334704</v>
      </c>
      <c r="Q369">
        <v>1203598</v>
      </c>
    </row>
    <row r="370" spans="1:17" x14ac:dyDescent="0.2">
      <c r="A370">
        <v>1569</v>
      </c>
      <c r="B370" t="s">
        <v>1365</v>
      </c>
      <c r="C370" t="s">
        <v>16</v>
      </c>
      <c r="D370" s="4">
        <v>244310</v>
      </c>
      <c r="E370" t="s">
        <v>17</v>
      </c>
      <c r="F370">
        <v>743</v>
      </c>
      <c r="G370" s="1">
        <v>1216361</v>
      </c>
      <c r="H370" t="s">
        <v>79</v>
      </c>
      <c r="I370" t="s">
        <v>32</v>
      </c>
      <c r="J370" t="s">
        <v>23</v>
      </c>
      <c r="K370" s="5">
        <v>24732.49</v>
      </c>
      <c r="L370" t="s">
        <v>1366</v>
      </c>
      <c r="M370">
        <v>44</v>
      </c>
      <c r="N370">
        <v>19</v>
      </c>
      <c r="O370">
        <v>0</v>
      </c>
      <c r="P370">
        <v>334267</v>
      </c>
      <c r="Q370">
        <v>716760</v>
      </c>
    </row>
    <row r="371" spans="1:17" x14ac:dyDescent="0.2">
      <c r="A371">
        <v>1758</v>
      </c>
      <c r="B371" t="s">
        <v>1514</v>
      </c>
      <c r="C371" t="s">
        <v>34</v>
      </c>
      <c r="D371" s="4">
        <v>313698</v>
      </c>
      <c r="E371" t="s">
        <v>17</v>
      </c>
      <c r="F371">
        <v>747</v>
      </c>
      <c r="G371" s="1">
        <v>1411035</v>
      </c>
      <c r="H371" t="s">
        <v>49</v>
      </c>
      <c r="I371" t="s">
        <v>32</v>
      </c>
      <c r="J371" t="s">
        <v>23</v>
      </c>
      <c r="K371" s="5">
        <v>19049.02</v>
      </c>
      <c r="L371" t="s">
        <v>299</v>
      </c>
      <c r="M371">
        <v>68</v>
      </c>
      <c r="N371">
        <v>18</v>
      </c>
      <c r="O371">
        <v>1</v>
      </c>
      <c r="P371">
        <v>333830</v>
      </c>
      <c r="Q371">
        <v>686576</v>
      </c>
    </row>
    <row r="372" spans="1:17" x14ac:dyDescent="0.2">
      <c r="A372">
        <v>1602</v>
      </c>
      <c r="B372" t="s">
        <v>1394</v>
      </c>
      <c r="C372" t="s">
        <v>16</v>
      </c>
      <c r="D372" s="4">
        <v>326744</v>
      </c>
      <c r="E372" t="s">
        <v>28</v>
      </c>
      <c r="F372">
        <v>724</v>
      </c>
      <c r="G372" s="1">
        <v>1693071</v>
      </c>
      <c r="H372" t="s">
        <v>37</v>
      </c>
      <c r="I372" t="s">
        <v>32</v>
      </c>
      <c r="J372" t="s">
        <v>23</v>
      </c>
      <c r="K372" s="5">
        <v>27653.55</v>
      </c>
      <c r="L372" t="s">
        <v>384</v>
      </c>
      <c r="M372">
        <v>4</v>
      </c>
      <c r="N372">
        <v>9</v>
      </c>
      <c r="O372">
        <v>0</v>
      </c>
      <c r="P372">
        <v>333621</v>
      </c>
      <c r="Q372">
        <v>568106</v>
      </c>
    </row>
    <row r="373" spans="1:17" x14ac:dyDescent="0.2">
      <c r="A373">
        <v>1552</v>
      </c>
      <c r="B373" t="s">
        <v>1354</v>
      </c>
      <c r="C373" t="s">
        <v>16</v>
      </c>
      <c r="D373" s="4">
        <v>324500</v>
      </c>
      <c r="E373" t="s">
        <v>17</v>
      </c>
      <c r="F373">
        <v>711</v>
      </c>
      <c r="G373" s="1">
        <v>971508</v>
      </c>
      <c r="H373" t="s">
        <v>37</v>
      </c>
      <c r="I373" t="s">
        <v>19</v>
      </c>
      <c r="J373" t="s">
        <v>23</v>
      </c>
      <c r="K373" s="5">
        <v>19915.8</v>
      </c>
      <c r="L373" t="s">
        <v>142</v>
      </c>
      <c r="N373">
        <v>23</v>
      </c>
      <c r="O373">
        <v>0</v>
      </c>
      <c r="P373">
        <v>333431</v>
      </c>
      <c r="Q373">
        <v>547624</v>
      </c>
    </row>
    <row r="374" spans="1:17" x14ac:dyDescent="0.2">
      <c r="A374">
        <v>1066</v>
      </c>
      <c r="B374" s="2" t="s">
        <v>1008</v>
      </c>
      <c r="C374" t="s">
        <v>16</v>
      </c>
      <c r="D374" s="4">
        <v>451462</v>
      </c>
      <c r="E374" t="s">
        <v>28</v>
      </c>
      <c r="F374">
        <v>698</v>
      </c>
      <c r="G374" s="1">
        <v>2228016</v>
      </c>
      <c r="H374" t="s">
        <v>22</v>
      </c>
      <c r="I374" t="s">
        <v>19</v>
      </c>
      <c r="J374" t="s">
        <v>23</v>
      </c>
      <c r="K374" s="5">
        <v>14890.49</v>
      </c>
      <c r="L374" t="s">
        <v>155</v>
      </c>
      <c r="N374">
        <v>8</v>
      </c>
      <c r="O374">
        <v>0</v>
      </c>
      <c r="P374">
        <v>333051</v>
      </c>
      <c r="Q374">
        <v>494406</v>
      </c>
    </row>
    <row r="375" spans="1:17" x14ac:dyDescent="0.2">
      <c r="A375">
        <v>371</v>
      </c>
      <c r="B375" t="s">
        <v>478</v>
      </c>
      <c r="C375" t="s">
        <v>16</v>
      </c>
      <c r="D375" s="4">
        <v>450384</v>
      </c>
      <c r="E375" t="s">
        <v>17</v>
      </c>
      <c r="F375">
        <v>746</v>
      </c>
      <c r="G375" s="1">
        <v>1166904</v>
      </c>
      <c r="H375" t="s">
        <v>22</v>
      </c>
      <c r="I375" t="s">
        <v>19</v>
      </c>
      <c r="J375" t="s">
        <v>20</v>
      </c>
      <c r="K375" s="5">
        <v>31506.37</v>
      </c>
      <c r="L375" t="s">
        <v>479</v>
      </c>
      <c r="N375">
        <v>12</v>
      </c>
      <c r="O375">
        <v>0</v>
      </c>
      <c r="P375">
        <v>332918</v>
      </c>
      <c r="Q375">
        <v>687126</v>
      </c>
    </row>
    <row r="376" spans="1:17" x14ac:dyDescent="0.2">
      <c r="A376">
        <v>210</v>
      </c>
      <c r="B376" t="s">
        <v>313</v>
      </c>
      <c r="C376" t="s">
        <v>16</v>
      </c>
      <c r="D376" s="4">
        <v>329120</v>
      </c>
      <c r="E376" t="s">
        <v>28</v>
      </c>
      <c r="F376">
        <v>715</v>
      </c>
      <c r="G376" s="1">
        <v>1515896</v>
      </c>
      <c r="H376" t="s">
        <v>31</v>
      </c>
      <c r="I376" t="s">
        <v>19</v>
      </c>
      <c r="J376" t="s">
        <v>23</v>
      </c>
      <c r="K376" s="5">
        <v>21601.48</v>
      </c>
      <c r="L376" t="s">
        <v>155</v>
      </c>
      <c r="N376">
        <v>19</v>
      </c>
      <c r="O376">
        <v>0</v>
      </c>
      <c r="P376">
        <v>332576</v>
      </c>
      <c r="Q376">
        <v>683980</v>
      </c>
    </row>
    <row r="377" spans="1:17" x14ac:dyDescent="0.2">
      <c r="A377">
        <v>800</v>
      </c>
      <c r="B377" t="s">
        <v>828</v>
      </c>
      <c r="C377" t="s">
        <v>16</v>
      </c>
      <c r="D377" s="4">
        <v>129184</v>
      </c>
      <c r="E377" t="s">
        <v>17</v>
      </c>
      <c r="F377">
        <v>735</v>
      </c>
      <c r="G377" s="1">
        <v>948366</v>
      </c>
      <c r="H377" t="s">
        <v>74</v>
      </c>
      <c r="I377" t="s">
        <v>25</v>
      </c>
      <c r="J377" t="s">
        <v>87</v>
      </c>
      <c r="K377" s="5">
        <v>9088.4599999999991</v>
      </c>
      <c r="L377" t="s">
        <v>113</v>
      </c>
      <c r="M377">
        <v>50</v>
      </c>
      <c r="N377">
        <v>9</v>
      </c>
      <c r="O377">
        <v>0</v>
      </c>
      <c r="P377">
        <v>332139</v>
      </c>
      <c r="Q377">
        <v>467280</v>
      </c>
    </row>
    <row r="378" spans="1:17" x14ac:dyDescent="0.2">
      <c r="A378">
        <v>1750</v>
      </c>
      <c r="B378" t="s">
        <v>1506</v>
      </c>
      <c r="C378" t="s">
        <v>34</v>
      </c>
      <c r="D378" s="4">
        <v>554510</v>
      </c>
      <c r="E378" t="s">
        <v>17</v>
      </c>
      <c r="F378">
        <v>732</v>
      </c>
      <c r="G378" s="1">
        <v>1877181</v>
      </c>
      <c r="H378" t="s">
        <v>49</v>
      </c>
      <c r="I378" t="s">
        <v>32</v>
      </c>
      <c r="J378" t="s">
        <v>23</v>
      </c>
      <c r="K378" s="5">
        <v>27688.32</v>
      </c>
      <c r="L378" t="s">
        <v>204</v>
      </c>
      <c r="N378">
        <v>10</v>
      </c>
      <c r="O378">
        <v>0</v>
      </c>
      <c r="P378">
        <v>331854</v>
      </c>
      <c r="Q378">
        <v>499026</v>
      </c>
    </row>
    <row r="379" spans="1:17" x14ac:dyDescent="0.2">
      <c r="A379">
        <v>636</v>
      </c>
      <c r="B379" t="s">
        <v>702</v>
      </c>
      <c r="C379" t="s">
        <v>16</v>
      </c>
      <c r="D379" s="4">
        <v>231264</v>
      </c>
      <c r="E379" t="s">
        <v>28</v>
      </c>
      <c r="F379">
        <v>656</v>
      </c>
      <c r="G379" s="1">
        <v>433371</v>
      </c>
      <c r="H379" t="s">
        <v>22</v>
      </c>
      <c r="I379" t="s">
        <v>19</v>
      </c>
      <c r="J379" t="s">
        <v>23</v>
      </c>
      <c r="K379" s="5">
        <v>7078.45</v>
      </c>
      <c r="L379" t="s">
        <v>46</v>
      </c>
      <c r="N379">
        <v>9</v>
      </c>
      <c r="O379">
        <v>0</v>
      </c>
      <c r="P379">
        <v>331588</v>
      </c>
      <c r="Q379">
        <v>769428</v>
      </c>
    </row>
    <row r="380" spans="1:17" x14ac:dyDescent="0.2">
      <c r="A380">
        <v>124</v>
      </c>
      <c r="B380" t="s">
        <v>210</v>
      </c>
      <c r="C380" t="s">
        <v>34</v>
      </c>
      <c r="D380" s="4">
        <v>663168</v>
      </c>
      <c r="E380" t="s">
        <v>28</v>
      </c>
      <c r="F380">
        <v>732</v>
      </c>
      <c r="G380" s="1">
        <v>1527296</v>
      </c>
      <c r="H380" t="s">
        <v>42</v>
      </c>
      <c r="I380" t="s">
        <v>19</v>
      </c>
      <c r="J380" t="s">
        <v>23</v>
      </c>
      <c r="K380" s="5">
        <v>22145.83</v>
      </c>
      <c r="L380" t="s">
        <v>113</v>
      </c>
      <c r="M380">
        <v>32</v>
      </c>
      <c r="N380">
        <v>8</v>
      </c>
      <c r="O380">
        <v>0</v>
      </c>
      <c r="P380">
        <v>331075</v>
      </c>
      <c r="Q380">
        <v>543774</v>
      </c>
    </row>
    <row r="381" spans="1:17" x14ac:dyDescent="0.2">
      <c r="A381">
        <v>209</v>
      </c>
      <c r="B381" t="s">
        <v>312</v>
      </c>
      <c r="C381" t="s">
        <v>16</v>
      </c>
      <c r="D381" s="4">
        <v>171842</v>
      </c>
      <c r="E381" t="s">
        <v>17</v>
      </c>
      <c r="F381">
        <v>724</v>
      </c>
      <c r="G381" s="1">
        <v>612199</v>
      </c>
      <c r="H381" t="s">
        <v>42</v>
      </c>
      <c r="I381" t="s">
        <v>32</v>
      </c>
      <c r="J381" t="s">
        <v>23</v>
      </c>
      <c r="K381" s="5">
        <v>6734.17</v>
      </c>
      <c r="L381" t="s">
        <v>159</v>
      </c>
      <c r="N381">
        <v>12</v>
      </c>
      <c r="O381">
        <v>0</v>
      </c>
      <c r="P381">
        <v>330714</v>
      </c>
      <c r="Q381">
        <v>558228</v>
      </c>
    </row>
    <row r="382" spans="1:17" x14ac:dyDescent="0.2">
      <c r="A382">
        <v>914</v>
      </c>
      <c r="B382" t="s">
        <v>911</v>
      </c>
      <c r="C382" t="s">
        <v>16</v>
      </c>
      <c r="D382" s="4">
        <v>225126</v>
      </c>
      <c r="E382" t="s">
        <v>17</v>
      </c>
      <c r="F382">
        <v>719</v>
      </c>
      <c r="G382" s="1">
        <v>1788736</v>
      </c>
      <c r="H382" t="s">
        <v>55</v>
      </c>
      <c r="I382" t="s">
        <v>19</v>
      </c>
      <c r="J382" t="s">
        <v>39</v>
      </c>
      <c r="K382" s="5">
        <v>15055.03</v>
      </c>
      <c r="L382" t="s">
        <v>136</v>
      </c>
      <c r="M382">
        <v>61</v>
      </c>
      <c r="N382">
        <v>21</v>
      </c>
      <c r="O382">
        <v>0</v>
      </c>
      <c r="P382">
        <v>329593</v>
      </c>
      <c r="Q382">
        <v>529320</v>
      </c>
    </row>
    <row r="383" spans="1:17" x14ac:dyDescent="0.2">
      <c r="A383">
        <v>313</v>
      </c>
      <c r="B383" t="s">
        <v>423</v>
      </c>
      <c r="C383" t="s">
        <v>16</v>
      </c>
      <c r="D383" s="4">
        <v>448712</v>
      </c>
      <c r="E383" t="s">
        <v>28</v>
      </c>
      <c r="F383">
        <v>696</v>
      </c>
      <c r="G383" s="1">
        <v>1264602</v>
      </c>
      <c r="I383" t="s">
        <v>19</v>
      </c>
      <c r="J383" t="s">
        <v>23</v>
      </c>
      <c r="K383" s="5">
        <v>33722.910000000003</v>
      </c>
      <c r="L383" t="s">
        <v>97</v>
      </c>
      <c r="M383">
        <v>22</v>
      </c>
      <c r="N383">
        <v>28</v>
      </c>
      <c r="O383">
        <v>2</v>
      </c>
      <c r="P383">
        <v>328054</v>
      </c>
      <c r="Q383">
        <v>895906</v>
      </c>
    </row>
    <row r="384" spans="1:17" x14ac:dyDescent="0.2">
      <c r="A384">
        <v>1937</v>
      </c>
      <c r="B384" t="s">
        <v>1646</v>
      </c>
      <c r="C384" t="s">
        <v>34</v>
      </c>
      <c r="D384" s="4">
        <v>224224</v>
      </c>
      <c r="E384" t="s">
        <v>17</v>
      </c>
      <c r="F384">
        <v>718</v>
      </c>
      <c r="G384" s="1">
        <v>1084425</v>
      </c>
      <c r="H384" t="s">
        <v>22</v>
      </c>
      <c r="I384" t="s">
        <v>19</v>
      </c>
      <c r="J384" t="s">
        <v>23</v>
      </c>
      <c r="K384" s="5">
        <v>23947.79</v>
      </c>
      <c r="L384" t="s">
        <v>476</v>
      </c>
      <c r="N384">
        <v>17</v>
      </c>
      <c r="O384">
        <v>1</v>
      </c>
      <c r="P384">
        <v>327826</v>
      </c>
      <c r="Q384">
        <v>511566</v>
      </c>
    </row>
    <row r="385" spans="1:17" x14ac:dyDescent="0.2">
      <c r="A385">
        <v>353</v>
      </c>
      <c r="B385" t="s">
        <v>457</v>
      </c>
      <c r="C385" t="s">
        <v>16</v>
      </c>
      <c r="D385" s="4">
        <v>173316</v>
      </c>
      <c r="E385" t="s">
        <v>17</v>
      </c>
      <c r="F385">
        <v>744</v>
      </c>
      <c r="G385" s="1">
        <v>954275</v>
      </c>
      <c r="H385" t="s">
        <v>42</v>
      </c>
      <c r="I385" t="s">
        <v>19</v>
      </c>
      <c r="J385" t="s">
        <v>23</v>
      </c>
      <c r="K385" s="5">
        <v>6457.15</v>
      </c>
      <c r="L385" t="s">
        <v>245</v>
      </c>
      <c r="N385">
        <v>5</v>
      </c>
      <c r="O385">
        <v>0</v>
      </c>
      <c r="P385">
        <v>327541</v>
      </c>
      <c r="Q385">
        <v>780384</v>
      </c>
    </row>
    <row r="386" spans="1:17" x14ac:dyDescent="0.2">
      <c r="A386">
        <v>727</v>
      </c>
      <c r="B386" t="s">
        <v>768</v>
      </c>
      <c r="C386" t="s">
        <v>34</v>
      </c>
      <c r="D386" s="4">
        <v>423214</v>
      </c>
      <c r="E386" t="s">
        <v>17</v>
      </c>
      <c r="F386">
        <v>718</v>
      </c>
      <c r="G386" s="1">
        <v>1186949</v>
      </c>
      <c r="H386" t="s">
        <v>74</v>
      </c>
      <c r="I386" t="s">
        <v>32</v>
      </c>
      <c r="J386" t="s">
        <v>23</v>
      </c>
      <c r="K386" s="5">
        <v>25222.5</v>
      </c>
      <c r="L386" t="s">
        <v>497</v>
      </c>
      <c r="M386">
        <v>57</v>
      </c>
      <c r="N386">
        <v>14</v>
      </c>
      <c r="O386">
        <v>0</v>
      </c>
      <c r="P386">
        <v>327484</v>
      </c>
      <c r="Q386">
        <v>820754</v>
      </c>
    </row>
    <row r="387" spans="1:17" x14ac:dyDescent="0.2">
      <c r="A387">
        <v>1755</v>
      </c>
      <c r="B387" t="s">
        <v>1511</v>
      </c>
      <c r="C387" t="s">
        <v>34</v>
      </c>
      <c r="D387" s="4">
        <v>441408</v>
      </c>
      <c r="E387" t="s">
        <v>17</v>
      </c>
      <c r="F387">
        <v>738</v>
      </c>
      <c r="G387" s="1">
        <v>868604</v>
      </c>
      <c r="I387" t="s">
        <v>19</v>
      </c>
      <c r="J387" t="s">
        <v>23</v>
      </c>
      <c r="K387" s="5">
        <v>11943.21</v>
      </c>
      <c r="L387" t="s">
        <v>94</v>
      </c>
      <c r="N387">
        <v>7</v>
      </c>
      <c r="O387">
        <v>0</v>
      </c>
      <c r="P387">
        <v>327009</v>
      </c>
      <c r="Q387">
        <v>554378</v>
      </c>
    </row>
    <row r="388" spans="1:17" x14ac:dyDescent="0.2">
      <c r="A388">
        <v>237</v>
      </c>
      <c r="B388" t="s">
        <v>345</v>
      </c>
      <c r="C388" t="s">
        <v>16</v>
      </c>
      <c r="D388" s="4">
        <v>398464</v>
      </c>
      <c r="E388" t="s">
        <v>28</v>
      </c>
      <c r="F388">
        <v>715</v>
      </c>
      <c r="G388" s="1">
        <v>975004</v>
      </c>
      <c r="H388" t="s">
        <v>22</v>
      </c>
      <c r="I388" t="s">
        <v>19</v>
      </c>
      <c r="J388" t="s">
        <v>23</v>
      </c>
      <c r="K388" s="5">
        <v>15356.37</v>
      </c>
      <c r="L388" t="s">
        <v>56</v>
      </c>
      <c r="N388">
        <v>13</v>
      </c>
      <c r="O388">
        <v>0</v>
      </c>
      <c r="P388">
        <v>326857</v>
      </c>
      <c r="Q388">
        <v>650276</v>
      </c>
    </row>
    <row r="389" spans="1:17" x14ac:dyDescent="0.2">
      <c r="A389">
        <v>195</v>
      </c>
      <c r="B389" t="s">
        <v>295</v>
      </c>
      <c r="C389" t="s">
        <v>16</v>
      </c>
      <c r="D389" s="4">
        <v>437668</v>
      </c>
      <c r="E389" t="s">
        <v>17</v>
      </c>
      <c r="F389">
        <v>749</v>
      </c>
      <c r="G389" s="1">
        <v>2683693</v>
      </c>
      <c r="H389" t="s">
        <v>31</v>
      </c>
      <c r="I389" t="s">
        <v>19</v>
      </c>
      <c r="J389" t="s">
        <v>23</v>
      </c>
      <c r="K389" s="5">
        <v>5993.55</v>
      </c>
      <c r="L389" t="s">
        <v>150</v>
      </c>
      <c r="N389">
        <v>7</v>
      </c>
      <c r="O389">
        <v>0</v>
      </c>
      <c r="P389">
        <v>326496</v>
      </c>
      <c r="Q389">
        <v>562584</v>
      </c>
    </row>
    <row r="390" spans="1:17" x14ac:dyDescent="0.2">
      <c r="A390">
        <v>1039</v>
      </c>
      <c r="B390" t="s">
        <v>992</v>
      </c>
      <c r="C390" t="s">
        <v>34</v>
      </c>
      <c r="D390" s="4">
        <v>481470</v>
      </c>
      <c r="E390" t="s">
        <v>28</v>
      </c>
      <c r="F390">
        <v>722</v>
      </c>
      <c r="G390" s="1">
        <v>717630</v>
      </c>
      <c r="H390" t="s">
        <v>49</v>
      </c>
      <c r="I390" t="s">
        <v>19</v>
      </c>
      <c r="J390" t="s">
        <v>80</v>
      </c>
      <c r="K390" s="5">
        <v>13850.43</v>
      </c>
      <c r="L390" t="s">
        <v>347</v>
      </c>
      <c r="N390">
        <v>13</v>
      </c>
      <c r="O390">
        <v>0</v>
      </c>
      <c r="P390">
        <v>326097</v>
      </c>
      <c r="Q390">
        <v>733172</v>
      </c>
    </row>
    <row r="391" spans="1:17" x14ac:dyDescent="0.2">
      <c r="A391">
        <v>1047</v>
      </c>
      <c r="B391" t="s">
        <v>996</v>
      </c>
      <c r="C391" t="s">
        <v>16</v>
      </c>
      <c r="D391" s="4">
        <v>333168</v>
      </c>
      <c r="E391" t="s">
        <v>28</v>
      </c>
      <c r="F391">
        <v>682</v>
      </c>
      <c r="G391" s="1">
        <v>1163750</v>
      </c>
      <c r="H391" t="s">
        <v>31</v>
      </c>
      <c r="I391" t="s">
        <v>19</v>
      </c>
      <c r="J391" t="s">
        <v>23</v>
      </c>
      <c r="K391" s="5">
        <v>24632.55</v>
      </c>
      <c r="L391" t="s">
        <v>48</v>
      </c>
      <c r="N391">
        <v>21</v>
      </c>
      <c r="O391">
        <v>0</v>
      </c>
      <c r="P391">
        <v>325109</v>
      </c>
      <c r="Q391">
        <v>484484</v>
      </c>
    </row>
    <row r="392" spans="1:17" x14ac:dyDescent="0.2">
      <c r="A392">
        <v>1706</v>
      </c>
      <c r="B392" t="s">
        <v>1472</v>
      </c>
      <c r="C392" t="s">
        <v>34</v>
      </c>
      <c r="D392" s="4">
        <v>215138</v>
      </c>
      <c r="E392" t="s">
        <v>17</v>
      </c>
      <c r="F392">
        <v>734</v>
      </c>
      <c r="G392" s="1">
        <v>1746461</v>
      </c>
      <c r="H392" t="s">
        <v>22</v>
      </c>
      <c r="I392" t="s">
        <v>19</v>
      </c>
      <c r="J392" t="s">
        <v>23</v>
      </c>
      <c r="K392" s="5">
        <v>11424.7</v>
      </c>
      <c r="L392" t="s">
        <v>920</v>
      </c>
      <c r="M392">
        <v>25</v>
      </c>
      <c r="N392">
        <v>8</v>
      </c>
      <c r="O392">
        <v>0</v>
      </c>
      <c r="P392">
        <v>324501</v>
      </c>
      <c r="Q392">
        <v>393844</v>
      </c>
    </row>
    <row r="393" spans="1:17" x14ac:dyDescent="0.2">
      <c r="A393">
        <v>660</v>
      </c>
      <c r="B393" s="2" t="s">
        <v>717</v>
      </c>
      <c r="C393" t="s">
        <v>16</v>
      </c>
      <c r="D393" s="4">
        <v>215622</v>
      </c>
      <c r="E393" t="s">
        <v>17</v>
      </c>
      <c r="F393">
        <v>743</v>
      </c>
      <c r="G393" s="1">
        <v>1899430</v>
      </c>
      <c r="H393" t="s">
        <v>18</v>
      </c>
      <c r="I393" t="s">
        <v>19</v>
      </c>
      <c r="J393" t="s">
        <v>23</v>
      </c>
      <c r="K393" s="5">
        <v>34189.74</v>
      </c>
      <c r="L393" t="s">
        <v>54</v>
      </c>
      <c r="M393">
        <v>20</v>
      </c>
      <c r="N393">
        <v>13</v>
      </c>
      <c r="O393">
        <v>0</v>
      </c>
      <c r="P393">
        <v>324235</v>
      </c>
      <c r="Q393">
        <v>1191806</v>
      </c>
    </row>
    <row r="394" spans="1:17" x14ac:dyDescent="0.2">
      <c r="A394">
        <v>1751</v>
      </c>
      <c r="B394" t="s">
        <v>1507</v>
      </c>
      <c r="C394" t="s">
        <v>16</v>
      </c>
      <c r="D394" s="4">
        <v>402336</v>
      </c>
      <c r="E394" t="s">
        <v>28</v>
      </c>
      <c r="F394">
        <v>696</v>
      </c>
      <c r="G394" s="1">
        <v>1544320</v>
      </c>
      <c r="H394" t="s">
        <v>49</v>
      </c>
      <c r="I394" t="s">
        <v>32</v>
      </c>
      <c r="J394" t="s">
        <v>23</v>
      </c>
      <c r="K394" s="5">
        <v>23035.98</v>
      </c>
      <c r="L394" t="s">
        <v>163</v>
      </c>
      <c r="N394">
        <v>9</v>
      </c>
      <c r="O394">
        <v>0</v>
      </c>
      <c r="P394">
        <v>324216</v>
      </c>
      <c r="Q394">
        <v>574002</v>
      </c>
    </row>
    <row r="395" spans="1:17" x14ac:dyDescent="0.2">
      <c r="A395">
        <v>1653</v>
      </c>
      <c r="B395" t="s">
        <v>1430</v>
      </c>
      <c r="C395" t="s">
        <v>16</v>
      </c>
      <c r="D395" s="4">
        <v>356422</v>
      </c>
      <c r="E395" t="s">
        <v>17</v>
      </c>
      <c r="F395">
        <v>723</v>
      </c>
      <c r="G395" s="1">
        <v>1303932</v>
      </c>
      <c r="H395" t="s">
        <v>53</v>
      </c>
      <c r="I395" t="s">
        <v>32</v>
      </c>
      <c r="J395" t="s">
        <v>23</v>
      </c>
      <c r="K395" s="5">
        <v>15321.22</v>
      </c>
      <c r="L395" t="s">
        <v>24</v>
      </c>
      <c r="N395">
        <v>10</v>
      </c>
      <c r="O395">
        <v>0</v>
      </c>
      <c r="P395">
        <v>323323</v>
      </c>
      <c r="Q395">
        <v>446226</v>
      </c>
    </row>
    <row r="396" spans="1:17" x14ac:dyDescent="0.2">
      <c r="A396">
        <v>1123</v>
      </c>
      <c r="B396" t="s">
        <v>1049</v>
      </c>
      <c r="C396" t="s">
        <v>16</v>
      </c>
      <c r="D396" s="4">
        <v>65516</v>
      </c>
      <c r="E396" t="s">
        <v>17</v>
      </c>
      <c r="F396">
        <v>716</v>
      </c>
      <c r="G396" s="1">
        <v>1131564</v>
      </c>
      <c r="H396" t="s">
        <v>22</v>
      </c>
      <c r="I396" t="s">
        <v>32</v>
      </c>
      <c r="J396" t="s">
        <v>23</v>
      </c>
      <c r="K396" s="5">
        <v>15936.25</v>
      </c>
      <c r="L396" t="s">
        <v>359</v>
      </c>
      <c r="M396">
        <v>21</v>
      </c>
      <c r="N396">
        <v>6</v>
      </c>
      <c r="O396">
        <v>0</v>
      </c>
      <c r="P396">
        <v>322715</v>
      </c>
      <c r="Q396">
        <v>423654</v>
      </c>
    </row>
    <row r="397" spans="1:17" x14ac:dyDescent="0.2">
      <c r="A397">
        <v>251</v>
      </c>
      <c r="B397" t="s">
        <v>361</v>
      </c>
      <c r="C397" t="s">
        <v>34</v>
      </c>
      <c r="D397" s="4">
        <v>216612</v>
      </c>
      <c r="E397" t="s">
        <v>17</v>
      </c>
      <c r="F397">
        <v>722</v>
      </c>
      <c r="G397" s="1">
        <v>897959</v>
      </c>
      <c r="H397" t="s">
        <v>55</v>
      </c>
      <c r="I397" t="s">
        <v>25</v>
      </c>
      <c r="J397" t="s">
        <v>23</v>
      </c>
      <c r="K397" s="5">
        <v>19006.650000000001</v>
      </c>
      <c r="L397" t="s">
        <v>216</v>
      </c>
      <c r="N397">
        <v>14</v>
      </c>
      <c r="O397">
        <v>0</v>
      </c>
      <c r="P397">
        <v>321670</v>
      </c>
      <c r="Q397">
        <v>955042</v>
      </c>
    </row>
    <row r="398" spans="1:17" x14ac:dyDescent="0.2">
      <c r="A398">
        <v>762</v>
      </c>
      <c r="B398" t="s">
        <v>797</v>
      </c>
      <c r="C398" t="s">
        <v>16</v>
      </c>
      <c r="D398" s="4">
        <v>322476</v>
      </c>
      <c r="E398" t="s">
        <v>17</v>
      </c>
      <c r="F398">
        <v>711</v>
      </c>
      <c r="G398" s="1">
        <v>1262550</v>
      </c>
      <c r="H398" t="s">
        <v>74</v>
      </c>
      <c r="I398" t="s">
        <v>25</v>
      </c>
      <c r="J398" t="s">
        <v>80</v>
      </c>
      <c r="K398" s="5">
        <v>24198.59</v>
      </c>
      <c r="L398" t="s">
        <v>69</v>
      </c>
      <c r="M398">
        <v>11</v>
      </c>
      <c r="N398">
        <v>9</v>
      </c>
      <c r="O398">
        <v>0</v>
      </c>
      <c r="P398">
        <v>321024</v>
      </c>
      <c r="Q398">
        <v>477158</v>
      </c>
    </row>
    <row r="399" spans="1:17" x14ac:dyDescent="0.2">
      <c r="A399">
        <v>276</v>
      </c>
      <c r="B399" t="s">
        <v>385</v>
      </c>
      <c r="C399" t="s">
        <v>16</v>
      </c>
      <c r="D399" s="4">
        <v>118998</v>
      </c>
      <c r="E399" t="s">
        <v>17</v>
      </c>
      <c r="F399">
        <v>686</v>
      </c>
      <c r="G399" s="1">
        <v>576327</v>
      </c>
      <c r="H399" t="s">
        <v>22</v>
      </c>
      <c r="I399" t="s">
        <v>19</v>
      </c>
      <c r="J399" t="s">
        <v>23</v>
      </c>
      <c r="K399" s="5">
        <v>10037.700000000001</v>
      </c>
      <c r="L399" t="s">
        <v>338</v>
      </c>
      <c r="N399">
        <v>11</v>
      </c>
      <c r="O399">
        <v>0</v>
      </c>
      <c r="P399">
        <v>320834</v>
      </c>
      <c r="Q399">
        <v>518144</v>
      </c>
    </row>
    <row r="400" spans="1:17" x14ac:dyDescent="0.2">
      <c r="A400">
        <v>555</v>
      </c>
      <c r="B400" t="s">
        <v>634</v>
      </c>
      <c r="C400" t="s">
        <v>16</v>
      </c>
      <c r="D400" s="4">
        <v>111980</v>
      </c>
      <c r="E400" t="s">
        <v>17</v>
      </c>
      <c r="F400">
        <v>722</v>
      </c>
      <c r="G400" s="1">
        <v>1160520</v>
      </c>
      <c r="H400" t="s">
        <v>22</v>
      </c>
      <c r="I400" t="s">
        <v>19</v>
      </c>
      <c r="J400" t="s">
        <v>78</v>
      </c>
      <c r="K400" s="5">
        <v>28916.29</v>
      </c>
      <c r="L400" t="s">
        <v>299</v>
      </c>
      <c r="N400">
        <v>9</v>
      </c>
      <c r="O400">
        <v>0</v>
      </c>
      <c r="P400">
        <v>320131</v>
      </c>
      <c r="Q400">
        <v>685168</v>
      </c>
    </row>
    <row r="401" spans="1:17" x14ac:dyDescent="0.2">
      <c r="A401">
        <v>942</v>
      </c>
      <c r="B401" t="s">
        <v>930</v>
      </c>
      <c r="C401" t="s">
        <v>16</v>
      </c>
      <c r="D401" s="4">
        <v>375298</v>
      </c>
      <c r="E401" t="s">
        <v>17</v>
      </c>
      <c r="F401">
        <v>728</v>
      </c>
      <c r="G401" s="1">
        <v>926041</v>
      </c>
      <c r="H401" t="s">
        <v>22</v>
      </c>
      <c r="I401" t="s">
        <v>19</v>
      </c>
      <c r="J401" t="s">
        <v>23</v>
      </c>
      <c r="K401" s="5">
        <v>17054.59</v>
      </c>
      <c r="L401" t="s">
        <v>762</v>
      </c>
      <c r="M401">
        <v>17</v>
      </c>
      <c r="N401">
        <v>12</v>
      </c>
      <c r="O401">
        <v>0</v>
      </c>
      <c r="P401">
        <v>319751</v>
      </c>
      <c r="Q401">
        <v>433532</v>
      </c>
    </row>
    <row r="402" spans="1:17" x14ac:dyDescent="0.2">
      <c r="A402">
        <v>910</v>
      </c>
      <c r="B402" t="s">
        <v>908</v>
      </c>
      <c r="C402" t="s">
        <v>34</v>
      </c>
      <c r="D402" s="4">
        <v>325776</v>
      </c>
      <c r="E402" t="s">
        <v>17</v>
      </c>
      <c r="F402">
        <v>739</v>
      </c>
      <c r="G402" s="1">
        <v>1312976</v>
      </c>
      <c r="H402" t="s">
        <v>22</v>
      </c>
      <c r="I402" t="s">
        <v>32</v>
      </c>
      <c r="J402" t="s">
        <v>23</v>
      </c>
      <c r="K402" s="5">
        <v>23852.41</v>
      </c>
      <c r="L402" t="s">
        <v>114</v>
      </c>
      <c r="M402">
        <v>20</v>
      </c>
      <c r="N402">
        <v>18</v>
      </c>
      <c r="O402">
        <v>0</v>
      </c>
      <c r="P402">
        <v>319143</v>
      </c>
      <c r="Q402">
        <v>1144088</v>
      </c>
    </row>
    <row r="403" spans="1:17" x14ac:dyDescent="0.2">
      <c r="A403">
        <v>311</v>
      </c>
      <c r="B403" t="s">
        <v>422</v>
      </c>
      <c r="C403" t="s">
        <v>16</v>
      </c>
      <c r="D403" s="4">
        <v>268664</v>
      </c>
      <c r="E403" t="s">
        <v>28</v>
      </c>
      <c r="F403">
        <v>718</v>
      </c>
      <c r="G403" s="1">
        <v>1160178</v>
      </c>
      <c r="H403" t="s">
        <v>37</v>
      </c>
      <c r="I403" t="s">
        <v>32</v>
      </c>
      <c r="J403" t="s">
        <v>23</v>
      </c>
      <c r="K403" s="5">
        <v>16049.11</v>
      </c>
      <c r="L403" t="s">
        <v>50</v>
      </c>
      <c r="N403">
        <v>9</v>
      </c>
      <c r="O403">
        <v>0</v>
      </c>
      <c r="P403">
        <v>318839</v>
      </c>
      <c r="Q403">
        <v>818576</v>
      </c>
    </row>
    <row r="404" spans="1:17" x14ac:dyDescent="0.2">
      <c r="A404">
        <v>1134</v>
      </c>
      <c r="B404" t="s">
        <v>1057</v>
      </c>
      <c r="C404" t="s">
        <v>16</v>
      </c>
      <c r="D404" s="4">
        <v>335192</v>
      </c>
      <c r="E404" t="s">
        <v>17</v>
      </c>
      <c r="F404">
        <v>702</v>
      </c>
      <c r="G404" s="1">
        <v>2508779</v>
      </c>
      <c r="H404" t="s">
        <v>74</v>
      </c>
      <c r="I404" t="s">
        <v>32</v>
      </c>
      <c r="J404" t="s">
        <v>23</v>
      </c>
      <c r="K404" s="5">
        <v>14446.27</v>
      </c>
      <c r="L404" t="s">
        <v>494</v>
      </c>
      <c r="M404">
        <v>63</v>
      </c>
      <c r="N404">
        <v>8</v>
      </c>
      <c r="O404">
        <v>0</v>
      </c>
      <c r="P404">
        <v>317642</v>
      </c>
      <c r="Q404">
        <v>511544</v>
      </c>
    </row>
    <row r="405" spans="1:17" x14ac:dyDescent="0.2">
      <c r="A405">
        <v>107</v>
      </c>
      <c r="B405" s="2" t="s">
        <v>190</v>
      </c>
      <c r="C405" t="s">
        <v>34</v>
      </c>
      <c r="D405" s="4">
        <v>556336</v>
      </c>
      <c r="E405" t="s">
        <v>28</v>
      </c>
      <c r="F405">
        <v>714</v>
      </c>
      <c r="G405" s="1">
        <v>1402960</v>
      </c>
      <c r="H405" t="s">
        <v>22</v>
      </c>
      <c r="I405" t="s">
        <v>19</v>
      </c>
      <c r="J405" t="s">
        <v>23</v>
      </c>
      <c r="K405" s="5">
        <v>19524.400000000001</v>
      </c>
      <c r="L405" t="s">
        <v>191</v>
      </c>
      <c r="M405">
        <v>38</v>
      </c>
      <c r="N405">
        <v>5</v>
      </c>
      <c r="O405">
        <v>0</v>
      </c>
      <c r="P405">
        <v>317338</v>
      </c>
      <c r="Q405">
        <v>389246</v>
      </c>
    </row>
    <row r="406" spans="1:17" x14ac:dyDescent="0.2">
      <c r="A406">
        <v>328</v>
      </c>
      <c r="B406" t="s">
        <v>435</v>
      </c>
      <c r="C406" t="s">
        <v>16</v>
      </c>
      <c r="D406" s="4">
        <v>616902</v>
      </c>
      <c r="E406" t="s">
        <v>28</v>
      </c>
      <c r="F406">
        <v>647</v>
      </c>
      <c r="G406" s="1">
        <v>1405772</v>
      </c>
      <c r="H406" t="s">
        <v>37</v>
      </c>
      <c r="I406" t="s">
        <v>25</v>
      </c>
      <c r="J406" t="s">
        <v>23</v>
      </c>
      <c r="K406" s="5">
        <v>18626.27</v>
      </c>
      <c r="L406" t="s">
        <v>173</v>
      </c>
      <c r="M406">
        <v>64</v>
      </c>
      <c r="N406">
        <v>4</v>
      </c>
      <c r="O406">
        <v>0</v>
      </c>
      <c r="P406">
        <v>317338</v>
      </c>
      <c r="Q406">
        <v>433818</v>
      </c>
    </row>
    <row r="407" spans="1:17" x14ac:dyDescent="0.2">
      <c r="A407">
        <v>206</v>
      </c>
      <c r="B407" t="s">
        <v>308</v>
      </c>
      <c r="C407" t="s">
        <v>34</v>
      </c>
      <c r="D407" s="4">
        <v>432256</v>
      </c>
      <c r="E407" t="s">
        <v>17</v>
      </c>
      <c r="F407">
        <v>737</v>
      </c>
      <c r="G407" s="1">
        <v>2053216</v>
      </c>
      <c r="H407" t="s">
        <v>22</v>
      </c>
      <c r="I407" t="s">
        <v>19</v>
      </c>
      <c r="J407" t="s">
        <v>23</v>
      </c>
      <c r="K407" s="5">
        <v>16305.8</v>
      </c>
      <c r="L407" t="s">
        <v>63</v>
      </c>
      <c r="N407">
        <v>11</v>
      </c>
      <c r="O407">
        <v>0</v>
      </c>
      <c r="P407">
        <v>316331</v>
      </c>
      <c r="Q407">
        <v>638088</v>
      </c>
    </row>
    <row r="408" spans="1:17" x14ac:dyDescent="0.2">
      <c r="A408">
        <v>1235</v>
      </c>
      <c r="B408" t="s">
        <v>1125</v>
      </c>
      <c r="C408" t="s">
        <v>16</v>
      </c>
      <c r="D408" s="4">
        <v>216106</v>
      </c>
      <c r="E408" t="s">
        <v>17</v>
      </c>
      <c r="F408">
        <v>742</v>
      </c>
      <c r="G408" s="1">
        <v>1343794</v>
      </c>
      <c r="H408" t="s">
        <v>22</v>
      </c>
      <c r="I408" t="s">
        <v>32</v>
      </c>
      <c r="J408" t="s">
        <v>23</v>
      </c>
      <c r="K408" s="5">
        <v>23202.799999999999</v>
      </c>
      <c r="L408" t="s">
        <v>150</v>
      </c>
      <c r="M408">
        <v>25</v>
      </c>
      <c r="N408">
        <v>10</v>
      </c>
      <c r="O408">
        <v>0</v>
      </c>
      <c r="P408">
        <v>316160</v>
      </c>
      <c r="Q408">
        <v>527494</v>
      </c>
    </row>
    <row r="409" spans="1:17" x14ac:dyDescent="0.2">
      <c r="A409">
        <v>972</v>
      </c>
      <c r="B409" t="s">
        <v>947</v>
      </c>
      <c r="C409" t="s">
        <v>16</v>
      </c>
      <c r="D409" s="4">
        <v>87252</v>
      </c>
      <c r="E409" t="s">
        <v>17</v>
      </c>
      <c r="F409">
        <v>746</v>
      </c>
      <c r="G409" s="1">
        <v>1789667</v>
      </c>
      <c r="H409" t="s">
        <v>42</v>
      </c>
      <c r="I409" t="s">
        <v>19</v>
      </c>
      <c r="J409" t="s">
        <v>23</v>
      </c>
      <c r="K409" s="5">
        <v>16121.88</v>
      </c>
      <c r="L409" t="s">
        <v>86</v>
      </c>
      <c r="N409">
        <v>9</v>
      </c>
      <c r="O409">
        <v>0</v>
      </c>
      <c r="P409">
        <v>315609</v>
      </c>
      <c r="Q409">
        <v>609070</v>
      </c>
    </row>
    <row r="410" spans="1:17" x14ac:dyDescent="0.2">
      <c r="A410">
        <v>199</v>
      </c>
      <c r="B410" t="s">
        <v>301</v>
      </c>
      <c r="C410" t="s">
        <v>34</v>
      </c>
      <c r="D410" s="4">
        <v>304590</v>
      </c>
      <c r="E410" t="s">
        <v>17</v>
      </c>
      <c r="F410">
        <v>746</v>
      </c>
      <c r="G410" s="1">
        <v>1202510</v>
      </c>
      <c r="H410" t="s">
        <v>74</v>
      </c>
      <c r="I410" t="s">
        <v>32</v>
      </c>
      <c r="J410" t="s">
        <v>23</v>
      </c>
      <c r="K410" s="5">
        <v>28960.18</v>
      </c>
      <c r="L410" t="s">
        <v>187</v>
      </c>
      <c r="N410">
        <v>9</v>
      </c>
      <c r="O410">
        <v>0</v>
      </c>
      <c r="P410">
        <v>314830</v>
      </c>
      <c r="Q410">
        <v>619982</v>
      </c>
    </row>
    <row r="411" spans="1:17" x14ac:dyDescent="0.2">
      <c r="A411">
        <v>70</v>
      </c>
      <c r="B411" t="s">
        <v>138</v>
      </c>
      <c r="C411" t="s">
        <v>16</v>
      </c>
      <c r="D411" s="4">
        <v>144562</v>
      </c>
      <c r="E411" t="s">
        <v>17</v>
      </c>
      <c r="F411">
        <v>751</v>
      </c>
      <c r="G411" s="1">
        <v>1060922</v>
      </c>
      <c r="H411" t="s">
        <v>53</v>
      </c>
      <c r="I411" t="s">
        <v>19</v>
      </c>
      <c r="J411" t="s">
        <v>23</v>
      </c>
      <c r="K411" s="5">
        <v>19750.88</v>
      </c>
      <c r="L411" t="s">
        <v>139</v>
      </c>
      <c r="N411">
        <v>7</v>
      </c>
      <c r="O411">
        <v>0</v>
      </c>
      <c r="P411">
        <v>314773</v>
      </c>
      <c r="Q411">
        <v>1035408</v>
      </c>
    </row>
    <row r="412" spans="1:17" x14ac:dyDescent="0.2">
      <c r="A412">
        <v>1064</v>
      </c>
      <c r="B412" t="s">
        <v>1006</v>
      </c>
      <c r="C412" t="s">
        <v>16</v>
      </c>
      <c r="D412" s="4">
        <v>540430</v>
      </c>
      <c r="E412" t="s">
        <v>17</v>
      </c>
      <c r="F412">
        <v>740</v>
      </c>
      <c r="G412" s="1">
        <v>1493552</v>
      </c>
      <c r="H412" t="s">
        <v>22</v>
      </c>
      <c r="I412" t="s">
        <v>19</v>
      </c>
      <c r="J412" t="s">
        <v>23</v>
      </c>
      <c r="K412" s="5">
        <v>16130.43</v>
      </c>
      <c r="L412" t="s">
        <v>56</v>
      </c>
      <c r="N412">
        <v>11</v>
      </c>
      <c r="O412">
        <v>0</v>
      </c>
      <c r="P412">
        <v>314222</v>
      </c>
      <c r="Q412">
        <v>1467092</v>
      </c>
    </row>
    <row r="413" spans="1:17" x14ac:dyDescent="0.2">
      <c r="A413">
        <v>668</v>
      </c>
      <c r="B413" t="s">
        <v>721</v>
      </c>
      <c r="C413" t="s">
        <v>16</v>
      </c>
      <c r="D413" s="4">
        <v>135014</v>
      </c>
      <c r="E413" t="s">
        <v>17</v>
      </c>
      <c r="F413">
        <v>741</v>
      </c>
      <c r="G413" s="1">
        <v>1865591</v>
      </c>
      <c r="H413" t="s">
        <v>42</v>
      </c>
      <c r="I413" t="s">
        <v>19</v>
      </c>
      <c r="J413" t="s">
        <v>20</v>
      </c>
      <c r="K413" s="5">
        <v>37156.21</v>
      </c>
      <c r="L413" t="s">
        <v>143</v>
      </c>
      <c r="M413">
        <v>52</v>
      </c>
      <c r="N413">
        <v>8</v>
      </c>
      <c r="O413">
        <v>0</v>
      </c>
      <c r="P413">
        <v>313633</v>
      </c>
      <c r="Q413">
        <v>465586</v>
      </c>
    </row>
    <row r="414" spans="1:17" x14ac:dyDescent="0.2">
      <c r="A414">
        <v>531</v>
      </c>
      <c r="B414" t="s">
        <v>615</v>
      </c>
      <c r="C414" t="s">
        <v>16</v>
      </c>
      <c r="D414" s="4">
        <v>434896</v>
      </c>
      <c r="E414" t="s">
        <v>28</v>
      </c>
      <c r="F414">
        <v>723</v>
      </c>
      <c r="G414" s="1">
        <v>1032878</v>
      </c>
      <c r="H414" t="s">
        <v>18</v>
      </c>
      <c r="I414" t="s">
        <v>32</v>
      </c>
      <c r="J414" t="s">
        <v>23</v>
      </c>
      <c r="K414" s="5">
        <v>20657.560000000001</v>
      </c>
      <c r="L414" t="s">
        <v>106</v>
      </c>
      <c r="N414">
        <v>12</v>
      </c>
      <c r="O414">
        <v>1</v>
      </c>
      <c r="P414">
        <v>313595</v>
      </c>
      <c r="Q414">
        <v>459052</v>
      </c>
    </row>
    <row r="415" spans="1:17" x14ac:dyDescent="0.2">
      <c r="A415">
        <v>1327</v>
      </c>
      <c r="B415" t="s">
        <v>1196</v>
      </c>
      <c r="C415" t="s">
        <v>16</v>
      </c>
      <c r="D415" s="4">
        <v>449680</v>
      </c>
      <c r="E415" t="s">
        <v>17</v>
      </c>
      <c r="F415">
        <v>739</v>
      </c>
      <c r="G415" s="1">
        <v>1747620</v>
      </c>
      <c r="H415" t="s">
        <v>55</v>
      </c>
      <c r="I415" t="s">
        <v>19</v>
      </c>
      <c r="J415" t="s">
        <v>23</v>
      </c>
      <c r="K415" s="5">
        <v>36263.21</v>
      </c>
      <c r="L415" t="s">
        <v>354</v>
      </c>
      <c r="M415">
        <v>45</v>
      </c>
      <c r="N415">
        <v>15</v>
      </c>
      <c r="O415">
        <v>0</v>
      </c>
      <c r="P415">
        <v>313405</v>
      </c>
      <c r="Q415">
        <v>707388</v>
      </c>
    </row>
    <row r="416" spans="1:17" x14ac:dyDescent="0.2">
      <c r="A416">
        <v>32</v>
      </c>
      <c r="B416" t="s">
        <v>82</v>
      </c>
      <c r="C416" t="s">
        <v>16</v>
      </c>
      <c r="D416" s="4">
        <v>334620</v>
      </c>
      <c r="E416" t="s">
        <v>17</v>
      </c>
      <c r="F416">
        <v>729</v>
      </c>
      <c r="G416" s="1">
        <v>1348620</v>
      </c>
      <c r="H416" t="s">
        <v>42</v>
      </c>
      <c r="I416" t="s">
        <v>32</v>
      </c>
      <c r="J416" t="s">
        <v>23</v>
      </c>
      <c r="K416" s="5">
        <v>16913.990000000002</v>
      </c>
      <c r="L416" t="s">
        <v>77</v>
      </c>
      <c r="N416">
        <v>16</v>
      </c>
      <c r="O416">
        <v>0</v>
      </c>
      <c r="P416">
        <v>313177</v>
      </c>
      <c r="Q416">
        <v>539616</v>
      </c>
    </row>
    <row r="417" spans="1:17" x14ac:dyDescent="0.2">
      <c r="A417">
        <v>803</v>
      </c>
      <c r="B417" t="s">
        <v>830</v>
      </c>
      <c r="C417" t="s">
        <v>34</v>
      </c>
      <c r="D417" s="4">
        <v>396792</v>
      </c>
      <c r="E417" t="s">
        <v>28</v>
      </c>
      <c r="F417">
        <v>669</v>
      </c>
      <c r="G417" s="1">
        <v>875748</v>
      </c>
      <c r="H417" t="s">
        <v>79</v>
      </c>
      <c r="I417" t="s">
        <v>19</v>
      </c>
      <c r="J417" t="s">
        <v>23</v>
      </c>
      <c r="K417" s="5">
        <v>22404.42</v>
      </c>
      <c r="L417" t="s">
        <v>396</v>
      </c>
      <c r="M417">
        <v>7</v>
      </c>
      <c r="N417">
        <v>10</v>
      </c>
      <c r="O417">
        <v>0</v>
      </c>
      <c r="P417">
        <v>311372</v>
      </c>
      <c r="Q417">
        <v>785466</v>
      </c>
    </row>
    <row r="418" spans="1:17" x14ac:dyDescent="0.2">
      <c r="A418">
        <v>597</v>
      </c>
      <c r="B418" t="s">
        <v>667</v>
      </c>
      <c r="C418" t="s">
        <v>16</v>
      </c>
      <c r="D418" s="4">
        <v>483604</v>
      </c>
      <c r="E418" t="s">
        <v>28</v>
      </c>
      <c r="F418">
        <v>731</v>
      </c>
      <c r="G418" s="1">
        <v>1213853</v>
      </c>
      <c r="H418" t="s">
        <v>22</v>
      </c>
      <c r="I418" t="s">
        <v>19</v>
      </c>
      <c r="J418" t="s">
        <v>23</v>
      </c>
      <c r="K418" s="5">
        <v>20938.759999999998</v>
      </c>
      <c r="L418" t="s">
        <v>171</v>
      </c>
      <c r="M418">
        <v>49</v>
      </c>
      <c r="N418">
        <v>17</v>
      </c>
      <c r="O418">
        <v>0</v>
      </c>
      <c r="P418">
        <v>310802</v>
      </c>
      <c r="Q418">
        <v>624800</v>
      </c>
    </row>
    <row r="419" spans="1:17" x14ac:dyDescent="0.2">
      <c r="A419">
        <v>1094</v>
      </c>
      <c r="B419" t="s">
        <v>1027</v>
      </c>
      <c r="C419" t="s">
        <v>16</v>
      </c>
      <c r="D419" s="4">
        <v>612260</v>
      </c>
      <c r="E419" t="s">
        <v>17</v>
      </c>
      <c r="F419">
        <v>678</v>
      </c>
      <c r="G419" s="1">
        <v>1665692</v>
      </c>
      <c r="H419" t="s">
        <v>22</v>
      </c>
      <c r="I419" t="s">
        <v>32</v>
      </c>
      <c r="J419" t="s">
        <v>78</v>
      </c>
      <c r="K419" s="5">
        <v>20821.34</v>
      </c>
      <c r="L419" t="s">
        <v>46</v>
      </c>
      <c r="N419">
        <v>13</v>
      </c>
      <c r="O419">
        <v>0</v>
      </c>
      <c r="P419">
        <v>310289</v>
      </c>
      <c r="Q419">
        <v>650870</v>
      </c>
    </row>
    <row r="420" spans="1:17" x14ac:dyDescent="0.2">
      <c r="A420">
        <v>367</v>
      </c>
      <c r="B420" t="s">
        <v>473</v>
      </c>
      <c r="C420" t="s">
        <v>16</v>
      </c>
      <c r="D420" s="4">
        <v>268004</v>
      </c>
      <c r="E420" t="s">
        <v>17</v>
      </c>
      <c r="F420">
        <v>750</v>
      </c>
      <c r="G420" s="1">
        <v>867996</v>
      </c>
      <c r="H420" t="s">
        <v>22</v>
      </c>
      <c r="I420" t="s">
        <v>32</v>
      </c>
      <c r="J420" t="s">
        <v>23</v>
      </c>
      <c r="K420" s="5">
        <v>21410.53</v>
      </c>
      <c r="L420" t="s">
        <v>260</v>
      </c>
      <c r="M420">
        <v>75</v>
      </c>
      <c r="N420">
        <v>15</v>
      </c>
      <c r="O420">
        <v>0</v>
      </c>
      <c r="P420">
        <v>309776</v>
      </c>
      <c r="Q420">
        <v>1203664</v>
      </c>
    </row>
    <row r="421" spans="1:17" x14ac:dyDescent="0.2">
      <c r="A421">
        <v>345</v>
      </c>
      <c r="B421" t="s">
        <v>448</v>
      </c>
      <c r="C421" t="s">
        <v>34</v>
      </c>
      <c r="D421" s="4">
        <v>447656</v>
      </c>
      <c r="E421" t="s">
        <v>17</v>
      </c>
      <c r="F421">
        <v>732</v>
      </c>
      <c r="G421" s="1">
        <v>1585113</v>
      </c>
      <c r="H421" t="s">
        <v>22</v>
      </c>
      <c r="I421" t="s">
        <v>19</v>
      </c>
      <c r="J421" t="s">
        <v>23</v>
      </c>
      <c r="K421" s="5">
        <v>20342.16</v>
      </c>
      <c r="L421" t="s">
        <v>63</v>
      </c>
      <c r="N421">
        <v>8</v>
      </c>
      <c r="O421">
        <v>0</v>
      </c>
      <c r="P421">
        <v>309054</v>
      </c>
      <c r="Q421">
        <v>503316</v>
      </c>
    </row>
    <row r="422" spans="1:17" x14ac:dyDescent="0.2">
      <c r="A422">
        <v>1254</v>
      </c>
      <c r="B422" t="s">
        <v>1142</v>
      </c>
      <c r="C422" t="s">
        <v>16</v>
      </c>
      <c r="D422" s="4">
        <v>120274</v>
      </c>
      <c r="E422" t="s">
        <v>17</v>
      </c>
      <c r="F422">
        <v>747</v>
      </c>
      <c r="G422" s="1">
        <v>779095</v>
      </c>
      <c r="H422" t="s">
        <v>22</v>
      </c>
      <c r="I422" t="s">
        <v>19</v>
      </c>
      <c r="J422" t="s">
        <v>23</v>
      </c>
      <c r="K422" s="5">
        <v>13504.25</v>
      </c>
      <c r="L422" t="s">
        <v>290</v>
      </c>
      <c r="N422">
        <v>14</v>
      </c>
      <c r="O422">
        <v>0</v>
      </c>
      <c r="P422">
        <v>308693</v>
      </c>
      <c r="Q422">
        <v>981948</v>
      </c>
    </row>
    <row r="423" spans="1:17" x14ac:dyDescent="0.2">
      <c r="A423">
        <v>143</v>
      </c>
      <c r="B423" t="s">
        <v>229</v>
      </c>
      <c r="C423" t="s">
        <v>16</v>
      </c>
      <c r="D423" s="4">
        <v>223256</v>
      </c>
      <c r="E423" t="s">
        <v>17</v>
      </c>
      <c r="F423">
        <v>740</v>
      </c>
      <c r="G423" s="1">
        <v>804916</v>
      </c>
      <c r="H423" t="s">
        <v>55</v>
      </c>
      <c r="I423" t="s">
        <v>19</v>
      </c>
      <c r="J423" t="s">
        <v>23</v>
      </c>
      <c r="K423" s="5">
        <v>6774.64</v>
      </c>
      <c r="L423" t="s">
        <v>230</v>
      </c>
      <c r="M423">
        <v>7</v>
      </c>
      <c r="N423">
        <v>13</v>
      </c>
      <c r="O423">
        <v>0</v>
      </c>
      <c r="P423">
        <v>308142</v>
      </c>
      <c r="Q423">
        <v>587818</v>
      </c>
    </row>
    <row r="424" spans="1:17" x14ac:dyDescent="0.2">
      <c r="A424">
        <v>1392</v>
      </c>
      <c r="B424" t="s">
        <v>1247</v>
      </c>
      <c r="C424" t="s">
        <v>34</v>
      </c>
      <c r="D424" s="4">
        <v>432168</v>
      </c>
      <c r="E424" t="s">
        <v>28</v>
      </c>
      <c r="F424">
        <v>693</v>
      </c>
      <c r="G424" s="1">
        <v>1404632</v>
      </c>
      <c r="H424" t="s">
        <v>53</v>
      </c>
      <c r="I424" t="s">
        <v>32</v>
      </c>
      <c r="J424" t="s">
        <v>23</v>
      </c>
      <c r="K424" s="5">
        <v>24229.94</v>
      </c>
      <c r="L424" t="s">
        <v>200</v>
      </c>
      <c r="M424">
        <v>17</v>
      </c>
      <c r="N424">
        <v>15</v>
      </c>
      <c r="O424">
        <v>0</v>
      </c>
      <c r="P424">
        <v>308047</v>
      </c>
      <c r="Q424">
        <v>457886</v>
      </c>
    </row>
    <row r="425" spans="1:17" x14ac:dyDescent="0.2">
      <c r="A425">
        <v>1015</v>
      </c>
      <c r="B425" t="s">
        <v>975</v>
      </c>
      <c r="C425" t="s">
        <v>16</v>
      </c>
      <c r="D425" s="4">
        <v>346258</v>
      </c>
      <c r="E425" t="s">
        <v>17</v>
      </c>
      <c r="F425">
        <v>742</v>
      </c>
      <c r="G425" s="1">
        <v>1626058</v>
      </c>
      <c r="H425" t="s">
        <v>22</v>
      </c>
      <c r="I425" t="s">
        <v>19</v>
      </c>
      <c r="J425" t="s">
        <v>23</v>
      </c>
      <c r="K425" s="5">
        <v>4634.29</v>
      </c>
      <c r="L425" t="s">
        <v>127</v>
      </c>
      <c r="M425">
        <v>74</v>
      </c>
      <c r="N425">
        <v>8</v>
      </c>
      <c r="O425">
        <v>0</v>
      </c>
      <c r="P425">
        <v>307724</v>
      </c>
      <c r="Q425">
        <v>525514</v>
      </c>
    </row>
    <row r="426" spans="1:17" x14ac:dyDescent="0.2">
      <c r="A426">
        <v>679</v>
      </c>
      <c r="B426" t="s">
        <v>730</v>
      </c>
      <c r="C426" t="s">
        <v>16</v>
      </c>
      <c r="D426" s="4">
        <v>152592</v>
      </c>
      <c r="E426" t="s">
        <v>17</v>
      </c>
      <c r="F426">
        <v>741</v>
      </c>
      <c r="G426" s="1">
        <v>805790</v>
      </c>
      <c r="H426" t="s">
        <v>18</v>
      </c>
      <c r="I426" t="s">
        <v>25</v>
      </c>
      <c r="J426" t="s">
        <v>23</v>
      </c>
      <c r="K426" s="5">
        <v>10273.870000000001</v>
      </c>
      <c r="L426" t="s">
        <v>182</v>
      </c>
      <c r="N426">
        <v>16</v>
      </c>
      <c r="O426">
        <v>0</v>
      </c>
      <c r="P426">
        <v>307420</v>
      </c>
      <c r="Q426">
        <v>908050</v>
      </c>
    </row>
    <row r="427" spans="1:17" x14ac:dyDescent="0.2">
      <c r="A427">
        <v>256</v>
      </c>
      <c r="B427" t="s">
        <v>367</v>
      </c>
      <c r="C427" t="s">
        <v>34</v>
      </c>
      <c r="D427" s="4">
        <v>448404</v>
      </c>
      <c r="E427" t="s">
        <v>17</v>
      </c>
      <c r="F427">
        <v>746</v>
      </c>
      <c r="G427" s="1">
        <v>1166220</v>
      </c>
      <c r="H427" t="s">
        <v>22</v>
      </c>
      <c r="I427" t="s">
        <v>19</v>
      </c>
      <c r="J427" t="s">
        <v>23</v>
      </c>
      <c r="K427" s="5">
        <v>19339.72</v>
      </c>
      <c r="L427" t="s">
        <v>26</v>
      </c>
      <c r="M427">
        <v>20</v>
      </c>
      <c r="N427">
        <v>17</v>
      </c>
      <c r="O427">
        <v>0</v>
      </c>
      <c r="P427">
        <v>306907</v>
      </c>
      <c r="Q427">
        <v>504064</v>
      </c>
    </row>
    <row r="428" spans="1:17" x14ac:dyDescent="0.2">
      <c r="A428">
        <v>1495</v>
      </c>
      <c r="B428" t="s">
        <v>1314</v>
      </c>
      <c r="C428" t="s">
        <v>16</v>
      </c>
      <c r="D428" s="4">
        <v>607926</v>
      </c>
      <c r="E428" t="s">
        <v>28</v>
      </c>
      <c r="F428">
        <v>647</v>
      </c>
      <c r="G428" s="1">
        <v>1807166</v>
      </c>
      <c r="H428" t="s">
        <v>37</v>
      </c>
      <c r="I428" t="s">
        <v>32</v>
      </c>
      <c r="J428" t="s">
        <v>23</v>
      </c>
      <c r="K428" s="5">
        <v>23643.79</v>
      </c>
      <c r="L428" t="s">
        <v>261</v>
      </c>
      <c r="N428">
        <v>8</v>
      </c>
      <c r="O428">
        <v>1</v>
      </c>
      <c r="P428">
        <v>306888</v>
      </c>
      <c r="Q428">
        <v>440330</v>
      </c>
    </row>
    <row r="429" spans="1:17" x14ac:dyDescent="0.2">
      <c r="A429">
        <v>1460</v>
      </c>
      <c r="B429" s="2" t="s">
        <v>1300</v>
      </c>
      <c r="C429" t="s">
        <v>16</v>
      </c>
      <c r="D429" s="4">
        <v>457402</v>
      </c>
      <c r="E429" t="s">
        <v>28</v>
      </c>
      <c r="F429">
        <v>670</v>
      </c>
      <c r="G429" s="1">
        <v>903526</v>
      </c>
      <c r="H429" t="s">
        <v>22</v>
      </c>
      <c r="I429" t="s">
        <v>19</v>
      </c>
      <c r="J429" t="s">
        <v>23</v>
      </c>
      <c r="K429" s="5">
        <v>22362.240000000002</v>
      </c>
      <c r="L429" t="s">
        <v>675</v>
      </c>
      <c r="M429">
        <v>24</v>
      </c>
      <c r="N429">
        <v>15</v>
      </c>
      <c r="O429">
        <v>0</v>
      </c>
      <c r="P429">
        <v>306736</v>
      </c>
      <c r="Q429">
        <v>369578</v>
      </c>
    </row>
    <row r="430" spans="1:17" x14ac:dyDescent="0.2">
      <c r="A430">
        <v>1748</v>
      </c>
      <c r="B430" t="s">
        <v>1504</v>
      </c>
      <c r="C430" t="s">
        <v>16</v>
      </c>
      <c r="D430" s="4">
        <v>359876</v>
      </c>
      <c r="E430" t="s">
        <v>17</v>
      </c>
      <c r="F430">
        <v>718</v>
      </c>
      <c r="G430" s="1">
        <v>961571</v>
      </c>
      <c r="H430" t="s">
        <v>22</v>
      </c>
      <c r="I430" t="s">
        <v>19</v>
      </c>
      <c r="J430" t="s">
        <v>78</v>
      </c>
      <c r="K430" s="5">
        <v>24199.35</v>
      </c>
      <c r="L430" t="s">
        <v>96</v>
      </c>
      <c r="M430">
        <v>37</v>
      </c>
      <c r="N430">
        <v>15</v>
      </c>
      <c r="O430">
        <v>0</v>
      </c>
      <c r="P430">
        <v>305900</v>
      </c>
      <c r="Q430">
        <v>587378</v>
      </c>
    </row>
    <row r="431" spans="1:17" x14ac:dyDescent="0.2">
      <c r="A431">
        <v>1999</v>
      </c>
      <c r="B431" t="s">
        <v>1695</v>
      </c>
      <c r="C431" t="s">
        <v>16</v>
      </c>
      <c r="D431" s="4">
        <v>573936</v>
      </c>
      <c r="E431" t="s">
        <v>28</v>
      </c>
      <c r="F431">
        <v>723</v>
      </c>
      <c r="G431" s="1">
        <v>2001783</v>
      </c>
      <c r="H431" t="s">
        <v>37</v>
      </c>
      <c r="I431" t="s">
        <v>32</v>
      </c>
      <c r="J431" t="s">
        <v>23</v>
      </c>
      <c r="K431" s="5">
        <v>39868.839999999997</v>
      </c>
      <c r="L431" t="s">
        <v>103</v>
      </c>
      <c r="N431">
        <v>14</v>
      </c>
      <c r="O431">
        <v>0</v>
      </c>
      <c r="P431">
        <v>305653</v>
      </c>
      <c r="Q431">
        <v>941226</v>
      </c>
    </row>
    <row r="432" spans="1:17" x14ac:dyDescent="0.2">
      <c r="A432">
        <v>388</v>
      </c>
      <c r="B432" t="s">
        <v>496</v>
      </c>
      <c r="C432" t="s">
        <v>16</v>
      </c>
      <c r="D432" s="4">
        <v>380622</v>
      </c>
      <c r="E432" t="s">
        <v>28</v>
      </c>
      <c r="F432">
        <v>657</v>
      </c>
      <c r="G432" s="1">
        <v>969665</v>
      </c>
      <c r="H432" t="s">
        <v>29</v>
      </c>
      <c r="I432" t="s">
        <v>32</v>
      </c>
      <c r="J432" t="s">
        <v>23</v>
      </c>
      <c r="K432" s="5">
        <v>26665.74</v>
      </c>
      <c r="L432" t="s">
        <v>497</v>
      </c>
      <c r="N432">
        <v>5</v>
      </c>
      <c r="O432">
        <v>0</v>
      </c>
      <c r="P432">
        <v>305482</v>
      </c>
      <c r="Q432">
        <v>377102</v>
      </c>
    </row>
    <row r="433" spans="1:17" x14ac:dyDescent="0.2">
      <c r="A433">
        <v>655</v>
      </c>
      <c r="B433" t="s">
        <v>713</v>
      </c>
      <c r="C433" t="s">
        <v>16</v>
      </c>
      <c r="D433" s="4">
        <v>523292</v>
      </c>
      <c r="E433" t="s">
        <v>28</v>
      </c>
      <c r="F433">
        <v>713</v>
      </c>
      <c r="G433" s="1">
        <v>1788945</v>
      </c>
      <c r="H433" t="s">
        <v>79</v>
      </c>
      <c r="I433" t="s">
        <v>25</v>
      </c>
      <c r="J433" t="s">
        <v>23</v>
      </c>
      <c r="K433" s="5">
        <v>33542.6</v>
      </c>
      <c r="L433" t="s">
        <v>494</v>
      </c>
      <c r="M433">
        <v>26</v>
      </c>
      <c r="N433">
        <v>13</v>
      </c>
      <c r="O433">
        <v>0</v>
      </c>
      <c r="P433">
        <v>303601</v>
      </c>
      <c r="Q433">
        <v>586850</v>
      </c>
    </row>
    <row r="434" spans="1:17" x14ac:dyDescent="0.2">
      <c r="A434">
        <v>1907</v>
      </c>
      <c r="B434" t="s">
        <v>1621</v>
      </c>
      <c r="C434" t="s">
        <v>16</v>
      </c>
      <c r="D434" s="4">
        <v>429880</v>
      </c>
      <c r="E434" t="s">
        <v>17</v>
      </c>
      <c r="F434">
        <v>748</v>
      </c>
      <c r="G434" s="1">
        <v>1949115</v>
      </c>
      <c r="H434" t="s">
        <v>22</v>
      </c>
      <c r="I434" t="s">
        <v>19</v>
      </c>
      <c r="J434" t="s">
        <v>23</v>
      </c>
      <c r="K434" s="5">
        <v>22252.42</v>
      </c>
      <c r="L434" t="s">
        <v>363</v>
      </c>
      <c r="N434">
        <v>22</v>
      </c>
      <c r="O434">
        <v>0</v>
      </c>
      <c r="P434">
        <v>302575</v>
      </c>
      <c r="Q434">
        <v>1283348</v>
      </c>
    </row>
    <row r="435" spans="1:17" x14ac:dyDescent="0.2">
      <c r="A435">
        <v>372</v>
      </c>
      <c r="B435" t="s">
        <v>480</v>
      </c>
      <c r="C435" t="s">
        <v>16</v>
      </c>
      <c r="D435" s="4">
        <v>662310</v>
      </c>
      <c r="E435" t="s">
        <v>17</v>
      </c>
      <c r="F435">
        <v>699</v>
      </c>
      <c r="G435" s="1">
        <v>1258389</v>
      </c>
      <c r="H435" t="s">
        <v>22</v>
      </c>
      <c r="I435" t="s">
        <v>19</v>
      </c>
      <c r="J435" t="s">
        <v>23</v>
      </c>
      <c r="K435" s="5">
        <v>13213.17</v>
      </c>
      <c r="L435" t="s">
        <v>69</v>
      </c>
      <c r="M435">
        <v>64</v>
      </c>
      <c r="N435">
        <v>8</v>
      </c>
      <c r="O435">
        <v>1</v>
      </c>
      <c r="P435">
        <v>302309</v>
      </c>
      <c r="Q435">
        <v>562782</v>
      </c>
    </row>
    <row r="436" spans="1:17" x14ac:dyDescent="0.2">
      <c r="A436">
        <v>1387</v>
      </c>
      <c r="B436" t="s">
        <v>1241</v>
      </c>
      <c r="C436" t="s">
        <v>16</v>
      </c>
      <c r="D436" s="4">
        <v>441452</v>
      </c>
      <c r="E436" t="s">
        <v>17</v>
      </c>
      <c r="F436">
        <v>720</v>
      </c>
      <c r="G436" s="1">
        <v>869288</v>
      </c>
      <c r="H436" t="s">
        <v>42</v>
      </c>
      <c r="I436" t="s">
        <v>32</v>
      </c>
      <c r="J436" t="s">
        <v>23</v>
      </c>
      <c r="K436" s="5">
        <v>20717.79</v>
      </c>
      <c r="L436" t="s">
        <v>114</v>
      </c>
      <c r="N436">
        <v>9</v>
      </c>
      <c r="O436">
        <v>0</v>
      </c>
      <c r="P436">
        <v>301169</v>
      </c>
      <c r="Q436">
        <v>345620</v>
      </c>
    </row>
    <row r="437" spans="1:17" x14ac:dyDescent="0.2">
      <c r="A437">
        <v>1472</v>
      </c>
      <c r="B437" t="s">
        <v>1305</v>
      </c>
      <c r="C437" t="s">
        <v>16</v>
      </c>
      <c r="D437" s="4">
        <v>328152</v>
      </c>
      <c r="E437" t="s">
        <v>17</v>
      </c>
      <c r="F437">
        <v>699</v>
      </c>
      <c r="G437" s="1">
        <v>944680</v>
      </c>
      <c r="H437" t="s">
        <v>79</v>
      </c>
      <c r="I437" t="s">
        <v>32</v>
      </c>
      <c r="J437" t="s">
        <v>23</v>
      </c>
      <c r="K437" s="5">
        <v>18027.77</v>
      </c>
      <c r="L437" t="s">
        <v>114</v>
      </c>
      <c r="M437">
        <v>71</v>
      </c>
      <c r="N437">
        <v>16</v>
      </c>
      <c r="O437">
        <v>0</v>
      </c>
      <c r="P437">
        <v>301169</v>
      </c>
      <c r="Q437">
        <v>385308</v>
      </c>
    </row>
    <row r="438" spans="1:17" x14ac:dyDescent="0.2">
      <c r="A438">
        <v>34</v>
      </c>
      <c r="B438" t="s">
        <v>85</v>
      </c>
      <c r="C438" t="s">
        <v>16</v>
      </c>
      <c r="D438" s="4">
        <v>333564</v>
      </c>
      <c r="E438" t="s">
        <v>28</v>
      </c>
      <c r="F438">
        <v>725</v>
      </c>
      <c r="G438" s="1">
        <v>1248338</v>
      </c>
      <c r="H438" t="s">
        <v>22</v>
      </c>
      <c r="I438" t="s">
        <v>19</v>
      </c>
      <c r="J438" t="s">
        <v>23</v>
      </c>
      <c r="K438" s="5">
        <v>18205.04</v>
      </c>
      <c r="L438" t="s">
        <v>86</v>
      </c>
      <c r="N438">
        <v>18</v>
      </c>
      <c r="O438">
        <v>0</v>
      </c>
      <c r="P438">
        <v>300979</v>
      </c>
      <c r="Q438">
        <v>515526</v>
      </c>
    </row>
    <row r="439" spans="1:17" x14ac:dyDescent="0.2">
      <c r="A439">
        <v>429</v>
      </c>
      <c r="B439" t="s">
        <v>532</v>
      </c>
      <c r="C439" t="s">
        <v>16</v>
      </c>
      <c r="D439" s="4">
        <v>649902</v>
      </c>
      <c r="E439" t="s">
        <v>28</v>
      </c>
      <c r="F439">
        <v>695</v>
      </c>
      <c r="G439" s="1">
        <v>1309651</v>
      </c>
      <c r="H439" t="s">
        <v>22</v>
      </c>
      <c r="I439" t="s">
        <v>25</v>
      </c>
      <c r="J439" t="s">
        <v>23</v>
      </c>
      <c r="K439" s="5">
        <v>6810.17</v>
      </c>
      <c r="L439" t="s">
        <v>533</v>
      </c>
      <c r="M439">
        <v>74</v>
      </c>
      <c r="N439">
        <v>7</v>
      </c>
      <c r="O439">
        <v>0</v>
      </c>
      <c r="P439">
        <v>300884</v>
      </c>
      <c r="Q439">
        <v>361768</v>
      </c>
    </row>
    <row r="440" spans="1:17" x14ac:dyDescent="0.2">
      <c r="A440">
        <v>754</v>
      </c>
      <c r="B440" t="s">
        <v>790</v>
      </c>
      <c r="C440" t="s">
        <v>16</v>
      </c>
      <c r="D440" s="4">
        <v>345136</v>
      </c>
      <c r="E440" t="s">
        <v>17</v>
      </c>
      <c r="F440">
        <v>703</v>
      </c>
      <c r="G440" s="1">
        <v>1117770</v>
      </c>
      <c r="H440" t="s">
        <v>42</v>
      </c>
      <c r="I440" t="s">
        <v>32</v>
      </c>
      <c r="J440" t="s">
        <v>39</v>
      </c>
      <c r="K440" s="5">
        <v>6967.49</v>
      </c>
      <c r="L440" t="s">
        <v>252</v>
      </c>
      <c r="N440">
        <v>8</v>
      </c>
      <c r="O440">
        <v>0</v>
      </c>
      <c r="P440">
        <v>300846</v>
      </c>
      <c r="Q440">
        <v>556468</v>
      </c>
    </row>
    <row r="441" spans="1:17" x14ac:dyDescent="0.2">
      <c r="A441">
        <v>342</v>
      </c>
      <c r="B441" t="s">
        <v>443</v>
      </c>
      <c r="C441" t="s">
        <v>16</v>
      </c>
      <c r="D441" s="4">
        <v>764544</v>
      </c>
      <c r="E441" t="s">
        <v>28</v>
      </c>
      <c r="F441">
        <v>703</v>
      </c>
      <c r="G441" s="1">
        <v>1697859</v>
      </c>
      <c r="H441" t="s">
        <v>79</v>
      </c>
      <c r="I441" t="s">
        <v>19</v>
      </c>
      <c r="J441" t="s">
        <v>20</v>
      </c>
      <c r="K441" s="5">
        <v>17685.96</v>
      </c>
      <c r="L441" t="s">
        <v>444</v>
      </c>
      <c r="M441">
        <v>31</v>
      </c>
      <c r="N441">
        <v>10</v>
      </c>
      <c r="O441">
        <v>1</v>
      </c>
      <c r="P441">
        <v>300789</v>
      </c>
      <c r="Q441">
        <v>657118</v>
      </c>
    </row>
    <row r="442" spans="1:17" x14ac:dyDescent="0.2">
      <c r="A442">
        <v>412</v>
      </c>
      <c r="B442" t="s">
        <v>517</v>
      </c>
      <c r="C442" t="s">
        <v>16</v>
      </c>
      <c r="D442" s="4">
        <v>251196</v>
      </c>
      <c r="E442" t="s">
        <v>17</v>
      </c>
      <c r="F442">
        <v>740</v>
      </c>
      <c r="G442" s="1">
        <v>1051536</v>
      </c>
      <c r="I442" t="s">
        <v>19</v>
      </c>
      <c r="J442" t="s">
        <v>23</v>
      </c>
      <c r="K442" s="5">
        <v>23133.83</v>
      </c>
      <c r="L442" t="s">
        <v>518</v>
      </c>
      <c r="M442">
        <v>20</v>
      </c>
      <c r="N442">
        <v>16</v>
      </c>
      <c r="O442">
        <v>0</v>
      </c>
      <c r="P442">
        <v>300295</v>
      </c>
      <c r="Q442">
        <v>452716</v>
      </c>
    </row>
    <row r="443" spans="1:17" x14ac:dyDescent="0.2">
      <c r="A443">
        <v>255</v>
      </c>
      <c r="B443" t="s">
        <v>365</v>
      </c>
      <c r="C443" t="s">
        <v>16</v>
      </c>
      <c r="D443" s="4">
        <v>541794</v>
      </c>
      <c r="E443" t="s">
        <v>28</v>
      </c>
      <c r="F443">
        <v>674</v>
      </c>
      <c r="G443" s="1">
        <v>1538145</v>
      </c>
      <c r="H443" t="s">
        <v>18</v>
      </c>
      <c r="I443" t="s">
        <v>19</v>
      </c>
      <c r="J443" t="s">
        <v>78</v>
      </c>
      <c r="K443" s="5">
        <v>12766.67</v>
      </c>
      <c r="L443" t="s">
        <v>366</v>
      </c>
      <c r="M443">
        <v>64</v>
      </c>
      <c r="N443">
        <v>9</v>
      </c>
      <c r="O443">
        <v>0</v>
      </c>
      <c r="P443">
        <v>300029</v>
      </c>
      <c r="Q443">
        <v>557634</v>
      </c>
    </row>
    <row r="444" spans="1:17" x14ac:dyDescent="0.2">
      <c r="A444">
        <v>381</v>
      </c>
      <c r="B444" t="s">
        <v>486</v>
      </c>
      <c r="C444" t="s">
        <v>16</v>
      </c>
      <c r="D444" s="4">
        <v>319726</v>
      </c>
      <c r="E444" t="s">
        <v>17</v>
      </c>
      <c r="F444">
        <v>749</v>
      </c>
      <c r="G444" s="1">
        <v>952185</v>
      </c>
      <c r="H444" t="s">
        <v>42</v>
      </c>
      <c r="I444" t="s">
        <v>19</v>
      </c>
      <c r="J444" t="s">
        <v>23</v>
      </c>
      <c r="K444" s="5">
        <v>17059.91</v>
      </c>
      <c r="L444" t="s">
        <v>393</v>
      </c>
      <c r="N444">
        <v>8</v>
      </c>
      <c r="O444">
        <v>0</v>
      </c>
      <c r="P444">
        <v>299725</v>
      </c>
      <c r="Q444">
        <v>778140</v>
      </c>
    </row>
    <row r="445" spans="1:17" x14ac:dyDescent="0.2">
      <c r="A445">
        <v>135</v>
      </c>
      <c r="B445" t="s">
        <v>223</v>
      </c>
      <c r="C445" t="s">
        <v>34</v>
      </c>
      <c r="D445" s="4">
        <v>552882</v>
      </c>
      <c r="E445" t="s">
        <v>28</v>
      </c>
      <c r="F445">
        <v>686</v>
      </c>
      <c r="G445" s="1">
        <v>1262151</v>
      </c>
      <c r="H445" t="s">
        <v>22</v>
      </c>
      <c r="I445" t="s">
        <v>32</v>
      </c>
      <c r="J445" t="s">
        <v>23</v>
      </c>
      <c r="K445" s="5">
        <v>23770.71</v>
      </c>
      <c r="L445" t="s">
        <v>224</v>
      </c>
      <c r="M445">
        <v>48</v>
      </c>
      <c r="N445">
        <v>13</v>
      </c>
      <c r="O445">
        <v>0</v>
      </c>
      <c r="P445">
        <v>299706</v>
      </c>
      <c r="Q445">
        <v>694056</v>
      </c>
    </row>
    <row r="446" spans="1:17" x14ac:dyDescent="0.2">
      <c r="A446">
        <v>839</v>
      </c>
      <c r="B446" t="s">
        <v>858</v>
      </c>
      <c r="C446" t="s">
        <v>16</v>
      </c>
      <c r="D446" s="4">
        <v>386694</v>
      </c>
      <c r="E446" t="s">
        <v>17</v>
      </c>
      <c r="F446">
        <v>740</v>
      </c>
      <c r="G446" s="1">
        <v>1726910</v>
      </c>
      <c r="H446" t="s">
        <v>22</v>
      </c>
      <c r="I446" t="s">
        <v>32</v>
      </c>
      <c r="J446" t="s">
        <v>23</v>
      </c>
      <c r="K446" s="5">
        <v>17412.93</v>
      </c>
      <c r="L446" t="s">
        <v>159</v>
      </c>
      <c r="M446">
        <v>77</v>
      </c>
      <c r="N446">
        <v>8</v>
      </c>
      <c r="O446">
        <v>0</v>
      </c>
      <c r="P446">
        <v>298756</v>
      </c>
      <c r="Q446">
        <v>353694</v>
      </c>
    </row>
    <row r="447" spans="1:17" x14ac:dyDescent="0.2">
      <c r="A447">
        <v>940</v>
      </c>
      <c r="B447" t="s">
        <v>928</v>
      </c>
      <c r="C447" t="s">
        <v>16</v>
      </c>
      <c r="D447" s="4">
        <v>325292</v>
      </c>
      <c r="E447" t="s">
        <v>17</v>
      </c>
      <c r="F447">
        <v>707</v>
      </c>
      <c r="G447" s="1">
        <v>1217349</v>
      </c>
      <c r="H447" t="s">
        <v>37</v>
      </c>
      <c r="I447" t="s">
        <v>32</v>
      </c>
      <c r="J447" t="s">
        <v>23</v>
      </c>
      <c r="K447" s="5">
        <v>25361.39</v>
      </c>
      <c r="L447" t="s">
        <v>97</v>
      </c>
      <c r="M447">
        <v>60</v>
      </c>
      <c r="N447">
        <v>10</v>
      </c>
      <c r="O447">
        <v>0</v>
      </c>
      <c r="P447">
        <v>298490</v>
      </c>
      <c r="Q447">
        <v>366498</v>
      </c>
    </row>
    <row r="448" spans="1:17" x14ac:dyDescent="0.2">
      <c r="A448">
        <v>1981</v>
      </c>
      <c r="B448" t="s">
        <v>1679</v>
      </c>
      <c r="C448" t="s">
        <v>16</v>
      </c>
      <c r="D448" s="4">
        <v>255156</v>
      </c>
      <c r="E448" t="s">
        <v>17</v>
      </c>
      <c r="F448">
        <v>737</v>
      </c>
      <c r="G448" s="1">
        <v>862277</v>
      </c>
      <c r="H448" t="s">
        <v>22</v>
      </c>
      <c r="I448" t="s">
        <v>32</v>
      </c>
      <c r="J448" t="s">
        <v>23</v>
      </c>
      <c r="K448" s="5">
        <v>8622.77</v>
      </c>
      <c r="L448" t="s">
        <v>640</v>
      </c>
      <c r="M448">
        <v>73</v>
      </c>
      <c r="N448">
        <v>11</v>
      </c>
      <c r="O448">
        <v>1</v>
      </c>
      <c r="P448">
        <v>297654</v>
      </c>
      <c r="Q448">
        <v>618772</v>
      </c>
    </row>
    <row r="449" spans="1:17" x14ac:dyDescent="0.2">
      <c r="A449">
        <v>1189</v>
      </c>
      <c r="B449" t="s">
        <v>1096</v>
      </c>
      <c r="C449" t="s">
        <v>34</v>
      </c>
      <c r="D449" s="4">
        <v>485408</v>
      </c>
      <c r="E449" t="s">
        <v>17</v>
      </c>
      <c r="F449">
        <v>721</v>
      </c>
      <c r="G449" s="1">
        <v>3601412</v>
      </c>
      <c r="H449" t="s">
        <v>49</v>
      </c>
      <c r="I449" t="s">
        <v>32</v>
      </c>
      <c r="J449" t="s">
        <v>1699</v>
      </c>
      <c r="K449" s="5">
        <v>24789.68</v>
      </c>
      <c r="L449" t="s">
        <v>384</v>
      </c>
      <c r="N449">
        <v>3</v>
      </c>
      <c r="O449">
        <v>0</v>
      </c>
      <c r="P449">
        <v>296609</v>
      </c>
      <c r="Q449">
        <v>364210</v>
      </c>
    </row>
    <row r="450" spans="1:17" x14ac:dyDescent="0.2">
      <c r="A450">
        <v>628</v>
      </c>
      <c r="B450" t="s">
        <v>696</v>
      </c>
      <c r="C450" t="s">
        <v>34</v>
      </c>
      <c r="D450" s="4">
        <v>432520</v>
      </c>
      <c r="E450" t="s">
        <v>17</v>
      </c>
      <c r="F450">
        <v>745</v>
      </c>
      <c r="G450" s="1">
        <v>1029477</v>
      </c>
      <c r="H450" t="s">
        <v>22</v>
      </c>
      <c r="I450" t="s">
        <v>19</v>
      </c>
      <c r="J450" t="s">
        <v>23</v>
      </c>
      <c r="K450" s="5">
        <v>17758.54</v>
      </c>
      <c r="L450" t="s">
        <v>84</v>
      </c>
      <c r="N450">
        <v>7</v>
      </c>
      <c r="O450">
        <v>0</v>
      </c>
      <c r="P450">
        <v>296286</v>
      </c>
      <c r="Q450">
        <v>536074</v>
      </c>
    </row>
    <row r="451" spans="1:17" x14ac:dyDescent="0.2">
      <c r="A451">
        <v>219</v>
      </c>
      <c r="B451" t="s">
        <v>323</v>
      </c>
      <c r="C451" t="s">
        <v>16</v>
      </c>
      <c r="D451" s="4">
        <v>396792</v>
      </c>
      <c r="E451" t="s">
        <v>28</v>
      </c>
      <c r="F451">
        <v>731</v>
      </c>
      <c r="G451" s="1">
        <v>745997</v>
      </c>
      <c r="H451" t="s">
        <v>22</v>
      </c>
      <c r="I451" t="s">
        <v>25</v>
      </c>
      <c r="J451" t="s">
        <v>23</v>
      </c>
      <c r="K451" s="5">
        <v>7522.29</v>
      </c>
      <c r="L451" t="s">
        <v>324</v>
      </c>
      <c r="N451">
        <v>11</v>
      </c>
      <c r="O451">
        <v>0</v>
      </c>
      <c r="P451">
        <v>295944</v>
      </c>
      <c r="Q451">
        <v>835802</v>
      </c>
    </row>
    <row r="452" spans="1:17" x14ac:dyDescent="0.2">
      <c r="A452">
        <v>1931</v>
      </c>
      <c r="B452" t="s">
        <v>1641</v>
      </c>
      <c r="C452" t="s">
        <v>34</v>
      </c>
      <c r="D452" s="4">
        <v>261734</v>
      </c>
      <c r="E452" t="s">
        <v>17</v>
      </c>
      <c r="F452">
        <v>742</v>
      </c>
      <c r="G452" s="1">
        <v>941830</v>
      </c>
      <c r="H452" t="s">
        <v>22</v>
      </c>
      <c r="I452" t="s">
        <v>32</v>
      </c>
      <c r="J452" t="s">
        <v>23</v>
      </c>
      <c r="K452" s="5">
        <v>13421.03</v>
      </c>
      <c r="L452" t="s">
        <v>21</v>
      </c>
      <c r="N452">
        <v>9</v>
      </c>
      <c r="O452">
        <v>0</v>
      </c>
      <c r="P452">
        <v>295830</v>
      </c>
      <c r="Q452">
        <v>588566</v>
      </c>
    </row>
    <row r="453" spans="1:17" x14ac:dyDescent="0.2">
      <c r="A453">
        <v>552</v>
      </c>
      <c r="B453" t="s">
        <v>631</v>
      </c>
      <c r="C453" t="s">
        <v>16</v>
      </c>
      <c r="D453" s="4">
        <v>131560</v>
      </c>
      <c r="E453" t="s">
        <v>17</v>
      </c>
      <c r="F453">
        <v>740</v>
      </c>
      <c r="G453" s="1">
        <v>1488479</v>
      </c>
      <c r="H453" t="s">
        <v>49</v>
      </c>
      <c r="I453" t="s">
        <v>25</v>
      </c>
      <c r="J453" t="s">
        <v>87</v>
      </c>
      <c r="K453" s="5">
        <v>36467.65</v>
      </c>
      <c r="L453" t="s">
        <v>513</v>
      </c>
      <c r="N453">
        <v>25</v>
      </c>
      <c r="O453">
        <v>0</v>
      </c>
      <c r="P453">
        <v>295317</v>
      </c>
      <c r="Q453">
        <v>697818</v>
      </c>
    </row>
    <row r="454" spans="1:17" x14ac:dyDescent="0.2">
      <c r="A454">
        <v>1886</v>
      </c>
      <c r="B454" t="s">
        <v>1604</v>
      </c>
      <c r="C454" t="s">
        <v>16</v>
      </c>
      <c r="D454" s="4">
        <v>240328</v>
      </c>
      <c r="E454" t="s">
        <v>17</v>
      </c>
      <c r="F454">
        <v>696</v>
      </c>
      <c r="G454" s="1">
        <v>1124496</v>
      </c>
      <c r="H454" t="s">
        <v>37</v>
      </c>
      <c r="I454" t="s">
        <v>19</v>
      </c>
      <c r="J454" t="s">
        <v>23</v>
      </c>
      <c r="K454" s="5">
        <v>29611.69</v>
      </c>
      <c r="L454" t="s">
        <v>21</v>
      </c>
      <c r="M454">
        <v>2</v>
      </c>
      <c r="N454">
        <v>13</v>
      </c>
      <c r="O454">
        <v>0</v>
      </c>
      <c r="P454">
        <v>294728</v>
      </c>
      <c r="Q454">
        <v>689436</v>
      </c>
    </row>
    <row r="455" spans="1:17" x14ac:dyDescent="0.2">
      <c r="A455">
        <v>653</v>
      </c>
      <c r="B455" t="s">
        <v>711</v>
      </c>
      <c r="C455" t="s">
        <v>16</v>
      </c>
      <c r="D455" s="4">
        <v>389620</v>
      </c>
      <c r="E455" t="s">
        <v>17</v>
      </c>
      <c r="F455">
        <v>743</v>
      </c>
      <c r="G455" s="1">
        <v>985530</v>
      </c>
      <c r="H455" t="s">
        <v>37</v>
      </c>
      <c r="I455" t="s">
        <v>32</v>
      </c>
      <c r="J455" t="s">
        <v>23</v>
      </c>
      <c r="K455" s="5">
        <v>20942.560000000001</v>
      </c>
      <c r="L455" t="s">
        <v>155</v>
      </c>
      <c r="N455">
        <v>18</v>
      </c>
      <c r="O455">
        <v>0</v>
      </c>
      <c r="P455">
        <v>294481</v>
      </c>
      <c r="Q455">
        <v>538670</v>
      </c>
    </row>
    <row r="456" spans="1:17" x14ac:dyDescent="0.2">
      <c r="A456">
        <v>248</v>
      </c>
      <c r="B456" t="s">
        <v>358</v>
      </c>
      <c r="C456" t="s">
        <v>16</v>
      </c>
      <c r="D456" s="4">
        <v>653334</v>
      </c>
      <c r="E456" t="s">
        <v>17</v>
      </c>
      <c r="F456">
        <v>722</v>
      </c>
      <c r="G456" s="1">
        <v>2068891</v>
      </c>
      <c r="H456" t="s">
        <v>22</v>
      </c>
      <c r="I456" t="s">
        <v>25</v>
      </c>
      <c r="J456" t="s">
        <v>23</v>
      </c>
      <c r="K456" s="5">
        <v>29309.21</v>
      </c>
      <c r="L456" t="s">
        <v>359</v>
      </c>
      <c r="M456">
        <v>53</v>
      </c>
      <c r="N456">
        <v>9</v>
      </c>
      <c r="O456">
        <v>0</v>
      </c>
      <c r="P456">
        <v>294291</v>
      </c>
      <c r="Q456">
        <v>548724</v>
      </c>
    </row>
    <row r="457" spans="1:17" x14ac:dyDescent="0.2">
      <c r="A457">
        <v>587</v>
      </c>
      <c r="B457" t="s">
        <v>656</v>
      </c>
      <c r="C457" t="s">
        <v>16</v>
      </c>
      <c r="D457" s="4">
        <v>316998</v>
      </c>
      <c r="E457" t="s">
        <v>28</v>
      </c>
      <c r="F457">
        <v>702</v>
      </c>
      <c r="G457" s="1">
        <v>836494</v>
      </c>
      <c r="H457" t="s">
        <v>22</v>
      </c>
      <c r="I457" t="s">
        <v>32</v>
      </c>
      <c r="J457" t="s">
        <v>23</v>
      </c>
      <c r="K457" s="5">
        <v>19936.7</v>
      </c>
      <c r="L457" t="s">
        <v>143</v>
      </c>
      <c r="N457">
        <v>17</v>
      </c>
      <c r="O457">
        <v>0</v>
      </c>
      <c r="P457">
        <v>293778</v>
      </c>
      <c r="Q457">
        <v>499532</v>
      </c>
    </row>
    <row r="458" spans="1:17" x14ac:dyDescent="0.2">
      <c r="A458">
        <v>335</v>
      </c>
      <c r="B458" t="s">
        <v>438</v>
      </c>
      <c r="C458" t="s">
        <v>16</v>
      </c>
      <c r="D458" s="4">
        <v>332222</v>
      </c>
      <c r="E458" t="s">
        <v>17</v>
      </c>
      <c r="F458">
        <v>746</v>
      </c>
      <c r="G458" s="1">
        <v>891119</v>
      </c>
      <c r="H458" t="s">
        <v>29</v>
      </c>
      <c r="I458" t="s">
        <v>32</v>
      </c>
      <c r="J458" t="s">
        <v>23</v>
      </c>
      <c r="K458" s="5">
        <v>11733.07</v>
      </c>
      <c r="L458" t="s">
        <v>439</v>
      </c>
      <c r="M458">
        <v>42</v>
      </c>
      <c r="N458">
        <v>9</v>
      </c>
      <c r="O458">
        <v>0</v>
      </c>
      <c r="P458">
        <v>293683</v>
      </c>
      <c r="Q458">
        <v>717420</v>
      </c>
    </row>
    <row r="459" spans="1:17" x14ac:dyDescent="0.2">
      <c r="A459">
        <v>1589</v>
      </c>
      <c r="B459" t="s">
        <v>1381</v>
      </c>
      <c r="C459" t="s">
        <v>16</v>
      </c>
      <c r="D459" s="4">
        <v>324104</v>
      </c>
      <c r="E459" t="s">
        <v>17</v>
      </c>
      <c r="F459">
        <v>721</v>
      </c>
      <c r="G459" s="1">
        <v>3358782</v>
      </c>
      <c r="H459" t="s">
        <v>22</v>
      </c>
      <c r="I459" t="s">
        <v>19</v>
      </c>
      <c r="J459" t="s">
        <v>23</v>
      </c>
      <c r="K459" s="5">
        <v>22084.080000000002</v>
      </c>
      <c r="L459" t="s">
        <v>218</v>
      </c>
      <c r="N459">
        <v>12</v>
      </c>
      <c r="O459">
        <v>0</v>
      </c>
      <c r="P459">
        <v>292429</v>
      </c>
      <c r="Q459">
        <v>538340</v>
      </c>
    </row>
    <row r="460" spans="1:17" x14ac:dyDescent="0.2">
      <c r="A460">
        <v>1635</v>
      </c>
      <c r="B460" t="s">
        <v>1415</v>
      </c>
      <c r="C460" t="s">
        <v>16</v>
      </c>
      <c r="D460" s="4">
        <v>323840</v>
      </c>
      <c r="E460" t="s">
        <v>28</v>
      </c>
      <c r="F460">
        <v>672</v>
      </c>
      <c r="G460" s="1">
        <v>1277161</v>
      </c>
      <c r="H460" t="s">
        <v>55</v>
      </c>
      <c r="I460" t="s">
        <v>32</v>
      </c>
      <c r="J460" t="s">
        <v>78</v>
      </c>
      <c r="K460" s="5">
        <v>15112.98</v>
      </c>
      <c r="L460" t="s">
        <v>48</v>
      </c>
      <c r="N460">
        <v>10</v>
      </c>
      <c r="O460">
        <v>0</v>
      </c>
      <c r="P460">
        <v>292220</v>
      </c>
      <c r="Q460">
        <v>716870</v>
      </c>
    </row>
    <row r="461" spans="1:17" x14ac:dyDescent="0.2">
      <c r="A461">
        <v>1968</v>
      </c>
      <c r="B461" t="s">
        <v>1668</v>
      </c>
      <c r="C461" t="s">
        <v>16</v>
      </c>
      <c r="D461" s="4">
        <v>402094</v>
      </c>
      <c r="E461" t="s">
        <v>28</v>
      </c>
      <c r="F461">
        <v>745</v>
      </c>
      <c r="G461" s="1">
        <v>1504819</v>
      </c>
      <c r="H461" t="s">
        <v>31</v>
      </c>
      <c r="I461" t="s">
        <v>19</v>
      </c>
      <c r="J461" t="s">
        <v>23</v>
      </c>
      <c r="K461" s="5">
        <v>14170.39</v>
      </c>
      <c r="L461" t="s">
        <v>413</v>
      </c>
      <c r="M461">
        <v>51</v>
      </c>
      <c r="N461">
        <v>14</v>
      </c>
      <c r="O461">
        <v>0</v>
      </c>
      <c r="P461">
        <v>292087</v>
      </c>
      <c r="Q461">
        <v>1142614</v>
      </c>
    </row>
    <row r="462" spans="1:17" x14ac:dyDescent="0.2">
      <c r="A462">
        <v>110</v>
      </c>
      <c r="B462" t="s">
        <v>194</v>
      </c>
      <c r="C462" t="s">
        <v>16</v>
      </c>
      <c r="D462" s="4">
        <v>340604</v>
      </c>
      <c r="E462" t="s">
        <v>28</v>
      </c>
      <c r="F462">
        <v>618</v>
      </c>
      <c r="G462" s="1">
        <v>928701</v>
      </c>
      <c r="H462" t="s">
        <v>22</v>
      </c>
      <c r="I462" t="s">
        <v>19</v>
      </c>
      <c r="J462" t="s">
        <v>23</v>
      </c>
      <c r="K462" s="5">
        <v>21205.52</v>
      </c>
      <c r="L462" t="s">
        <v>71</v>
      </c>
      <c r="N462">
        <v>5</v>
      </c>
      <c r="O462">
        <v>0</v>
      </c>
      <c r="P462">
        <v>291137</v>
      </c>
      <c r="Q462">
        <v>368808</v>
      </c>
    </row>
    <row r="463" spans="1:17" x14ac:dyDescent="0.2">
      <c r="A463">
        <v>1534</v>
      </c>
      <c r="B463" t="s">
        <v>1342</v>
      </c>
      <c r="C463" t="s">
        <v>16</v>
      </c>
      <c r="D463" s="4">
        <v>327800</v>
      </c>
      <c r="E463" t="s">
        <v>17</v>
      </c>
      <c r="F463">
        <v>749</v>
      </c>
      <c r="G463" s="1">
        <v>1226735</v>
      </c>
      <c r="H463" t="s">
        <v>42</v>
      </c>
      <c r="I463" t="s">
        <v>19</v>
      </c>
      <c r="J463" t="s">
        <v>23</v>
      </c>
      <c r="K463" s="5">
        <v>19627.57</v>
      </c>
      <c r="L463" t="s">
        <v>90</v>
      </c>
      <c r="M463">
        <v>79</v>
      </c>
      <c r="N463">
        <v>14</v>
      </c>
      <c r="O463">
        <v>0</v>
      </c>
      <c r="P463">
        <v>290776</v>
      </c>
      <c r="Q463">
        <v>1058750</v>
      </c>
    </row>
    <row r="464" spans="1:17" x14ac:dyDescent="0.2">
      <c r="A464">
        <v>954</v>
      </c>
      <c r="B464" t="s">
        <v>936</v>
      </c>
      <c r="C464" t="s">
        <v>34</v>
      </c>
      <c r="D464" s="4">
        <v>264616</v>
      </c>
      <c r="E464" t="s">
        <v>28</v>
      </c>
      <c r="F464">
        <v>731</v>
      </c>
      <c r="G464" s="1">
        <v>1333059</v>
      </c>
      <c r="H464" t="s">
        <v>22</v>
      </c>
      <c r="I464" t="s">
        <v>19</v>
      </c>
      <c r="J464" t="s">
        <v>23</v>
      </c>
      <c r="K464" s="5">
        <v>23995.1</v>
      </c>
      <c r="L464" t="s">
        <v>258</v>
      </c>
      <c r="N464">
        <v>8</v>
      </c>
      <c r="O464">
        <v>0</v>
      </c>
      <c r="P464">
        <v>289864</v>
      </c>
      <c r="Q464">
        <v>509300</v>
      </c>
    </row>
    <row r="465" spans="1:17" x14ac:dyDescent="0.2">
      <c r="A465">
        <v>824</v>
      </c>
      <c r="B465" t="s">
        <v>848</v>
      </c>
      <c r="C465" t="s">
        <v>16</v>
      </c>
      <c r="D465" s="4">
        <v>352220</v>
      </c>
      <c r="E465" t="s">
        <v>17</v>
      </c>
      <c r="F465">
        <v>750</v>
      </c>
      <c r="G465" s="1">
        <v>2129273</v>
      </c>
      <c r="H465" t="s">
        <v>18</v>
      </c>
      <c r="I465" t="s">
        <v>19</v>
      </c>
      <c r="J465" t="s">
        <v>20</v>
      </c>
      <c r="K465" s="5">
        <v>10859.26</v>
      </c>
      <c r="L465" t="s">
        <v>219</v>
      </c>
      <c r="M465">
        <v>68</v>
      </c>
      <c r="N465">
        <v>12</v>
      </c>
      <c r="O465">
        <v>0</v>
      </c>
      <c r="P465">
        <v>289180</v>
      </c>
      <c r="Q465">
        <v>667018</v>
      </c>
    </row>
    <row r="466" spans="1:17" x14ac:dyDescent="0.2">
      <c r="A466">
        <v>1555</v>
      </c>
      <c r="B466" t="s">
        <v>1356</v>
      </c>
      <c r="C466" t="s">
        <v>34</v>
      </c>
      <c r="D466" s="4">
        <v>172370</v>
      </c>
      <c r="E466" t="s">
        <v>17</v>
      </c>
      <c r="F466">
        <v>742</v>
      </c>
      <c r="G466" s="1">
        <v>800166</v>
      </c>
      <c r="I466" t="s">
        <v>19</v>
      </c>
      <c r="J466" t="s">
        <v>23</v>
      </c>
      <c r="K466" s="5">
        <v>20737.740000000002</v>
      </c>
      <c r="L466" t="s">
        <v>444</v>
      </c>
      <c r="N466">
        <v>11</v>
      </c>
      <c r="O466">
        <v>0</v>
      </c>
      <c r="P466">
        <v>289180</v>
      </c>
      <c r="Q466">
        <v>558052</v>
      </c>
    </row>
    <row r="467" spans="1:17" x14ac:dyDescent="0.2">
      <c r="A467">
        <v>1636</v>
      </c>
      <c r="B467" t="s">
        <v>1416</v>
      </c>
      <c r="C467" t="s">
        <v>16</v>
      </c>
      <c r="D467" s="4">
        <v>348612</v>
      </c>
      <c r="E467" t="s">
        <v>17</v>
      </c>
      <c r="F467">
        <v>719</v>
      </c>
      <c r="G467" s="1">
        <v>715065</v>
      </c>
      <c r="H467" t="s">
        <v>22</v>
      </c>
      <c r="I467" t="s">
        <v>32</v>
      </c>
      <c r="J467" t="s">
        <v>23</v>
      </c>
      <c r="K467" s="5">
        <v>19247.189999999999</v>
      </c>
      <c r="L467" t="s">
        <v>30</v>
      </c>
      <c r="N467">
        <v>12</v>
      </c>
      <c r="O467">
        <v>0</v>
      </c>
      <c r="P467">
        <v>288895</v>
      </c>
      <c r="Q467">
        <v>427218</v>
      </c>
    </row>
    <row r="468" spans="1:17" x14ac:dyDescent="0.2">
      <c r="A468">
        <v>1582</v>
      </c>
      <c r="B468" t="s">
        <v>1376</v>
      </c>
      <c r="C468" t="s">
        <v>16</v>
      </c>
      <c r="D468" s="4">
        <v>438372</v>
      </c>
      <c r="E468" t="s">
        <v>17</v>
      </c>
      <c r="F468">
        <v>737</v>
      </c>
      <c r="G468" s="1">
        <v>1703673</v>
      </c>
      <c r="H468" t="s">
        <v>22</v>
      </c>
      <c r="I468" t="s">
        <v>19</v>
      </c>
      <c r="J468" t="s">
        <v>23</v>
      </c>
      <c r="K468" s="5">
        <v>18314.48</v>
      </c>
      <c r="L468" t="s">
        <v>81</v>
      </c>
      <c r="M468">
        <v>14</v>
      </c>
      <c r="N468">
        <v>17</v>
      </c>
      <c r="O468">
        <v>0</v>
      </c>
      <c r="P468">
        <v>287527</v>
      </c>
      <c r="Q468">
        <v>545776</v>
      </c>
    </row>
    <row r="469" spans="1:17" x14ac:dyDescent="0.2">
      <c r="A469">
        <v>436</v>
      </c>
      <c r="B469" t="s">
        <v>538</v>
      </c>
      <c r="C469" t="s">
        <v>16</v>
      </c>
      <c r="D469" s="4">
        <v>405746</v>
      </c>
      <c r="E469" t="s">
        <v>17</v>
      </c>
      <c r="F469">
        <v>742</v>
      </c>
      <c r="G469" s="1">
        <v>1168044</v>
      </c>
      <c r="H469" t="s">
        <v>31</v>
      </c>
      <c r="I469" t="s">
        <v>19</v>
      </c>
      <c r="J469" t="s">
        <v>23</v>
      </c>
      <c r="K469" s="5">
        <v>21511.42</v>
      </c>
      <c r="L469" t="s">
        <v>148</v>
      </c>
      <c r="N469">
        <v>9</v>
      </c>
      <c r="O469">
        <v>1</v>
      </c>
      <c r="P469">
        <v>286748</v>
      </c>
      <c r="Q469">
        <v>378598</v>
      </c>
    </row>
    <row r="470" spans="1:17" x14ac:dyDescent="0.2">
      <c r="A470">
        <v>885</v>
      </c>
      <c r="B470" t="s">
        <v>885</v>
      </c>
      <c r="C470" t="s">
        <v>16</v>
      </c>
      <c r="D470" s="4">
        <v>132022</v>
      </c>
      <c r="E470" t="s">
        <v>28</v>
      </c>
      <c r="F470">
        <v>695</v>
      </c>
      <c r="G470" s="1">
        <v>665076</v>
      </c>
      <c r="H470" t="s">
        <v>31</v>
      </c>
      <c r="I470" t="s">
        <v>32</v>
      </c>
      <c r="J470" t="s">
        <v>119</v>
      </c>
      <c r="K470" s="5">
        <v>6983.26</v>
      </c>
      <c r="L470" t="s">
        <v>260</v>
      </c>
      <c r="N470">
        <v>5</v>
      </c>
      <c r="O470">
        <v>0</v>
      </c>
      <c r="P470">
        <v>286634</v>
      </c>
      <c r="Q470">
        <v>563486</v>
      </c>
    </row>
    <row r="471" spans="1:17" x14ac:dyDescent="0.2">
      <c r="A471">
        <v>446</v>
      </c>
      <c r="B471" t="s">
        <v>550</v>
      </c>
      <c r="C471" t="s">
        <v>16</v>
      </c>
      <c r="D471" s="4">
        <v>134596</v>
      </c>
      <c r="E471" t="s">
        <v>17</v>
      </c>
      <c r="F471">
        <v>723</v>
      </c>
      <c r="G471" s="1">
        <v>1356201</v>
      </c>
      <c r="H471" t="s">
        <v>74</v>
      </c>
      <c r="I471" t="s">
        <v>19</v>
      </c>
      <c r="J471" t="s">
        <v>23</v>
      </c>
      <c r="K471" s="5">
        <v>18308.78</v>
      </c>
      <c r="L471" t="s">
        <v>150</v>
      </c>
      <c r="M471">
        <v>10</v>
      </c>
      <c r="N471">
        <v>19</v>
      </c>
      <c r="O471">
        <v>0</v>
      </c>
      <c r="P471">
        <v>286596</v>
      </c>
      <c r="Q471">
        <v>707586</v>
      </c>
    </row>
    <row r="472" spans="1:17" x14ac:dyDescent="0.2">
      <c r="A472">
        <v>1793</v>
      </c>
      <c r="B472" t="s">
        <v>1536</v>
      </c>
      <c r="C472" t="s">
        <v>16</v>
      </c>
      <c r="D472" s="4">
        <v>393778</v>
      </c>
      <c r="E472" t="s">
        <v>17</v>
      </c>
      <c r="F472">
        <v>710</v>
      </c>
      <c r="G472" s="1">
        <v>1757101</v>
      </c>
      <c r="H472" t="s">
        <v>53</v>
      </c>
      <c r="I472" t="s">
        <v>19</v>
      </c>
      <c r="J472" t="s">
        <v>23</v>
      </c>
      <c r="K472" s="5">
        <v>15667.59</v>
      </c>
      <c r="L472" t="s">
        <v>38</v>
      </c>
      <c r="M472">
        <v>38</v>
      </c>
      <c r="N472">
        <v>9</v>
      </c>
      <c r="O472">
        <v>0</v>
      </c>
      <c r="P472">
        <v>286539</v>
      </c>
      <c r="Q472">
        <v>282128</v>
      </c>
    </row>
    <row r="473" spans="1:17" x14ac:dyDescent="0.2">
      <c r="A473">
        <v>761</v>
      </c>
      <c r="B473" t="s">
        <v>796</v>
      </c>
      <c r="C473" t="s">
        <v>16</v>
      </c>
      <c r="D473" s="4">
        <v>270556</v>
      </c>
      <c r="E473" t="s">
        <v>17</v>
      </c>
      <c r="F473">
        <v>724</v>
      </c>
      <c r="G473" s="1">
        <v>1752408</v>
      </c>
      <c r="H473" t="s">
        <v>22</v>
      </c>
      <c r="I473" t="s">
        <v>25</v>
      </c>
      <c r="J473" t="s">
        <v>20</v>
      </c>
      <c r="K473" s="5">
        <v>24095.61</v>
      </c>
      <c r="L473" t="s">
        <v>235</v>
      </c>
      <c r="M473">
        <v>70</v>
      </c>
      <c r="N473">
        <v>7</v>
      </c>
      <c r="O473">
        <v>0</v>
      </c>
      <c r="P473">
        <v>286387</v>
      </c>
      <c r="Q473">
        <v>908490</v>
      </c>
    </row>
    <row r="474" spans="1:17" x14ac:dyDescent="0.2">
      <c r="A474">
        <v>1093</v>
      </c>
      <c r="B474" t="s">
        <v>1026</v>
      </c>
      <c r="C474" t="s">
        <v>34</v>
      </c>
      <c r="D474" s="4">
        <v>250866</v>
      </c>
      <c r="E474" t="s">
        <v>17</v>
      </c>
      <c r="F474">
        <v>741</v>
      </c>
      <c r="G474" s="1">
        <v>965105</v>
      </c>
      <c r="H474" t="s">
        <v>42</v>
      </c>
      <c r="I474" t="s">
        <v>19</v>
      </c>
      <c r="J474" t="s">
        <v>23</v>
      </c>
      <c r="K474" s="5">
        <v>8444.74</v>
      </c>
      <c r="L474" t="s">
        <v>322</v>
      </c>
      <c r="N474">
        <v>10</v>
      </c>
      <c r="O474">
        <v>0</v>
      </c>
      <c r="P474">
        <v>285361</v>
      </c>
      <c r="Q474">
        <v>569690</v>
      </c>
    </row>
    <row r="475" spans="1:17" x14ac:dyDescent="0.2">
      <c r="A475">
        <v>1514</v>
      </c>
      <c r="B475" t="s">
        <v>1329</v>
      </c>
      <c r="C475" t="s">
        <v>34</v>
      </c>
      <c r="D475" s="4">
        <v>193996</v>
      </c>
      <c r="E475" t="s">
        <v>17</v>
      </c>
      <c r="F475">
        <v>735</v>
      </c>
      <c r="G475" s="1">
        <v>2233944</v>
      </c>
      <c r="H475" t="s">
        <v>22</v>
      </c>
      <c r="I475" t="s">
        <v>32</v>
      </c>
      <c r="J475" t="s">
        <v>23</v>
      </c>
      <c r="K475" s="5">
        <v>8246.9500000000007</v>
      </c>
      <c r="L475" t="s">
        <v>290</v>
      </c>
      <c r="M475">
        <v>16</v>
      </c>
      <c r="N475">
        <v>14</v>
      </c>
      <c r="O475">
        <v>0</v>
      </c>
      <c r="P475">
        <v>285171</v>
      </c>
      <c r="Q475">
        <v>530860</v>
      </c>
    </row>
    <row r="476" spans="1:17" x14ac:dyDescent="0.2">
      <c r="A476">
        <v>1915</v>
      </c>
      <c r="B476" t="s">
        <v>1628</v>
      </c>
      <c r="C476" t="s">
        <v>16</v>
      </c>
      <c r="D476" s="4">
        <v>222662</v>
      </c>
      <c r="E476" t="s">
        <v>17</v>
      </c>
      <c r="F476">
        <v>716</v>
      </c>
      <c r="G476" s="1">
        <v>1538392</v>
      </c>
      <c r="H476" t="s">
        <v>31</v>
      </c>
      <c r="I476" t="s">
        <v>19</v>
      </c>
      <c r="J476" t="s">
        <v>23</v>
      </c>
      <c r="K476" s="5">
        <v>19358.150000000001</v>
      </c>
      <c r="L476" t="s">
        <v>476</v>
      </c>
      <c r="N476">
        <v>10</v>
      </c>
      <c r="O476">
        <v>0</v>
      </c>
      <c r="P476">
        <v>284582</v>
      </c>
      <c r="Q476">
        <v>338316</v>
      </c>
    </row>
    <row r="477" spans="1:17" x14ac:dyDescent="0.2">
      <c r="A477">
        <v>215</v>
      </c>
      <c r="B477" t="s">
        <v>318</v>
      </c>
      <c r="C477" t="s">
        <v>16</v>
      </c>
      <c r="D477" s="4">
        <v>111408</v>
      </c>
      <c r="E477" t="s">
        <v>17</v>
      </c>
      <c r="F477">
        <v>733</v>
      </c>
      <c r="G477" s="1">
        <v>1154592</v>
      </c>
      <c r="H477" t="s">
        <v>22</v>
      </c>
      <c r="I477" t="s">
        <v>32</v>
      </c>
      <c r="J477" t="s">
        <v>23</v>
      </c>
      <c r="K477" s="5">
        <v>18762.12</v>
      </c>
      <c r="L477" t="s">
        <v>168</v>
      </c>
      <c r="M477">
        <v>47</v>
      </c>
      <c r="N477">
        <v>9</v>
      </c>
      <c r="O477">
        <v>0</v>
      </c>
      <c r="P477">
        <v>283936</v>
      </c>
      <c r="Q477">
        <v>465674</v>
      </c>
    </row>
    <row r="478" spans="1:17" x14ac:dyDescent="0.2">
      <c r="A478">
        <v>1531</v>
      </c>
      <c r="B478" s="2" t="s">
        <v>1339</v>
      </c>
      <c r="C478" t="s">
        <v>16</v>
      </c>
      <c r="D478" s="4">
        <v>352418</v>
      </c>
      <c r="E478" t="s">
        <v>17</v>
      </c>
      <c r="F478">
        <v>745</v>
      </c>
      <c r="G478" s="1">
        <v>1512305</v>
      </c>
      <c r="H478" t="s">
        <v>22</v>
      </c>
      <c r="I478" t="s">
        <v>32</v>
      </c>
      <c r="J478" t="s">
        <v>23</v>
      </c>
      <c r="K478" s="5">
        <v>8204.39</v>
      </c>
      <c r="L478" t="s">
        <v>179</v>
      </c>
      <c r="N478">
        <v>9</v>
      </c>
      <c r="O478">
        <v>0</v>
      </c>
      <c r="P478">
        <v>283708</v>
      </c>
      <c r="Q478">
        <v>585574</v>
      </c>
    </row>
    <row r="479" spans="1:17" x14ac:dyDescent="0.2">
      <c r="A479">
        <v>946</v>
      </c>
      <c r="B479" t="s">
        <v>931</v>
      </c>
      <c r="C479" t="s">
        <v>16</v>
      </c>
      <c r="D479" s="4">
        <v>120670</v>
      </c>
      <c r="E479" t="s">
        <v>17</v>
      </c>
      <c r="F479">
        <v>742</v>
      </c>
      <c r="G479" s="1">
        <v>654227</v>
      </c>
      <c r="H479" t="s">
        <v>42</v>
      </c>
      <c r="I479" t="s">
        <v>19</v>
      </c>
      <c r="J479" t="s">
        <v>23</v>
      </c>
      <c r="K479" s="5">
        <v>6324.15</v>
      </c>
      <c r="L479" t="s">
        <v>129</v>
      </c>
      <c r="N479">
        <v>8</v>
      </c>
      <c r="O479">
        <v>0</v>
      </c>
      <c r="P479">
        <v>282701</v>
      </c>
      <c r="Q479">
        <v>743952</v>
      </c>
    </row>
    <row r="480" spans="1:17" x14ac:dyDescent="0.2">
      <c r="A480">
        <v>1179</v>
      </c>
      <c r="B480" t="s">
        <v>1088</v>
      </c>
      <c r="C480" t="s">
        <v>16</v>
      </c>
      <c r="D480" s="4">
        <v>393976</v>
      </c>
      <c r="E480" t="s">
        <v>28</v>
      </c>
      <c r="F480">
        <v>630</v>
      </c>
      <c r="G480" s="1">
        <v>1455533</v>
      </c>
      <c r="H480" t="s">
        <v>22</v>
      </c>
      <c r="I480" t="s">
        <v>19</v>
      </c>
      <c r="J480" t="s">
        <v>23</v>
      </c>
      <c r="K480" s="5">
        <v>21347.83</v>
      </c>
      <c r="L480" t="s">
        <v>150</v>
      </c>
      <c r="M480">
        <v>32</v>
      </c>
      <c r="N480">
        <v>14</v>
      </c>
      <c r="O480">
        <v>0</v>
      </c>
      <c r="P480">
        <v>282264</v>
      </c>
      <c r="Q480">
        <v>415800</v>
      </c>
    </row>
    <row r="481" spans="1:17" x14ac:dyDescent="0.2">
      <c r="A481">
        <v>958</v>
      </c>
      <c r="B481" t="s">
        <v>937</v>
      </c>
      <c r="C481" t="s">
        <v>16</v>
      </c>
      <c r="D481" s="4">
        <v>155254</v>
      </c>
      <c r="E481" t="s">
        <v>17</v>
      </c>
      <c r="F481">
        <v>730</v>
      </c>
      <c r="G481" s="1">
        <v>1448028</v>
      </c>
      <c r="H481" t="s">
        <v>22</v>
      </c>
      <c r="I481" t="s">
        <v>19</v>
      </c>
      <c r="J481" t="s">
        <v>78</v>
      </c>
      <c r="K481" s="5">
        <v>15928.46</v>
      </c>
      <c r="L481" t="s">
        <v>324</v>
      </c>
      <c r="N481">
        <v>14</v>
      </c>
      <c r="O481">
        <v>1</v>
      </c>
      <c r="P481">
        <v>282131</v>
      </c>
      <c r="Q481">
        <v>540870</v>
      </c>
    </row>
    <row r="482" spans="1:17" x14ac:dyDescent="0.2">
      <c r="A482">
        <v>669</v>
      </c>
      <c r="B482" t="s">
        <v>722</v>
      </c>
      <c r="C482" t="s">
        <v>16</v>
      </c>
      <c r="D482" s="4">
        <v>333036</v>
      </c>
      <c r="E482" t="s">
        <v>17</v>
      </c>
      <c r="F482">
        <v>727</v>
      </c>
      <c r="G482" s="1">
        <v>1629858</v>
      </c>
      <c r="H482" t="s">
        <v>22</v>
      </c>
      <c r="I482" t="s">
        <v>19</v>
      </c>
      <c r="J482" t="s">
        <v>23</v>
      </c>
      <c r="K482" s="5">
        <v>7904.76</v>
      </c>
      <c r="L482" t="s">
        <v>272</v>
      </c>
      <c r="N482">
        <v>9</v>
      </c>
      <c r="O482">
        <v>0</v>
      </c>
      <c r="P482">
        <v>281979</v>
      </c>
      <c r="Q482">
        <v>528330</v>
      </c>
    </row>
    <row r="483" spans="1:17" x14ac:dyDescent="0.2">
      <c r="A483">
        <v>291</v>
      </c>
      <c r="B483" t="s">
        <v>401</v>
      </c>
      <c r="C483" t="s">
        <v>16</v>
      </c>
      <c r="D483" s="4">
        <v>219186</v>
      </c>
      <c r="E483" t="s">
        <v>17</v>
      </c>
      <c r="F483">
        <v>748</v>
      </c>
      <c r="G483" s="1">
        <v>2233697</v>
      </c>
      <c r="H483" t="s">
        <v>29</v>
      </c>
      <c r="I483" t="s">
        <v>19</v>
      </c>
      <c r="J483" t="s">
        <v>23</v>
      </c>
      <c r="K483" s="5">
        <v>14779.72</v>
      </c>
      <c r="L483" t="s">
        <v>92</v>
      </c>
      <c r="M483">
        <v>37</v>
      </c>
      <c r="N483">
        <v>11</v>
      </c>
      <c r="O483">
        <v>0</v>
      </c>
      <c r="P483">
        <v>281618</v>
      </c>
      <c r="Q483">
        <v>939708</v>
      </c>
    </row>
    <row r="484" spans="1:17" x14ac:dyDescent="0.2">
      <c r="A484">
        <v>254</v>
      </c>
      <c r="B484" t="s">
        <v>364</v>
      </c>
      <c r="C484" t="s">
        <v>16</v>
      </c>
      <c r="D484" s="4">
        <v>431288</v>
      </c>
      <c r="E484" t="s">
        <v>17</v>
      </c>
      <c r="F484">
        <v>738</v>
      </c>
      <c r="G484" s="1">
        <v>1378165</v>
      </c>
      <c r="H484" t="s">
        <v>22</v>
      </c>
      <c r="I484" t="s">
        <v>19</v>
      </c>
      <c r="J484" t="s">
        <v>23</v>
      </c>
      <c r="K484" s="5">
        <v>33879.85</v>
      </c>
      <c r="L484" t="s">
        <v>94</v>
      </c>
      <c r="N484">
        <v>15</v>
      </c>
      <c r="O484">
        <v>1</v>
      </c>
      <c r="P484">
        <v>280687</v>
      </c>
      <c r="Q484">
        <v>409838</v>
      </c>
    </row>
    <row r="485" spans="1:17" x14ac:dyDescent="0.2">
      <c r="A485">
        <v>1700</v>
      </c>
      <c r="B485" t="s">
        <v>1467</v>
      </c>
      <c r="C485" t="s">
        <v>34</v>
      </c>
      <c r="D485" s="4">
        <v>324830</v>
      </c>
      <c r="E485" t="s">
        <v>17</v>
      </c>
      <c r="F485">
        <v>717</v>
      </c>
      <c r="G485" s="1">
        <v>709916</v>
      </c>
      <c r="H485" t="s">
        <v>18</v>
      </c>
      <c r="I485" t="s">
        <v>32</v>
      </c>
      <c r="J485" t="s">
        <v>23</v>
      </c>
      <c r="K485" s="5">
        <v>12955.91</v>
      </c>
      <c r="L485" t="s">
        <v>148</v>
      </c>
      <c r="M485">
        <v>0</v>
      </c>
      <c r="N485">
        <v>14</v>
      </c>
      <c r="O485">
        <v>0</v>
      </c>
      <c r="P485">
        <v>280421</v>
      </c>
      <c r="Q485">
        <v>753346</v>
      </c>
    </row>
    <row r="486" spans="1:17" x14ac:dyDescent="0.2">
      <c r="A486">
        <v>1109</v>
      </c>
      <c r="B486" t="s">
        <v>1037</v>
      </c>
      <c r="C486" t="s">
        <v>16</v>
      </c>
      <c r="D486" s="4">
        <v>111364</v>
      </c>
      <c r="E486" t="s">
        <v>17</v>
      </c>
      <c r="F486">
        <v>732</v>
      </c>
      <c r="G486" s="1">
        <v>1250200</v>
      </c>
      <c r="H486" t="s">
        <v>22</v>
      </c>
      <c r="I486" t="s">
        <v>19</v>
      </c>
      <c r="J486" t="s">
        <v>23</v>
      </c>
      <c r="K486" s="5">
        <v>23336.75</v>
      </c>
      <c r="L486" t="s">
        <v>608</v>
      </c>
      <c r="N486">
        <v>21</v>
      </c>
      <c r="O486">
        <v>1</v>
      </c>
      <c r="P486">
        <v>280193</v>
      </c>
      <c r="Q486">
        <v>688820</v>
      </c>
    </row>
    <row r="487" spans="1:17" x14ac:dyDescent="0.2">
      <c r="A487">
        <v>1808</v>
      </c>
      <c r="B487" t="s">
        <v>1549</v>
      </c>
      <c r="C487" t="s">
        <v>34</v>
      </c>
      <c r="D487" s="4">
        <v>377190</v>
      </c>
      <c r="E487" t="s">
        <v>28</v>
      </c>
      <c r="F487">
        <v>700</v>
      </c>
      <c r="G487" s="1">
        <v>4690454</v>
      </c>
      <c r="H487" t="s">
        <v>53</v>
      </c>
      <c r="I487" t="s">
        <v>19</v>
      </c>
      <c r="J487" t="s">
        <v>23</v>
      </c>
      <c r="K487" s="5">
        <v>26969.93</v>
      </c>
      <c r="L487" t="s">
        <v>513</v>
      </c>
      <c r="M487">
        <v>9</v>
      </c>
      <c r="N487">
        <v>11</v>
      </c>
      <c r="O487">
        <v>0</v>
      </c>
      <c r="P487">
        <v>280174</v>
      </c>
      <c r="Q487">
        <v>483472</v>
      </c>
    </row>
    <row r="488" spans="1:17" x14ac:dyDescent="0.2">
      <c r="A488">
        <v>1919</v>
      </c>
      <c r="B488" t="s">
        <v>1632</v>
      </c>
      <c r="C488" t="s">
        <v>16</v>
      </c>
      <c r="D488" s="4">
        <v>358688</v>
      </c>
      <c r="E488" t="s">
        <v>17</v>
      </c>
      <c r="F488">
        <v>729</v>
      </c>
      <c r="G488" s="1">
        <v>1161660</v>
      </c>
      <c r="H488" t="s">
        <v>49</v>
      </c>
      <c r="I488" t="s">
        <v>19</v>
      </c>
      <c r="J488" t="s">
        <v>23</v>
      </c>
      <c r="K488" s="5">
        <v>7783.16</v>
      </c>
      <c r="L488" t="s">
        <v>47</v>
      </c>
      <c r="M488">
        <v>12</v>
      </c>
      <c r="N488">
        <v>11</v>
      </c>
      <c r="O488">
        <v>0</v>
      </c>
      <c r="P488">
        <v>278882</v>
      </c>
      <c r="Q488">
        <v>767008</v>
      </c>
    </row>
    <row r="489" spans="1:17" x14ac:dyDescent="0.2">
      <c r="A489">
        <v>519</v>
      </c>
      <c r="B489" t="s">
        <v>606</v>
      </c>
      <c r="C489" t="s">
        <v>16</v>
      </c>
      <c r="D489" s="4">
        <v>268752</v>
      </c>
      <c r="E489" t="s">
        <v>17</v>
      </c>
      <c r="F489">
        <v>747</v>
      </c>
      <c r="G489" s="1">
        <v>812364</v>
      </c>
      <c r="H489" t="s">
        <v>29</v>
      </c>
      <c r="I489" t="s">
        <v>19</v>
      </c>
      <c r="J489" t="s">
        <v>23</v>
      </c>
      <c r="K489" s="5">
        <v>6654.56</v>
      </c>
      <c r="L489" t="s">
        <v>390</v>
      </c>
      <c r="N489">
        <v>9</v>
      </c>
      <c r="O489">
        <v>0</v>
      </c>
      <c r="P489">
        <v>278103</v>
      </c>
      <c r="Q489">
        <v>615692</v>
      </c>
    </row>
    <row r="490" spans="1:17" x14ac:dyDescent="0.2">
      <c r="A490">
        <v>1293</v>
      </c>
      <c r="B490" t="s">
        <v>1171</v>
      </c>
      <c r="C490" t="s">
        <v>16</v>
      </c>
      <c r="D490" s="4">
        <v>198484</v>
      </c>
      <c r="E490" t="s">
        <v>17</v>
      </c>
      <c r="F490">
        <v>743</v>
      </c>
      <c r="G490" s="1">
        <v>952280</v>
      </c>
      <c r="H490" t="s">
        <v>18</v>
      </c>
      <c r="I490" t="s">
        <v>19</v>
      </c>
      <c r="J490" t="s">
        <v>23</v>
      </c>
      <c r="K490" s="5">
        <v>15633.2</v>
      </c>
      <c r="L490" t="s">
        <v>113</v>
      </c>
      <c r="M490">
        <v>18</v>
      </c>
      <c r="N490">
        <v>15</v>
      </c>
      <c r="O490">
        <v>0</v>
      </c>
      <c r="P490">
        <v>277856</v>
      </c>
      <c r="Q490">
        <v>744744</v>
      </c>
    </row>
    <row r="491" spans="1:17" x14ac:dyDescent="0.2">
      <c r="A491">
        <v>1549</v>
      </c>
      <c r="B491" t="s">
        <v>1352</v>
      </c>
      <c r="C491" t="s">
        <v>34</v>
      </c>
      <c r="D491" s="4">
        <v>179256</v>
      </c>
      <c r="E491" t="s">
        <v>17</v>
      </c>
      <c r="F491">
        <v>702</v>
      </c>
      <c r="G491" s="1">
        <v>677312</v>
      </c>
      <c r="H491" t="s">
        <v>22</v>
      </c>
      <c r="I491" t="s">
        <v>19</v>
      </c>
      <c r="J491" t="s">
        <v>23</v>
      </c>
      <c r="K491" s="5">
        <v>6208.63</v>
      </c>
      <c r="L491" t="s">
        <v>76</v>
      </c>
      <c r="N491">
        <v>5</v>
      </c>
      <c r="O491">
        <v>0</v>
      </c>
      <c r="P491">
        <v>277647</v>
      </c>
      <c r="Q491">
        <v>344960</v>
      </c>
    </row>
    <row r="492" spans="1:17" x14ac:dyDescent="0.2">
      <c r="A492">
        <v>1527</v>
      </c>
      <c r="B492" s="2" t="s">
        <v>1338</v>
      </c>
      <c r="C492" t="s">
        <v>16</v>
      </c>
      <c r="D492" s="4">
        <v>479490</v>
      </c>
      <c r="E492" t="s">
        <v>17</v>
      </c>
      <c r="F492">
        <v>747</v>
      </c>
      <c r="G492" s="1">
        <v>1223524</v>
      </c>
      <c r="H492" t="s">
        <v>55</v>
      </c>
      <c r="I492" t="s">
        <v>19</v>
      </c>
      <c r="J492" t="s">
        <v>23</v>
      </c>
      <c r="K492" s="5">
        <v>28344.77</v>
      </c>
      <c r="L492" t="s">
        <v>179</v>
      </c>
      <c r="M492">
        <v>78</v>
      </c>
      <c r="N492">
        <v>9</v>
      </c>
      <c r="O492">
        <v>0</v>
      </c>
      <c r="P492">
        <v>277134</v>
      </c>
      <c r="Q492">
        <v>438372</v>
      </c>
    </row>
    <row r="493" spans="1:17" x14ac:dyDescent="0.2">
      <c r="A493">
        <v>837</v>
      </c>
      <c r="B493" t="s">
        <v>857</v>
      </c>
      <c r="C493" t="s">
        <v>16</v>
      </c>
      <c r="D493" s="4">
        <v>280852</v>
      </c>
      <c r="E493" t="s">
        <v>17</v>
      </c>
      <c r="F493">
        <v>738</v>
      </c>
      <c r="G493" s="1">
        <v>1585930</v>
      </c>
      <c r="H493" t="s">
        <v>22</v>
      </c>
      <c r="I493" t="s">
        <v>19</v>
      </c>
      <c r="J493" t="s">
        <v>23</v>
      </c>
      <c r="K493" s="5">
        <v>28811.03</v>
      </c>
      <c r="L493" t="s">
        <v>43</v>
      </c>
      <c r="N493">
        <v>13</v>
      </c>
      <c r="O493">
        <v>0</v>
      </c>
      <c r="P493">
        <v>276602</v>
      </c>
      <c r="Q493">
        <v>423654</v>
      </c>
    </row>
    <row r="494" spans="1:17" x14ac:dyDescent="0.2">
      <c r="A494">
        <v>1977</v>
      </c>
      <c r="B494" t="s">
        <v>1676</v>
      </c>
      <c r="C494" t="s">
        <v>16</v>
      </c>
      <c r="D494" s="4">
        <v>505252</v>
      </c>
      <c r="E494" t="s">
        <v>28</v>
      </c>
      <c r="F494">
        <v>725</v>
      </c>
      <c r="G494" s="1">
        <v>975555</v>
      </c>
      <c r="H494" t="s">
        <v>42</v>
      </c>
      <c r="I494" t="s">
        <v>19</v>
      </c>
      <c r="J494" t="s">
        <v>23</v>
      </c>
      <c r="K494" s="5">
        <v>18291.68</v>
      </c>
      <c r="L494" t="s">
        <v>204</v>
      </c>
      <c r="N494">
        <v>17</v>
      </c>
      <c r="O494">
        <v>0</v>
      </c>
      <c r="P494">
        <v>275785</v>
      </c>
      <c r="Q494">
        <v>1013760</v>
      </c>
    </row>
    <row r="495" spans="1:17" x14ac:dyDescent="0.2">
      <c r="A495">
        <v>1269</v>
      </c>
      <c r="B495" t="s">
        <v>1152</v>
      </c>
      <c r="C495" t="s">
        <v>16</v>
      </c>
      <c r="D495" s="4">
        <v>264748</v>
      </c>
      <c r="E495" t="s">
        <v>17</v>
      </c>
      <c r="F495">
        <v>744</v>
      </c>
      <c r="G495" s="1">
        <v>1238458</v>
      </c>
      <c r="H495" t="s">
        <v>37</v>
      </c>
      <c r="I495" t="s">
        <v>32</v>
      </c>
      <c r="J495" t="s">
        <v>23</v>
      </c>
      <c r="K495" s="5">
        <v>11971.71</v>
      </c>
      <c r="L495" t="s">
        <v>159</v>
      </c>
      <c r="M495">
        <v>44</v>
      </c>
      <c r="N495">
        <v>10</v>
      </c>
      <c r="O495">
        <v>0</v>
      </c>
      <c r="P495">
        <v>275443</v>
      </c>
      <c r="Q495">
        <v>540584</v>
      </c>
    </row>
    <row r="496" spans="1:17" x14ac:dyDescent="0.2">
      <c r="A496">
        <v>1245</v>
      </c>
      <c r="B496" t="s">
        <v>1132</v>
      </c>
      <c r="C496" t="s">
        <v>16</v>
      </c>
      <c r="D496" s="4">
        <v>661188</v>
      </c>
      <c r="E496" t="s">
        <v>28</v>
      </c>
      <c r="F496">
        <v>690</v>
      </c>
      <c r="G496" s="1">
        <v>5139234</v>
      </c>
      <c r="H496" t="s">
        <v>22</v>
      </c>
      <c r="I496" t="s">
        <v>32</v>
      </c>
      <c r="J496" t="s">
        <v>39</v>
      </c>
      <c r="K496" s="5">
        <v>31434.93</v>
      </c>
      <c r="L496" t="s">
        <v>1133</v>
      </c>
      <c r="M496">
        <v>3</v>
      </c>
      <c r="N496">
        <v>16</v>
      </c>
      <c r="O496">
        <v>0</v>
      </c>
      <c r="P496">
        <v>275424</v>
      </c>
      <c r="Q496">
        <v>791362</v>
      </c>
    </row>
    <row r="497" spans="1:17" x14ac:dyDescent="0.2">
      <c r="A497">
        <v>1783</v>
      </c>
      <c r="B497" t="s">
        <v>1532</v>
      </c>
      <c r="C497" t="s">
        <v>16</v>
      </c>
      <c r="D497" s="4">
        <v>224994</v>
      </c>
      <c r="E497" t="s">
        <v>17</v>
      </c>
      <c r="F497">
        <v>735</v>
      </c>
      <c r="G497" s="1">
        <v>1282462</v>
      </c>
      <c r="H497" t="s">
        <v>31</v>
      </c>
      <c r="I497" t="s">
        <v>19</v>
      </c>
      <c r="J497" t="s">
        <v>23</v>
      </c>
      <c r="K497" s="5">
        <v>17740.87</v>
      </c>
      <c r="L497" t="s">
        <v>182</v>
      </c>
      <c r="M497">
        <v>14</v>
      </c>
      <c r="N497">
        <v>17</v>
      </c>
      <c r="O497">
        <v>0</v>
      </c>
      <c r="P497">
        <v>274189</v>
      </c>
      <c r="Q497">
        <v>851180</v>
      </c>
    </row>
    <row r="498" spans="1:17" x14ac:dyDescent="0.2">
      <c r="A498">
        <v>794</v>
      </c>
      <c r="B498" t="s">
        <v>824</v>
      </c>
      <c r="C498" t="s">
        <v>34</v>
      </c>
      <c r="D498" s="4">
        <v>395846</v>
      </c>
      <c r="E498" t="s">
        <v>28</v>
      </c>
      <c r="F498">
        <v>725</v>
      </c>
      <c r="G498" s="1">
        <v>829597</v>
      </c>
      <c r="H498" t="s">
        <v>74</v>
      </c>
      <c r="I498" t="s">
        <v>32</v>
      </c>
      <c r="J498" t="s">
        <v>23</v>
      </c>
      <c r="K498" s="5">
        <v>18251.02</v>
      </c>
      <c r="L498" t="s">
        <v>626</v>
      </c>
      <c r="N498">
        <v>10</v>
      </c>
      <c r="O498">
        <v>1</v>
      </c>
      <c r="P498">
        <v>273847</v>
      </c>
      <c r="Q498">
        <v>461560</v>
      </c>
    </row>
    <row r="499" spans="1:17" x14ac:dyDescent="0.2">
      <c r="A499">
        <v>1224</v>
      </c>
      <c r="B499" t="s">
        <v>1115</v>
      </c>
      <c r="C499" t="s">
        <v>16</v>
      </c>
      <c r="D499" s="4">
        <v>255662</v>
      </c>
      <c r="E499" t="s">
        <v>17</v>
      </c>
      <c r="F499">
        <v>724</v>
      </c>
      <c r="G499" s="1">
        <v>763040</v>
      </c>
      <c r="H499" t="s">
        <v>29</v>
      </c>
      <c r="I499" t="s">
        <v>32</v>
      </c>
      <c r="J499" t="s">
        <v>23</v>
      </c>
      <c r="K499" s="5">
        <v>14561.22</v>
      </c>
      <c r="L499" t="s">
        <v>214</v>
      </c>
      <c r="N499">
        <v>13</v>
      </c>
      <c r="O499">
        <v>0</v>
      </c>
      <c r="P499">
        <v>273714</v>
      </c>
      <c r="Q499">
        <v>395208</v>
      </c>
    </row>
    <row r="500" spans="1:17" x14ac:dyDescent="0.2">
      <c r="A500">
        <v>701</v>
      </c>
      <c r="B500" t="s">
        <v>748</v>
      </c>
      <c r="C500" t="s">
        <v>34</v>
      </c>
      <c r="D500" s="4">
        <v>271700</v>
      </c>
      <c r="E500" t="s">
        <v>17</v>
      </c>
      <c r="F500">
        <v>696</v>
      </c>
      <c r="G500" s="1">
        <v>675298</v>
      </c>
      <c r="H500" t="s">
        <v>55</v>
      </c>
      <c r="I500" t="s">
        <v>32</v>
      </c>
      <c r="J500" t="s">
        <v>80</v>
      </c>
      <c r="K500" s="5">
        <v>14293.89</v>
      </c>
      <c r="L500" t="s">
        <v>89</v>
      </c>
      <c r="M500">
        <v>57</v>
      </c>
      <c r="N500">
        <v>14</v>
      </c>
      <c r="O500">
        <v>0</v>
      </c>
      <c r="P500">
        <v>272916</v>
      </c>
      <c r="Q500">
        <v>673772</v>
      </c>
    </row>
    <row r="501" spans="1:17" x14ac:dyDescent="0.2">
      <c r="A501">
        <v>1923</v>
      </c>
      <c r="B501" t="s">
        <v>1635</v>
      </c>
      <c r="C501" t="s">
        <v>16</v>
      </c>
      <c r="D501" s="4">
        <v>528836</v>
      </c>
      <c r="E501" t="s">
        <v>17</v>
      </c>
      <c r="F501">
        <v>718</v>
      </c>
      <c r="G501" s="1">
        <v>1140912</v>
      </c>
      <c r="H501" t="s">
        <v>31</v>
      </c>
      <c r="I501" t="s">
        <v>32</v>
      </c>
      <c r="J501" t="s">
        <v>23</v>
      </c>
      <c r="K501" s="5">
        <v>19899.650000000001</v>
      </c>
      <c r="L501" t="s">
        <v>45</v>
      </c>
      <c r="N501">
        <v>11</v>
      </c>
      <c r="O501">
        <v>0</v>
      </c>
      <c r="P501">
        <v>272403</v>
      </c>
      <c r="Q501">
        <v>517066</v>
      </c>
    </row>
    <row r="502" spans="1:17" x14ac:dyDescent="0.2">
      <c r="A502">
        <v>1597</v>
      </c>
      <c r="B502" t="s">
        <v>1389</v>
      </c>
      <c r="C502" t="s">
        <v>16</v>
      </c>
      <c r="D502" s="4">
        <v>519178</v>
      </c>
      <c r="E502" t="s">
        <v>28</v>
      </c>
      <c r="F502">
        <v>715</v>
      </c>
      <c r="G502" s="1">
        <v>1120962</v>
      </c>
      <c r="H502" t="s">
        <v>22</v>
      </c>
      <c r="I502" t="s">
        <v>19</v>
      </c>
      <c r="J502" t="s">
        <v>23</v>
      </c>
      <c r="K502" s="5">
        <v>17281.45</v>
      </c>
      <c r="L502" t="s">
        <v>59</v>
      </c>
      <c r="M502">
        <v>16</v>
      </c>
      <c r="N502">
        <v>5</v>
      </c>
      <c r="O502">
        <v>0</v>
      </c>
      <c r="P502">
        <v>272137</v>
      </c>
      <c r="Q502">
        <v>361350</v>
      </c>
    </row>
    <row r="503" spans="1:17" x14ac:dyDescent="0.2">
      <c r="A503">
        <v>1649</v>
      </c>
      <c r="B503" t="s">
        <v>1426</v>
      </c>
      <c r="C503" t="s">
        <v>16</v>
      </c>
      <c r="D503" s="4">
        <v>263714</v>
      </c>
      <c r="E503" t="s">
        <v>17</v>
      </c>
      <c r="F503">
        <v>743</v>
      </c>
      <c r="G503" s="1">
        <v>3416238</v>
      </c>
      <c r="H503" t="s">
        <v>22</v>
      </c>
      <c r="I503" t="s">
        <v>19</v>
      </c>
      <c r="J503" t="s">
        <v>20</v>
      </c>
      <c r="K503" s="5">
        <v>14547.54</v>
      </c>
      <c r="L503" t="s">
        <v>148</v>
      </c>
      <c r="N503">
        <v>9</v>
      </c>
      <c r="O503">
        <v>0</v>
      </c>
      <c r="P503">
        <v>271966</v>
      </c>
      <c r="Q503">
        <v>775654</v>
      </c>
    </row>
    <row r="504" spans="1:17" x14ac:dyDescent="0.2">
      <c r="A504">
        <v>277</v>
      </c>
      <c r="B504" t="s">
        <v>386</v>
      </c>
      <c r="C504" t="s">
        <v>34</v>
      </c>
      <c r="D504" s="4">
        <v>334356</v>
      </c>
      <c r="E504" t="s">
        <v>17</v>
      </c>
      <c r="F504">
        <v>749</v>
      </c>
      <c r="G504" s="1">
        <v>1636318</v>
      </c>
      <c r="H504" t="s">
        <v>42</v>
      </c>
      <c r="I504" t="s">
        <v>25</v>
      </c>
      <c r="J504" t="s">
        <v>20</v>
      </c>
      <c r="K504" s="5">
        <v>25635.75</v>
      </c>
      <c r="L504" t="s">
        <v>342</v>
      </c>
      <c r="N504">
        <v>15</v>
      </c>
      <c r="O504">
        <v>0</v>
      </c>
      <c r="P504">
        <v>271928</v>
      </c>
      <c r="Q504">
        <v>1363098</v>
      </c>
    </row>
    <row r="505" spans="1:17" x14ac:dyDescent="0.2">
      <c r="A505">
        <v>1311</v>
      </c>
      <c r="B505" t="s">
        <v>1186</v>
      </c>
      <c r="C505" t="s">
        <v>16</v>
      </c>
      <c r="D505" s="4">
        <v>306130</v>
      </c>
      <c r="E505" t="s">
        <v>28</v>
      </c>
      <c r="F505">
        <v>714</v>
      </c>
      <c r="G505" s="1">
        <v>1605158</v>
      </c>
      <c r="H505" t="s">
        <v>37</v>
      </c>
      <c r="I505" t="s">
        <v>25</v>
      </c>
      <c r="J505" t="s">
        <v>23</v>
      </c>
      <c r="K505" s="5">
        <v>18191.55</v>
      </c>
      <c r="L505" t="s">
        <v>252</v>
      </c>
      <c r="M505">
        <v>18</v>
      </c>
      <c r="N505">
        <v>15</v>
      </c>
      <c r="O505">
        <v>0</v>
      </c>
      <c r="P505">
        <v>271757</v>
      </c>
      <c r="Q505">
        <v>590370</v>
      </c>
    </row>
    <row r="506" spans="1:17" x14ac:dyDescent="0.2">
      <c r="A506">
        <v>1532</v>
      </c>
      <c r="B506" s="2" t="s">
        <v>1340</v>
      </c>
      <c r="C506" t="s">
        <v>16</v>
      </c>
      <c r="D506" s="4">
        <v>408540</v>
      </c>
      <c r="E506" t="s">
        <v>17</v>
      </c>
      <c r="F506">
        <v>718</v>
      </c>
      <c r="G506" s="1">
        <v>1335054</v>
      </c>
      <c r="H506" t="s">
        <v>18</v>
      </c>
      <c r="I506" t="s">
        <v>19</v>
      </c>
      <c r="J506" t="s">
        <v>23</v>
      </c>
      <c r="K506" s="5">
        <v>21027.11</v>
      </c>
      <c r="L506" t="s">
        <v>182</v>
      </c>
      <c r="M506">
        <v>18</v>
      </c>
      <c r="N506">
        <v>12</v>
      </c>
      <c r="O506">
        <v>0</v>
      </c>
      <c r="P506">
        <v>271548</v>
      </c>
      <c r="Q506">
        <v>335566</v>
      </c>
    </row>
    <row r="507" spans="1:17" x14ac:dyDescent="0.2">
      <c r="A507">
        <v>678</v>
      </c>
      <c r="B507" t="s">
        <v>728</v>
      </c>
      <c r="C507" t="s">
        <v>34</v>
      </c>
      <c r="D507" s="4">
        <v>64592</v>
      </c>
      <c r="E507" t="s">
        <v>17</v>
      </c>
      <c r="F507">
        <v>686</v>
      </c>
      <c r="G507" s="1">
        <v>1299581</v>
      </c>
      <c r="H507" t="s">
        <v>29</v>
      </c>
      <c r="I507" t="s">
        <v>19</v>
      </c>
      <c r="J507" t="s">
        <v>23</v>
      </c>
      <c r="K507" s="5">
        <v>35197.120000000003</v>
      </c>
      <c r="L507" t="s">
        <v>729</v>
      </c>
      <c r="N507">
        <v>20</v>
      </c>
      <c r="O507">
        <v>0</v>
      </c>
      <c r="P507">
        <v>271111</v>
      </c>
      <c r="Q507">
        <v>527582</v>
      </c>
    </row>
    <row r="508" spans="1:17" x14ac:dyDescent="0.2">
      <c r="A508">
        <v>1893</v>
      </c>
      <c r="B508" t="s">
        <v>1611</v>
      </c>
      <c r="C508" t="s">
        <v>16</v>
      </c>
      <c r="D508" s="4">
        <v>474144</v>
      </c>
      <c r="E508" t="s">
        <v>28</v>
      </c>
      <c r="F508">
        <v>657</v>
      </c>
      <c r="G508" s="1">
        <v>1139601</v>
      </c>
      <c r="H508" t="s">
        <v>55</v>
      </c>
      <c r="I508" t="s">
        <v>19</v>
      </c>
      <c r="J508" t="s">
        <v>23</v>
      </c>
      <c r="K508" s="5">
        <v>23457.02</v>
      </c>
      <c r="L508" t="s">
        <v>324</v>
      </c>
      <c r="M508">
        <v>23</v>
      </c>
      <c r="N508">
        <v>19</v>
      </c>
      <c r="O508">
        <v>0</v>
      </c>
      <c r="P508">
        <v>270921</v>
      </c>
      <c r="Q508">
        <v>637582</v>
      </c>
    </row>
    <row r="509" spans="1:17" x14ac:dyDescent="0.2">
      <c r="A509">
        <v>1054</v>
      </c>
      <c r="B509" t="s">
        <v>1001</v>
      </c>
      <c r="C509" t="s">
        <v>16</v>
      </c>
      <c r="D509" s="4">
        <v>225830</v>
      </c>
      <c r="E509" t="s">
        <v>28</v>
      </c>
      <c r="F509">
        <v>681</v>
      </c>
      <c r="G509" s="1">
        <v>2250360</v>
      </c>
      <c r="H509" t="s">
        <v>55</v>
      </c>
      <c r="I509" t="s">
        <v>19</v>
      </c>
      <c r="J509" t="s">
        <v>23</v>
      </c>
      <c r="K509" s="5">
        <v>27004.32</v>
      </c>
      <c r="L509" t="s">
        <v>750</v>
      </c>
      <c r="N509">
        <v>11</v>
      </c>
      <c r="O509">
        <v>1</v>
      </c>
      <c r="P509">
        <v>270579</v>
      </c>
      <c r="Q509">
        <v>417758</v>
      </c>
    </row>
    <row r="510" spans="1:17" x14ac:dyDescent="0.2">
      <c r="A510">
        <v>1720</v>
      </c>
      <c r="B510" t="s">
        <v>1482</v>
      </c>
      <c r="C510" t="s">
        <v>16</v>
      </c>
      <c r="D510" s="4">
        <v>404404</v>
      </c>
      <c r="E510" t="s">
        <v>17</v>
      </c>
      <c r="F510">
        <v>748</v>
      </c>
      <c r="G510" s="1">
        <v>2522364</v>
      </c>
      <c r="H510" t="s">
        <v>53</v>
      </c>
      <c r="I510" t="s">
        <v>19</v>
      </c>
      <c r="J510" t="s">
        <v>23</v>
      </c>
      <c r="K510" s="5">
        <v>6852.54</v>
      </c>
      <c r="L510" t="s">
        <v>888</v>
      </c>
      <c r="N510">
        <v>6</v>
      </c>
      <c r="O510">
        <v>0</v>
      </c>
      <c r="P510">
        <v>270370</v>
      </c>
      <c r="Q510">
        <v>692648</v>
      </c>
    </row>
    <row r="511" spans="1:17" x14ac:dyDescent="0.2">
      <c r="A511">
        <v>113</v>
      </c>
      <c r="B511" t="s">
        <v>198</v>
      </c>
      <c r="C511" t="s">
        <v>34</v>
      </c>
      <c r="D511" s="4">
        <v>349756</v>
      </c>
      <c r="E511" t="s">
        <v>28</v>
      </c>
      <c r="F511">
        <v>737</v>
      </c>
      <c r="G511" s="1">
        <v>2491945</v>
      </c>
      <c r="H511" t="s">
        <v>29</v>
      </c>
      <c r="I511" t="s">
        <v>32</v>
      </c>
      <c r="J511" t="s">
        <v>23</v>
      </c>
      <c r="K511" s="5">
        <v>23258.28</v>
      </c>
      <c r="L511" t="s">
        <v>150</v>
      </c>
      <c r="N511">
        <v>7</v>
      </c>
      <c r="O511">
        <v>0</v>
      </c>
      <c r="P511">
        <v>270332</v>
      </c>
      <c r="Q511">
        <v>660396</v>
      </c>
    </row>
    <row r="512" spans="1:17" x14ac:dyDescent="0.2">
      <c r="A512">
        <v>1935</v>
      </c>
      <c r="B512" t="s">
        <v>1644</v>
      </c>
      <c r="C512" t="s">
        <v>16</v>
      </c>
      <c r="D512" s="4">
        <v>655138</v>
      </c>
      <c r="E512" t="s">
        <v>17</v>
      </c>
      <c r="F512">
        <v>700</v>
      </c>
      <c r="G512" s="1">
        <v>1874844</v>
      </c>
      <c r="H512" t="s">
        <v>18</v>
      </c>
      <c r="I512" t="s">
        <v>19</v>
      </c>
      <c r="J512" t="s">
        <v>23</v>
      </c>
      <c r="K512" s="5">
        <v>36247.06</v>
      </c>
      <c r="L512" t="s">
        <v>84</v>
      </c>
      <c r="M512">
        <v>30</v>
      </c>
      <c r="N512">
        <v>19</v>
      </c>
      <c r="O512">
        <v>0</v>
      </c>
      <c r="P512">
        <v>269819</v>
      </c>
      <c r="Q512">
        <v>797016</v>
      </c>
    </row>
    <row r="513" spans="1:17" x14ac:dyDescent="0.2">
      <c r="A513">
        <v>790</v>
      </c>
      <c r="B513" t="s">
        <v>819</v>
      </c>
      <c r="C513" t="s">
        <v>16</v>
      </c>
      <c r="D513" s="4">
        <v>227546</v>
      </c>
      <c r="E513" t="s">
        <v>17</v>
      </c>
      <c r="F513">
        <v>709</v>
      </c>
      <c r="G513" s="1">
        <v>561450</v>
      </c>
      <c r="H513" t="s">
        <v>79</v>
      </c>
      <c r="I513" t="s">
        <v>32</v>
      </c>
      <c r="J513" t="s">
        <v>23</v>
      </c>
      <c r="K513" s="5">
        <v>16141.64</v>
      </c>
      <c r="L513" t="s">
        <v>35</v>
      </c>
      <c r="M513">
        <v>54</v>
      </c>
      <c r="N513">
        <v>10</v>
      </c>
      <c r="O513">
        <v>4</v>
      </c>
      <c r="P513">
        <v>269667</v>
      </c>
      <c r="Q513">
        <v>374858</v>
      </c>
    </row>
    <row r="514" spans="1:17" x14ac:dyDescent="0.2">
      <c r="A514">
        <v>1462</v>
      </c>
      <c r="B514" t="s">
        <v>1301</v>
      </c>
      <c r="C514" t="s">
        <v>34</v>
      </c>
      <c r="D514" s="4">
        <v>335258</v>
      </c>
      <c r="E514" t="s">
        <v>17</v>
      </c>
      <c r="F514">
        <v>737</v>
      </c>
      <c r="G514" s="1">
        <v>1534516</v>
      </c>
      <c r="H514" t="s">
        <v>29</v>
      </c>
      <c r="I514" t="s">
        <v>32</v>
      </c>
      <c r="J514" t="s">
        <v>80</v>
      </c>
      <c r="K514" s="5">
        <v>25319.59</v>
      </c>
      <c r="L514" t="s">
        <v>252</v>
      </c>
      <c r="N514">
        <v>6</v>
      </c>
      <c r="O514">
        <v>0</v>
      </c>
      <c r="P514">
        <v>269211</v>
      </c>
      <c r="Q514">
        <v>551694</v>
      </c>
    </row>
    <row r="515" spans="1:17" x14ac:dyDescent="0.2">
      <c r="A515">
        <v>1157</v>
      </c>
      <c r="B515" t="s">
        <v>1073</v>
      </c>
      <c r="C515" t="s">
        <v>16</v>
      </c>
      <c r="D515" s="4">
        <v>86262</v>
      </c>
      <c r="E515" t="s">
        <v>17</v>
      </c>
      <c r="F515">
        <v>738</v>
      </c>
      <c r="G515" s="1">
        <v>863208</v>
      </c>
      <c r="H515" t="s">
        <v>29</v>
      </c>
      <c r="I515" t="s">
        <v>25</v>
      </c>
      <c r="J515" t="s">
        <v>23</v>
      </c>
      <c r="K515" s="5">
        <v>19997.88</v>
      </c>
      <c r="L515" t="s">
        <v>168</v>
      </c>
      <c r="M515">
        <v>46</v>
      </c>
      <c r="N515">
        <v>21</v>
      </c>
      <c r="O515">
        <v>1</v>
      </c>
      <c r="P515">
        <v>269021</v>
      </c>
      <c r="Q515">
        <v>1207338</v>
      </c>
    </row>
    <row r="516" spans="1:17" x14ac:dyDescent="0.2">
      <c r="A516">
        <v>1890</v>
      </c>
      <c r="B516" t="s">
        <v>1608</v>
      </c>
      <c r="C516" t="s">
        <v>16</v>
      </c>
      <c r="D516" s="4">
        <v>675048</v>
      </c>
      <c r="E516" t="s">
        <v>17</v>
      </c>
      <c r="F516">
        <v>732</v>
      </c>
      <c r="G516" s="1">
        <v>2444806</v>
      </c>
      <c r="H516" t="s">
        <v>22</v>
      </c>
      <c r="I516" t="s">
        <v>32</v>
      </c>
      <c r="J516" t="s">
        <v>23</v>
      </c>
      <c r="K516" s="5">
        <v>27504.02</v>
      </c>
      <c r="L516" t="s">
        <v>46</v>
      </c>
      <c r="M516">
        <v>33</v>
      </c>
      <c r="N516">
        <v>8</v>
      </c>
      <c r="O516">
        <v>0</v>
      </c>
      <c r="P516">
        <v>268964</v>
      </c>
      <c r="Q516">
        <v>339636</v>
      </c>
    </row>
    <row r="517" spans="1:17" x14ac:dyDescent="0.2">
      <c r="A517">
        <v>507</v>
      </c>
      <c r="B517" t="s">
        <v>599</v>
      </c>
      <c r="C517" t="s">
        <v>16</v>
      </c>
      <c r="D517" s="4">
        <v>590986</v>
      </c>
      <c r="E517" t="s">
        <v>28</v>
      </c>
      <c r="F517">
        <v>613</v>
      </c>
      <c r="G517" s="1">
        <v>1156511</v>
      </c>
      <c r="H517" t="s">
        <v>29</v>
      </c>
      <c r="I517" t="s">
        <v>32</v>
      </c>
      <c r="J517" t="s">
        <v>23</v>
      </c>
      <c r="K517" s="5">
        <v>22060.52</v>
      </c>
      <c r="L517" t="s">
        <v>90</v>
      </c>
      <c r="N517">
        <v>11</v>
      </c>
      <c r="O517">
        <v>0</v>
      </c>
      <c r="P517">
        <v>268926</v>
      </c>
      <c r="Q517">
        <v>331254</v>
      </c>
    </row>
    <row r="518" spans="1:17" x14ac:dyDescent="0.2">
      <c r="A518">
        <v>198</v>
      </c>
      <c r="B518" t="s">
        <v>300</v>
      </c>
      <c r="C518" t="s">
        <v>16</v>
      </c>
      <c r="D518" s="4">
        <v>520982</v>
      </c>
      <c r="E518" t="s">
        <v>28</v>
      </c>
      <c r="F518">
        <v>724</v>
      </c>
      <c r="G518" s="1">
        <v>1031111</v>
      </c>
      <c r="H518" t="s">
        <v>22</v>
      </c>
      <c r="I518" t="s">
        <v>32</v>
      </c>
      <c r="J518" t="s">
        <v>23</v>
      </c>
      <c r="K518" s="5">
        <v>17013.169999999998</v>
      </c>
      <c r="L518" t="s">
        <v>127</v>
      </c>
      <c r="N518">
        <v>12</v>
      </c>
      <c r="O518">
        <v>0</v>
      </c>
      <c r="P518">
        <v>267976</v>
      </c>
      <c r="Q518">
        <v>475178</v>
      </c>
    </row>
    <row r="519" spans="1:17" x14ac:dyDescent="0.2">
      <c r="A519">
        <v>918</v>
      </c>
      <c r="B519" t="s">
        <v>914</v>
      </c>
      <c r="C519" t="s">
        <v>16</v>
      </c>
      <c r="D519" s="4">
        <v>134288</v>
      </c>
      <c r="E519" t="s">
        <v>17</v>
      </c>
      <c r="F519">
        <v>723</v>
      </c>
      <c r="G519" s="1">
        <v>869801</v>
      </c>
      <c r="H519" t="s">
        <v>22</v>
      </c>
      <c r="I519" t="s">
        <v>19</v>
      </c>
      <c r="J519" t="s">
        <v>23</v>
      </c>
      <c r="K519" s="5">
        <v>13336.86</v>
      </c>
      <c r="L519" t="s">
        <v>84</v>
      </c>
      <c r="N519">
        <v>10</v>
      </c>
      <c r="O519">
        <v>0</v>
      </c>
      <c r="P519">
        <v>267007</v>
      </c>
      <c r="Q519">
        <v>411664</v>
      </c>
    </row>
    <row r="520" spans="1:17" x14ac:dyDescent="0.2">
      <c r="A520">
        <v>1076</v>
      </c>
      <c r="B520" t="s">
        <v>1014</v>
      </c>
      <c r="C520" t="s">
        <v>16</v>
      </c>
      <c r="D520" s="4">
        <v>183326</v>
      </c>
      <c r="E520" t="s">
        <v>17</v>
      </c>
      <c r="F520">
        <v>707</v>
      </c>
      <c r="G520" s="1">
        <v>1248053</v>
      </c>
      <c r="H520" t="s">
        <v>42</v>
      </c>
      <c r="I520" t="s">
        <v>25</v>
      </c>
      <c r="J520" t="s">
        <v>23</v>
      </c>
      <c r="K520" s="5">
        <v>15392.47</v>
      </c>
      <c r="L520" t="s">
        <v>120</v>
      </c>
      <c r="N520">
        <v>13</v>
      </c>
      <c r="O520">
        <v>0</v>
      </c>
      <c r="P520">
        <v>266361</v>
      </c>
      <c r="Q520">
        <v>403172</v>
      </c>
    </row>
    <row r="521" spans="1:17" x14ac:dyDescent="0.2">
      <c r="A521">
        <v>46</v>
      </c>
      <c r="B521" t="s">
        <v>102</v>
      </c>
      <c r="C521" t="s">
        <v>16</v>
      </c>
      <c r="D521" s="4">
        <v>266112</v>
      </c>
      <c r="E521" t="s">
        <v>17</v>
      </c>
      <c r="F521">
        <v>750</v>
      </c>
      <c r="G521" s="1">
        <v>919296</v>
      </c>
      <c r="H521" t="s">
        <v>74</v>
      </c>
      <c r="I521" t="s">
        <v>32</v>
      </c>
      <c r="J521" t="s">
        <v>23</v>
      </c>
      <c r="K521" s="5">
        <v>12946.79</v>
      </c>
      <c r="L521" t="s">
        <v>103</v>
      </c>
      <c r="N521">
        <v>9</v>
      </c>
      <c r="O521">
        <v>0</v>
      </c>
      <c r="P521">
        <v>266266</v>
      </c>
      <c r="Q521">
        <v>485518</v>
      </c>
    </row>
    <row r="522" spans="1:17" x14ac:dyDescent="0.2">
      <c r="A522">
        <v>490</v>
      </c>
      <c r="B522" t="s">
        <v>582</v>
      </c>
      <c r="C522" t="s">
        <v>16</v>
      </c>
      <c r="D522" s="4">
        <v>648516</v>
      </c>
      <c r="E522" t="s">
        <v>17</v>
      </c>
      <c r="F522">
        <v>730</v>
      </c>
      <c r="G522" s="1">
        <v>1400205</v>
      </c>
      <c r="H522" t="s">
        <v>79</v>
      </c>
      <c r="I522" t="s">
        <v>19</v>
      </c>
      <c r="J522" t="s">
        <v>23</v>
      </c>
      <c r="K522" s="5">
        <v>21353.15</v>
      </c>
      <c r="L522" t="s">
        <v>157</v>
      </c>
      <c r="M522">
        <v>69</v>
      </c>
      <c r="N522">
        <v>8</v>
      </c>
      <c r="O522">
        <v>0</v>
      </c>
      <c r="P522">
        <v>265905</v>
      </c>
      <c r="Q522">
        <v>332156</v>
      </c>
    </row>
    <row r="523" spans="1:17" x14ac:dyDescent="0.2">
      <c r="A523">
        <v>1328</v>
      </c>
      <c r="B523" t="s">
        <v>1197</v>
      </c>
      <c r="C523" t="s">
        <v>16</v>
      </c>
      <c r="D523" s="4">
        <v>269478</v>
      </c>
      <c r="E523" t="s">
        <v>17</v>
      </c>
      <c r="F523">
        <v>715</v>
      </c>
      <c r="G523" s="1">
        <v>930905</v>
      </c>
      <c r="H523" t="s">
        <v>79</v>
      </c>
      <c r="I523" t="s">
        <v>19</v>
      </c>
      <c r="J523" t="s">
        <v>23</v>
      </c>
      <c r="K523" s="5">
        <v>26143.05</v>
      </c>
      <c r="L523" t="s">
        <v>395</v>
      </c>
      <c r="M523">
        <v>76</v>
      </c>
      <c r="N523">
        <v>16</v>
      </c>
      <c r="O523">
        <v>1</v>
      </c>
      <c r="P523">
        <v>265772</v>
      </c>
      <c r="Q523">
        <v>575212</v>
      </c>
    </row>
    <row r="524" spans="1:17" x14ac:dyDescent="0.2">
      <c r="A524">
        <v>1659</v>
      </c>
      <c r="B524" t="s">
        <v>1436</v>
      </c>
      <c r="C524" t="s">
        <v>34</v>
      </c>
      <c r="D524" s="4">
        <v>90090</v>
      </c>
      <c r="E524" t="s">
        <v>17</v>
      </c>
      <c r="F524">
        <v>711</v>
      </c>
      <c r="G524" s="1">
        <v>1653437</v>
      </c>
      <c r="H524" t="s">
        <v>37</v>
      </c>
      <c r="I524" t="s">
        <v>32</v>
      </c>
      <c r="J524" t="s">
        <v>87</v>
      </c>
      <c r="K524" s="5">
        <v>27695.16</v>
      </c>
      <c r="L524" t="s">
        <v>347</v>
      </c>
      <c r="N524">
        <v>16</v>
      </c>
      <c r="O524">
        <v>0</v>
      </c>
      <c r="P524">
        <v>265696</v>
      </c>
      <c r="Q524">
        <v>479952</v>
      </c>
    </row>
    <row r="525" spans="1:17" x14ac:dyDescent="0.2">
      <c r="A525">
        <v>982</v>
      </c>
      <c r="B525" t="s">
        <v>955</v>
      </c>
      <c r="C525" t="s">
        <v>34</v>
      </c>
      <c r="D525" s="4">
        <v>268730</v>
      </c>
      <c r="E525" t="s">
        <v>28</v>
      </c>
      <c r="F525">
        <v>681</v>
      </c>
      <c r="G525" s="1">
        <v>1218432</v>
      </c>
      <c r="H525" t="s">
        <v>42</v>
      </c>
      <c r="I525" t="s">
        <v>32</v>
      </c>
      <c r="J525" t="s">
        <v>23</v>
      </c>
      <c r="K525" s="5">
        <v>19819.66</v>
      </c>
      <c r="L525" t="s">
        <v>332</v>
      </c>
      <c r="N525">
        <v>6</v>
      </c>
      <c r="O525">
        <v>0</v>
      </c>
      <c r="P525">
        <v>265677</v>
      </c>
      <c r="Q525">
        <v>383086</v>
      </c>
    </row>
    <row r="526" spans="1:17" x14ac:dyDescent="0.2">
      <c r="A526">
        <v>1386</v>
      </c>
      <c r="B526" t="s">
        <v>1240</v>
      </c>
      <c r="C526" t="s">
        <v>34</v>
      </c>
      <c r="D526" s="4">
        <v>780560</v>
      </c>
      <c r="E526" t="s">
        <v>28</v>
      </c>
      <c r="F526">
        <v>614</v>
      </c>
      <c r="G526" s="1">
        <v>1637135</v>
      </c>
      <c r="H526" t="s">
        <v>31</v>
      </c>
      <c r="I526" t="s">
        <v>25</v>
      </c>
      <c r="J526" t="s">
        <v>20</v>
      </c>
      <c r="K526" s="5">
        <v>43383.839999999997</v>
      </c>
      <c r="L526" t="s">
        <v>594</v>
      </c>
      <c r="M526">
        <v>30</v>
      </c>
      <c r="N526">
        <v>10</v>
      </c>
      <c r="O526">
        <v>1</v>
      </c>
      <c r="P526">
        <v>265354</v>
      </c>
      <c r="Q526">
        <v>618200</v>
      </c>
    </row>
    <row r="527" spans="1:17" x14ac:dyDescent="0.2">
      <c r="A527">
        <v>1233</v>
      </c>
      <c r="B527" t="s">
        <v>1123</v>
      </c>
      <c r="C527" t="s">
        <v>16</v>
      </c>
      <c r="D527" s="4">
        <v>66550</v>
      </c>
      <c r="E527" t="s">
        <v>17</v>
      </c>
      <c r="F527">
        <v>745</v>
      </c>
      <c r="G527" s="1">
        <v>1245374</v>
      </c>
      <c r="H527" t="s">
        <v>22</v>
      </c>
      <c r="I527" t="s">
        <v>19</v>
      </c>
      <c r="J527" t="s">
        <v>20</v>
      </c>
      <c r="K527" s="5">
        <v>31756.98</v>
      </c>
      <c r="L527" t="s">
        <v>99</v>
      </c>
      <c r="N527">
        <v>14</v>
      </c>
      <c r="O527">
        <v>0</v>
      </c>
      <c r="P527">
        <v>265164</v>
      </c>
      <c r="Q527">
        <v>864886</v>
      </c>
    </row>
    <row r="528" spans="1:17" x14ac:dyDescent="0.2">
      <c r="A528">
        <v>1252</v>
      </c>
      <c r="B528" t="s">
        <v>1141</v>
      </c>
      <c r="C528" t="s">
        <v>16</v>
      </c>
      <c r="D528" s="4">
        <v>212256</v>
      </c>
      <c r="E528" t="s">
        <v>17</v>
      </c>
      <c r="F528">
        <v>727</v>
      </c>
      <c r="G528" s="1">
        <v>907212</v>
      </c>
      <c r="H528" t="s">
        <v>49</v>
      </c>
      <c r="I528" t="s">
        <v>32</v>
      </c>
      <c r="J528" t="s">
        <v>23</v>
      </c>
      <c r="K528" s="5">
        <v>20261.22</v>
      </c>
      <c r="L528" t="s">
        <v>90</v>
      </c>
      <c r="N528">
        <v>6</v>
      </c>
      <c r="O528">
        <v>0</v>
      </c>
      <c r="P528">
        <v>265164</v>
      </c>
      <c r="Q528">
        <v>348898</v>
      </c>
    </row>
    <row r="529" spans="1:17" x14ac:dyDescent="0.2">
      <c r="A529">
        <v>1652</v>
      </c>
      <c r="B529" t="s">
        <v>1429</v>
      </c>
      <c r="C529" t="s">
        <v>16</v>
      </c>
      <c r="D529" s="4">
        <v>433928</v>
      </c>
      <c r="E529" t="s">
        <v>17</v>
      </c>
      <c r="F529">
        <v>747</v>
      </c>
      <c r="G529" s="1">
        <v>1030579</v>
      </c>
      <c r="H529" t="s">
        <v>74</v>
      </c>
      <c r="I529" t="s">
        <v>25</v>
      </c>
      <c r="J529" t="s">
        <v>23</v>
      </c>
      <c r="K529" s="5">
        <v>13740.99</v>
      </c>
      <c r="L529" t="s">
        <v>77</v>
      </c>
      <c r="N529">
        <v>7</v>
      </c>
      <c r="O529">
        <v>0</v>
      </c>
      <c r="P529">
        <v>264708</v>
      </c>
      <c r="Q529">
        <v>1001660</v>
      </c>
    </row>
    <row r="530" spans="1:17" x14ac:dyDescent="0.2">
      <c r="A530">
        <v>1681</v>
      </c>
      <c r="B530" t="s">
        <v>1452</v>
      </c>
      <c r="C530" t="s">
        <v>16</v>
      </c>
      <c r="D530" s="4">
        <v>454058</v>
      </c>
      <c r="E530" t="s">
        <v>17</v>
      </c>
      <c r="F530">
        <v>749</v>
      </c>
      <c r="G530" s="1">
        <v>2644116</v>
      </c>
      <c r="H530" t="s">
        <v>49</v>
      </c>
      <c r="I530" t="s">
        <v>19</v>
      </c>
      <c r="J530" t="s">
        <v>23</v>
      </c>
      <c r="K530" s="5">
        <v>9805.33</v>
      </c>
      <c r="L530" t="s">
        <v>147</v>
      </c>
      <c r="N530">
        <v>9</v>
      </c>
      <c r="O530">
        <v>0</v>
      </c>
      <c r="P530">
        <v>263359</v>
      </c>
      <c r="Q530">
        <v>1040798</v>
      </c>
    </row>
    <row r="531" spans="1:17" x14ac:dyDescent="0.2">
      <c r="A531">
        <v>319</v>
      </c>
      <c r="B531" t="s">
        <v>427</v>
      </c>
      <c r="C531" t="s">
        <v>34</v>
      </c>
      <c r="D531" s="4">
        <v>107712</v>
      </c>
      <c r="E531" t="s">
        <v>17</v>
      </c>
      <c r="F531">
        <v>744</v>
      </c>
      <c r="G531" s="1">
        <v>576688</v>
      </c>
      <c r="H531" t="s">
        <v>22</v>
      </c>
      <c r="I531" t="s">
        <v>32</v>
      </c>
      <c r="J531" t="s">
        <v>23</v>
      </c>
      <c r="K531" s="5">
        <v>7256.67</v>
      </c>
      <c r="L531" t="s">
        <v>252</v>
      </c>
      <c r="N531">
        <v>15</v>
      </c>
      <c r="O531">
        <v>0</v>
      </c>
      <c r="P531">
        <v>263321</v>
      </c>
      <c r="Q531">
        <v>671572</v>
      </c>
    </row>
    <row r="532" spans="1:17" x14ac:dyDescent="0.2">
      <c r="A532">
        <v>418</v>
      </c>
      <c r="B532" t="s">
        <v>523</v>
      </c>
      <c r="C532" t="s">
        <v>16</v>
      </c>
      <c r="D532" s="4">
        <v>407528</v>
      </c>
      <c r="E532" t="s">
        <v>28</v>
      </c>
      <c r="F532">
        <v>711</v>
      </c>
      <c r="G532" s="1">
        <v>928226</v>
      </c>
      <c r="H532" t="s">
        <v>42</v>
      </c>
      <c r="I532" t="s">
        <v>32</v>
      </c>
      <c r="J532" t="s">
        <v>23</v>
      </c>
      <c r="K532" s="5">
        <v>18487.38</v>
      </c>
      <c r="L532" t="s">
        <v>338</v>
      </c>
      <c r="N532">
        <v>5</v>
      </c>
      <c r="O532">
        <v>0</v>
      </c>
      <c r="P532">
        <v>263093</v>
      </c>
      <c r="Q532">
        <v>333652</v>
      </c>
    </row>
    <row r="533" spans="1:17" x14ac:dyDescent="0.2">
      <c r="A533">
        <v>1564</v>
      </c>
      <c r="B533" t="s">
        <v>1362</v>
      </c>
      <c r="C533" t="s">
        <v>16</v>
      </c>
      <c r="D533" s="4">
        <v>354530</v>
      </c>
      <c r="E533" t="s">
        <v>28</v>
      </c>
      <c r="F533">
        <v>724</v>
      </c>
      <c r="G533" s="1">
        <v>822890</v>
      </c>
      <c r="H533" t="s">
        <v>31</v>
      </c>
      <c r="I533" t="s">
        <v>32</v>
      </c>
      <c r="J533" t="s">
        <v>23</v>
      </c>
      <c r="K533" s="5">
        <v>15730.86</v>
      </c>
      <c r="L533" t="s">
        <v>197</v>
      </c>
      <c r="N533">
        <v>15</v>
      </c>
      <c r="O533">
        <v>0</v>
      </c>
      <c r="P533">
        <v>262637</v>
      </c>
      <c r="Q533">
        <v>1055912</v>
      </c>
    </row>
    <row r="534" spans="1:17" x14ac:dyDescent="0.2">
      <c r="A534">
        <v>1084</v>
      </c>
      <c r="B534" t="s">
        <v>1019</v>
      </c>
      <c r="C534" t="s">
        <v>16</v>
      </c>
      <c r="D534" s="4">
        <v>367598</v>
      </c>
      <c r="E534" t="s">
        <v>28</v>
      </c>
      <c r="F534">
        <v>708</v>
      </c>
      <c r="G534" s="1">
        <v>821712</v>
      </c>
      <c r="H534" t="s">
        <v>79</v>
      </c>
      <c r="I534" t="s">
        <v>32</v>
      </c>
      <c r="J534" t="s">
        <v>23</v>
      </c>
      <c r="K534" s="5">
        <v>22870.87</v>
      </c>
      <c r="L534" t="s">
        <v>354</v>
      </c>
      <c r="N534">
        <v>12</v>
      </c>
      <c r="O534">
        <v>0</v>
      </c>
      <c r="P534">
        <v>262295</v>
      </c>
      <c r="Q534">
        <v>560340</v>
      </c>
    </row>
    <row r="535" spans="1:17" x14ac:dyDescent="0.2">
      <c r="A535">
        <v>1451</v>
      </c>
      <c r="B535" t="s">
        <v>1294</v>
      </c>
      <c r="C535" t="s">
        <v>16</v>
      </c>
      <c r="D535" s="4">
        <v>270116</v>
      </c>
      <c r="E535" t="s">
        <v>17</v>
      </c>
      <c r="F535">
        <v>746</v>
      </c>
      <c r="G535" s="1">
        <v>1652468</v>
      </c>
      <c r="H535" t="s">
        <v>22</v>
      </c>
      <c r="I535" t="s">
        <v>19</v>
      </c>
      <c r="J535" t="s">
        <v>23</v>
      </c>
      <c r="K535" s="5">
        <v>16937.740000000002</v>
      </c>
      <c r="L535" t="s">
        <v>182</v>
      </c>
      <c r="N535">
        <v>7</v>
      </c>
      <c r="O535">
        <v>0</v>
      </c>
      <c r="P535">
        <v>261402</v>
      </c>
      <c r="Q535">
        <v>441232</v>
      </c>
    </row>
    <row r="536" spans="1:17" x14ac:dyDescent="0.2">
      <c r="A536">
        <v>160</v>
      </c>
      <c r="B536" t="s">
        <v>253</v>
      </c>
      <c r="C536" t="s">
        <v>16</v>
      </c>
      <c r="D536" s="4">
        <v>254562</v>
      </c>
      <c r="E536" t="s">
        <v>17</v>
      </c>
      <c r="F536">
        <v>738</v>
      </c>
      <c r="G536" s="1">
        <v>669123</v>
      </c>
      <c r="H536" t="s">
        <v>79</v>
      </c>
      <c r="I536" t="s">
        <v>32</v>
      </c>
      <c r="J536" t="s">
        <v>23</v>
      </c>
      <c r="K536" s="5">
        <v>13549.66</v>
      </c>
      <c r="L536" t="s">
        <v>69</v>
      </c>
      <c r="N536">
        <v>13</v>
      </c>
      <c r="O536">
        <v>0</v>
      </c>
      <c r="P536">
        <v>261383</v>
      </c>
      <c r="Q536">
        <v>743600</v>
      </c>
    </row>
    <row r="537" spans="1:17" x14ac:dyDescent="0.2">
      <c r="A537">
        <v>1668</v>
      </c>
      <c r="B537" t="s">
        <v>1443</v>
      </c>
      <c r="C537" t="s">
        <v>16</v>
      </c>
      <c r="D537" s="4">
        <v>445456</v>
      </c>
      <c r="E537" t="s">
        <v>17</v>
      </c>
      <c r="F537">
        <v>745</v>
      </c>
      <c r="G537" s="1">
        <v>2885340</v>
      </c>
      <c r="H537" t="s">
        <v>29</v>
      </c>
      <c r="I537" t="s">
        <v>19</v>
      </c>
      <c r="J537" t="s">
        <v>23</v>
      </c>
      <c r="K537" s="5">
        <v>53859.68</v>
      </c>
      <c r="L537" t="s">
        <v>114</v>
      </c>
      <c r="N537">
        <v>13</v>
      </c>
      <c r="O537">
        <v>0</v>
      </c>
      <c r="P537">
        <v>261231</v>
      </c>
      <c r="Q537">
        <v>598972</v>
      </c>
    </row>
    <row r="538" spans="1:17" x14ac:dyDescent="0.2">
      <c r="A538">
        <v>1630</v>
      </c>
      <c r="B538" t="s">
        <v>1413</v>
      </c>
      <c r="C538" t="s">
        <v>16</v>
      </c>
      <c r="D538" s="4">
        <v>334158</v>
      </c>
      <c r="E538" t="s">
        <v>28</v>
      </c>
      <c r="F538">
        <v>674</v>
      </c>
      <c r="G538" s="1">
        <v>1074013</v>
      </c>
      <c r="H538" t="s">
        <v>31</v>
      </c>
      <c r="I538" t="s">
        <v>25</v>
      </c>
      <c r="J538" t="s">
        <v>23</v>
      </c>
      <c r="K538" s="5">
        <v>9003.91</v>
      </c>
      <c r="L538" t="s">
        <v>216</v>
      </c>
      <c r="N538">
        <v>11</v>
      </c>
      <c r="O538">
        <v>0</v>
      </c>
      <c r="P538">
        <v>261155</v>
      </c>
      <c r="Q538">
        <v>316316</v>
      </c>
    </row>
    <row r="539" spans="1:17" x14ac:dyDescent="0.2">
      <c r="A539">
        <v>1869</v>
      </c>
      <c r="B539" t="s">
        <v>1591</v>
      </c>
      <c r="C539" t="s">
        <v>16</v>
      </c>
      <c r="D539" s="4">
        <v>649374</v>
      </c>
      <c r="E539" t="s">
        <v>17</v>
      </c>
      <c r="F539">
        <v>675</v>
      </c>
      <c r="G539" s="1">
        <v>1682469</v>
      </c>
      <c r="H539" t="s">
        <v>29</v>
      </c>
      <c r="I539" t="s">
        <v>32</v>
      </c>
      <c r="J539" t="s">
        <v>23</v>
      </c>
      <c r="K539" s="5">
        <v>33088.5</v>
      </c>
      <c r="L539" t="s">
        <v>81</v>
      </c>
      <c r="M539">
        <v>40</v>
      </c>
      <c r="N539">
        <v>20</v>
      </c>
      <c r="O539">
        <v>0</v>
      </c>
      <c r="P539">
        <v>261098</v>
      </c>
      <c r="Q539">
        <v>439428</v>
      </c>
    </row>
    <row r="540" spans="1:17" x14ac:dyDescent="0.2">
      <c r="A540">
        <v>97</v>
      </c>
      <c r="B540" t="s">
        <v>174</v>
      </c>
      <c r="C540" t="s">
        <v>16</v>
      </c>
      <c r="D540" s="4">
        <v>158818</v>
      </c>
      <c r="E540" t="s">
        <v>17</v>
      </c>
      <c r="F540">
        <v>731</v>
      </c>
      <c r="G540" s="1">
        <v>315666</v>
      </c>
      <c r="I540" t="s">
        <v>25</v>
      </c>
      <c r="J540" t="s">
        <v>23</v>
      </c>
      <c r="K540" s="5">
        <v>8522.83</v>
      </c>
      <c r="L540" t="s">
        <v>171</v>
      </c>
      <c r="M540">
        <v>60</v>
      </c>
      <c r="N540">
        <v>13</v>
      </c>
      <c r="O540">
        <v>2</v>
      </c>
      <c r="P540">
        <v>260072</v>
      </c>
      <c r="Q540">
        <v>756646</v>
      </c>
    </row>
    <row r="541" spans="1:17" x14ac:dyDescent="0.2">
      <c r="A541">
        <v>532</v>
      </c>
      <c r="B541" t="s">
        <v>616</v>
      </c>
      <c r="C541" t="s">
        <v>16</v>
      </c>
      <c r="D541" s="4">
        <v>156552</v>
      </c>
      <c r="E541" t="s">
        <v>17</v>
      </c>
      <c r="F541">
        <v>720</v>
      </c>
      <c r="G541" s="1">
        <v>1840397</v>
      </c>
      <c r="H541" t="s">
        <v>22</v>
      </c>
      <c r="I541" t="s">
        <v>19</v>
      </c>
      <c r="J541" t="s">
        <v>23</v>
      </c>
      <c r="K541" s="5">
        <v>31440.25</v>
      </c>
      <c r="L541" t="s">
        <v>617</v>
      </c>
      <c r="M541">
        <v>45</v>
      </c>
      <c r="N541">
        <v>10</v>
      </c>
      <c r="O541">
        <v>0</v>
      </c>
      <c r="P541">
        <v>258400</v>
      </c>
      <c r="Q541">
        <v>406538</v>
      </c>
    </row>
    <row r="542" spans="1:17" x14ac:dyDescent="0.2">
      <c r="A542">
        <v>799</v>
      </c>
      <c r="B542" t="s">
        <v>827</v>
      </c>
      <c r="C542" t="s">
        <v>16</v>
      </c>
      <c r="D542" s="4">
        <v>270402</v>
      </c>
      <c r="E542" t="s">
        <v>28</v>
      </c>
      <c r="F542">
        <v>690</v>
      </c>
      <c r="G542" s="1">
        <v>1044373</v>
      </c>
      <c r="H542" t="s">
        <v>22</v>
      </c>
      <c r="I542" t="s">
        <v>25</v>
      </c>
      <c r="J542" t="s">
        <v>23</v>
      </c>
      <c r="K542" s="5">
        <v>17928.21</v>
      </c>
      <c r="L542" t="s">
        <v>272</v>
      </c>
      <c r="N542">
        <v>12</v>
      </c>
      <c r="O542">
        <v>0</v>
      </c>
      <c r="P542">
        <v>258305</v>
      </c>
      <c r="Q542">
        <v>441144</v>
      </c>
    </row>
    <row r="543" spans="1:17" x14ac:dyDescent="0.2">
      <c r="A543">
        <v>912</v>
      </c>
      <c r="B543" t="s">
        <v>909</v>
      </c>
      <c r="C543" t="s">
        <v>34</v>
      </c>
      <c r="D543" s="4">
        <v>266882</v>
      </c>
      <c r="E543" t="s">
        <v>17</v>
      </c>
      <c r="F543">
        <v>698</v>
      </c>
      <c r="G543" s="1">
        <v>1382915</v>
      </c>
      <c r="H543" t="s">
        <v>22</v>
      </c>
      <c r="I543" t="s">
        <v>32</v>
      </c>
      <c r="J543" t="s">
        <v>23</v>
      </c>
      <c r="K543" s="5">
        <v>21976.73</v>
      </c>
      <c r="L543" t="s">
        <v>299</v>
      </c>
      <c r="M543">
        <v>34</v>
      </c>
      <c r="N543">
        <v>10</v>
      </c>
      <c r="O543">
        <v>0</v>
      </c>
      <c r="P543">
        <v>257678</v>
      </c>
      <c r="Q543">
        <v>336006</v>
      </c>
    </row>
    <row r="544" spans="1:17" x14ac:dyDescent="0.2">
      <c r="A544">
        <v>1428</v>
      </c>
      <c r="B544" t="s">
        <v>1277</v>
      </c>
      <c r="C544" t="s">
        <v>16</v>
      </c>
      <c r="D544" s="4">
        <v>334400</v>
      </c>
      <c r="E544" t="s">
        <v>17</v>
      </c>
      <c r="F544">
        <v>735</v>
      </c>
      <c r="G544" s="1">
        <v>1058908</v>
      </c>
      <c r="H544" t="s">
        <v>18</v>
      </c>
      <c r="I544" t="s">
        <v>19</v>
      </c>
      <c r="J544" t="s">
        <v>23</v>
      </c>
      <c r="K544" s="5">
        <v>20295.61</v>
      </c>
      <c r="L544" t="s">
        <v>136</v>
      </c>
      <c r="N544">
        <v>14</v>
      </c>
      <c r="O544">
        <v>1</v>
      </c>
      <c r="P544">
        <v>256348</v>
      </c>
      <c r="Q544">
        <v>463804</v>
      </c>
    </row>
    <row r="545" spans="1:17" x14ac:dyDescent="0.2">
      <c r="A545">
        <v>4</v>
      </c>
      <c r="B545" t="s">
        <v>27</v>
      </c>
      <c r="C545" t="s">
        <v>16</v>
      </c>
      <c r="D545" s="4">
        <v>347666</v>
      </c>
      <c r="E545" t="s">
        <v>28</v>
      </c>
      <c r="F545">
        <v>721</v>
      </c>
      <c r="G545" s="1">
        <v>806949</v>
      </c>
      <c r="H545" t="s">
        <v>29</v>
      </c>
      <c r="I545" t="s">
        <v>25</v>
      </c>
      <c r="J545" t="s">
        <v>23</v>
      </c>
      <c r="K545" s="5">
        <v>8741.9</v>
      </c>
      <c r="L545" t="s">
        <v>30</v>
      </c>
      <c r="N545">
        <v>9</v>
      </c>
      <c r="O545">
        <v>0</v>
      </c>
      <c r="P545">
        <v>256329</v>
      </c>
      <c r="Q545">
        <v>386958</v>
      </c>
    </row>
    <row r="546" spans="1:17" x14ac:dyDescent="0.2">
      <c r="A546">
        <v>407</v>
      </c>
      <c r="B546" t="s">
        <v>511</v>
      </c>
      <c r="C546" t="s">
        <v>34</v>
      </c>
      <c r="D546" s="4">
        <v>539176</v>
      </c>
      <c r="E546" t="s">
        <v>28</v>
      </c>
      <c r="F546">
        <v>712</v>
      </c>
      <c r="G546" s="1">
        <v>1154801</v>
      </c>
      <c r="H546" t="s">
        <v>22</v>
      </c>
      <c r="I546" t="s">
        <v>19</v>
      </c>
      <c r="J546" t="s">
        <v>20</v>
      </c>
      <c r="K546" s="5">
        <v>14338.54</v>
      </c>
      <c r="L546" t="s">
        <v>45</v>
      </c>
      <c r="N546">
        <v>7</v>
      </c>
      <c r="O546">
        <v>0</v>
      </c>
      <c r="P546">
        <v>256025</v>
      </c>
      <c r="Q546">
        <v>726594</v>
      </c>
    </row>
    <row r="547" spans="1:17" x14ac:dyDescent="0.2">
      <c r="A547">
        <v>752</v>
      </c>
      <c r="B547" t="s">
        <v>788</v>
      </c>
      <c r="C547" t="s">
        <v>16</v>
      </c>
      <c r="D547" s="4">
        <v>540364</v>
      </c>
      <c r="E547" t="s">
        <v>28</v>
      </c>
      <c r="F547">
        <v>723</v>
      </c>
      <c r="G547" s="1">
        <v>3387244</v>
      </c>
      <c r="H547" t="s">
        <v>31</v>
      </c>
      <c r="I547" t="s">
        <v>19</v>
      </c>
      <c r="J547" t="s">
        <v>23</v>
      </c>
      <c r="K547" s="5">
        <v>29920.82</v>
      </c>
      <c r="L547" t="s">
        <v>543</v>
      </c>
      <c r="M547">
        <v>39</v>
      </c>
      <c r="N547">
        <v>6</v>
      </c>
      <c r="O547">
        <v>0</v>
      </c>
      <c r="P547">
        <v>255987</v>
      </c>
      <c r="Q547">
        <v>432080</v>
      </c>
    </row>
    <row r="548" spans="1:17" x14ac:dyDescent="0.2">
      <c r="A548">
        <v>1802</v>
      </c>
      <c r="B548" t="s">
        <v>1545</v>
      </c>
      <c r="C548" t="s">
        <v>16</v>
      </c>
      <c r="D548" s="4">
        <v>433466</v>
      </c>
      <c r="E548" t="s">
        <v>17</v>
      </c>
      <c r="F548">
        <v>748</v>
      </c>
      <c r="G548" s="1">
        <v>947720</v>
      </c>
      <c r="H548" t="s">
        <v>79</v>
      </c>
      <c r="I548" t="s">
        <v>19</v>
      </c>
      <c r="J548" t="s">
        <v>23</v>
      </c>
      <c r="K548" s="5">
        <v>12162.47</v>
      </c>
      <c r="L548" t="s">
        <v>215</v>
      </c>
      <c r="M548">
        <v>58</v>
      </c>
      <c r="N548">
        <v>11</v>
      </c>
      <c r="O548">
        <v>0</v>
      </c>
      <c r="P548">
        <v>255683</v>
      </c>
      <c r="Q548">
        <v>627198</v>
      </c>
    </row>
    <row r="549" spans="1:17" x14ac:dyDescent="0.2">
      <c r="A549">
        <v>680</v>
      </c>
      <c r="B549" t="s">
        <v>731</v>
      </c>
      <c r="C549" t="s">
        <v>34</v>
      </c>
      <c r="D549" s="4">
        <v>322520</v>
      </c>
      <c r="E549" t="s">
        <v>17</v>
      </c>
      <c r="F549">
        <v>709</v>
      </c>
      <c r="G549" s="1">
        <v>1648896</v>
      </c>
      <c r="H549" t="s">
        <v>22</v>
      </c>
      <c r="I549" t="s">
        <v>19</v>
      </c>
      <c r="J549" t="s">
        <v>23</v>
      </c>
      <c r="K549" s="5">
        <v>29680.28</v>
      </c>
      <c r="L549" t="s">
        <v>96</v>
      </c>
      <c r="N549">
        <v>8</v>
      </c>
      <c r="O549">
        <v>0</v>
      </c>
      <c r="P549">
        <v>254828</v>
      </c>
      <c r="Q549">
        <v>337634</v>
      </c>
    </row>
    <row r="550" spans="1:17" x14ac:dyDescent="0.2">
      <c r="A550">
        <v>1818</v>
      </c>
      <c r="B550" t="s">
        <v>1557</v>
      </c>
      <c r="C550" t="s">
        <v>34</v>
      </c>
      <c r="D550" s="4">
        <v>535084</v>
      </c>
      <c r="E550" t="s">
        <v>28</v>
      </c>
      <c r="F550">
        <v>682</v>
      </c>
      <c r="G550" s="1">
        <v>1347822</v>
      </c>
      <c r="H550" t="s">
        <v>22</v>
      </c>
      <c r="I550" t="s">
        <v>19</v>
      </c>
      <c r="J550" t="s">
        <v>23</v>
      </c>
      <c r="K550" s="5">
        <v>26282.51</v>
      </c>
      <c r="L550" t="s">
        <v>233</v>
      </c>
      <c r="M550">
        <v>8</v>
      </c>
      <c r="N550">
        <v>10</v>
      </c>
      <c r="O550">
        <v>0</v>
      </c>
      <c r="P550">
        <v>254619</v>
      </c>
      <c r="Q550">
        <v>341242</v>
      </c>
    </row>
    <row r="551" spans="1:17" x14ac:dyDescent="0.2">
      <c r="A551">
        <v>451</v>
      </c>
      <c r="B551" t="s">
        <v>555</v>
      </c>
      <c r="C551" t="s">
        <v>16</v>
      </c>
      <c r="D551" s="4">
        <v>375650</v>
      </c>
      <c r="E551" t="s">
        <v>17</v>
      </c>
      <c r="F551">
        <v>724</v>
      </c>
      <c r="G551" s="1">
        <v>768398</v>
      </c>
      <c r="H551" t="s">
        <v>22</v>
      </c>
      <c r="I551" t="s">
        <v>32</v>
      </c>
      <c r="J551" t="s">
        <v>23</v>
      </c>
      <c r="K551" s="5">
        <v>12857.68</v>
      </c>
      <c r="L551" t="s">
        <v>157</v>
      </c>
      <c r="N551">
        <v>10</v>
      </c>
      <c r="O551">
        <v>0</v>
      </c>
      <c r="P551">
        <v>254391</v>
      </c>
      <c r="Q551">
        <v>435072</v>
      </c>
    </row>
    <row r="552" spans="1:17" x14ac:dyDescent="0.2">
      <c r="A552">
        <v>52</v>
      </c>
      <c r="B552" t="s">
        <v>112</v>
      </c>
      <c r="C552" t="s">
        <v>34</v>
      </c>
      <c r="D552" s="4">
        <v>219692</v>
      </c>
      <c r="E552" t="s">
        <v>28</v>
      </c>
      <c r="F552">
        <v>661</v>
      </c>
      <c r="G552" s="1">
        <v>527839</v>
      </c>
      <c r="H552" t="s">
        <v>22</v>
      </c>
      <c r="I552" t="s">
        <v>32</v>
      </c>
      <c r="J552" t="s">
        <v>23</v>
      </c>
      <c r="K552" s="5">
        <v>14207.63</v>
      </c>
      <c r="L552" t="s">
        <v>113</v>
      </c>
      <c r="M552">
        <v>48</v>
      </c>
      <c r="N552">
        <v>9</v>
      </c>
      <c r="O552">
        <v>0</v>
      </c>
      <c r="P552">
        <v>254277</v>
      </c>
      <c r="Q552">
        <v>379918</v>
      </c>
    </row>
    <row r="553" spans="1:17" x14ac:dyDescent="0.2">
      <c r="A553">
        <v>1699</v>
      </c>
      <c r="B553" t="s">
        <v>1466</v>
      </c>
      <c r="C553" t="s">
        <v>16</v>
      </c>
      <c r="D553" s="4">
        <v>225280</v>
      </c>
      <c r="E553" t="s">
        <v>17</v>
      </c>
      <c r="F553">
        <v>743</v>
      </c>
      <c r="G553" s="1">
        <v>778240</v>
      </c>
      <c r="H553" t="s">
        <v>29</v>
      </c>
      <c r="I553" t="s">
        <v>19</v>
      </c>
      <c r="J553" t="s">
        <v>23</v>
      </c>
      <c r="K553" s="5">
        <v>7717.61</v>
      </c>
      <c r="L553" t="s">
        <v>258</v>
      </c>
      <c r="M553">
        <v>15</v>
      </c>
      <c r="N553">
        <v>9</v>
      </c>
      <c r="O553">
        <v>0</v>
      </c>
      <c r="P553">
        <v>253232</v>
      </c>
      <c r="Q553">
        <v>430584</v>
      </c>
    </row>
    <row r="554" spans="1:17" x14ac:dyDescent="0.2">
      <c r="A554">
        <v>305</v>
      </c>
      <c r="B554" t="s">
        <v>416</v>
      </c>
      <c r="C554" t="s">
        <v>16</v>
      </c>
      <c r="D554" s="4">
        <v>628474</v>
      </c>
      <c r="E554" t="s">
        <v>28</v>
      </c>
      <c r="F554">
        <v>676</v>
      </c>
      <c r="G554" s="1">
        <v>1235741</v>
      </c>
      <c r="H554" t="s">
        <v>22</v>
      </c>
      <c r="I554" t="s">
        <v>19</v>
      </c>
      <c r="J554" t="s">
        <v>23</v>
      </c>
      <c r="K554" s="5">
        <v>26568.46</v>
      </c>
      <c r="L554" t="s">
        <v>207</v>
      </c>
      <c r="M554">
        <v>7</v>
      </c>
      <c r="N554">
        <v>12</v>
      </c>
      <c r="O554">
        <v>0</v>
      </c>
      <c r="P554">
        <v>252871</v>
      </c>
      <c r="Q554">
        <v>603702</v>
      </c>
    </row>
    <row r="555" spans="1:17" x14ac:dyDescent="0.2">
      <c r="A555">
        <v>343</v>
      </c>
      <c r="B555" t="s">
        <v>445</v>
      </c>
      <c r="C555" t="s">
        <v>16</v>
      </c>
      <c r="D555" s="4">
        <v>224642</v>
      </c>
      <c r="E555" t="s">
        <v>17</v>
      </c>
      <c r="F555">
        <v>741</v>
      </c>
      <c r="G555" s="1">
        <v>1056039</v>
      </c>
      <c r="H555" t="s">
        <v>42</v>
      </c>
      <c r="I555" t="s">
        <v>32</v>
      </c>
      <c r="J555" t="s">
        <v>23</v>
      </c>
      <c r="K555" s="5">
        <v>14080.33</v>
      </c>
      <c r="L555" t="s">
        <v>446</v>
      </c>
      <c r="N555">
        <v>7</v>
      </c>
      <c r="O555">
        <v>0</v>
      </c>
      <c r="P555">
        <v>252320</v>
      </c>
      <c r="Q555">
        <v>1047200</v>
      </c>
    </row>
    <row r="556" spans="1:17" x14ac:dyDescent="0.2">
      <c r="A556">
        <v>1687</v>
      </c>
      <c r="B556" s="2" t="s">
        <v>1458</v>
      </c>
      <c r="C556" t="s">
        <v>34</v>
      </c>
      <c r="D556" s="4">
        <v>242528</v>
      </c>
      <c r="E556" t="s">
        <v>17</v>
      </c>
      <c r="F556">
        <v>698</v>
      </c>
      <c r="G556" s="1">
        <v>582730</v>
      </c>
      <c r="I556" t="s">
        <v>32</v>
      </c>
      <c r="J556" t="s">
        <v>23</v>
      </c>
      <c r="K556" s="5">
        <v>13451.43</v>
      </c>
      <c r="L556" t="s">
        <v>177</v>
      </c>
      <c r="M556">
        <v>30</v>
      </c>
      <c r="N556">
        <v>13</v>
      </c>
      <c r="O556">
        <v>2</v>
      </c>
      <c r="P556">
        <v>252301</v>
      </c>
      <c r="Q556">
        <v>404052</v>
      </c>
    </row>
    <row r="557" spans="1:17" x14ac:dyDescent="0.2">
      <c r="A557">
        <v>62</v>
      </c>
      <c r="B557" t="s">
        <v>130</v>
      </c>
      <c r="C557" t="s">
        <v>16</v>
      </c>
      <c r="D557" s="4">
        <v>718784</v>
      </c>
      <c r="E557" t="s">
        <v>28</v>
      </c>
      <c r="F557">
        <v>672</v>
      </c>
      <c r="G557" s="1">
        <v>1648915</v>
      </c>
      <c r="H557" t="s">
        <v>22</v>
      </c>
      <c r="I557" t="s">
        <v>19</v>
      </c>
      <c r="J557" t="s">
        <v>23</v>
      </c>
      <c r="K557" s="5">
        <v>15664.74</v>
      </c>
      <c r="L557" t="s">
        <v>30</v>
      </c>
      <c r="M557">
        <v>5</v>
      </c>
      <c r="N557">
        <v>10</v>
      </c>
      <c r="O557">
        <v>0</v>
      </c>
      <c r="P557">
        <v>252016</v>
      </c>
      <c r="Q557">
        <v>489610</v>
      </c>
    </row>
    <row r="558" spans="1:17" x14ac:dyDescent="0.2">
      <c r="A558">
        <v>1372</v>
      </c>
      <c r="B558" t="s">
        <v>1234</v>
      </c>
      <c r="C558" t="s">
        <v>16</v>
      </c>
      <c r="D558" s="4">
        <v>216194</v>
      </c>
      <c r="E558" t="s">
        <v>17</v>
      </c>
      <c r="F558">
        <v>731</v>
      </c>
      <c r="G558" s="1">
        <v>552539</v>
      </c>
      <c r="H558" t="s">
        <v>22</v>
      </c>
      <c r="I558" t="s">
        <v>32</v>
      </c>
      <c r="J558" t="s">
        <v>23</v>
      </c>
      <c r="K558" s="5">
        <v>10820.69</v>
      </c>
      <c r="L558" t="s">
        <v>84</v>
      </c>
      <c r="M558">
        <v>9</v>
      </c>
      <c r="N558">
        <v>11</v>
      </c>
      <c r="O558">
        <v>0</v>
      </c>
      <c r="P558">
        <v>251674</v>
      </c>
      <c r="Q558">
        <v>419298</v>
      </c>
    </row>
    <row r="559" spans="1:17" x14ac:dyDescent="0.2">
      <c r="A559">
        <v>610</v>
      </c>
      <c r="B559" t="s">
        <v>683</v>
      </c>
      <c r="C559" t="s">
        <v>34</v>
      </c>
      <c r="D559" s="4">
        <v>218702</v>
      </c>
      <c r="E559" t="s">
        <v>28</v>
      </c>
      <c r="F559">
        <v>717</v>
      </c>
      <c r="G559" s="1">
        <v>576992</v>
      </c>
      <c r="H559" t="s">
        <v>37</v>
      </c>
      <c r="I559" t="s">
        <v>32</v>
      </c>
      <c r="J559" t="s">
        <v>23</v>
      </c>
      <c r="K559" s="5">
        <v>9087.51</v>
      </c>
      <c r="L559" t="s">
        <v>46</v>
      </c>
      <c r="M559">
        <v>64</v>
      </c>
      <c r="N559">
        <v>11</v>
      </c>
      <c r="O559">
        <v>0</v>
      </c>
      <c r="P559">
        <v>251522</v>
      </c>
      <c r="Q559">
        <v>469722</v>
      </c>
    </row>
    <row r="560" spans="1:17" x14ac:dyDescent="0.2">
      <c r="A560">
        <v>830</v>
      </c>
      <c r="B560" t="s">
        <v>853</v>
      </c>
      <c r="C560" t="s">
        <v>16</v>
      </c>
      <c r="D560" s="4">
        <v>259028</v>
      </c>
      <c r="E560" t="s">
        <v>28</v>
      </c>
      <c r="F560">
        <v>698</v>
      </c>
      <c r="G560" s="1">
        <v>2469753</v>
      </c>
      <c r="H560" t="s">
        <v>74</v>
      </c>
      <c r="I560" t="s">
        <v>19</v>
      </c>
      <c r="J560" t="s">
        <v>23</v>
      </c>
      <c r="K560" s="5">
        <v>22227.72</v>
      </c>
      <c r="L560" t="s">
        <v>561</v>
      </c>
      <c r="M560">
        <v>68</v>
      </c>
      <c r="N560">
        <v>10</v>
      </c>
      <c r="O560">
        <v>0</v>
      </c>
      <c r="P560">
        <v>250705</v>
      </c>
      <c r="Q560">
        <v>468204</v>
      </c>
    </row>
    <row r="561" spans="1:17" x14ac:dyDescent="0.2">
      <c r="A561">
        <v>903</v>
      </c>
      <c r="B561" t="s">
        <v>901</v>
      </c>
      <c r="C561" t="s">
        <v>34</v>
      </c>
      <c r="D561" s="4">
        <v>192214</v>
      </c>
      <c r="E561" t="s">
        <v>17</v>
      </c>
      <c r="F561">
        <v>746</v>
      </c>
      <c r="G561" s="1">
        <v>1131792</v>
      </c>
      <c r="H561" t="s">
        <v>22</v>
      </c>
      <c r="I561" t="s">
        <v>19</v>
      </c>
      <c r="J561" t="s">
        <v>23</v>
      </c>
      <c r="K561" s="5">
        <v>16127.96</v>
      </c>
      <c r="L561" t="s">
        <v>108</v>
      </c>
      <c r="M561">
        <v>23</v>
      </c>
      <c r="N561">
        <v>13</v>
      </c>
      <c r="O561">
        <v>0</v>
      </c>
      <c r="P561">
        <v>250268</v>
      </c>
      <c r="Q561">
        <v>1038708</v>
      </c>
    </row>
    <row r="562" spans="1:17" x14ac:dyDescent="0.2">
      <c r="A562">
        <v>1072</v>
      </c>
      <c r="B562" t="s">
        <v>1012</v>
      </c>
      <c r="C562" t="s">
        <v>16</v>
      </c>
      <c r="D562" s="4">
        <v>268840</v>
      </c>
      <c r="E562" t="s">
        <v>17</v>
      </c>
      <c r="F562">
        <v>738</v>
      </c>
      <c r="G562" s="1">
        <v>1528474</v>
      </c>
      <c r="I562" t="s">
        <v>32</v>
      </c>
      <c r="J562" t="s">
        <v>23</v>
      </c>
      <c r="K562" s="5">
        <v>30187.200000000001</v>
      </c>
      <c r="L562" t="s">
        <v>166</v>
      </c>
      <c r="M562">
        <v>59</v>
      </c>
      <c r="N562">
        <v>11</v>
      </c>
      <c r="O562">
        <v>2</v>
      </c>
      <c r="P562">
        <v>250268</v>
      </c>
      <c r="Q562">
        <v>434456</v>
      </c>
    </row>
    <row r="563" spans="1:17" x14ac:dyDescent="0.2">
      <c r="A563">
        <v>111</v>
      </c>
      <c r="B563" t="s">
        <v>195</v>
      </c>
      <c r="C563" t="s">
        <v>34</v>
      </c>
      <c r="D563" s="4">
        <v>765160</v>
      </c>
      <c r="E563" t="s">
        <v>28</v>
      </c>
      <c r="F563">
        <v>719</v>
      </c>
      <c r="G563" s="1">
        <v>2643242</v>
      </c>
      <c r="H563" t="s">
        <v>55</v>
      </c>
      <c r="I563" t="s">
        <v>19</v>
      </c>
      <c r="J563" t="s">
        <v>23</v>
      </c>
      <c r="K563" s="5">
        <v>34582.47</v>
      </c>
      <c r="L563" t="s">
        <v>56</v>
      </c>
      <c r="M563">
        <v>47</v>
      </c>
      <c r="N563">
        <v>19</v>
      </c>
      <c r="O563">
        <v>0</v>
      </c>
      <c r="P563">
        <v>249755</v>
      </c>
      <c r="Q563">
        <v>489302</v>
      </c>
    </row>
    <row r="564" spans="1:17" x14ac:dyDescent="0.2">
      <c r="A564">
        <v>145</v>
      </c>
      <c r="B564" t="s">
        <v>232</v>
      </c>
      <c r="C564" t="s">
        <v>16</v>
      </c>
      <c r="D564" s="4">
        <v>537878</v>
      </c>
      <c r="E564" t="s">
        <v>17</v>
      </c>
      <c r="F564">
        <v>743</v>
      </c>
      <c r="G564" s="1">
        <v>1296807</v>
      </c>
      <c r="H564" t="s">
        <v>74</v>
      </c>
      <c r="I564" t="s">
        <v>19</v>
      </c>
      <c r="J564" t="s">
        <v>23</v>
      </c>
      <c r="K564" s="5">
        <v>24963.53</v>
      </c>
      <c r="L564" t="s">
        <v>233</v>
      </c>
      <c r="M564">
        <v>70</v>
      </c>
      <c r="N564">
        <v>12</v>
      </c>
      <c r="O564">
        <v>0</v>
      </c>
      <c r="P564">
        <v>249223</v>
      </c>
      <c r="Q564">
        <v>515306</v>
      </c>
    </row>
    <row r="565" spans="1:17" x14ac:dyDescent="0.2">
      <c r="A565">
        <v>1763</v>
      </c>
      <c r="B565" t="s">
        <v>1519</v>
      </c>
      <c r="C565" t="s">
        <v>16</v>
      </c>
      <c r="D565" s="4">
        <v>396484</v>
      </c>
      <c r="E565" t="s">
        <v>17</v>
      </c>
      <c r="F565">
        <v>723</v>
      </c>
      <c r="G565" s="1">
        <v>1141368</v>
      </c>
      <c r="H565" t="s">
        <v>74</v>
      </c>
      <c r="I565" t="s">
        <v>19</v>
      </c>
      <c r="J565" t="s">
        <v>23</v>
      </c>
      <c r="K565" s="5">
        <v>23968.69</v>
      </c>
      <c r="L565" t="s">
        <v>113</v>
      </c>
      <c r="M565">
        <v>44</v>
      </c>
      <c r="N565">
        <v>24</v>
      </c>
      <c r="O565">
        <v>0</v>
      </c>
      <c r="P565">
        <v>248938</v>
      </c>
      <c r="Q565">
        <v>557502</v>
      </c>
    </row>
    <row r="566" spans="1:17" x14ac:dyDescent="0.2">
      <c r="A566">
        <v>74</v>
      </c>
      <c r="B566" t="s">
        <v>144</v>
      </c>
      <c r="C566" t="s">
        <v>16</v>
      </c>
      <c r="D566" s="4">
        <v>311058</v>
      </c>
      <c r="E566" t="s">
        <v>28</v>
      </c>
      <c r="F566">
        <v>675</v>
      </c>
      <c r="G566" s="1">
        <v>1343167</v>
      </c>
      <c r="I566" t="s">
        <v>19</v>
      </c>
      <c r="J566" t="s">
        <v>23</v>
      </c>
      <c r="K566" s="5">
        <v>21378.799999999999</v>
      </c>
      <c r="L566" t="s">
        <v>145</v>
      </c>
      <c r="M566">
        <v>17</v>
      </c>
      <c r="N566">
        <v>11</v>
      </c>
      <c r="O566">
        <v>0</v>
      </c>
      <c r="P566">
        <v>247912</v>
      </c>
      <c r="Q566">
        <v>541596</v>
      </c>
    </row>
    <row r="567" spans="1:17" x14ac:dyDescent="0.2">
      <c r="A567">
        <v>1203</v>
      </c>
      <c r="B567" t="s">
        <v>1101</v>
      </c>
      <c r="C567" t="s">
        <v>16</v>
      </c>
      <c r="D567" s="4">
        <v>324060</v>
      </c>
      <c r="E567" t="s">
        <v>28</v>
      </c>
      <c r="F567">
        <v>683</v>
      </c>
      <c r="G567" s="1">
        <v>699656</v>
      </c>
      <c r="I567" t="s">
        <v>25</v>
      </c>
      <c r="J567" t="s">
        <v>23</v>
      </c>
      <c r="K567" s="5">
        <v>15509.13</v>
      </c>
      <c r="L567" t="s">
        <v>58</v>
      </c>
      <c r="M567">
        <v>78</v>
      </c>
      <c r="N567">
        <v>9</v>
      </c>
      <c r="O567">
        <v>0</v>
      </c>
      <c r="P567">
        <v>247646</v>
      </c>
      <c r="Q567">
        <v>669966</v>
      </c>
    </row>
    <row r="568" spans="1:17" x14ac:dyDescent="0.2">
      <c r="A568">
        <v>1881</v>
      </c>
      <c r="B568" t="s">
        <v>1600</v>
      </c>
      <c r="C568" t="s">
        <v>16</v>
      </c>
      <c r="D568" s="4">
        <v>189310</v>
      </c>
      <c r="E568" t="s">
        <v>17</v>
      </c>
      <c r="F568">
        <v>735</v>
      </c>
      <c r="G568" s="1">
        <v>488262</v>
      </c>
      <c r="H568" t="s">
        <v>22</v>
      </c>
      <c r="I568" t="s">
        <v>32</v>
      </c>
      <c r="J568" t="s">
        <v>23</v>
      </c>
      <c r="K568" s="5">
        <v>12816.83</v>
      </c>
      <c r="L568" t="s">
        <v>299</v>
      </c>
      <c r="M568">
        <v>71</v>
      </c>
      <c r="N568">
        <v>13</v>
      </c>
      <c r="O568">
        <v>0</v>
      </c>
      <c r="P568">
        <v>247608</v>
      </c>
      <c r="Q568">
        <v>666754</v>
      </c>
    </row>
    <row r="569" spans="1:17" x14ac:dyDescent="0.2">
      <c r="A569">
        <v>1888</v>
      </c>
      <c r="B569" t="s">
        <v>1606</v>
      </c>
      <c r="C569" t="s">
        <v>34</v>
      </c>
      <c r="D569" s="4">
        <v>414194</v>
      </c>
      <c r="E569" t="s">
        <v>28</v>
      </c>
      <c r="F569">
        <v>713</v>
      </c>
      <c r="G569" s="1">
        <v>797012</v>
      </c>
      <c r="H569" t="s">
        <v>55</v>
      </c>
      <c r="I569" t="s">
        <v>32</v>
      </c>
      <c r="J569" t="s">
        <v>23</v>
      </c>
      <c r="K569" s="5">
        <v>20987.78</v>
      </c>
      <c r="L569" t="s">
        <v>688</v>
      </c>
      <c r="N569">
        <v>13</v>
      </c>
      <c r="O569">
        <v>0</v>
      </c>
      <c r="P569">
        <v>246430</v>
      </c>
      <c r="Q569">
        <v>458018</v>
      </c>
    </row>
    <row r="570" spans="1:17" x14ac:dyDescent="0.2">
      <c r="A570">
        <v>690</v>
      </c>
      <c r="B570" t="s">
        <v>739</v>
      </c>
      <c r="C570" t="s">
        <v>34</v>
      </c>
      <c r="D570" s="4">
        <v>208670</v>
      </c>
      <c r="E570" t="s">
        <v>17</v>
      </c>
      <c r="F570">
        <v>720</v>
      </c>
      <c r="G570" s="1">
        <v>575130</v>
      </c>
      <c r="H570" t="s">
        <v>74</v>
      </c>
      <c r="I570" t="s">
        <v>19</v>
      </c>
      <c r="J570" t="s">
        <v>78</v>
      </c>
      <c r="K570" s="5">
        <v>12604.98</v>
      </c>
      <c r="L570" t="s">
        <v>299</v>
      </c>
      <c r="M570">
        <v>55</v>
      </c>
      <c r="N570">
        <v>5</v>
      </c>
      <c r="O570">
        <v>0</v>
      </c>
      <c r="P570">
        <v>245746</v>
      </c>
      <c r="Q570">
        <v>353034</v>
      </c>
    </row>
    <row r="571" spans="1:17" x14ac:dyDescent="0.2">
      <c r="A571">
        <v>186</v>
      </c>
      <c r="B571" t="s">
        <v>286</v>
      </c>
      <c r="C571" t="s">
        <v>16</v>
      </c>
      <c r="D571" s="4">
        <v>327756</v>
      </c>
      <c r="E571" t="s">
        <v>17</v>
      </c>
      <c r="F571">
        <v>707</v>
      </c>
      <c r="G571" s="1">
        <v>830319</v>
      </c>
      <c r="H571" t="s">
        <v>31</v>
      </c>
      <c r="I571" t="s">
        <v>32</v>
      </c>
      <c r="J571" t="s">
        <v>23</v>
      </c>
      <c r="K571" s="5">
        <v>9271.81</v>
      </c>
      <c r="L571" t="s">
        <v>287</v>
      </c>
      <c r="N571">
        <v>6</v>
      </c>
      <c r="O571">
        <v>0</v>
      </c>
      <c r="P571">
        <v>245727</v>
      </c>
      <c r="Q571">
        <v>292732</v>
      </c>
    </row>
    <row r="572" spans="1:17" x14ac:dyDescent="0.2">
      <c r="A572">
        <v>1752</v>
      </c>
      <c r="B572" t="s">
        <v>1508</v>
      </c>
      <c r="C572" t="s">
        <v>16</v>
      </c>
      <c r="D572" s="4">
        <v>550330</v>
      </c>
      <c r="E572" t="s">
        <v>28</v>
      </c>
      <c r="F572">
        <v>733</v>
      </c>
      <c r="G572" s="1">
        <v>1996197</v>
      </c>
      <c r="H572" t="s">
        <v>22</v>
      </c>
      <c r="I572" t="s">
        <v>19</v>
      </c>
      <c r="J572" t="s">
        <v>23</v>
      </c>
      <c r="K572" s="5">
        <v>7535.78</v>
      </c>
      <c r="L572" t="s">
        <v>1509</v>
      </c>
      <c r="N572">
        <v>5</v>
      </c>
      <c r="O572">
        <v>0</v>
      </c>
      <c r="P572">
        <v>245423</v>
      </c>
      <c r="Q572">
        <v>631488</v>
      </c>
    </row>
    <row r="573" spans="1:17" x14ac:dyDescent="0.2">
      <c r="A573">
        <v>941</v>
      </c>
      <c r="B573" t="s">
        <v>929</v>
      </c>
      <c r="C573" t="s">
        <v>16</v>
      </c>
      <c r="D573" s="4">
        <v>551166</v>
      </c>
      <c r="E573" t="s">
        <v>28</v>
      </c>
      <c r="F573">
        <v>725</v>
      </c>
      <c r="G573" s="1">
        <v>2878842</v>
      </c>
      <c r="H573" t="s">
        <v>22</v>
      </c>
      <c r="I573" t="s">
        <v>19</v>
      </c>
      <c r="J573" t="s">
        <v>1699</v>
      </c>
      <c r="K573" s="5">
        <v>35721.519999999997</v>
      </c>
      <c r="L573" t="s">
        <v>260</v>
      </c>
      <c r="N573">
        <v>9</v>
      </c>
      <c r="O573">
        <v>0</v>
      </c>
      <c r="P573">
        <v>243637</v>
      </c>
      <c r="Q573">
        <v>657602</v>
      </c>
    </row>
    <row r="574" spans="1:17" x14ac:dyDescent="0.2">
      <c r="A574">
        <v>1432</v>
      </c>
      <c r="B574" t="s">
        <v>1281</v>
      </c>
      <c r="C574" t="s">
        <v>16</v>
      </c>
      <c r="D574" s="4">
        <v>267806</v>
      </c>
      <c r="E574" t="s">
        <v>17</v>
      </c>
      <c r="F574">
        <v>692</v>
      </c>
      <c r="G574" s="1">
        <v>1060048</v>
      </c>
      <c r="H574" t="s">
        <v>22</v>
      </c>
      <c r="I574" t="s">
        <v>32</v>
      </c>
      <c r="J574" t="s">
        <v>23</v>
      </c>
      <c r="K574" s="5">
        <v>10688.83</v>
      </c>
      <c r="L574" t="s">
        <v>347</v>
      </c>
      <c r="M574">
        <v>24</v>
      </c>
      <c r="N574">
        <v>9</v>
      </c>
      <c r="O574">
        <v>1</v>
      </c>
      <c r="P574">
        <v>243428</v>
      </c>
      <c r="Q574">
        <v>319220</v>
      </c>
    </row>
    <row r="575" spans="1:17" x14ac:dyDescent="0.2">
      <c r="A575">
        <v>1733</v>
      </c>
      <c r="B575" t="s">
        <v>1492</v>
      </c>
      <c r="C575" t="s">
        <v>16</v>
      </c>
      <c r="D575" s="4">
        <v>216062</v>
      </c>
      <c r="E575" t="s">
        <v>28</v>
      </c>
      <c r="F575">
        <v>724</v>
      </c>
      <c r="G575" s="1">
        <v>2145898</v>
      </c>
      <c r="H575" t="s">
        <v>22</v>
      </c>
      <c r="I575" t="s">
        <v>19</v>
      </c>
      <c r="J575" t="s">
        <v>23</v>
      </c>
      <c r="K575" s="5">
        <v>33082.42</v>
      </c>
      <c r="L575" t="s">
        <v>26</v>
      </c>
      <c r="N575">
        <v>12</v>
      </c>
      <c r="O575">
        <v>0</v>
      </c>
      <c r="P575">
        <v>243352</v>
      </c>
      <c r="Q575">
        <v>553564</v>
      </c>
    </row>
    <row r="576" spans="1:17" x14ac:dyDescent="0.2">
      <c r="A576">
        <v>1543</v>
      </c>
      <c r="B576" t="s">
        <v>1348</v>
      </c>
      <c r="C576" t="s">
        <v>34</v>
      </c>
      <c r="D576" s="4">
        <v>365178</v>
      </c>
      <c r="E576" t="s">
        <v>28</v>
      </c>
      <c r="F576">
        <v>714</v>
      </c>
      <c r="G576" s="1">
        <v>788614</v>
      </c>
      <c r="H576" t="s">
        <v>49</v>
      </c>
      <c r="I576" t="s">
        <v>32</v>
      </c>
      <c r="J576" t="s">
        <v>23</v>
      </c>
      <c r="K576" s="5">
        <v>10514.79</v>
      </c>
      <c r="L576" t="s">
        <v>136</v>
      </c>
      <c r="N576">
        <v>8</v>
      </c>
      <c r="O576">
        <v>0</v>
      </c>
      <c r="P576">
        <v>242991</v>
      </c>
      <c r="Q576">
        <v>318296</v>
      </c>
    </row>
    <row r="577" spans="1:17" x14ac:dyDescent="0.2">
      <c r="A577">
        <v>821</v>
      </c>
      <c r="B577" t="s">
        <v>844</v>
      </c>
      <c r="C577" t="s">
        <v>16</v>
      </c>
      <c r="D577" s="4">
        <v>435512</v>
      </c>
      <c r="E577" t="s">
        <v>17</v>
      </c>
      <c r="F577">
        <v>745</v>
      </c>
      <c r="G577" s="1">
        <v>1128372</v>
      </c>
      <c r="H577" t="s">
        <v>22</v>
      </c>
      <c r="I577" t="s">
        <v>19</v>
      </c>
      <c r="J577" t="s">
        <v>23</v>
      </c>
      <c r="K577" s="5">
        <v>16925.580000000002</v>
      </c>
      <c r="L577" t="s">
        <v>370</v>
      </c>
      <c r="N577">
        <v>9</v>
      </c>
      <c r="O577">
        <v>0</v>
      </c>
      <c r="P577">
        <v>242801</v>
      </c>
      <c r="Q577">
        <v>594396</v>
      </c>
    </row>
    <row r="578" spans="1:17" x14ac:dyDescent="0.2">
      <c r="A578">
        <v>426</v>
      </c>
      <c r="B578" t="s">
        <v>529</v>
      </c>
      <c r="C578" t="s">
        <v>34</v>
      </c>
      <c r="D578" s="4">
        <v>234036</v>
      </c>
      <c r="E578" t="s">
        <v>17</v>
      </c>
      <c r="F578">
        <v>703</v>
      </c>
      <c r="G578" s="1">
        <v>665798</v>
      </c>
      <c r="H578" t="s">
        <v>22</v>
      </c>
      <c r="I578" t="s">
        <v>19</v>
      </c>
      <c r="J578" t="s">
        <v>23</v>
      </c>
      <c r="K578" s="5">
        <v>11263.01</v>
      </c>
      <c r="L578" t="s">
        <v>113</v>
      </c>
      <c r="M578">
        <v>39</v>
      </c>
      <c r="N578">
        <v>13</v>
      </c>
      <c r="O578">
        <v>0</v>
      </c>
      <c r="P578">
        <v>242098</v>
      </c>
      <c r="Q578">
        <v>308396</v>
      </c>
    </row>
    <row r="579" spans="1:17" x14ac:dyDescent="0.2">
      <c r="A579">
        <v>413</v>
      </c>
      <c r="B579" t="s">
        <v>519</v>
      </c>
      <c r="C579" t="s">
        <v>34</v>
      </c>
      <c r="D579" s="4">
        <v>224312</v>
      </c>
      <c r="E579" t="s">
        <v>17</v>
      </c>
      <c r="F579">
        <v>700</v>
      </c>
      <c r="G579" s="1">
        <v>678034</v>
      </c>
      <c r="H579" t="s">
        <v>29</v>
      </c>
      <c r="I579" t="s">
        <v>32</v>
      </c>
      <c r="J579" t="s">
        <v>23</v>
      </c>
      <c r="K579" s="5">
        <v>13052.24</v>
      </c>
      <c r="L579" t="s">
        <v>437</v>
      </c>
      <c r="M579">
        <v>64</v>
      </c>
      <c r="N579">
        <v>13</v>
      </c>
      <c r="O579">
        <v>0</v>
      </c>
      <c r="P579">
        <v>240863</v>
      </c>
      <c r="Q579">
        <v>639650</v>
      </c>
    </row>
    <row r="580" spans="1:17" x14ac:dyDescent="0.2">
      <c r="A580">
        <v>991</v>
      </c>
      <c r="B580" t="s">
        <v>960</v>
      </c>
      <c r="C580" t="s">
        <v>16</v>
      </c>
      <c r="D580" s="4">
        <v>46486</v>
      </c>
      <c r="E580" t="s">
        <v>17</v>
      </c>
      <c r="F580">
        <v>747</v>
      </c>
      <c r="G580" s="1">
        <v>420679</v>
      </c>
      <c r="H580" t="s">
        <v>74</v>
      </c>
      <c r="I580" t="s">
        <v>19</v>
      </c>
      <c r="J580" t="s">
        <v>23</v>
      </c>
      <c r="K580" s="5">
        <v>8974.27</v>
      </c>
      <c r="L580" t="s">
        <v>763</v>
      </c>
      <c r="N580">
        <v>16</v>
      </c>
      <c r="O580">
        <v>0</v>
      </c>
      <c r="P580">
        <v>240103</v>
      </c>
      <c r="Q580">
        <v>476080</v>
      </c>
    </row>
    <row r="581" spans="1:17" x14ac:dyDescent="0.2">
      <c r="A581">
        <v>1148</v>
      </c>
      <c r="B581" t="s">
        <v>1066</v>
      </c>
      <c r="C581" t="s">
        <v>16</v>
      </c>
      <c r="D581" s="4">
        <v>476498</v>
      </c>
      <c r="E581" t="s">
        <v>28</v>
      </c>
      <c r="F581">
        <v>737</v>
      </c>
      <c r="G581" s="1">
        <v>1215867</v>
      </c>
      <c r="H581" t="s">
        <v>22</v>
      </c>
      <c r="I581" t="s">
        <v>32</v>
      </c>
      <c r="J581" t="s">
        <v>23</v>
      </c>
      <c r="K581" s="5">
        <v>16718.099999999999</v>
      </c>
      <c r="L581" t="s">
        <v>103</v>
      </c>
      <c r="N581">
        <v>18</v>
      </c>
      <c r="O581">
        <v>0</v>
      </c>
      <c r="P581">
        <v>239875</v>
      </c>
      <c r="Q581">
        <v>1310166</v>
      </c>
    </row>
    <row r="582" spans="1:17" x14ac:dyDescent="0.2">
      <c r="A582">
        <v>1128</v>
      </c>
      <c r="B582" t="s">
        <v>1054</v>
      </c>
      <c r="C582" t="s">
        <v>34</v>
      </c>
      <c r="D582" s="4">
        <v>445940</v>
      </c>
      <c r="E582" t="s">
        <v>28</v>
      </c>
      <c r="F582">
        <v>653</v>
      </c>
      <c r="G582" s="1">
        <v>1116877</v>
      </c>
      <c r="H582" t="s">
        <v>49</v>
      </c>
      <c r="I582" t="s">
        <v>32</v>
      </c>
      <c r="J582" t="s">
        <v>23</v>
      </c>
      <c r="K582" s="5">
        <v>27549.62</v>
      </c>
      <c r="L582" t="s">
        <v>94</v>
      </c>
      <c r="M582">
        <v>12</v>
      </c>
      <c r="N582">
        <v>17</v>
      </c>
      <c r="O582">
        <v>0</v>
      </c>
      <c r="P582">
        <v>239818</v>
      </c>
      <c r="Q582">
        <v>793386</v>
      </c>
    </row>
    <row r="583" spans="1:17" x14ac:dyDescent="0.2">
      <c r="A583">
        <v>787</v>
      </c>
      <c r="B583" t="s">
        <v>816</v>
      </c>
      <c r="C583" t="s">
        <v>34</v>
      </c>
      <c r="D583" s="4">
        <v>261448</v>
      </c>
      <c r="E583" t="s">
        <v>28</v>
      </c>
      <c r="F583">
        <v>719</v>
      </c>
      <c r="G583" s="1">
        <v>940785</v>
      </c>
      <c r="H583" t="s">
        <v>74</v>
      </c>
      <c r="I583" t="s">
        <v>32</v>
      </c>
      <c r="J583" t="s">
        <v>23</v>
      </c>
      <c r="K583" s="5">
        <v>11681.39</v>
      </c>
      <c r="L583" t="s">
        <v>50</v>
      </c>
      <c r="M583">
        <v>20</v>
      </c>
      <c r="N583">
        <v>15</v>
      </c>
      <c r="O583">
        <v>0</v>
      </c>
      <c r="P583">
        <v>237937</v>
      </c>
      <c r="Q583">
        <v>683672</v>
      </c>
    </row>
    <row r="584" spans="1:17" x14ac:dyDescent="0.2">
      <c r="A584">
        <v>1067</v>
      </c>
      <c r="B584" t="s">
        <v>1009</v>
      </c>
      <c r="C584" t="s">
        <v>34</v>
      </c>
      <c r="D584" s="4">
        <v>203544</v>
      </c>
      <c r="E584" t="s">
        <v>17</v>
      </c>
      <c r="F584">
        <v>728</v>
      </c>
      <c r="G584" s="1">
        <v>532114</v>
      </c>
      <c r="H584" t="s">
        <v>42</v>
      </c>
      <c r="I584" t="s">
        <v>32</v>
      </c>
      <c r="J584" t="s">
        <v>23</v>
      </c>
      <c r="K584" s="5">
        <v>9045.9</v>
      </c>
      <c r="L584" t="s">
        <v>173</v>
      </c>
      <c r="N584">
        <v>6</v>
      </c>
      <c r="O584">
        <v>0</v>
      </c>
      <c r="P584">
        <v>237728</v>
      </c>
      <c r="Q584">
        <v>277200</v>
      </c>
    </row>
    <row r="585" spans="1:17" x14ac:dyDescent="0.2">
      <c r="A585">
        <v>661</v>
      </c>
      <c r="B585" t="s">
        <v>718</v>
      </c>
      <c r="C585" t="s">
        <v>16</v>
      </c>
      <c r="D585" s="4">
        <v>222112</v>
      </c>
      <c r="E585" t="s">
        <v>17</v>
      </c>
      <c r="F585">
        <v>741</v>
      </c>
      <c r="G585" s="1">
        <v>1822328</v>
      </c>
      <c r="H585" t="s">
        <v>22</v>
      </c>
      <c r="I585" t="s">
        <v>19</v>
      </c>
      <c r="J585" t="s">
        <v>23</v>
      </c>
      <c r="K585" s="5">
        <v>6499.52</v>
      </c>
      <c r="L585" t="s">
        <v>77</v>
      </c>
      <c r="M585">
        <v>37</v>
      </c>
      <c r="N585">
        <v>26</v>
      </c>
      <c r="O585">
        <v>0</v>
      </c>
      <c r="P585">
        <v>237595</v>
      </c>
      <c r="Q585">
        <v>2116224</v>
      </c>
    </row>
    <row r="586" spans="1:17" x14ac:dyDescent="0.2">
      <c r="A586">
        <v>77</v>
      </c>
      <c r="B586" t="s">
        <v>149</v>
      </c>
      <c r="C586" t="s">
        <v>16</v>
      </c>
      <c r="D586" s="4">
        <v>389884</v>
      </c>
      <c r="E586" t="s">
        <v>17</v>
      </c>
      <c r="F586">
        <v>657</v>
      </c>
      <c r="G586" s="1">
        <v>4776125</v>
      </c>
      <c r="H586" t="s">
        <v>74</v>
      </c>
      <c r="I586" t="s">
        <v>19</v>
      </c>
      <c r="J586" t="s">
        <v>23</v>
      </c>
      <c r="K586" s="5">
        <v>42985.22</v>
      </c>
      <c r="L586" t="s">
        <v>150</v>
      </c>
      <c r="M586">
        <v>4</v>
      </c>
      <c r="N586">
        <v>14</v>
      </c>
      <c r="O586">
        <v>1</v>
      </c>
      <c r="P586">
        <v>237500</v>
      </c>
      <c r="Q586">
        <v>562386</v>
      </c>
    </row>
    <row r="587" spans="1:17" x14ac:dyDescent="0.2">
      <c r="A587">
        <v>1825</v>
      </c>
      <c r="B587" t="s">
        <v>1564</v>
      </c>
      <c r="C587" t="s">
        <v>16</v>
      </c>
      <c r="D587" s="4">
        <v>57552</v>
      </c>
      <c r="E587" t="s">
        <v>17</v>
      </c>
      <c r="F587">
        <v>739</v>
      </c>
      <c r="G587" s="1">
        <v>439622</v>
      </c>
      <c r="H587" t="s">
        <v>79</v>
      </c>
      <c r="I587" t="s">
        <v>19</v>
      </c>
      <c r="J587" t="s">
        <v>23</v>
      </c>
      <c r="K587" s="5">
        <v>11796.53</v>
      </c>
      <c r="L587" t="s">
        <v>347</v>
      </c>
      <c r="N587">
        <v>9</v>
      </c>
      <c r="O587">
        <v>0</v>
      </c>
      <c r="P587">
        <v>237063</v>
      </c>
      <c r="Q587">
        <v>589072</v>
      </c>
    </row>
    <row r="588" spans="1:17" x14ac:dyDescent="0.2">
      <c r="A588">
        <v>1621</v>
      </c>
      <c r="B588" t="s">
        <v>1408</v>
      </c>
      <c r="C588" t="s">
        <v>16</v>
      </c>
      <c r="D588" s="4">
        <v>143352</v>
      </c>
      <c r="E588" t="s">
        <v>17</v>
      </c>
      <c r="F588">
        <v>699</v>
      </c>
      <c r="G588" s="1">
        <v>671783</v>
      </c>
      <c r="H588" t="s">
        <v>37</v>
      </c>
      <c r="I588" t="s">
        <v>32</v>
      </c>
      <c r="J588" t="s">
        <v>23</v>
      </c>
      <c r="K588" s="5">
        <v>11868.16</v>
      </c>
      <c r="L588" t="s">
        <v>354</v>
      </c>
      <c r="N588">
        <v>7</v>
      </c>
      <c r="O588">
        <v>0</v>
      </c>
      <c r="P588">
        <v>236531</v>
      </c>
      <c r="Q588">
        <v>377740</v>
      </c>
    </row>
    <row r="589" spans="1:17" x14ac:dyDescent="0.2">
      <c r="A589">
        <v>1196</v>
      </c>
      <c r="B589" t="s">
        <v>1099</v>
      </c>
      <c r="C589" t="s">
        <v>16</v>
      </c>
      <c r="D589" s="4">
        <v>223168</v>
      </c>
      <c r="E589" t="s">
        <v>28</v>
      </c>
      <c r="F589">
        <v>705</v>
      </c>
      <c r="G589" s="1">
        <v>1252784</v>
      </c>
      <c r="H589" t="s">
        <v>55</v>
      </c>
      <c r="I589" t="s">
        <v>19</v>
      </c>
      <c r="J589" t="s">
        <v>1699</v>
      </c>
      <c r="K589" s="5">
        <v>20566.55</v>
      </c>
      <c r="L589" t="s">
        <v>108</v>
      </c>
      <c r="M589">
        <v>29</v>
      </c>
      <c r="N589">
        <v>26</v>
      </c>
      <c r="O589">
        <v>0</v>
      </c>
      <c r="P589">
        <v>236379</v>
      </c>
      <c r="Q589">
        <v>918434</v>
      </c>
    </row>
    <row r="590" spans="1:17" x14ac:dyDescent="0.2">
      <c r="A590">
        <v>864</v>
      </c>
      <c r="B590" t="s">
        <v>872</v>
      </c>
      <c r="C590" t="s">
        <v>16</v>
      </c>
      <c r="D590" s="4">
        <v>195206</v>
      </c>
      <c r="E590" t="s">
        <v>17</v>
      </c>
      <c r="F590">
        <v>750</v>
      </c>
      <c r="G590" s="1">
        <v>1015588</v>
      </c>
      <c r="H590" t="s">
        <v>49</v>
      </c>
      <c r="I590" t="s">
        <v>19</v>
      </c>
      <c r="J590" t="s">
        <v>23</v>
      </c>
      <c r="K590" s="5">
        <v>12830.13</v>
      </c>
      <c r="L590" t="s">
        <v>84</v>
      </c>
      <c r="N590">
        <v>9</v>
      </c>
      <c r="O590">
        <v>0</v>
      </c>
      <c r="P590">
        <v>236170</v>
      </c>
      <c r="Q590">
        <v>836286</v>
      </c>
    </row>
    <row r="591" spans="1:17" x14ac:dyDescent="0.2">
      <c r="A591">
        <v>756</v>
      </c>
      <c r="B591" t="s">
        <v>793</v>
      </c>
      <c r="C591" t="s">
        <v>16</v>
      </c>
      <c r="D591" s="4">
        <v>446160</v>
      </c>
      <c r="E591" t="s">
        <v>28</v>
      </c>
      <c r="F591">
        <v>741</v>
      </c>
      <c r="G591" s="1">
        <v>1541280</v>
      </c>
      <c r="H591" t="s">
        <v>22</v>
      </c>
      <c r="I591" t="s">
        <v>25</v>
      </c>
      <c r="J591" t="s">
        <v>23</v>
      </c>
      <c r="K591" s="5">
        <v>28256.799999999999</v>
      </c>
      <c r="L591" t="s">
        <v>657</v>
      </c>
      <c r="N591">
        <v>10</v>
      </c>
      <c r="O591">
        <v>0</v>
      </c>
      <c r="P591">
        <v>235885</v>
      </c>
      <c r="Q591">
        <v>537658</v>
      </c>
    </row>
    <row r="592" spans="1:17" x14ac:dyDescent="0.2">
      <c r="A592">
        <v>1431</v>
      </c>
      <c r="B592" t="s">
        <v>1280</v>
      </c>
      <c r="C592" t="s">
        <v>34</v>
      </c>
      <c r="D592" s="4">
        <v>420684</v>
      </c>
      <c r="E592" t="s">
        <v>17</v>
      </c>
      <c r="F592">
        <v>746</v>
      </c>
      <c r="G592" s="1">
        <v>810616</v>
      </c>
      <c r="I592" t="s">
        <v>19</v>
      </c>
      <c r="J592" t="s">
        <v>23</v>
      </c>
      <c r="K592" s="5">
        <v>15469.04</v>
      </c>
      <c r="L592" t="s">
        <v>329</v>
      </c>
      <c r="M592">
        <v>7</v>
      </c>
      <c r="N592">
        <v>10</v>
      </c>
      <c r="O592">
        <v>0</v>
      </c>
      <c r="P592">
        <v>235505</v>
      </c>
      <c r="Q592">
        <v>529474</v>
      </c>
    </row>
    <row r="593" spans="1:17" x14ac:dyDescent="0.2">
      <c r="A593">
        <v>1092</v>
      </c>
      <c r="B593" t="s">
        <v>1025</v>
      </c>
      <c r="C593" t="s">
        <v>16</v>
      </c>
      <c r="D593" s="4">
        <v>360404</v>
      </c>
      <c r="E593" t="s">
        <v>17</v>
      </c>
      <c r="F593">
        <v>738</v>
      </c>
      <c r="G593" s="1">
        <v>875444</v>
      </c>
      <c r="H593" t="s">
        <v>42</v>
      </c>
      <c r="I593" t="s">
        <v>32</v>
      </c>
      <c r="J593" t="s">
        <v>78</v>
      </c>
      <c r="K593" s="5">
        <v>14809.36</v>
      </c>
      <c r="L593" t="s">
        <v>460</v>
      </c>
      <c r="N593">
        <v>10</v>
      </c>
      <c r="O593">
        <v>0</v>
      </c>
      <c r="P593">
        <v>235277</v>
      </c>
      <c r="Q593">
        <v>574750</v>
      </c>
    </row>
    <row r="594" spans="1:17" x14ac:dyDescent="0.2">
      <c r="A594">
        <v>1188</v>
      </c>
      <c r="B594" t="s">
        <v>1095</v>
      </c>
      <c r="C594" t="s">
        <v>34</v>
      </c>
      <c r="D594" s="4">
        <v>279488</v>
      </c>
      <c r="E594" t="s">
        <v>17</v>
      </c>
      <c r="F594">
        <v>700</v>
      </c>
      <c r="G594" s="1">
        <v>626373</v>
      </c>
      <c r="H594" t="s">
        <v>29</v>
      </c>
      <c r="I594" t="s">
        <v>32</v>
      </c>
      <c r="J594" t="s">
        <v>23</v>
      </c>
      <c r="K594" s="5">
        <v>6837.91</v>
      </c>
      <c r="L594" t="s">
        <v>131</v>
      </c>
      <c r="M594">
        <v>60</v>
      </c>
      <c r="N594">
        <v>9</v>
      </c>
      <c r="O594">
        <v>0</v>
      </c>
      <c r="P594">
        <v>235239</v>
      </c>
      <c r="Q594">
        <v>315986</v>
      </c>
    </row>
    <row r="595" spans="1:17" x14ac:dyDescent="0.2">
      <c r="A595">
        <v>998</v>
      </c>
      <c r="B595" t="s">
        <v>964</v>
      </c>
      <c r="C595" t="s">
        <v>16</v>
      </c>
      <c r="D595" s="4">
        <v>387310</v>
      </c>
      <c r="E595" t="s">
        <v>28</v>
      </c>
      <c r="F595">
        <v>708</v>
      </c>
      <c r="G595" s="1">
        <v>1368418</v>
      </c>
      <c r="H595" t="s">
        <v>22</v>
      </c>
      <c r="I595" t="s">
        <v>32</v>
      </c>
      <c r="J595" t="s">
        <v>23</v>
      </c>
      <c r="K595" s="5">
        <v>14368.37</v>
      </c>
      <c r="L595" t="s">
        <v>530</v>
      </c>
      <c r="M595">
        <v>24</v>
      </c>
      <c r="N595">
        <v>3</v>
      </c>
      <c r="O595">
        <v>0</v>
      </c>
      <c r="P595">
        <v>234422</v>
      </c>
      <c r="Q595">
        <v>380688</v>
      </c>
    </row>
    <row r="596" spans="1:17" x14ac:dyDescent="0.2">
      <c r="A596">
        <v>562</v>
      </c>
      <c r="B596" t="s">
        <v>639</v>
      </c>
      <c r="C596" t="s">
        <v>16</v>
      </c>
      <c r="D596" s="4">
        <v>266926</v>
      </c>
      <c r="E596" t="s">
        <v>17</v>
      </c>
      <c r="F596">
        <v>749</v>
      </c>
      <c r="G596" s="1">
        <v>922127</v>
      </c>
      <c r="H596" t="s">
        <v>79</v>
      </c>
      <c r="I596" t="s">
        <v>19</v>
      </c>
      <c r="J596" t="s">
        <v>23</v>
      </c>
      <c r="K596" s="5">
        <v>10066.58</v>
      </c>
      <c r="L596" t="s">
        <v>640</v>
      </c>
      <c r="M596">
        <v>70</v>
      </c>
      <c r="N596">
        <v>17</v>
      </c>
      <c r="O596">
        <v>0</v>
      </c>
      <c r="P596">
        <v>234346</v>
      </c>
      <c r="Q596">
        <v>673332</v>
      </c>
    </row>
    <row r="597" spans="1:17" x14ac:dyDescent="0.2">
      <c r="A597">
        <v>1707</v>
      </c>
      <c r="B597" t="s">
        <v>1473</v>
      </c>
      <c r="C597" t="s">
        <v>34</v>
      </c>
      <c r="D597" s="4">
        <v>345664</v>
      </c>
      <c r="E597" t="s">
        <v>28</v>
      </c>
      <c r="F597">
        <v>719</v>
      </c>
      <c r="G597" s="1">
        <v>1306060</v>
      </c>
      <c r="H597" t="s">
        <v>55</v>
      </c>
      <c r="I597" t="s">
        <v>19</v>
      </c>
      <c r="J597" t="s">
        <v>23</v>
      </c>
      <c r="K597" s="5">
        <v>17958.419999999998</v>
      </c>
      <c r="L597" t="s">
        <v>103</v>
      </c>
      <c r="N597">
        <v>6</v>
      </c>
      <c r="O597">
        <v>0</v>
      </c>
      <c r="P597">
        <v>234099</v>
      </c>
      <c r="Q597">
        <v>311212</v>
      </c>
    </row>
    <row r="598" spans="1:17" x14ac:dyDescent="0.2">
      <c r="A598">
        <v>1725</v>
      </c>
      <c r="B598" t="s">
        <v>1486</v>
      </c>
      <c r="C598" t="s">
        <v>16</v>
      </c>
      <c r="D598" s="4">
        <v>130064</v>
      </c>
      <c r="E598" t="s">
        <v>17</v>
      </c>
      <c r="F598">
        <v>710</v>
      </c>
      <c r="G598" s="1">
        <v>936035</v>
      </c>
      <c r="H598" t="s">
        <v>18</v>
      </c>
      <c r="I598" t="s">
        <v>32</v>
      </c>
      <c r="J598" t="s">
        <v>23</v>
      </c>
      <c r="K598" s="5">
        <v>12558.43</v>
      </c>
      <c r="L598" t="s">
        <v>287</v>
      </c>
      <c r="M598">
        <v>64</v>
      </c>
      <c r="N598">
        <v>7</v>
      </c>
      <c r="O598">
        <v>0</v>
      </c>
      <c r="P598">
        <v>233947</v>
      </c>
      <c r="Q598">
        <v>351362</v>
      </c>
    </row>
    <row r="599" spans="1:17" x14ac:dyDescent="0.2">
      <c r="A599">
        <v>529</v>
      </c>
      <c r="B599" t="s">
        <v>612</v>
      </c>
      <c r="C599" t="s">
        <v>16</v>
      </c>
      <c r="D599" s="4">
        <v>223102</v>
      </c>
      <c r="E599" t="s">
        <v>17</v>
      </c>
      <c r="F599">
        <v>724</v>
      </c>
      <c r="G599" s="1">
        <v>1965322</v>
      </c>
      <c r="H599" t="s">
        <v>49</v>
      </c>
      <c r="I599" t="s">
        <v>32</v>
      </c>
      <c r="J599" t="s">
        <v>23</v>
      </c>
      <c r="K599" s="5">
        <v>20799.68</v>
      </c>
      <c r="L599" t="s">
        <v>613</v>
      </c>
      <c r="N599">
        <v>4</v>
      </c>
      <c r="O599">
        <v>0</v>
      </c>
      <c r="P599">
        <v>233472</v>
      </c>
      <c r="Q599">
        <v>299046</v>
      </c>
    </row>
    <row r="600" spans="1:17" x14ac:dyDescent="0.2">
      <c r="A600">
        <v>755</v>
      </c>
      <c r="B600" t="s">
        <v>791</v>
      </c>
      <c r="C600" t="s">
        <v>16</v>
      </c>
      <c r="D600" s="4">
        <v>266794</v>
      </c>
      <c r="E600" t="s">
        <v>28</v>
      </c>
      <c r="F600">
        <v>686</v>
      </c>
      <c r="G600" s="1">
        <v>576042</v>
      </c>
      <c r="H600" t="s">
        <v>37</v>
      </c>
      <c r="I600" t="s">
        <v>25</v>
      </c>
      <c r="J600" t="s">
        <v>23</v>
      </c>
      <c r="K600" s="5">
        <v>12336.89</v>
      </c>
      <c r="L600" t="s">
        <v>792</v>
      </c>
      <c r="N600">
        <v>9</v>
      </c>
      <c r="O600">
        <v>0</v>
      </c>
      <c r="P600">
        <v>233206</v>
      </c>
      <c r="Q600">
        <v>342232</v>
      </c>
    </row>
    <row r="601" spans="1:17" x14ac:dyDescent="0.2">
      <c r="A601">
        <v>1651</v>
      </c>
      <c r="B601" t="s">
        <v>1428</v>
      </c>
      <c r="C601" t="s">
        <v>34</v>
      </c>
      <c r="D601" s="4">
        <v>439868</v>
      </c>
      <c r="E601" t="s">
        <v>28</v>
      </c>
      <c r="F601">
        <v>738</v>
      </c>
      <c r="G601" s="1">
        <v>893855</v>
      </c>
      <c r="I601" t="s">
        <v>19</v>
      </c>
      <c r="J601" t="s">
        <v>23</v>
      </c>
      <c r="K601" s="5">
        <v>13556.69</v>
      </c>
      <c r="L601" t="s">
        <v>35</v>
      </c>
      <c r="N601">
        <v>5</v>
      </c>
      <c r="O601">
        <v>0</v>
      </c>
      <c r="P601">
        <v>233130</v>
      </c>
      <c r="Q601">
        <v>5191098</v>
      </c>
    </row>
    <row r="602" spans="1:17" x14ac:dyDescent="0.2">
      <c r="A602">
        <v>763</v>
      </c>
      <c r="B602" t="s">
        <v>798</v>
      </c>
      <c r="C602" t="s">
        <v>16</v>
      </c>
      <c r="D602" s="4">
        <v>441364</v>
      </c>
      <c r="E602" t="s">
        <v>17</v>
      </c>
      <c r="F602">
        <v>691</v>
      </c>
      <c r="G602" s="1">
        <v>1315066</v>
      </c>
      <c r="H602" t="s">
        <v>22</v>
      </c>
      <c r="I602" t="s">
        <v>19</v>
      </c>
      <c r="J602" t="s">
        <v>23</v>
      </c>
      <c r="K602" s="5">
        <v>16986.189999999999</v>
      </c>
      <c r="L602" t="s">
        <v>43</v>
      </c>
      <c r="M602">
        <v>9</v>
      </c>
      <c r="N602">
        <v>12</v>
      </c>
      <c r="O602">
        <v>0</v>
      </c>
      <c r="P602">
        <v>233035</v>
      </c>
      <c r="Q602">
        <v>439472</v>
      </c>
    </row>
    <row r="603" spans="1:17" x14ac:dyDescent="0.2">
      <c r="A603">
        <v>574</v>
      </c>
      <c r="B603" t="s">
        <v>648</v>
      </c>
      <c r="C603" t="s">
        <v>16</v>
      </c>
      <c r="D603" s="4">
        <v>263318</v>
      </c>
      <c r="E603" t="s">
        <v>17</v>
      </c>
      <c r="F603">
        <v>738</v>
      </c>
      <c r="G603" s="1">
        <v>707085</v>
      </c>
      <c r="H603" t="s">
        <v>74</v>
      </c>
      <c r="I603" t="s">
        <v>32</v>
      </c>
      <c r="J603" t="s">
        <v>23</v>
      </c>
      <c r="K603" s="5">
        <v>12962.94</v>
      </c>
      <c r="L603" t="s">
        <v>99</v>
      </c>
      <c r="M603">
        <v>18</v>
      </c>
      <c r="N603">
        <v>10</v>
      </c>
      <c r="O603">
        <v>0</v>
      </c>
      <c r="P603">
        <v>232940</v>
      </c>
      <c r="Q603">
        <v>451770</v>
      </c>
    </row>
    <row r="604" spans="1:17" x14ac:dyDescent="0.2">
      <c r="A604">
        <v>1911</v>
      </c>
      <c r="B604" t="s">
        <v>1624</v>
      </c>
      <c r="C604" t="s">
        <v>16</v>
      </c>
      <c r="D604" s="4">
        <v>159962</v>
      </c>
      <c r="E604" t="s">
        <v>17</v>
      </c>
      <c r="F604">
        <v>747</v>
      </c>
      <c r="G604" s="1">
        <v>690764</v>
      </c>
      <c r="H604" t="s">
        <v>74</v>
      </c>
      <c r="I604" t="s">
        <v>32</v>
      </c>
      <c r="J604" t="s">
        <v>87</v>
      </c>
      <c r="K604" s="5">
        <v>8001.47</v>
      </c>
      <c r="L604" t="s">
        <v>21</v>
      </c>
      <c r="N604">
        <v>7</v>
      </c>
      <c r="O604">
        <v>0</v>
      </c>
      <c r="P604">
        <v>232940</v>
      </c>
      <c r="Q604">
        <v>322256</v>
      </c>
    </row>
    <row r="605" spans="1:17" x14ac:dyDescent="0.2">
      <c r="A605">
        <v>1565</v>
      </c>
      <c r="B605" t="s">
        <v>1363</v>
      </c>
      <c r="C605" t="s">
        <v>16</v>
      </c>
      <c r="D605" s="4">
        <v>218350</v>
      </c>
      <c r="E605" t="s">
        <v>28</v>
      </c>
      <c r="F605">
        <v>676</v>
      </c>
      <c r="G605" s="1">
        <v>1282310</v>
      </c>
      <c r="H605" t="s">
        <v>31</v>
      </c>
      <c r="I605" t="s">
        <v>32</v>
      </c>
      <c r="J605" t="s">
        <v>23</v>
      </c>
      <c r="K605" s="5">
        <v>7020.69</v>
      </c>
      <c r="L605" t="s">
        <v>211</v>
      </c>
      <c r="N605">
        <v>8</v>
      </c>
      <c r="O605">
        <v>1</v>
      </c>
      <c r="P605">
        <v>232617</v>
      </c>
      <c r="Q605">
        <v>406252</v>
      </c>
    </row>
    <row r="606" spans="1:17" x14ac:dyDescent="0.2">
      <c r="A606">
        <v>1503</v>
      </c>
      <c r="B606" t="s">
        <v>1320</v>
      </c>
      <c r="C606" t="s">
        <v>16</v>
      </c>
      <c r="D606" s="4">
        <v>483010</v>
      </c>
      <c r="E606" t="s">
        <v>17</v>
      </c>
      <c r="F606">
        <v>749</v>
      </c>
      <c r="G606" s="1">
        <v>1536112</v>
      </c>
      <c r="H606" t="s">
        <v>22</v>
      </c>
      <c r="I606" t="s">
        <v>32</v>
      </c>
      <c r="J606" t="s">
        <v>23</v>
      </c>
      <c r="K606" s="5">
        <v>27394.01</v>
      </c>
      <c r="L606" t="s">
        <v>46</v>
      </c>
      <c r="N606">
        <v>12</v>
      </c>
      <c r="O606">
        <v>0</v>
      </c>
      <c r="P606">
        <v>232579</v>
      </c>
      <c r="Q606">
        <v>1235366</v>
      </c>
    </row>
    <row r="607" spans="1:17" x14ac:dyDescent="0.2">
      <c r="A607">
        <v>707</v>
      </c>
      <c r="B607" t="s">
        <v>755</v>
      </c>
      <c r="C607" t="s">
        <v>16</v>
      </c>
      <c r="D607" s="4">
        <v>297902</v>
      </c>
      <c r="E607" t="s">
        <v>17</v>
      </c>
      <c r="F607">
        <v>713</v>
      </c>
      <c r="G607" s="1">
        <v>808317</v>
      </c>
      <c r="H607" t="s">
        <v>18</v>
      </c>
      <c r="I607" t="s">
        <v>19</v>
      </c>
      <c r="J607" t="s">
        <v>80</v>
      </c>
      <c r="K607" s="5">
        <v>14482.56</v>
      </c>
      <c r="L607" t="s">
        <v>272</v>
      </c>
      <c r="N607">
        <v>12</v>
      </c>
      <c r="O607">
        <v>0</v>
      </c>
      <c r="P607">
        <v>232560</v>
      </c>
      <c r="Q607">
        <v>359524</v>
      </c>
    </row>
    <row r="608" spans="1:17" x14ac:dyDescent="0.2">
      <c r="A608">
        <v>390</v>
      </c>
      <c r="B608" t="s">
        <v>499</v>
      </c>
      <c r="C608" t="s">
        <v>34</v>
      </c>
      <c r="D608" s="4">
        <v>418572</v>
      </c>
      <c r="E608" t="s">
        <v>28</v>
      </c>
      <c r="F608">
        <v>704</v>
      </c>
      <c r="G608" s="1">
        <v>1201788</v>
      </c>
      <c r="H608" t="s">
        <v>49</v>
      </c>
      <c r="I608" t="s">
        <v>19</v>
      </c>
      <c r="J608" t="s">
        <v>23</v>
      </c>
      <c r="K608" s="5">
        <v>23935.63</v>
      </c>
      <c r="L608" t="s">
        <v>96</v>
      </c>
      <c r="N608">
        <v>18</v>
      </c>
      <c r="O608">
        <v>1</v>
      </c>
      <c r="P608">
        <v>232522</v>
      </c>
      <c r="Q608">
        <v>333608</v>
      </c>
    </row>
    <row r="609" spans="1:17" x14ac:dyDescent="0.2">
      <c r="A609">
        <v>1280</v>
      </c>
      <c r="B609" t="s">
        <v>1162</v>
      </c>
      <c r="C609" t="s">
        <v>16</v>
      </c>
      <c r="D609" s="4">
        <v>191092</v>
      </c>
      <c r="E609" t="s">
        <v>17</v>
      </c>
      <c r="F609">
        <v>728</v>
      </c>
      <c r="G609" s="1">
        <v>1875490</v>
      </c>
      <c r="H609" t="s">
        <v>22</v>
      </c>
      <c r="I609" t="s">
        <v>19</v>
      </c>
      <c r="J609" t="s">
        <v>23</v>
      </c>
      <c r="K609" s="5">
        <v>20161.47</v>
      </c>
      <c r="L609" t="s">
        <v>114</v>
      </c>
      <c r="M609">
        <v>14</v>
      </c>
      <c r="N609">
        <v>12</v>
      </c>
      <c r="O609">
        <v>0</v>
      </c>
      <c r="P609">
        <v>231914</v>
      </c>
      <c r="Q609">
        <v>568942</v>
      </c>
    </row>
    <row r="610" spans="1:17" x14ac:dyDescent="0.2">
      <c r="A610">
        <v>1926</v>
      </c>
      <c r="B610" t="s">
        <v>1637</v>
      </c>
      <c r="C610" t="s">
        <v>16</v>
      </c>
      <c r="D610" s="4">
        <v>200882</v>
      </c>
      <c r="E610" t="s">
        <v>28</v>
      </c>
      <c r="F610">
        <v>672</v>
      </c>
      <c r="G610" s="1">
        <v>1044639</v>
      </c>
      <c r="H610" t="s">
        <v>31</v>
      </c>
      <c r="I610" t="s">
        <v>19</v>
      </c>
      <c r="J610" t="s">
        <v>23</v>
      </c>
      <c r="K610" s="5">
        <v>19499.7</v>
      </c>
      <c r="L610" t="s">
        <v>131</v>
      </c>
      <c r="N610">
        <v>14</v>
      </c>
      <c r="O610">
        <v>0</v>
      </c>
      <c r="P610">
        <v>231876</v>
      </c>
      <c r="Q610">
        <v>334774</v>
      </c>
    </row>
    <row r="611" spans="1:17" x14ac:dyDescent="0.2">
      <c r="A611">
        <v>874</v>
      </c>
      <c r="B611" t="s">
        <v>879</v>
      </c>
      <c r="C611" t="s">
        <v>16</v>
      </c>
      <c r="D611" s="4">
        <v>447920</v>
      </c>
      <c r="E611" t="s">
        <v>17</v>
      </c>
      <c r="F611">
        <v>683</v>
      </c>
      <c r="G611" s="1">
        <v>1005784</v>
      </c>
      <c r="H611" t="s">
        <v>79</v>
      </c>
      <c r="I611" t="s">
        <v>19</v>
      </c>
      <c r="J611" t="s">
        <v>23</v>
      </c>
      <c r="K611" s="5">
        <v>7870.18</v>
      </c>
      <c r="L611" t="s">
        <v>142</v>
      </c>
      <c r="N611">
        <v>10</v>
      </c>
      <c r="O611">
        <v>0</v>
      </c>
      <c r="P611">
        <v>230888</v>
      </c>
      <c r="Q611">
        <v>286528</v>
      </c>
    </row>
    <row r="612" spans="1:17" x14ac:dyDescent="0.2">
      <c r="A612">
        <v>123</v>
      </c>
      <c r="B612" t="s">
        <v>208</v>
      </c>
      <c r="C612" t="s">
        <v>16</v>
      </c>
      <c r="D612" s="4">
        <v>328262</v>
      </c>
      <c r="E612" t="s">
        <v>17</v>
      </c>
      <c r="F612">
        <v>746</v>
      </c>
      <c r="G612" s="1">
        <v>1133958</v>
      </c>
      <c r="H612" t="s">
        <v>74</v>
      </c>
      <c r="I612" t="s">
        <v>32</v>
      </c>
      <c r="J612" t="s">
        <v>23</v>
      </c>
      <c r="K612" s="5">
        <v>20411.32</v>
      </c>
      <c r="L612" t="s">
        <v>209</v>
      </c>
      <c r="N612">
        <v>10</v>
      </c>
      <c r="O612">
        <v>0</v>
      </c>
      <c r="P612">
        <v>229463</v>
      </c>
      <c r="Q612">
        <v>472758</v>
      </c>
    </row>
    <row r="613" spans="1:17" x14ac:dyDescent="0.2">
      <c r="A613">
        <v>1232</v>
      </c>
      <c r="B613" t="s">
        <v>1122</v>
      </c>
      <c r="C613" t="s">
        <v>34</v>
      </c>
      <c r="D613" s="4">
        <v>135124</v>
      </c>
      <c r="E613" t="s">
        <v>17</v>
      </c>
      <c r="F613">
        <v>737</v>
      </c>
      <c r="G613" s="1">
        <v>583509</v>
      </c>
      <c r="H613" t="s">
        <v>22</v>
      </c>
      <c r="I613" t="s">
        <v>25</v>
      </c>
      <c r="J613" t="s">
        <v>20</v>
      </c>
      <c r="K613" s="5">
        <v>11816.1</v>
      </c>
      <c r="L613" t="s">
        <v>143</v>
      </c>
      <c r="N613">
        <v>17</v>
      </c>
      <c r="O613">
        <v>0</v>
      </c>
      <c r="P613">
        <v>229444</v>
      </c>
      <c r="Q613">
        <v>326348</v>
      </c>
    </row>
    <row r="614" spans="1:17" x14ac:dyDescent="0.2">
      <c r="A614">
        <v>1867</v>
      </c>
      <c r="B614" t="s">
        <v>1589</v>
      </c>
      <c r="C614" t="s">
        <v>34</v>
      </c>
      <c r="D614" s="4">
        <v>173492</v>
      </c>
      <c r="E614" t="s">
        <v>17</v>
      </c>
      <c r="F614">
        <v>728</v>
      </c>
      <c r="G614" s="1">
        <v>561906</v>
      </c>
      <c r="H614" t="s">
        <v>29</v>
      </c>
      <c r="I614" t="s">
        <v>32</v>
      </c>
      <c r="J614" t="s">
        <v>23</v>
      </c>
      <c r="K614" s="5">
        <v>7258</v>
      </c>
      <c r="L614" t="s">
        <v>484</v>
      </c>
      <c r="N614">
        <v>5</v>
      </c>
      <c r="O614">
        <v>0</v>
      </c>
      <c r="P614">
        <v>229178</v>
      </c>
      <c r="Q614">
        <v>305008</v>
      </c>
    </row>
    <row r="615" spans="1:17" x14ac:dyDescent="0.2">
      <c r="A615">
        <v>682</v>
      </c>
      <c r="B615" t="s">
        <v>733</v>
      </c>
      <c r="C615" t="s">
        <v>16</v>
      </c>
      <c r="D615" s="4">
        <v>237116</v>
      </c>
      <c r="E615" t="s">
        <v>17</v>
      </c>
      <c r="F615">
        <v>721</v>
      </c>
      <c r="G615" s="1">
        <v>655310</v>
      </c>
      <c r="H615" t="s">
        <v>74</v>
      </c>
      <c r="I615" t="s">
        <v>32</v>
      </c>
      <c r="J615" t="s">
        <v>23</v>
      </c>
      <c r="K615" s="5">
        <v>6880.66</v>
      </c>
      <c r="L615" t="s">
        <v>101</v>
      </c>
      <c r="M615">
        <v>74</v>
      </c>
      <c r="N615">
        <v>5</v>
      </c>
      <c r="O615">
        <v>0</v>
      </c>
      <c r="P615">
        <v>229026</v>
      </c>
      <c r="Q615">
        <v>328218</v>
      </c>
    </row>
    <row r="616" spans="1:17" x14ac:dyDescent="0.2">
      <c r="A616">
        <v>396</v>
      </c>
      <c r="B616" t="s">
        <v>503</v>
      </c>
      <c r="C616" t="s">
        <v>16</v>
      </c>
      <c r="D616" s="4">
        <v>294580</v>
      </c>
      <c r="E616" t="s">
        <v>17</v>
      </c>
      <c r="F616">
        <v>744</v>
      </c>
      <c r="G616" s="1">
        <v>1734624</v>
      </c>
      <c r="H616" t="s">
        <v>22</v>
      </c>
      <c r="I616" t="s">
        <v>32</v>
      </c>
      <c r="J616" t="s">
        <v>23</v>
      </c>
      <c r="K616" s="5">
        <v>8051.63</v>
      </c>
      <c r="L616" t="s">
        <v>108</v>
      </c>
      <c r="M616">
        <v>6</v>
      </c>
      <c r="N616">
        <v>12</v>
      </c>
      <c r="O616">
        <v>0</v>
      </c>
      <c r="P616">
        <v>229007</v>
      </c>
      <c r="Q616">
        <v>433290</v>
      </c>
    </row>
    <row r="617" spans="1:17" x14ac:dyDescent="0.2">
      <c r="A617">
        <v>622</v>
      </c>
      <c r="B617" t="s">
        <v>691</v>
      </c>
      <c r="C617" t="s">
        <v>16</v>
      </c>
      <c r="D617" s="4">
        <v>755062</v>
      </c>
      <c r="E617" t="s">
        <v>28</v>
      </c>
      <c r="F617">
        <v>681</v>
      </c>
      <c r="G617" s="1">
        <v>1769983</v>
      </c>
      <c r="H617" t="s">
        <v>55</v>
      </c>
      <c r="I617" t="s">
        <v>19</v>
      </c>
      <c r="J617" t="s">
        <v>23</v>
      </c>
      <c r="K617" s="5">
        <v>27729.74</v>
      </c>
      <c r="L617" t="s">
        <v>684</v>
      </c>
      <c r="M617">
        <v>46</v>
      </c>
      <c r="N617">
        <v>15</v>
      </c>
      <c r="O617">
        <v>0</v>
      </c>
      <c r="P617">
        <v>228266</v>
      </c>
      <c r="Q617">
        <v>451044</v>
      </c>
    </row>
    <row r="618" spans="1:17" x14ac:dyDescent="0.2">
      <c r="A618">
        <v>1</v>
      </c>
      <c r="B618" t="s">
        <v>15</v>
      </c>
      <c r="C618" t="s">
        <v>16</v>
      </c>
      <c r="D618" s="4">
        <v>445412</v>
      </c>
      <c r="E618" t="s">
        <v>17</v>
      </c>
      <c r="F618">
        <v>709</v>
      </c>
      <c r="G618" s="1">
        <v>1167493</v>
      </c>
      <c r="H618" t="s">
        <v>18</v>
      </c>
      <c r="I618" t="s">
        <v>19</v>
      </c>
      <c r="J618" t="s">
        <v>20</v>
      </c>
      <c r="K618" s="5">
        <v>5214.74</v>
      </c>
      <c r="L618" t="s">
        <v>21</v>
      </c>
      <c r="N618">
        <v>6</v>
      </c>
      <c r="O618">
        <v>1</v>
      </c>
      <c r="P618">
        <v>228190</v>
      </c>
      <c r="Q618">
        <v>416746</v>
      </c>
    </row>
    <row r="619" spans="1:17" x14ac:dyDescent="0.2">
      <c r="A619">
        <v>1732</v>
      </c>
      <c r="B619" t="s">
        <v>1491</v>
      </c>
      <c r="C619" t="s">
        <v>16</v>
      </c>
      <c r="D619" s="4">
        <v>335786</v>
      </c>
      <c r="E619" t="s">
        <v>17</v>
      </c>
      <c r="F619">
        <v>704</v>
      </c>
      <c r="G619" s="1">
        <v>1159950</v>
      </c>
      <c r="H619" t="s">
        <v>42</v>
      </c>
      <c r="I619" t="s">
        <v>32</v>
      </c>
      <c r="J619" t="s">
        <v>23</v>
      </c>
      <c r="K619" s="5">
        <v>18462.490000000002</v>
      </c>
      <c r="L619" t="s">
        <v>390</v>
      </c>
      <c r="N619">
        <v>9</v>
      </c>
      <c r="O619">
        <v>2</v>
      </c>
      <c r="P619">
        <v>227810</v>
      </c>
      <c r="Q619">
        <v>436722</v>
      </c>
    </row>
    <row r="620" spans="1:17" x14ac:dyDescent="0.2">
      <c r="A620">
        <v>1369</v>
      </c>
      <c r="B620" t="s">
        <v>1230</v>
      </c>
      <c r="C620" t="s">
        <v>16</v>
      </c>
      <c r="D620" s="4">
        <v>244420</v>
      </c>
      <c r="E620" t="s">
        <v>28</v>
      </c>
      <c r="F620">
        <v>696</v>
      </c>
      <c r="G620" s="1">
        <v>2461184</v>
      </c>
      <c r="H620" t="s">
        <v>49</v>
      </c>
      <c r="I620" t="s">
        <v>19</v>
      </c>
      <c r="J620" t="s">
        <v>87</v>
      </c>
      <c r="K620" s="5">
        <v>31585.22</v>
      </c>
      <c r="L620" t="s">
        <v>370</v>
      </c>
      <c r="M620">
        <v>2</v>
      </c>
      <c r="N620">
        <v>27</v>
      </c>
      <c r="O620">
        <v>0</v>
      </c>
      <c r="P620">
        <v>227373</v>
      </c>
      <c r="Q620">
        <v>2289430</v>
      </c>
    </row>
    <row r="621" spans="1:17" x14ac:dyDescent="0.2">
      <c r="A621">
        <v>962</v>
      </c>
      <c r="B621" t="s">
        <v>941</v>
      </c>
      <c r="C621" t="s">
        <v>16</v>
      </c>
      <c r="D621" s="4">
        <v>43824</v>
      </c>
      <c r="E621" t="s">
        <v>17</v>
      </c>
      <c r="F621">
        <v>720</v>
      </c>
      <c r="G621" s="1">
        <v>408709</v>
      </c>
      <c r="I621" t="s">
        <v>19</v>
      </c>
      <c r="J621" t="s">
        <v>20</v>
      </c>
      <c r="K621" s="5">
        <v>8106.16</v>
      </c>
      <c r="L621" t="s">
        <v>533</v>
      </c>
      <c r="M621">
        <v>9</v>
      </c>
      <c r="N621">
        <v>7</v>
      </c>
      <c r="O621">
        <v>0</v>
      </c>
      <c r="P621">
        <v>227278</v>
      </c>
      <c r="Q621">
        <v>359502</v>
      </c>
    </row>
    <row r="622" spans="1:17" x14ac:dyDescent="0.2">
      <c r="A622">
        <v>1013</v>
      </c>
      <c r="B622" t="s">
        <v>973</v>
      </c>
      <c r="C622" t="s">
        <v>16</v>
      </c>
      <c r="D622" s="4">
        <v>335720</v>
      </c>
      <c r="E622" t="s">
        <v>17</v>
      </c>
      <c r="F622">
        <v>728</v>
      </c>
      <c r="G622" s="1">
        <v>966435</v>
      </c>
      <c r="H622" t="s">
        <v>18</v>
      </c>
      <c r="I622" t="s">
        <v>32</v>
      </c>
      <c r="J622" t="s">
        <v>23</v>
      </c>
      <c r="K622" s="5">
        <v>9181.18</v>
      </c>
      <c r="L622" t="s">
        <v>352</v>
      </c>
      <c r="M622">
        <v>30</v>
      </c>
      <c r="N622">
        <v>12</v>
      </c>
      <c r="O622">
        <v>0</v>
      </c>
      <c r="P622">
        <v>226974</v>
      </c>
      <c r="Q622">
        <v>722018</v>
      </c>
    </row>
    <row r="623" spans="1:17" x14ac:dyDescent="0.2">
      <c r="A623">
        <v>1275</v>
      </c>
      <c r="B623" t="s">
        <v>1158</v>
      </c>
      <c r="C623" t="s">
        <v>16</v>
      </c>
      <c r="D623" s="4">
        <v>445192</v>
      </c>
      <c r="E623" t="s">
        <v>28</v>
      </c>
      <c r="F623">
        <v>707</v>
      </c>
      <c r="G623" s="1">
        <v>1230345</v>
      </c>
      <c r="H623" t="s">
        <v>22</v>
      </c>
      <c r="I623" t="s">
        <v>19</v>
      </c>
      <c r="J623" t="s">
        <v>23</v>
      </c>
      <c r="K623" s="5">
        <v>18250.07</v>
      </c>
      <c r="L623" t="s">
        <v>393</v>
      </c>
      <c r="N623">
        <v>20</v>
      </c>
      <c r="O623">
        <v>0</v>
      </c>
      <c r="P623">
        <v>226879</v>
      </c>
      <c r="Q623">
        <v>788898</v>
      </c>
    </row>
    <row r="624" spans="1:17" x14ac:dyDescent="0.2">
      <c r="A624">
        <v>866</v>
      </c>
      <c r="B624" t="s">
        <v>873</v>
      </c>
      <c r="C624" t="s">
        <v>34</v>
      </c>
      <c r="D624" s="4">
        <v>467632</v>
      </c>
      <c r="E624" t="s">
        <v>28</v>
      </c>
      <c r="F624">
        <v>726</v>
      </c>
      <c r="G624" s="1">
        <v>1148436</v>
      </c>
      <c r="H624" t="s">
        <v>22</v>
      </c>
      <c r="I624" t="s">
        <v>25</v>
      </c>
      <c r="J624" t="s">
        <v>23</v>
      </c>
      <c r="K624" s="5">
        <v>9857.39</v>
      </c>
      <c r="L624" t="s">
        <v>476</v>
      </c>
      <c r="M624">
        <v>5</v>
      </c>
      <c r="N624">
        <v>8</v>
      </c>
      <c r="O624">
        <v>0</v>
      </c>
      <c r="P624">
        <v>226708</v>
      </c>
      <c r="Q624">
        <v>418660</v>
      </c>
    </row>
    <row r="625" spans="1:17" x14ac:dyDescent="0.2">
      <c r="A625">
        <v>766</v>
      </c>
      <c r="B625" t="s">
        <v>800</v>
      </c>
      <c r="C625" t="s">
        <v>16</v>
      </c>
      <c r="D625" s="4">
        <v>334070</v>
      </c>
      <c r="E625" t="s">
        <v>17</v>
      </c>
      <c r="F625">
        <v>704</v>
      </c>
      <c r="G625" s="1">
        <v>927523</v>
      </c>
      <c r="H625" t="s">
        <v>22</v>
      </c>
      <c r="I625" t="s">
        <v>32</v>
      </c>
      <c r="J625" t="s">
        <v>23</v>
      </c>
      <c r="K625" s="5">
        <v>5132.28</v>
      </c>
      <c r="L625" t="s">
        <v>56</v>
      </c>
      <c r="M625">
        <v>24</v>
      </c>
      <c r="N625">
        <v>11</v>
      </c>
      <c r="O625">
        <v>0</v>
      </c>
      <c r="P625">
        <v>226537</v>
      </c>
      <c r="Q625">
        <v>495858</v>
      </c>
    </row>
    <row r="626" spans="1:17" x14ac:dyDescent="0.2">
      <c r="A626">
        <v>141</v>
      </c>
      <c r="B626" s="2" t="s">
        <v>226</v>
      </c>
      <c r="C626" t="s">
        <v>34</v>
      </c>
      <c r="D626" s="4">
        <v>232716</v>
      </c>
      <c r="E626" t="s">
        <v>17</v>
      </c>
      <c r="F626">
        <v>637</v>
      </c>
      <c r="G626" s="1">
        <v>1049427</v>
      </c>
      <c r="H626" t="s">
        <v>31</v>
      </c>
      <c r="I626" t="s">
        <v>32</v>
      </c>
      <c r="J626" t="s">
        <v>20</v>
      </c>
      <c r="K626" s="5">
        <v>12942.99</v>
      </c>
      <c r="L626" t="s">
        <v>227</v>
      </c>
      <c r="M626">
        <v>61</v>
      </c>
      <c r="N626">
        <v>20</v>
      </c>
      <c r="O626">
        <v>0</v>
      </c>
      <c r="P626">
        <v>226442</v>
      </c>
      <c r="Q626">
        <v>389026</v>
      </c>
    </row>
    <row r="627" spans="1:17" x14ac:dyDescent="0.2">
      <c r="A627">
        <v>1717</v>
      </c>
      <c r="B627" t="s">
        <v>1480</v>
      </c>
      <c r="C627" t="s">
        <v>34</v>
      </c>
      <c r="D627" s="4">
        <v>321794</v>
      </c>
      <c r="E627" t="s">
        <v>28</v>
      </c>
      <c r="F627">
        <v>720</v>
      </c>
      <c r="G627" s="1">
        <v>741076</v>
      </c>
      <c r="H627" t="s">
        <v>29</v>
      </c>
      <c r="I627" t="s">
        <v>25</v>
      </c>
      <c r="J627" t="s">
        <v>23</v>
      </c>
      <c r="K627" s="5">
        <v>12536.58</v>
      </c>
      <c r="L627" t="s">
        <v>434</v>
      </c>
      <c r="N627">
        <v>7</v>
      </c>
      <c r="O627">
        <v>1</v>
      </c>
      <c r="P627">
        <v>226423</v>
      </c>
      <c r="Q627">
        <v>306636</v>
      </c>
    </row>
    <row r="628" spans="1:17" x14ac:dyDescent="0.2">
      <c r="A628">
        <v>247</v>
      </c>
      <c r="B628" t="s">
        <v>357</v>
      </c>
      <c r="C628" t="s">
        <v>16</v>
      </c>
      <c r="D628" s="4">
        <v>204248</v>
      </c>
      <c r="E628" t="s">
        <v>17</v>
      </c>
      <c r="F628">
        <v>737</v>
      </c>
      <c r="G628" s="1">
        <v>779893</v>
      </c>
      <c r="H628" t="s">
        <v>31</v>
      </c>
      <c r="I628" t="s">
        <v>19</v>
      </c>
      <c r="J628" t="s">
        <v>23</v>
      </c>
      <c r="K628" s="5">
        <v>10788.39</v>
      </c>
      <c r="L628" t="s">
        <v>260</v>
      </c>
      <c r="N628">
        <v>10</v>
      </c>
      <c r="O628">
        <v>0</v>
      </c>
      <c r="P628">
        <v>225663</v>
      </c>
      <c r="Q628">
        <v>588522</v>
      </c>
    </row>
    <row r="629" spans="1:17" x14ac:dyDescent="0.2">
      <c r="A629">
        <v>1494</v>
      </c>
      <c r="B629" t="s">
        <v>1313</v>
      </c>
      <c r="C629" t="s">
        <v>16</v>
      </c>
      <c r="D629" s="4">
        <v>283052</v>
      </c>
      <c r="E629" t="s">
        <v>17</v>
      </c>
      <c r="F629">
        <v>714</v>
      </c>
      <c r="G629" s="1">
        <v>1062442</v>
      </c>
      <c r="H629" t="s">
        <v>31</v>
      </c>
      <c r="I629" t="s">
        <v>19</v>
      </c>
      <c r="J629" t="s">
        <v>23</v>
      </c>
      <c r="K629" s="5">
        <v>26472.51</v>
      </c>
      <c r="L629" t="s">
        <v>290</v>
      </c>
      <c r="N629">
        <v>16</v>
      </c>
      <c r="O629">
        <v>0</v>
      </c>
      <c r="P629">
        <v>224922</v>
      </c>
      <c r="Q629">
        <v>341770</v>
      </c>
    </row>
    <row r="630" spans="1:17" x14ac:dyDescent="0.2">
      <c r="A630">
        <v>686</v>
      </c>
      <c r="B630" t="s">
        <v>736</v>
      </c>
      <c r="C630" t="s">
        <v>34</v>
      </c>
      <c r="D630" s="4">
        <v>279862</v>
      </c>
      <c r="E630" t="s">
        <v>17</v>
      </c>
      <c r="F630">
        <v>680</v>
      </c>
      <c r="G630" s="1">
        <v>929575</v>
      </c>
      <c r="H630" t="s">
        <v>74</v>
      </c>
      <c r="I630" t="s">
        <v>32</v>
      </c>
      <c r="J630" t="s">
        <v>23</v>
      </c>
      <c r="K630" s="5">
        <v>6600.03</v>
      </c>
      <c r="L630" t="s">
        <v>204</v>
      </c>
      <c r="M630">
        <v>18</v>
      </c>
      <c r="N630">
        <v>5</v>
      </c>
      <c r="O630">
        <v>0</v>
      </c>
      <c r="P630">
        <v>224143</v>
      </c>
      <c r="Q630">
        <v>286462</v>
      </c>
    </row>
    <row r="631" spans="1:17" x14ac:dyDescent="0.2">
      <c r="A631">
        <v>435</v>
      </c>
      <c r="B631" t="s">
        <v>537</v>
      </c>
      <c r="C631" t="s">
        <v>34</v>
      </c>
      <c r="D631" s="4">
        <v>268664</v>
      </c>
      <c r="E631" t="s">
        <v>17</v>
      </c>
      <c r="F631">
        <v>727</v>
      </c>
      <c r="G631" s="1">
        <v>899954</v>
      </c>
      <c r="H631" t="s">
        <v>18</v>
      </c>
      <c r="I631" t="s">
        <v>19</v>
      </c>
      <c r="J631" t="s">
        <v>23</v>
      </c>
      <c r="K631" s="5">
        <v>17324.2</v>
      </c>
      <c r="L631" t="s">
        <v>191</v>
      </c>
      <c r="N631">
        <v>13</v>
      </c>
      <c r="O631">
        <v>0</v>
      </c>
      <c r="P631">
        <v>223725</v>
      </c>
      <c r="Q631">
        <v>460130</v>
      </c>
    </row>
    <row r="632" spans="1:17" x14ac:dyDescent="0.2">
      <c r="A632">
        <v>48</v>
      </c>
      <c r="B632" t="s">
        <v>105</v>
      </c>
      <c r="C632" t="s">
        <v>16</v>
      </c>
      <c r="D632" s="4">
        <v>287980</v>
      </c>
      <c r="E632" t="s">
        <v>17</v>
      </c>
      <c r="F632">
        <v>737</v>
      </c>
      <c r="G632" s="1">
        <v>1013954</v>
      </c>
      <c r="H632" t="s">
        <v>37</v>
      </c>
      <c r="I632" t="s">
        <v>19</v>
      </c>
      <c r="J632" t="s">
        <v>23</v>
      </c>
      <c r="K632" s="5">
        <v>16138.6</v>
      </c>
      <c r="L632" t="s">
        <v>106</v>
      </c>
      <c r="M632">
        <v>13</v>
      </c>
      <c r="N632">
        <v>11</v>
      </c>
      <c r="O632">
        <v>0</v>
      </c>
      <c r="P632">
        <v>223117</v>
      </c>
      <c r="Q632">
        <v>489302</v>
      </c>
    </row>
    <row r="633" spans="1:17" x14ac:dyDescent="0.2">
      <c r="A633">
        <v>1290</v>
      </c>
      <c r="B633" t="s">
        <v>1168</v>
      </c>
      <c r="C633" t="s">
        <v>16</v>
      </c>
      <c r="D633" s="4">
        <v>538450</v>
      </c>
      <c r="E633" t="s">
        <v>28</v>
      </c>
      <c r="F633">
        <v>692</v>
      </c>
      <c r="G633" s="1">
        <v>1860100</v>
      </c>
      <c r="H633" t="s">
        <v>53</v>
      </c>
      <c r="I633" t="s">
        <v>19</v>
      </c>
      <c r="J633" t="s">
        <v>23</v>
      </c>
      <c r="K633" s="5">
        <v>34876.97</v>
      </c>
      <c r="L633" t="s">
        <v>71</v>
      </c>
      <c r="M633">
        <v>28</v>
      </c>
      <c r="N633">
        <v>13</v>
      </c>
      <c r="O633">
        <v>0</v>
      </c>
      <c r="P633">
        <v>222490</v>
      </c>
      <c r="Q633">
        <v>417538</v>
      </c>
    </row>
    <row r="634" spans="1:17" x14ac:dyDescent="0.2">
      <c r="A634">
        <v>1219</v>
      </c>
      <c r="B634" t="s">
        <v>1111</v>
      </c>
      <c r="C634" t="s">
        <v>16</v>
      </c>
      <c r="D634" s="4">
        <v>548174</v>
      </c>
      <c r="E634" t="s">
        <v>17</v>
      </c>
      <c r="F634">
        <v>663</v>
      </c>
      <c r="G634" s="1">
        <v>3467557</v>
      </c>
      <c r="H634" t="s">
        <v>79</v>
      </c>
      <c r="I634" t="s">
        <v>25</v>
      </c>
      <c r="J634" t="s">
        <v>23</v>
      </c>
      <c r="K634" s="5">
        <v>24272.880000000001</v>
      </c>
      <c r="L634" t="s">
        <v>76</v>
      </c>
      <c r="M634">
        <v>39</v>
      </c>
      <c r="N634">
        <v>14</v>
      </c>
      <c r="O634">
        <v>0</v>
      </c>
      <c r="P634">
        <v>222300</v>
      </c>
      <c r="Q634">
        <v>503734</v>
      </c>
    </row>
    <row r="635" spans="1:17" x14ac:dyDescent="0.2">
      <c r="A635">
        <v>1836</v>
      </c>
      <c r="B635" t="s">
        <v>1570</v>
      </c>
      <c r="C635" t="s">
        <v>34</v>
      </c>
      <c r="D635" s="4">
        <v>650826</v>
      </c>
      <c r="E635" t="s">
        <v>28</v>
      </c>
      <c r="F635">
        <v>648</v>
      </c>
      <c r="G635" s="1">
        <v>1592561</v>
      </c>
      <c r="H635" t="s">
        <v>22</v>
      </c>
      <c r="I635" t="s">
        <v>32</v>
      </c>
      <c r="J635" t="s">
        <v>87</v>
      </c>
      <c r="K635" s="5">
        <v>26409.81</v>
      </c>
      <c r="L635" t="s">
        <v>363</v>
      </c>
      <c r="M635">
        <v>5</v>
      </c>
      <c r="N635">
        <v>8</v>
      </c>
      <c r="O635">
        <v>0</v>
      </c>
      <c r="P635">
        <v>221939</v>
      </c>
      <c r="Q635">
        <v>293018</v>
      </c>
    </row>
    <row r="636" spans="1:17" x14ac:dyDescent="0.2">
      <c r="A636">
        <v>1201</v>
      </c>
      <c r="B636" t="s">
        <v>1100</v>
      </c>
      <c r="C636" t="s">
        <v>34</v>
      </c>
      <c r="D636" s="4">
        <v>415910</v>
      </c>
      <c r="E636" t="s">
        <v>17</v>
      </c>
      <c r="F636">
        <v>693</v>
      </c>
      <c r="G636" s="1">
        <v>1126890</v>
      </c>
      <c r="H636" t="s">
        <v>79</v>
      </c>
      <c r="I636" t="s">
        <v>19</v>
      </c>
      <c r="J636" t="s">
        <v>20</v>
      </c>
      <c r="K636" s="5">
        <v>12301.93</v>
      </c>
      <c r="L636" t="s">
        <v>163</v>
      </c>
      <c r="M636">
        <v>17</v>
      </c>
      <c r="N636">
        <v>7</v>
      </c>
      <c r="O636">
        <v>0</v>
      </c>
      <c r="P636">
        <v>221635</v>
      </c>
      <c r="Q636">
        <v>263230</v>
      </c>
    </row>
    <row r="637" spans="1:17" x14ac:dyDescent="0.2">
      <c r="A637">
        <v>1257</v>
      </c>
      <c r="B637" t="s">
        <v>1144</v>
      </c>
      <c r="C637" t="s">
        <v>34</v>
      </c>
      <c r="D637" s="4">
        <v>186362</v>
      </c>
      <c r="E637" t="s">
        <v>17</v>
      </c>
      <c r="F637">
        <v>708</v>
      </c>
      <c r="G637" s="1">
        <v>492328</v>
      </c>
      <c r="H637" t="s">
        <v>37</v>
      </c>
      <c r="I637" t="s">
        <v>25</v>
      </c>
      <c r="J637" t="s">
        <v>23</v>
      </c>
      <c r="K637" s="5">
        <v>8492.6200000000008</v>
      </c>
      <c r="L637" t="s">
        <v>35</v>
      </c>
      <c r="N637">
        <v>8</v>
      </c>
      <c r="O637">
        <v>0</v>
      </c>
      <c r="P637">
        <v>221255</v>
      </c>
      <c r="Q637">
        <v>326766</v>
      </c>
    </row>
    <row r="638" spans="1:17" x14ac:dyDescent="0.2">
      <c r="A638">
        <v>890</v>
      </c>
      <c r="B638" t="s">
        <v>891</v>
      </c>
      <c r="C638" t="s">
        <v>16</v>
      </c>
      <c r="D638" s="4">
        <v>175604</v>
      </c>
      <c r="E638" t="s">
        <v>17</v>
      </c>
      <c r="F638">
        <v>722</v>
      </c>
      <c r="G638" s="1">
        <v>568746</v>
      </c>
      <c r="H638" t="s">
        <v>74</v>
      </c>
      <c r="I638" t="s">
        <v>25</v>
      </c>
      <c r="J638" t="s">
        <v>23</v>
      </c>
      <c r="K638" s="5">
        <v>8009.83</v>
      </c>
      <c r="L638" t="s">
        <v>557</v>
      </c>
      <c r="M638">
        <v>50</v>
      </c>
      <c r="N638">
        <v>8</v>
      </c>
      <c r="O638">
        <v>0</v>
      </c>
      <c r="P638">
        <v>220932</v>
      </c>
      <c r="Q638">
        <v>366498</v>
      </c>
    </row>
    <row r="639" spans="1:17" x14ac:dyDescent="0.2">
      <c r="A639">
        <v>1941</v>
      </c>
      <c r="B639" s="2" t="s">
        <v>1650</v>
      </c>
      <c r="C639" t="s">
        <v>16</v>
      </c>
      <c r="D639" s="4">
        <v>346478</v>
      </c>
      <c r="E639" t="s">
        <v>28</v>
      </c>
      <c r="F639">
        <v>744</v>
      </c>
      <c r="G639" s="1">
        <v>2094598</v>
      </c>
      <c r="H639" t="s">
        <v>53</v>
      </c>
      <c r="I639" t="s">
        <v>19</v>
      </c>
      <c r="J639" t="s">
        <v>20</v>
      </c>
      <c r="K639" s="5">
        <v>13806.92</v>
      </c>
      <c r="L639" t="s">
        <v>56</v>
      </c>
      <c r="M639">
        <v>59</v>
      </c>
      <c r="N639">
        <v>16</v>
      </c>
      <c r="O639">
        <v>4</v>
      </c>
      <c r="P639">
        <v>220704</v>
      </c>
      <c r="Q639">
        <v>443652</v>
      </c>
    </row>
    <row r="640" spans="1:17" x14ac:dyDescent="0.2">
      <c r="A640">
        <v>183</v>
      </c>
      <c r="B640" t="s">
        <v>282</v>
      </c>
      <c r="C640" t="s">
        <v>16</v>
      </c>
      <c r="D640" s="4">
        <v>332706</v>
      </c>
      <c r="E640" t="s">
        <v>17</v>
      </c>
      <c r="F640">
        <v>735</v>
      </c>
      <c r="G640" s="1">
        <v>957790</v>
      </c>
      <c r="I640" t="s">
        <v>19</v>
      </c>
      <c r="J640" t="s">
        <v>23</v>
      </c>
      <c r="K640" s="5">
        <v>10855.08</v>
      </c>
      <c r="L640" t="s">
        <v>283</v>
      </c>
      <c r="N640">
        <v>9</v>
      </c>
      <c r="O640">
        <v>0</v>
      </c>
      <c r="P640">
        <v>220571</v>
      </c>
      <c r="Q640">
        <v>498828</v>
      </c>
    </row>
    <row r="641" spans="1:17" x14ac:dyDescent="0.2">
      <c r="A641">
        <v>894</v>
      </c>
      <c r="B641" t="s">
        <v>895</v>
      </c>
      <c r="C641" t="s">
        <v>16</v>
      </c>
      <c r="D641" s="4">
        <v>504284</v>
      </c>
      <c r="E641" t="s">
        <v>17</v>
      </c>
      <c r="F641">
        <v>718</v>
      </c>
      <c r="G641" s="1">
        <v>989919</v>
      </c>
      <c r="H641" t="s">
        <v>74</v>
      </c>
      <c r="I641" t="s">
        <v>32</v>
      </c>
      <c r="J641" t="s">
        <v>78</v>
      </c>
      <c r="K641" s="5">
        <v>12209.02</v>
      </c>
      <c r="L641" t="s">
        <v>120</v>
      </c>
      <c r="M641">
        <v>9</v>
      </c>
      <c r="N641">
        <v>17</v>
      </c>
      <c r="O641">
        <v>0</v>
      </c>
      <c r="P641">
        <v>220400</v>
      </c>
      <c r="Q641">
        <v>2126674</v>
      </c>
    </row>
    <row r="642" spans="1:17" x14ac:dyDescent="0.2">
      <c r="A642">
        <v>1420</v>
      </c>
      <c r="B642" t="s">
        <v>1269</v>
      </c>
      <c r="C642" t="s">
        <v>34</v>
      </c>
      <c r="D642" s="4">
        <v>215578</v>
      </c>
      <c r="E642" t="s">
        <v>28</v>
      </c>
      <c r="F642">
        <v>665</v>
      </c>
      <c r="G642" s="1">
        <v>595783</v>
      </c>
      <c r="H642" t="s">
        <v>49</v>
      </c>
      <c r="I642" t="s">
        <v>25</v>
      </c>
      <c r="J642" t="s">
        <v>23</v>
      </c>
      <c r="K642" s="5">
        <v>8291.2199999999993</v>
      </c>
      <c r="L642" t="s">
        <v>197</v>
      </c>
      <c r="N642">
        <v>11</v>
      </c>
      <c r="O642">
        <v>0</v>
      </c>
      <c r="P642">
        <v>220115</v>
      </c>
      <c r="Q642">
        <v>407154</v>
      </c>
    </row>
    <row r="643" spans="1:17" x14ac:dyDescent="0.2">
      <c r="A643">
        <v>1845</v>
      </c>
      <c r="B643" t="s">
        <v>1577</v>
      </c>
      <c r="C643" t="s">
        <v>16</v>
      </c>
      <c r="D643" s="4">
        <v>448624</v>
      </c>
      <c r="E643" t="s">
        <v>28</v>
      </c>
      <c r="F643">
        <v>709</v>
      </c>
      <c r="G643" s="1">
        <v>1356068</v>
      </c>
      <c r="H643" t="s">
        <v>55</v>
      </c>
      <c r="I643" t="s">
        <v>32</v>
      </c>
      <c r="J643" t="s">
        <v>23</v>
      </c>
      <c r="K643" s="5">
        <v>15594.82</v>
      </c>
      <c r="L643" t="s">
        <v>224</v>
      </c>
      <c r="N643">
        <v>6</v>
      </c>
      <c r="O643">
        <v>0</v>
      </c>
      <c r="P643">
        <v>219488</v>
      </c>
      <c r="Q643">
        <v>531696</v>
      </c>
    </row>
    <row r="644" spans="1:17" x14ac:dyDescent="0.2">
      <c r="A644">
        <v>1382</v>
      </c>
      <c r="B644" t="s">
        <v>1239</v>
      </c>
      <c r="C644" t="s">
        <v>16</v>
      </c>
      <c r="D644" s="4">
        <v>172040</v>
      </c>
      <c r="E644" t="s">
        <v>17</v>
      </c>
      <c r="F644">
        <v>730</v>
      </c>
      <c r="G644" s="1">
        <v>479275</v>
      </c>
      <c r="H644" t="s">
        <v>42</v>
      </c>
      <c r="I644" t="s">
        <v>32</v>
      </c>
      <c r="J644" t="s">
        <v>23</v>
      </c>
      <c r="K644" s="5">
        <v>7828</v>
      </c>
      <c r="L644" t="s">
        <v>396</v>
      </c>
      <c r="N644">
        <v>12</v>
      </c>
      <c r="O644">
        <v>0</v>
      </c>
      <c r="P644">
        <v>219355</v>
      </c>
      <c r="Q644">
        <v>310508</v>
      </c>
    </row>
    <row r="645" spans="1:17" x14ac:dyDescent="0.2">
      <c r="A645">
        <v>1151</v>
      </c>
      <c r="B645" t="s">
        <v>1069</v>
      </c>
      <c r="C645" t="s">
        <v>16</v>
      </c>
      <c r="D645" s="4">
        <v>287408</v>
      </c>
      <c r="E645" t="s">
        <v>17</v>
      </c>
      <c r="F645">
        <v>747</v>
      </c>
      <c r="G645" s="1">
        <v>754566</v>
      </c>
      <c r="H645" t="s">
        <v>49</v>
      </c>
      <c r="I645" t="s">
        <v>32</v>
      </c>
      <c r="J645" t="s">
        <v>23</v>
      </c>
      <c r="K645" s="5">
        <v>5652.88</v>
      </c>
      <c r="L645" t="s">
        <v>84</v>
      </c>
      <c r="N645">
        <v>6</v>
      </c>
      <c r="O645">
        <v>0</v>
      </c>
      <c r="P645">
        <v>217493</v>
      </c>
      <c r="Q645">
        <v>431222</v>
      </c>
    </row>
    <row r="646" spans="1:17" x14ac:dyDescent="0.2">
      <c r="A646">
        <v>1672</v>
      </c>
      <c r="B646" t="s">
        <v>1445</v>
      </c>
      <c r="C646" t="s">
        <v>16</v>
      </c>
      <c r="D646" s="4">
        <v>264924</v>
      </c>
      <c r="E646" t="s">
        <v>17</v>
      </c>
      <c r="F646">
        <v>749</v>
      </c>
      <c r="G646" s="1">
        <v>2497721</v>
      </c>
      <c r="H646" t="s">
        <v>22</v>
      </c>
      <c r="I646" t="s">
        <v>19</v>
      </c>
      <c r="J646" t="s">
        <v>20</v>
      </c>
      <c r="K646" s="5">
        <v>16713.919999999998</v>
      </c>
      <c r="L646" t="s">
        <v>410</v>
      </c>
      <c r="N646">
        <v>7</v>
      </c>
      <c r="O646">
        <v>0</v>
      </c>
      <c r="P646">
        <v>217322</v>
      </c>
      <c r="Q646">
        <v>793804</v>
      </c>
    </row>
    <row r="647" spans="1:17" x14ac:dyDescent="0.2">
      <c r="A647">
        <v>917</v>
      </c>
      <c r="B647" t="s">
        <v>913</v>
      </c>
      <c r="C647" t="s">
        <v>16</v>
      </c>
      <c r="D647" s="4">
        <v>155452</v>
      </c>
      <c r="E647" t="s">
        <v>17</v>
      </c>
      <c r="F647">
        <v>743</v>
      </c>
      <c r="G647" s="1">
        <v>1726074</v>
      </c>
      <c r="H647" t="s">
        <v>22</v>
      </c>
      <c r="I647" t="s">
        <v>19</v>
      </c>
      <c r="J647" t="s">
        <v>23</v>
      </c>
      <c r="K647" s="5">
        <v>36822.949999999997</v>
      </c>
      <c r="L647" t="s">
        <v>260</v>
      </c>
      <c r="M647">
        <v>36</v>
      </c>
      <c r="N647">
        <v>24</v>
      </c>
      <c r="O647">
        <v>0</v>
      </c>
      <c r="P647">
        <v>216999</v>
      </c>
      <c r="Q647">
        <v>370612</v>
      </c>
    </row>
    <row r="648" spans="1:17" x14ac:dyDescent="0.2">
      <c r="A648">
        <v>352</v>
      </c>
      <c r="B648" t="s">
        <v>455</v>
      </c>
      <c r="C648" t="s">
        <v>16</v>
      </c>
      <c r="D648" s="4">
        <v>163482</v>
      </c>
      <c r="E648" t="s">
        <v>17</v>
      </c>
      <c r="F648">
        <v>711</v>
      </c>
      <c r="G648" s="1">
        <v>564756</v>
      </c>
      <c r="H648" t="s">
        <v>22</v>
      </c>
      <c r="I648" t="s">
        <v>32</v>
      </c>
      <c r="J648" t="s">
        <v>87</v>
      </c>
      <c r="K648" s="5">
        <v>6447.65</v>
      </c>
      <c r="L648" t="s">
        <v>456</v>
      </c>
      <c r="N648">
        <v>9</v>
      </c>
      <c r="O648">
        <v>0</v>
      </c>
      <c r="P648">
        <v>216809</v>
      </c>
      <c r="Q648">
        <v>318186</v>
      </c>
    </row>
    <row r="649" spans="1:17" x14ac:dyDescent="0.2">
      <c r="A649">
        <v>536</v>
      </c>
      <c r="B649" t="s">
        <v>620</v>
      </c>
      <c r="C649" t="s">
        <v>34</v>
      </c>
      <c r="D649" s="4">
        <v>108130</v>
      </c>
      <c r="E649" t="s">
        <v>28</v>
      </c>
      <c r="F649">
        <v>730</v>
      </c>
      <c r="G649" s="1">
        <v>672372</v>
      </c>
      <c r="H649" t="s">
        <v>42</v>
      </c>
      <c r="I649" t="s">
        <v>32</v>
      </c>
      <c r="J649" t="s">
        <v>119</v>
      </c>
      <c r="K649" s="5">
        <v>7883.48</v>
      </c>
      <c r="L649" t="s">
        <v>218</v>
      </c>
      <c r="M649">
        <v>53</v>
      </c>
      <c r="N649">
        <v>6</v>
      </c>
      <c r="O649">
        <v>0</v>
      </c>
      <c r="P649">
        <v>216068</v>
      </c>
      <c r="Q649">
        <v>674366</v>
      </c>
    </row>
    <row r="650" spans="1:17" x14ac:dyDescent="0.2">
      <c r="A650">
        <v>1909</v>
      </c>
      <c r="B650" t="s">
        <v>1623</v>
      </c>
      <c r="C650" t="s">
        <v>16</v>
      </c>
      <c r="D650" s="4">
        <v>194920</v>
      </c>
      <c r="E650" t="s">
        <v>17</v>
      </c>
      <c r="F650">
        <v>740</v>
      </c>
      <c r="G650" s="1">
        <v>1253145</v>
      </c>
      <c r="H650" t="s">
        <v>42</v>
      </c>
      <c r="I650" t="s">
        <v>32</v>
      </c>
      <c r="J650" t="s">
        <v>23</v>
      </c>
      <c r="K650" s="5">
        <v>19423.7</v>
      </c>
      <c r="L650" t="s">
        <v>30</v>
      </c>
      <c r="M650">
        <v>20</v>
      </c>
      <c r="N650">
        <v>13</v>
      </c>
      <c r="O650">
        <v>0</v>
      </c>
      <c r="P650">
        <v>215517</v>
      </c>
      <c r="Q650">
        <v>572374</v>
      </c>
    </row>
    <row r="651" spans="1:17" x14ac:dyDescent="0.2">
      <c r="A651">
        <v>1060</v>
      </c>
      <c r="B651" t="s">
        <v>1002</v>
      </c>
      <c r="C651" t="s">
        <v>16</v>
      </c>
      <c r="D651" s="4">
        <v>403810</v>
      </c>
      <c r="E651" t="s">
        <v>28</v>
      </c>
      <c r="F651">
        <v>674</v>
      </c>
      <c r="G651" s="1">
        <v>1375581</v>
      </c>
      <c r="H651" t="s">
        <v>42</v>
      </c>
      <c r="I651" t="s">
        <v>32</v>
      </c>
      <c r="J651" t="s">
        <v>23</v>
      </c>
      <c r="K651" s="5">
        <v>13182.58</v>
      </c>
      <c r="L651" t="s">
        <v>510</v>
      </c>
      <c r="M651">
        <v>6</v>
      </c>
      <c r="N651">
        <v>9</v>
      </c>
      <c r="O651">
        <v>0</v>
      </c>
      <c r="P651">
        <v>215422</v>
      </c>
      <c r="Q651">
        <v>376794</v>
      </c>
    </row>
    <row r="652" spans="1:17" x14ac:dyDescent="0.2">
      <c r="A652">
        <v>6</v>
      </c>
      <c r="B652" t="s">
        <v>33</v>
      </c>
      <c r="C652" t="s">
        <v>34</v>
      </c>
      <c r="D652" s="4">
        <v>206602</v>
      </c>
      <c r="E652" t="s">
        <v>17</v>
      </c>
      <c r="F652">
        <v>729</v>
      </c>
      <c r="G652" s="1">
        <v>896857</v>
      </c>
      <c r="H652" t="s">
        <v>22</v>
      </c>
      <c r="I652" t="s">
        <v>19</v>
      </c>
      <c r="J652" t="s">
        <v>23</v>
      </c>
      <c r="K652" s="5">
        <v>16367.74</v>
      </c>
      <c r="L652" t="s">
        <v>35</v>
      </c>
      <c r="N652">
        <v>6</v>
      </c>
      <c r="O652">
        <v>0</v>
      </c>
      <c r="P652">
        <v>215308</v>
      </c>
      <c r="Q652">
        <v>272448</v>
      </c>
    </row>
    <row r="653" spans="1:17" x14ac:dyDescent="0.2">
      <c r="A653">
        <v>1230</v>
      </c>
      <c r="B653" t="s">
        <v>1120</v>
      </c>
      <c r="C653" t="s">
        <v>16</v>
      </c>
      <c r="D653" s="4">
        <v>355124</v>
      </c>
      <c r="E653" t="s">
        <v>28</v>
      </c>
      <c r="F653">
        <v>701</v>
      </c>
      <c r="G653" s="1">
        <v>1533528</v>
      </c>
      <c r="H653" t="s">
        <v>31</v>
      </c>
      <c r="I653" t="s">
        <v>32</v>
      </c>
      <c r="J653" t="s">
        <v>23</v>
      </c>
      <c r="K653" s="5">
        <v>22747.37</v>
      </c>
      <c r="L653" t="s">
        <v>90</v>
      </c>
      <c r="M653">
        <v>53</v>
      </c>
      <c r="N653">
        <v>16</v>
      </c>
      <c r="O653">
        <v>1</v>
      </c>
      <c r="P653">
        <v>215308</v>
      </c>
      <c r="Q653">
        <v>951544</v>
      </c>
    </row>
    <row r="654" spans="1:17" x14ac:dyDescent="0.2">
      <c r="A654">
        <v>1955</v>
      </c>
      <c r="B654" t="s">
        <v>1657</v>
      </c>
      <c r="C654" t="s">
        <v>16</v>
      </c>
      <c r="D654" s="4">
        <v>467940</v>
      </c>
      <c r="E654" t="s">
        <v>17</v>
      </c>
      <c r="F654">
        <v>725</v>
      </c>
      <c r="G654" s="1">
        <v>1010325</v>
      </c>
      <c r="H654" t="s">
        <v>18</v>
      </c>
      <c r="I654" t="s">
        <v>32</v>
      </c>
      <c r="J654" t="s">
        <v>23</v>
      </c>
      <c r="K654" s="5">
        <v>6524.98</v>
      </c>
      <c r="L654" t="s">
        <v>81</v>
      </c>
      <c r="M654">
        <v>36</v>
      </c>
      <c r="N654">
        <v>5</v>
      </c>
      <c r="O654">
        <v>0</v>
      </c>
      <c r="P654">
        <v>214871</v>
      </c>
      <c r="Q654">
        <v>321860</v>
      </c>
    </row>
    <row r="655" spans="1:17" x14ac:dyDescent="0.2">
      <c r="A655">
        <v>45</v>
      </c>
      <c r="B655" t="s">
        <v>100</v>
      </c>
      <c r="C655" t="s">
        <v>16</v>
      </c>
      <c r="D655" s="4">
        <v>311762</v>
      </c>
      <c r="E655" t="s">
        <v>28</v>
      </c>
      <c r="F655">
        <v>680</v>
      </c>
      <c r="G655" s="1">
        <v>2211657</v>
      </c>
      <c r="H655" t="s">
        <v>49</v>
      </c>
      <c r="I655" t="s">
        <v>19</v>
      </c>
      <c r="J655" t="s">
        <v>23</v>
      </c>
      <c r="K655" s="5">
        <v>44601.74</v>
      </c>
      <c r="L655" t="s">
        <v>101</v>
      </c>
      <c r="M655">
        <v>15</v>
      </c>
      <c r="N655">
        <v>11</v>
      </c>
      <c r="O655">
        <v>0</v>
      </c>
      <c r="P655">
        <v>213921</v>
      </c>
      <c r="Q655">
        <v>509652</v>
      </c>
    </row>
    <row r="656" spans="1:17" x14ac:dyDescent="0.2">
      <c r="A656">
        <v>691</v>
      </c>
      <c r="B656" t="s">
        <v>740</v>
      </c>
      <c r="C656" t="s">
        <v>34</v>
      </c>
      <c r="D656" s="4">
        <v>219692</v>
      </c>
      <c r="E656" t="s">
        <v>17</v>
      </c>
      <c r="F656">
        <v>734</v>
      </c>
      <c r="G656" s="1">
        <v>1413524</v>
      </c>
      <c r="H656" t="s">
        <v>53</v>
      </c>
      <c r="I656" t="s">
        <v>32</v>
      </c>
      <c r="J656" t="s">
        <v>23</v>
      </c>
      <c r="K656" s="5">
        <v>11060.66</v>
      </c>
      <c r="L656" t="s">
        <v>741</v>
      </c>
      <c r="M656">
        <v>51</v>
      </c>
      <c r="N656">
        <v>13</v>
      </c>
      <c r="O656">
        <v>1</v>
      </c>
      <c r="P656">
        <v>213712</v>
      </c>
      <c r="Q656">
        <v>899866</v>
      </c>
    </row>
    <row r="657" spans="1:17" x14ac:dyDescent="0.2">
      <c r="A657">
        <v>844</v>
      </c>
      <c r="B657" t="s">
        <v>862</v>
      </c>
      <c r="C657" t="s">
        <v>34</v>
      </c>
      <c r="D657" s="4">
        <v>94908</v>
      </c>
      <c r="E657" t="s">
        <v>17</v>
      </c>
      <c r="F657">
        <v>738</v>
      </c>
      <c r="G657" s="1">
        <v>768170</v>
      </c>
      <c r="H657" t="s">
        <v>55</v>
      </c>
      <c r="I657" t="s">
        <v>32</v>
      </c>
      <c r="J657" t="s">
        <v>23</v>
      </c>
      <c r="K657" s="5">
        <v>5281.24</v>
      </c>
      <c r="L657" t="s">
        <v>84</v>
      </c>
      <c r="N657">
        <v>10</v>
      </c>
      <c r="O657">
        <v>0</v>
      </c>
      <c r="P657">
        <v>213579</v>
      </c>
      <c r="Q657">
        <v>353782</v>
      </c>
    </row>
    <row r="658" spans="1:17" x14ac:dyDescent="0.2">
      <c r="A658">
        <v>1788</v>
      </c>
      <c r="B658" t="s">
        <v>1534</v>
      </c>
      <c r="C658" t="s">
        <v>34</v>
      </c>
      <c r="D658" s="4">
        <v>297330</v>
      </c>
      <c r="E658" t="s">
        <v>17</v>
      </c>
      <c r="F658">
        <v>732</v>
      </c>
      <c r="G658" s="1">
        <v>803035</v>
      </c>
      <c r="I658" t="s">
        <v>19</v>
      </c>
      <c r="J658" t="s">
        <v>20</v>
      </c>
      <c r="K658" s="5">
        <v>9034.1200000000008</v>
      </c>
      <c r="L658" t="s">
        <v>338</v>
      </c>
      <c r="N658">
        <v>9</v>
      </c>
      <c r="O658">
        <v>0</v>
      </c>
      <c r="P658">
        <v>213237</v>
      </c>
      <c r="Q658">
        <v>447282</v>
      </c>
    </row>
    <row r="659" spans="1:17" x14ac:dyDescent="0.2">
      <c r="A659">
        <v>667</v>
      </c>
      <c r="B659" t="s">
        <v>720</v>
      </c>
      <c r="C659" t="s">
        <v>16</v>
      </c>
      <c r="D659" s="4">
        <v>318538</v>
      </c>
      <c r="E659" t="s">
        <v>17</v>
      </c>
      <c r="F659">
        <v>749</v>
      </c>
      <c r="G659" s="1">
        <v>1623892</v>
      </c>
      <c r="H659" t="s">
        <v>18</v>
      </c>
      <c r="I659" t="s">
        <v>32</v>
      </c>
      <c r="J659" t="s">
        <v>23</v>
      </c>
      <c r="K659" s="5">
        <v>5264.14</v>
      </c>
      <c r="L659" t="s">
        <v>494</v>
      </c>
      <c r="N659">
        <v>6</v>
      </c>
      <c r="O659">
        <v>0</v>
      </c>
      <c r="P659">
        <v>213199</v>
      </c>
      <c r="Q659">
        <v>599192</v>
      </c>
    </row>
    <row r="660" spans="1:17" x14ac:dyDescent="0.2">
      <c r="A660">
        <v>1273</v>
      </c>
      <c r="B660" t="s">
        <v>1155</v>
      </c>
      <c r="C660" t="s">
        <v>16</v>
      </c>
      <c r="D660" s="4">
        <v>43626</v>
      </c>
      <c r="E660" t="s">
        <v>17</v>
      </c>
      <c r="F660">
        <v>696</v>
      </c>
      <c r="G660" s="1">
        <v>1676465</v>
      </c>
      <c r="H660" t="s">
        <v>55</v>
      </c>
      <c r="I660" t="s">
        <v>19</v>
      </c>
      <c r="J660" t="s">
        <v>78</v>
      </c>
      <c r="K660" s="5">
        <v>19418.95</v>
      </c>
      <c r="L660" t="s">
        <v>467</v>
      </c>
      <c r="N660">
        <v>12</v>
      </c>
      <c r="O660">
        <v>0</v>
      </c>
      <c r="P660">
        <v>212553</v>
      </c>
      <c r="Q660">
        <v>318384</v>
      </c>
    </row>
    <row r="661" spans="1:17" x14ac:dyDescent="0.2">
      <c r="A661">
        <v>410</v>
      </c>
      <c r="B661" t="s">
        <v>514</v>
      </c>
      <c r="C661" t="s">
        <v>34</v>
      </c>
      <c r="D661" s="4">
        <v>242264</v>
      </c>
      <c r="E661" t="s">
        <v>17</v>
      </c>
      <c r="F661">
        <v>744</v>
      </c>
      <c r="G661" s="1">
        <v>584345</v>
      </c>
      <c r="H661" t="s">
        <v>31</v>
      </c>
      <c r="I661" t="s">
        <v>19</v>
      </c>
      <c r="J661" t="s">
        <v>23</v>
      </c>
      <c r="K661" s="5">
        <v>12417.45</v>
      </c>
      <c r="L661" t="s">
        <v>515</v>
      </c>
      <c r="N661">
        <v>10</v>
      </c>
      <c r="O661">
        <v>0</v>
      </c>
      <c r="P661">
        <v>212306</v>
      </c>
      <c r="Q661">
        <v>836154</v>
      </c>
    </row>
    <row r="662" spans="1:17" x14ac:dyDescent="0.2">
      <c r="A662">
        <v>765</v>
      </c>
      <c r="B662" t="s">
        <v>799</v>
      </c>
      <c r="C662" t="s">
        <v>16</v>
      </c>
      <c r="D662" s="4">
        <v>247786</v>
      </c>
      <c r="E662" t="s">
        <v>17</v>
      </c>
      <c r="F662">
        <v>748</v>
      </c>
      <c r="G662" s="1">
        <v>1361787</v>
      </c>
      <c r="H662" t="s">
        <v>42</v>
      </c>
      <c r="I662" t="s">
        <v>19</v>
      </c>
      <c r="J662" t="s">
        <v>23</v>
      </c>
      <c r="K662" s="5">
        <v>13288.79</v>
      </c>
      <c r="L662" t="s">
        <v>237</v>
      </c>
      <c r="N662">
        <v>13</v>
      </c>
      <c r="O662">
        <v>0</v>
      </c>
      <c r="P662">
        <v>211831</v>
      </c>
      <c r="Q662">
        <v>1075800</v>
      </c>
    </row>
    <row r="663" spans="1:17" x14ac:dyDescent="0.2">
      <c r="A663">
        <v>1126</v>
      </c>
      <c r="B663" t="s">
        <v>1052</v>
      </c>
      <c r="C663" t="s">
        <v>16</v>
      </c>
      <c r="D663" s="4">
        <v>214698</v>
      </c>
      <c r="E663" t="s">
        <v>17</v>
      </c>
      <c r="F663">
        <v>743</v>
      </c>
      <c r="G663" s="1">
        <v>1446280</v>
      </c>
      <c r="H663" t="s">
        <v>22</v>
      </c>
      <c r="I663" t="s">
        <v>25</v>
      </c>
      <c r="J663" t="s">
        <v>23</v>
      </c>
      <c r="K663" s="5">
        <v>9666.06</v>
      </c>
      <c r="L663" t="s">
        <v>272</v>
      </c>
      <c r="M663">
        <v>54</v>
      </c>
      <c r="N663">
        <v>9</v>
      </c>
      <c r="O663">
        <v>1</v>
      </c>
      <c r="P663">
        <v>210577</v>
      </c>
      <c r="Q663">
        <v>315436</v>
      </c>
    </row>
    <row r="664" spans="1:17" x14ac:dyDescent="0.2">
      <c r="A664">
        <v>1043</v>
      </c>
      <c r="B664" t="s">
        <v>995</v>
      </c>
      <c r="C664" t="s">
        <v>34</v>
      </c>
      <c r="D664" s="4">
        <v>769230</v>
      </c>
      <c r="E664" t="s">
        <v>28</v>
      </c>
      <c r="F664">
        <v>738</v>
      </c>
      <c r="G664" s="1">
        <v>2694257</v>
      </c>
      <c r="H664" t="s">
        <v>22</v>
      </c>
      <c r="I664" t="s">
        <v>19</v>
      </c>
      <c r="J664" t="s">
        <v>23</v>
      </c>
      <c r="K664" s="5">
        <v>10081.02</v>
      </c>
      <c r="L664" t="s">
        <v>59</v>
      </c>
      <c r="M664">
        <v>38</v>
      </c>
      <c r="N664">
        <v>6</v>
      </c>
      <c r="O664">
        <v>0</v>
      </c>
      <c r="P664">
        <v>210349</v>
      </c>
      <c r="Q664">
        <v>727056</v>
      </c>
    </row>
    <row r="665" spans="1:17" x14ac:dyDescent="0.2">
      <c r="A665">
        <v>1035</v>
      </c>
      <c r="B665" t="s">
        <v>991</v>
      </c>
      <c r="C665" t="s">
        <v>16</v>
      </c>
      <c r="D665" s="4">
        <v>332970</v>
      </c>
      <c r="E665" t="s">
        <v>28</v>
      </c>
      <c r="F665">
        <v>723</v>
      </c>
      <c r="G665" s="1">
        <v>996892</v>
      </c>
      <c r="H665" t="s">
        <v>37</v>
      </c>
      <c r="I665" t="s">
        <v>32</v>
      </c>
      <c r="J665" t="s">
        <v>23</v>
      </c>
      <c r="K665" s="5">
        <v>19190.189999999999</v>
      </c>
      <c r="L665" t="s">
        <v>437</v>
      </c>
      <c r="N665">
        <v>14</v>
      </c>
      <c r="O665">
        <v>0</v>
      </c>
      <c r="P665">
        <v>209836</v>
      </c>
      <c r="Q665">
        <v>310684</v>
      </c>
    </row>
    <row r="666" spans="1:17" x14ac:dyDescent="0.2">
      <c r="A666">
        <v>746</v>
      </c>
      <c r="B666" t="s">
        <v>784</v>
      </c>
      <c r="C666" t="s">
        <v>16</v>
      </c>
      <c r="D666" s="4">
        <v>214764</v>
      </c>
      <c r="E666" t="s">
        <v>17</v>
      </c>
      <c r="F666">
        <v>730</v>
      </c>
      <c r="G666" s="1">
        <v>983041</v>
      </c>
      <c r="H666" t="s">
        <v>29</v>
      </c>
      <c r="I666" t="s">
        <v>32</v>
      </c>
      <c r="J666" t="s">
        <v>23</v>
      </c>
      <c r="K666" s="5">
        <v>12697.51</v>
      </c>
      <c r="L666" t="s">
        <v>218</v>
      </c>
      <c r="M666">
        <v>43</v>
      </c>
      <c r="N666">
        <v>19</v>
      </c>
      <c r="O666">
        <v>0</v>
      </c>
      <c r="P666">
        <v>209741</v>
      </c>
      <c r="Q666">
        <v>527956</v>
      </c>
    </row>
    <row r="667" spans="1:17" x14ac:dyDescent="0.2">
      <c r="A667">
        <v>1127</v>
      </c>
      <c r="B667" t="s">
        <v>1053</v>
      </c>
      <c r="C667" t="s">
        <v>16</v>
      </c>
      <c r="D667" s="4">
        <v>85844</v>
      </c>
      <c r="E667" t="s">
        <v>17</v>
      </c>
      <c r="F667">
        <v>716</v>
      </c>
      <c r="G667" s="1">
        <v>688218</v>
      </c>
      <c r="H667" t="s">
        <v>31</v>
      </c>
      <c r="I667" t="s">
        <v>32</v>
      </c>
      <c r="J667" t="s">
        <v>23</v>
      </c>
      <c r="K667" s="5">
        <v>6882.18</v>
      </c>
      <c r="L667" t="s">
        <v>294</v>
      </c>
      <c r="N667">
        <v>13</v>
      </c>
      <c r="O667">
        <v>0</v>
      </c>
      <c r="P667">
        <v>209703</v>
      </c>
      <c r="Q667">
        <v>341022</v>
      </c>
    </row>
    <row r="668" spans="1:17" x14ac:dyDescent="0.2">
      <c r="A668">
        <v>49</v>
      </c>
      <c r="B668" t="s">
        <v>107</v>
      </c>
      <c r="C668" t="s">
        <v>16</v>
      </c>
      <c r="D668" s="4">
        <v>439428</v>
      </c>
      <c r="E668" t="s">
        <v>17</v>
      </c>
      <c r="F668">
        <v>710</v>
      </c>
      <c r="G668" s="1">
        <v>1518024</v>
      </c>
      <c r="H668" t="s">
        <v>18</v>
      </c>
      <c r="I668" t="s">
        <v>32</v>
      </c>
      <c r="J668" t="s">
        <v>23</v>
      </c>
      <c r="K668" s="5">
        <v>20923.560000000001</v>
      </c>
      <c r="L668" t="s">
        <v>108</v>
      </c>
      <c r="N668">
        <v>11</v>
      </c>
      <c r="O668">
        <v>0</v>
      </c>
      <c r="P668">
        <v>209304</v>
      </c>
      <c r="Q668">
        <v>265716</v>
      </c>
    </row>
    <row r="669" spans="1:17" x14ac:dyDescent="0.2">
      <c r="A669">
        <v>1775</v>
      </c>
      <c r="B669" t="s">
        <v>1528</v>
      </c>
      <c r="C669" t="s">
        <v>34</v>
      </c>
      <c r="D669" s="4">
        <v>419298</v>
      </c>
      <c r="E669" t="s">
        <v>28</v>
      </c>
      <c r="F669">
        <v>687</v>
      </c>
      <c r="G669" s="1">
        <v>1524712</v>
      </c>
      <c r="H669" t="s">
        <v>22</v>
      </c>
      <c r="I669" t="s">
        <v>19</v>
      </c>
      <c r="J669" t="s">
        <v>23</v>
      </c>
      <c r="K669" s="5">
        <v>24268.32</v>
      </c>
      <c r="L669" t="s">
        <v>154</v>
      </c>
      <c r="N669">
        <v>11</v>
      </c>
      <c r="O669">
        <v>0</v>
      </c>
      <c r="P669">
        <v>208658</v>
      </c>
      <c r="Q669">
        <v>399344</v>
      </c>
    </row>
    <row r="670" spans="1:17" x14ac:dyDescent="0.2">
      <c r="A670">
        <v>892</v>
      </c>
      <c r="B670" t="s">
        <v>893</v>
      </c>
      <c r="C670" t="s">
        <v>34</v>
      </c>
      <c r="D670" s="4">
        <v>331188</v>
      </c>
      <c r="E670" t="s">
        <v>28</v>
      </c>
      <c r="F670">
        <v>641</v>
      </c>
      <c r="G670" s="1">
        <v>1525472</v>
      </c>
      <c r="H670" t="s">
        <v>37</v>
      </c>
      <c r="I670" t="s">
        <v>32</v>
      </c>
      <c r="J670" t="s">
        <v>23</v>
      </c>
      <c r="K670" s="5">
        <v>17924.22</v>
      </c>
      <c r="L670" t="s">
        <v>536</v>
      </c>
      <c r="M670">
        <v>51</v>
      </c>
      <c r="N670">
        <v>12</v>
      </c>
      <c r="O670">
        <v>0</v>
      </c>
      <c r="P670">
        <v>208506</v>
      </c>
      <c r="Q670">
        <v>253858</v>
      </c>
    </row>
    <row r="671" spans="1:17" x14ac:dyDescent="0.2">
      <c r="A671">
        <v>1846</v>
      </c>
      <c r="B671" t="s">
        <v>1578</v>
      </c>
      <c r="C671" t="s">
        <v>16</v>
      </c>
      <c r="D671" s="4">
        <v>460372</v>
      </c>
      <c r="E671" t="s">
        <v>28</v>
      </c>
      <c r="F671">
        <v>701</v>
      </c>
      <c r="G671" s="1">
        <v>1322153</v>
      </c>
      <c r="H671" t="s">
        <v>22</v>
      </c>
      <c r="I671" t="s">
        <v>19</v>
      </c>
      <c r="J671" t="s">
        <v>23</v>
      </c>
      <c r="K671" s="5">
        <v>10103.44</v>
      </c>
      <c r="L671" t="s">
        <v>252</v>
      </c>
      <c r="M671">
        <v>72</v>
      </c>
      <c r="N671">
        <v>8</v>
      </c>
      <c r="O671">
        <v>0</v>
      </c>
      <c r="P671">
        <v>208354</v>
      </c>
      <c r="Q671">
        <v>334620</v>
      </c>
    </row>
    <row r="672" spans="1:17" x14ac:dyDescent="0.2">
      <c r="A672">
        <v>1889</v>
      </c>
      <c r="B672" t="s">
        <v>1607</v>
      </c>
      <c r="C672" t="s">
        <v>16</v>
      </c>
      <c r="D672" s="4">
        <v>352462</v>
      </c>
      <c r="E672" t="s">
        <v>28</v>
      </c>
      <c r="F672">
        <v>721</v>
      </c>
      <c r="G672" s="1">
        <v>2187850</v>
      </c>
      <c r="H672" t="s">
        <v>49</v>
      </c>
      <c r="I672" t="s">
        <v>19</v>
      </c>
      <c r="J672" t="s">
        <v>23</v>
      </c>
      <c r="K672" s="5">
        <v>40839.74</v>
      </c>
      <c r="L672" t="s">
        <v>139</v>
      </c>
      <c r="M672">
        <v>68</v>
      </c>
      <c r="N672">
        <v>14</v>
      </c>
      <c r="O672">
        <v>1</v>
      </c>
      <c r="P672">
        <v>208240</v>
      </c>
      <c r="Q672">
        <v>339130</v>
      </c>
    </row>
    <row r="673" spans="1:17" x14ac:dyDescent="0.2">
      <c r="A673">
        <v>1678</v>
      </c>
      <c r="B673" t="s">
        <v>1450</v>
      </c>
      <c r="C673" t="s">
        <v>16</v>
      </c>
      <c r="D673" s="4">
        <v>482944</v>
      </c>
      <c r="E673" t="s">
        <v>28</v>
      </c>
      <c r="F673">
        <v>696</v>
      </c>
      <c r="G673" s="1">
        <v>1327872</v>
      </c>
      <c r="H673" t="s">
        <v>22</v>
      </c>
      <c r="I673" t="s">
        <v>19</v>
      </c>
      <c r="J673" t="s">
        <v>23</v>
      </c>
      <c r="K673" s="5">
        <v>11618.88</v>
      </c>
      <c r="L673" t="s">
        <v>413</v>
      </c>
      <c r="M673">
        <v>39</v>
      </c>
      <c r="N673">
        <v>10</v>
      </c>
      <c r="O673">
        <v>0</v>
      </c>
      <c r="P673">
        <v>207974</v>
      </c>
      <c r="Q673">
        <v>254540</v>
      </c>
    </row>
    <row r="674" spans="1:17" x14ac:dyDescent="0.2">
      <c r="A674">
        <v>533</v>
      </c>
      <c r="B674" t="s">
        <v>618</v>
      </c>
      <c r="C674" t="s">
        <v>16</v>
      </c>
      <c r="D674" s="4">
        <v>132000</v>
      </c>
      <c r="E674" t="s">
        <v>17</v>
      </c>
      <c r="F674">
        <v>713</v>
      </c>
      <c r="G674" s="1">
        <v>440895</v>
      </c>
      <c r="H674" t="s">
        <v>49</v>
      </c>
      <c r="I674" t="s">
        <v>19</v>
      </c>
      <c r="J674" t="s">
        <v>23</v>
      </c>
      <c r="K674" s="5">
        <v>6797.06</v>
      </c>
      <c r="L674" t="s">
        <v>65</v>
      </c>
      <c r="N674">
        <v>11</v>
      </c>
      <c r="O674">
        <v>0</v>
      </c>
      <c r="P674">
        <v>207347</v>
      </c>
      <c r="Q674">
        <v>301246</v>
      </c>
    </row>
    <row r="675" spans="1:17" x14ac:dyDescent="0.2">
      <c r="A675">
        <v>1429</v>
      </c>
      <c r="B675" t="s">
        <v>1278</v>
      </c>
      <c r="C675" t="s">
        <v>34</v>
      </c>
      <c r="D675" s="4">
        <v>325578</v>
      </c>
      <c r="E675" t="s">
        <v>17</v>
      </c>
      <c r="F675">
        <v>747</v>
      </c>
      <c r="G675" s="1">
        <v>749816</v>
      </c>
      <c r="H675" t="s">
        <v>53</v>
      </c>
      <c r="I675" t="s">
        <v>32</v>
      </c>
      <c r="J675" t="s">
        <v>87</v>
      </c>
      <c r="K675" s="5">
        <v>12934.25</v>
      </c>
      <c r="L675" t="s">
        <v>101</v>
      </c>
      <c r="N675">
        <v>7</v>
      </c>
      <c r="O675">
        <v>0</v>
      </c>
      <c r="P675">
        <v>207138</v>
      </c>
      <c r="Q675">
        <v>329890</v>
      </c>
    </row>
    <row r="676" spans="1:17" x14ac:dyDescent="0.2">
      <c r="A676">
        <v>1119</v>
      </c>
      <c r="B676" t="s">
        <v>1046</v>
      </c>
      <c r="C676" t="s">
        <v>16</v>
      </c>
      <c r="D676" s="4">
        <v>121572</v>
      </c>
      <c r="E676" t="s">
        <v>17</v>
      </c>
      <c r="F676">
        <v>710</v>
      </c>
      <c r="G676" s="1">
        <v>1349798</v>
      </c>
      <c r="H676" t="s">
        <v>79</v>
      </c>
      <c r="I676" t="s">
        <v>32</v>
      </c>
      <c r="J676" t="s">
        <v>87</v>
      </c>
      <c r="K676" s="5">
        <v>20809.560000000001</v>
      </c>
      <c r="L676" t="s">
        <v>1047</v>
      </c>
      <c r="N676">
        <v>17</v>
      </c>
      <c r="O676">
        <v>0</v>
      </c>
      <c r="P676">
        <v>206986</v>
      </c>
      <c r="Q676">
        <v>544698</v>
      </c>
    </row>
    <row r="677" spans="1:17" x14ac:dyDescent="0.2">
      <c r="A677">
        <v>56</v>
      </c>
      <c r="B677" s="2" t="s">
        <v>117</v>
      </c>
      <c r="C677" t="s">
        <v>34</v>
      </c>
      <c r="D677" s="4">
        <v>176198</v>
      </c>
      <c r="E677" t="s">
        <v>17</v>
      </c>
      <c r="F677">
        <v>736</v>
      </c>
      <c r="G677" s="1">
        <v>1902090</v>
      </c>
      <c r="H677" t="s">
        <v>22</v>
      </c>
      <c r="I677" t="s">
        <v>19</v>
      </c>
      <c r="J677" t="s">
        <v>23</v>
      </c>
      <c r="K677" s="5">
        <v>28372.89</v>
      </c>
      <c r="L677" t="s">
        <v>84</v>
      </c>
      <c r="M677">
        <v>7</v>
      </c>
      <c r="N677">
        <v>9</v>
      </c>
      <c r="O677">
        <v>0</v>
      </c>
      <c r="P677">
        <v>206872</v>
      </c>
      <c r="Q677">
        <v>620554</v>
      </c>
    </row>
    <row r="678" spans="1:17" x14ac:dyDescent="0.2">
      <c r="A678">
        <v>594</v>
      </c>
      <c r="B678" t="s">
        <v>663</v>
      </c>
      <c r="C678" t="s">
        <v>16</v>
      </c>
      <c r="D678" s="4">
        <v>429440</v>
      </c>
      <c r="E678" t="s">
        <v>28</v>
      </c>
      <c r="F678">
        <v>674</v>
      </c>
      <c r="G678" s="1">
        <v>1383599</v>
      </c>
      <c r="I678" t="s">
        <v>19</v>
      </c>
      <c r="J678" t="s">
        <v>20</v>
      </c>
      <c r="K678" s="5">
        <v>11760.62</v>
      </c>
      <c r="L678" t="s">
        <v>596</v>
      </c>
      <c r="M678">
        <v>49</v>
      </c>
      <c r="N678">
        <v>9</v>
      </c>
      <c r="O678">
        <v>0</v>
      </c>
      <c r="P678">
        <v>206853</v>
      </c>
      <c r="Q678">
        <v>318076</v>
      </c>
    </row>
    <row r="679" spans="1:17" x14ac:dyDescent="0.2">
      <c r="A679">
        <v>1956</v>
      </c>
      <c r="B679" t="s">
        <v>1658</v>
      </c>
      <c r="C679" t="s">
        <v>16</v>
      </c>
      <c r="D679" s="4">
        <v>245234</v>
      </c>
      <c r="E679" t="s">
        <v>28</v>
      </c>
      <c r="F679">
        <v>705</v>
      </c>
      <c r="G679" s="1">
        <v>813162</v>
      </c>
      <c r="H679" t="s">
        <v>37</v>
      </c>
      <c r="I679" t="s">
        <v>32</v>
      </c>
      <c r="J679" t="s">
        <v>23</v>
      </c>
      <c r="K679" s="5">
        <v>18567.18</v>
      </c>
      <c r="L679" t="s">
        <v>1148</v>
      </c>
      <c r="N679">
        <v>9</v>
      </c>
      <c r="O679">
        <v>0</v>
      </c>
      <c r="P679">
        <v>206568</v>
      </c>
      <c r="Q679">
        <v>422576</v>
      </c>
    </row>
    <row r="680" spans="1:17" x14ac:dyDescent="0.2">
      <c r="A680">
        <v>1508</v>
      </c>
      <c r="B680" t="s">
        <v>1323</v>
      </c>
      <c r="C680" t="s">
        <v>34</v>
      </c>
      <c r="D680" s="4">
        <v>475332</v>
      </c>
      <c r="E680" t="s">
        <v>28</v>
      </c>
      <c r="F680">
        <v>667</v>
      </c>
      <c r="G680" s="1">
        <v>988969</v>
      </c>
      <c r="H680" t="s">
        <v>22</v>
      </c>
      <c r="I680" t="s">
        <v>19</v>
      </c>
      <c r="J680" t="s">
        <v>23</v>
      </c>
      <c r="K680" s="5">
        <v>11702.86</v>
      </c>
      <c r="L680" t="s">
        <v>390</v>
      </c>
      <c r="N680">
        <v>12</v>
      </c>
      <c r="O680">
        <v>1</v>
      </c>
      <c r="P680">
        <v>206207</v>
      </c>
      <c r="Q680">
        <v>414546</v>
      </c>
    </row>
    <row r="681" spans="1:17" x14ac:dyDescent="0.2">
      <c r="A681">
        <v>192</v>
      </c>
      <c r="B681" t="s">
        <v>293</v>
      </c>
      <c r="C681" t="s">
        <v>34</v>
      </c>
      <c r="D681" s="4">
        <v>322124</v>
      </c>
      <c r="E681" t="s">
        <v>28</v>
      </c>
      <c r="F681">
        <v>716</v>
      </c>
      <c r="G681" s="1">
        <v>1020034</v>
      </c>
      <c r="H681" t="s">
        <v>53</v>
      </c>
      <c r="I681" t="s">
        <v>19</v>
      </c>
      <c r="J681" t="s">
        <v>23</v>
      </c>
      <c r="K681" s="5">
        <v>16915.32</v>
      </c>
      <c r="L681" t="s">
        <v>108</v>
      </c>
      <c r="N681">
        <v>10</v>
      </c>
      <c r="O681">
        <v>0</v>
      </c>
      <c r="P681">
        <v>205865</v>
      </c>
      <c r="Q681">
        <v>341506</v>
      </c>
    </row>
    <row r="682" spans="1:17" x14ac:dyDescent="0.2">
      <c r="A682">
        <v>86</v>
      </c>
      <c r="B682" t="s">
        <v>162</v>
      </c>
      <c r="C682" t="s">
        <v>16</v>
      </c>
      <c r="D682" s="4">
        <v>498586</v>
      </c>
      <c r="E682" t="s">
        <v>28</v>
      </c>
      <c r="F682">
        <v>666</v>
      </c>
      <c r="G682" s="1">
        <v>1351679</v>
      </c>
      <c r="H682" t="s">
        <v>29</v>
      </c>
      <c r="I682" t="s">
        <v>32</v>
      </c>
      <c r="J682" t="s">
        <v>78</v>
      </c>
      <c r="K682" s="5">
        <v>32214.880000000001</v>
      </c>
      <c r="L682" t="s">
        <v>163</v>
      </c>
      <c r="N682">
        <v>15</v>
      </c>
      <c r="O682">
        <v>0</v>
      </c>
      <c r="P682">
        <v>205637</v>
      </c>
      <c r="Q682">
        <v>433686</v>
      </c>
    </row>
    <row r="683" spans="1:17" x14ac:dyDescent="0.2">
      <c r="A683">
        <v>1865</v>
      </c>
      <c r="B683" t="s">
        <v>1587</v>
      </c>
      <c r="C683" t="s">
        <v>16</v>
      </c>
      <c r="D683" s="4">
        <v>328944</v>
      </c>
      <c r="E683" t="s">
        <v>17</v>
      </c>
      <c r="F683">
        <v>663</v>
      </c>
      <c r="G683" s="1">
        <v>1231048</v>
      </c>
      <c r="H683" t="s">
        <v>37</v>
      </c>
      <c r="I683" t="s">
        <v>32</v>
      </c>
      <c r="J683" t="s">
        <v>23</v>
      </c>
      <c r="K683" s="5">
        <v>25954.57</v>
      </c>
      <c r="L683" t="s">
        <v>299</v>
      </c>
      <c r="M683">
        <v>27</v>
      </c>
      <c r="N683">
        <v>17</v>
      </c>
      <c r="O683">
        <v>0</v>
      </c>
      <c r="P683">
        <v>205523</v>
      </c>
      <c r="Q683">
        <v>401302</v>
      </c>
    </row>
    <row r="684" spans="1:17" x14ac:dyDescent="0.2">
      <c r="A684">
        <v>1727</v>
      </c>
      <c r="B684" t="s">
        <v>1487</v>
      </c>
      <c r="C684" t="s">
        <v>16</v>
      </c>
      <c r="D684" s="4">
        <v>757768</v>
      </c>
      <c r="E684" t="s">
        <v>17</v>
      </c>
      <c r="F684">
        <v>716</v>
      </c>
      <c r="G684" s="1">
        <v>2393335</v>
      </c>
      <c r="H684" t="s">
        <v>79</v>
      </c>
      <c r="I684" t="s">
        <v>19</v>
      </c>
      <c r="J684" t="s">
        <v>20</v>
      </c>
      <c r="K684" s="5">
        <v>21739.42</v>
      </c>
      <c r="L684" t="s">
        <v>363</v>
      </c>
      <c r="M684">
        <v>13</v>
      </c>
      <c r="N684">
        <v>9</v>
      </c>
      <c r="O684">
        <v>0</v>
      </c>
      <c r="P684">
        <v>205333</v>
      </c>
      <c r="Q684">
        <v>424578</v>
      </c>
    </row>
    <row r="685" spans="1:17" x14ac:dyDescent="0.2">
      <c r="A685">
        <v>560</v>
      </c>
      <c r="B685" t="s">
        <v>637</v>
      </c>
      <c r="C685" t="s">
        <v>16</v>
      </c>
      <c r="D685" s="4">
        <v>351714</v>
      </c>
      <c r="E685" t="s">
        <v>17</v>
      </c>
      <c r="F685">
        <v>740</v>
      </c>
      <c r="G685" s="1">
        <v>837235</v>
      </c>
      <c r="H685" t="s">
        <v>18</v>
      </c>
      <c r="I685" t="s">
        <v>19</v>
      </c>
      <c r="J685" t="s">
        <v>23</v>
      </c>
      <c r="K685" s="5">
        <v>6551.2</v>
      </c>
      <c r="L685" t="s">
        <v>227</v>
      </c>
      <c r="N685">
        <v>6</v>
      </c>
      <c r="O685">
        <v>0</v>
      </c>
      <c r="P685">
        <v>204858</v>
      </c>
      <c r="Q685">
        <v>422092</v>
      </c>
    </row>
    <row r="686" spans="1:17" x14ac:dyDescent="0.2">
      <c r="A686">
        <v>1147</v>
      </c>
      <c r="B686" t="s">
        <v>1064</v>
      </c>
      <c r="C686" t="s">
        <v>34</v>
      </c>
      <c r="D686" s="4">
        <v>360162</v>
      </c>
      <c r="E686" t="s">
        <v>17</v>
      </c>
      <c r="F686">
        <v>738</v>
      </c>
      <c r="G686" s="1">
        <v>738986</v>
      </c>
      <c r="I686" t="s">
        <v>32</v>
      </c>
      <c r="J686" t="s">
        <v>23</v>
      </c>
      <c r="K686" s="5">
        <v>18228.41</v>
      </c>
      <c r="L686" t="s">
        <v>1065</v>
      </c>
      <c r="N686">
        <v>11</v>
      </c>
      <c r="O686">
        <v>1</v>
      </c>
      <c r="P686">
        <v>204820</v>
      </c>
      <c r="Q686">
        <v>307604</v>
      </c>
    </row>
    <row r="687" spans="1:17" x14ac:dyDescent="0.2">
      <c r="A687">
        <v>1887</v>
      </c>
      <c r="B687" t="s">
        <v>1605</v>
      </c>
      <c r="C687" t="s">
        <v>34</v>
      </c>
      <c r="D687" s="4">
        <v>68662</v>
      </c>
      <c r="E687" t="s">
        <v>17</v>
      </c>
      <c r="F687">
        <v>720</v>
      </c>
      <c r="G687" s="1">
        <v>807595</v>
      </c>
      <c r="H687" t="s">
        <v>74</v>
      </c>
      <c r="I687" t="s">
        <v>32</v>
      </c>
      <c r="J687" t="s">
        <v>23</v>
      </c>
      <c r="K687" s="5">
        <v>26179.91</v>
      </c>
      <c r="L687" t="s">
        <v>227</v>
      </c>
      <c r="N687">
        <v>15</v>
      </c>
      <c r="O687">
        <v>0</v>
      </c>
      <c r="P687">
        <v>204079</v>
      </c>
      <c r="Q687">
        <v>283338</v>
      </c>
    </row>
    <row r="688" spans="1:17" x14ac:dyDescent="0.2">
      <c r="A688">
        <v>1694</v>
      </c>
      <c r="B688" t="s">
        <v>1463</v>
      </c>
      <c r="C688" t="s">
        <v>16</v>
      </c>
      <c r="D688" s="4">
        <v>240240</v>
      </c>
      <c r="E688" t="s">
        <v>17</v>
      </c>
      <c r="F688">
        <v>743</v>
      </c>
      <c r="G688" s="1">
        <v>1400566</v>
      </c>
      <c r="H688" t="s">
        <v>74</v>
      </c>
      <c r="I688" t="s">
        <v>19</v>
      </c>
      <c r="J688" t="s">
        <v>23</v>
      </c>
      <c r="K688" s="5">
        <v>19689.7</v>
      </c>
      <c r="L688" t="s">
        <v>657</v>
      </c>
      <c r="M688">
        <v>6</v>
      </c>
      <c r="N688">
        <v>11</v>
      </c>
      <c r="O688">
        <v>1</v>
      </c>
      <c r="P688">
        <v>203889</v>
      </c>
      <c r="Q688">
        <v>618002</v>
      </c>
    </row>
    <row r="689" spans="1:17" x14ac:dyDescent="0.2">
      <c r="A689">
        <v>252</v>
      </c>
      <c r="B689" t="s">
        <v>362</v>
      </c>
      <c r="C689" t="s">
        <v>34</v>
      </c>
      <c r="D689" s="4">
        <v>218130</v>
      </c>
      <c r="E689" t="s">
        <v>17</v>
      </c>
      <c r="F689">
        <v>728</v>
      </c>
      <c r="G689" s="1">
        <v>602832</v>
      </c>
      <c r="H689" t="s">
        <v>31</v>
      </c>
      <c r="I689" t="s">
        <v>19</v>
      </c>
      <c r="J689" t="s">
        <v>23</v>
      </c>
      <c r="K689" s="5">
        <v>9142.7999999999993</v>
      </c>
      <c r="L689" t="s">
        <v>292</v>
      </c>
      <c r="M689">
        <v>26</v>
      </c>
      <c r="N689">
        <v>10</v>
      </c>
      <c r="O689">
        <v>0</v>
      </c>
      <c r="P689">
        <v>202616</v>
      </c>
      <c r="Q689">
        <v>239888</v>
      </c>
    </row>
    <row r="690" spans="1:17" x14ac:dyDescent="0.2">
      <c r="A690">
        <v>296</v>
      </c>
      <c r="B690" t="s">
        <v>405</v>
      </c>
      <c r="C690" t="s">
        <v>34</v>
      </c>
      <c r="D690" s="4">
        <v>134618</v>
      </c>
      <c r="E690" t="s">
        <v>17</v>
      </c>
      <c r="F690">
        <v>746</v>
      </c>
      <c r="G690" s="1">
        <v>968905</v>
      </c>
      <c r="H690" t="s">
        <v>37</v>
      </c>
      <c r="I690" t="s">
        <v>32</v>
      </c>
      <c r="J690" t="s">
        <v>23</v>
      </c>
      <c r="K690" s="5">
        <v>16196.74</v>
      </c>
      <c r="L690" t="s">
        <v>113</v>
      </c>
      <c r="N690">
        <v>17</v>
      </c>
      <c r="O690">
        <v>0</v>
      </c>
      <c r="P690">
        <v>202540</v>
      </c>
      <c r="Q690">
        <v>1061170</v>
      </c>
    </row>
    <row r="691" spans="1:17" x14ac:dyDescent="0.2">
      <c r="A691">
        <v>1951</v>
      </c>
      <c r="B691" t="s">
        <v>1655</v>
      </c>
      <c r="C691" t="s">
        <v>34</v>
      </c>
      <c r="D691" s="4">
        <v>273922</v>
      </c>
      <c r="E691" t="s">
        <v>17</v>
      </c>
      <c r="F691">
        <v>704</v>
      </c>
      <c r="G691" s="1">
        <v>1038616</v>
      </c>
      <c r="H691" t="s">
        <v>22</v>
      </c>
      <c r="I691" t="s">
        <v>32</v>
      </c>
      <c r="J691" t="s">
        <v>23</v>
      </c>
      <c r="K691" s="5">
        <v>13069.34</v>
      </c>
      <c r="L691" t="s">
        <v>261</v>
      </c>
      <c r="N691">
        <v>11</v>
      </c>
      <c r="O691">
        <v>0</v>
      </c>
      <c r="P691">
        <v>201970</v>
      </c>
      <c r="Q691">
        <v>244882</v>
      </c>
    </row>
    <row r="692" spans="1:17" x14ac:dyDescent="0.2">
      <c r="A692">
        <v>79</v>
      </c>
      <c r="B692" t="s">
        <v>153</v>
      </c>
      <c r="C692" t="s">
        <v>16</v>
      </c>
      <c r="D692" s="4">
        <v>433312</v>
      </c>
      <c r="E692" t="s">
        <v>17</v>
      </c>
      <c r="F692">
        <v>736</v>
      </c>
      <c r="G692" s="1">
        <v>1010401</v>
      </c>
      <c r="H692" t="s">
        <v>55</v>
      </c>
      <c r="I692" t="s">
        <v>19</v>
      </c>
      <c r="J692" t="s">
        <v>23</v>
      </c>
      <c r="K692" s="5">
        <v>22228.86</v>
      </c>
      <c r="L692" t="s">
        <v>124</v>
      </c>
      <c r="M692">
        <v>11</v>
      </c>
      <c r="N692">
        <v>19</v>
      </c>
      <c r="O692">
        <v>0</v>
      </c>
      <c r="P692">
        <v>201780</v>
      </c>
      <c r="Q692">
        <v>613228</v>
      </c>
    </row>
    <row r="693" spans="1:17" x14ac:dyDescent="0.2">
      <c r="A693">
        <v>882</v>
      </c>
      <c r="B693" t="s">
        <v>882</v>
      </c>
      <c r="C693" t="s">
        <v>16</v>
      </c>
      <c r="D693" s="4">
        <v>302764</v>
      </c>
      <c r="E693" t="s">
        <v>17</v>
      </c>
      <c r="F693">
        <v>738</v>
      </c>
      <c r="G693" s="1">
        <v>1531514</v>
      </c>
      <c r="H693" t="s">
        <v>29</v>
      </c>
      <c r="I693" t="s">
        <v>32</v>
      </c>
      <c r="J693" t="s">
        <v>119</v>
      </c>
      <c r="K693" s="5">
        <v>13400.7</v>
      </c>
      <c r="L693" t="s">
        <v>197</v>
      </c>
      <c r="M693">
        <v>44</v>
      </c>
      <c r="N693">
        <v>18</v>
      </c>
      <c r="O693">
        <v>0</v>
      </c>
      <c r="P693">
        <v>201704</v>
      </c>
      <c r="Q693">
        <v>463430</v>
      </c>
    </row>
    <row r="694" spans="1:17" x14ac:dyDescent="0.2">
      <c r="A694">
        <v>1130</v>
      </c>
      <c r="B694" t="s">
        <v>1055</v>
      </c>
      <c r="C694" t="s">
        <v>16</v>
      </c>
      <c r="D694" s="4">
        <v>212366</v>
      </c>
      <c r="E694" t="s">
        <v>17</v>
      </c>
      <c r="F694">
        <v>712</v>
      </c>
      <c r="G694" s="1">
        <v>872917</v>
      </c>
      <c r="H694" t="s">
        <v>37</v>
      </c>
      <c r="I694" t="s">
        <v>32</v>
      </c>
      <c r="J694" t="s">
        <v>23</v>
      </c>
      <c r="K694" s="5">
        <v>19931.38</v>
      </c>
      <c r="L694" t="s">
        <v>157</v>
      </c>
      <c r="M694">
        <v>42</v>
      </c>
      <c r="N694">
        <v>20</v>
      </c>
      <c r="O694">
        <v>0</v>
      </c>
      <c r="P694">
        <v>200944</v>
      </c>
      <c r="Q694">
        <v>257928</v>
      </c>
    </row>
    <row r="695" spans="1:17" x14ac:dyDescent="0.2">
      <c r="A695">
        <v>1736</v>
      </c>
      <c r="B695" t="s">
        <v>1495</v>
      </c>
      <c r="C695" t="s">
        <v>34</v>
      </c>
      <c r="D695" s="4">
        <v>131318</v>
      </c>
      <c r="E695" t="s">
        <v>17</v>
      </c>
      <c r="F695">
        <v>732</v>
      </c>
      <c r="G695" s="1">
        <v>1361027</v>
      </c>
      <c r="H695" t="s">
        <v>29</v>
      </c>
      <c r="I695" t="s">
        <v>32</v>
      </c>
      <c r="J695" t="s">
        <v>23</v>
      </c>
      <c r="K695" s="5">
        <v>19961.59</v>
      </c>
      <c r="L695" t="s">
        <v>1336</v>
      </c>
      <c r="M695">
        <v>25</v>
      </c>
      <c r="N695">
        <v>9</v>
      </c>
      <c r="O695">
        <v>0</v>
      </c>
      <c r="P695">
        <v>200564</v>
      </c>
      <c r="Q695">
        <v>323906</v>
      </c>
    </row>
    <row r="696" spans="1:17" x14ac:dyDescent="0.2">
      <c r="A696">
        <v>1176</v>
      </c>
      <c r="B696" t="s">
        <v>1085</v>
      </c>
      <c r="C696" t="s">
        <v>16</v>
      </c>
      <c r="D696" s="4">
        <v>225126</v>
      </c>
      <c r="E696" t="s">
        <v>17</v>
      </c>
      <c r="F696">
        <v>720</v>
      </c>
      <c r="G696" s="1">
        <v>731044</v>
      </c>
      <c r="H696" t="s">
        <v>53</v>
      </c>
      <c r="I696" t="s">
        <v>32</v>
      </c>
      <c r="J696" t="s">
        <v>23</v>
      </c>
      <c r="K696" s="5">
        <v>7188.46</v>
      </c>
      <c r="L696" t="s">
        <v>54</v>
      </c>
      <c r="M696">
        <v>15</v>
      </c>
      <c r="N696">
        <v>10</v>
      </c>
      <c r="O696">
        <v>1</v>
      </c>
      <c r="P696">
        <v>200013</v>
      </c>
      <c r="Q696">
        <v>238744</v>
      </c>
    </row>
    <row r="697" spans="1:17" x14ac:dyDescent="0.2">
      <c r="A697">
        <v>909</v>
      </c>
      <c r="B697" t="s">
        <v>907</v>
      </c>
      <c r="C697" t="s">
        <v>16</v>
      </c>
      <c r="D697" s="4">
        <v>328790</v>
      </c>
      <c r="E697" t="s">
        <v>28</v>
      </c>
      <c r="F697">
        <v>719</v>
      </c>
      <c r="G697" s="1">
        <v>1390838</v>
      </c>
      <c r="H697" t="s">
        <v>22</v>
      </c>
      <c r="I697" t="s">
        <v>32</v>
      </c>
      <c r="J697" t="s">
        <v>23</v>
      </c>
      <c r="K697" s="5">
        <v>6687.62</v>
      </c>
      <c r="L697" t="s">
        <v>76</v>
      </c>
      <c r="M697">
        <v>12</v>
      </c>
      <c r="N697">
        <v>8</v>
      </c>
      <c r="O697">
        <v>1</v>
      </c>
      <c r="P697">
        <v>199253</v>
      </c>
      <c r="Q697">
        <v>467060</v>
      </c>
    </row>
    <row r="698" spans="1:17" x14ac:dyDescent="0.2">
      <c r="A698">
        <v>383</v>
      </c>
      <c r="B698" t="s">
        <v>489</v>
      </c>
      <c r="C698" t="s">
        <v>16</v>
      </c>
      <c r="D698" s="4">
        <v>133606</v>
      </c>
      <c r="E698" t="s">
        <v>17</v>
      </c>
      <c r="F698">
        <v>701</v>
      </c>
      <c r="G698" s="1">
        <v>2538343</v>
      </c>
      <c r="I698" t="s">
        <v>19</v>
      </c>
      <c r="J698" t="s">
        <v>39</v>
      </c>
      <c r="K698" s="5">
        <v>18297.189999999999</v>
      </c>
      <c r="L698" t="s">
        <v>490</v>
      </c>
      <c r="M698">
        <v>12</v>
      </c>
      <c r="N698">
        <v>21</v>
      </c>
      <c r="O698">
        <v>0</v>
      </c>
      <c r="P698">
        <v>198911</v>
      </c>
      <c r="Q698">
        <v>342738</v>
      </c>
    </row>
    <row r="699" spans="1:17" x14ac:dyDescent="0.2">
      <c r="A699">
        <v>1773</v>
      </c>
      <c r="B699" t="s">
        <v>1526</v>
      </c>
      <c r="C699" t="s">
        <v>16</v>
      </c>
      <c r="D699" s="4">
        <v>80102</v>
      </c>
      <c r="E699" t="s">
        <v>17</v>
      </c>
      <c r="F699">
        <v>747</v>
      </c>
      <c r="G699" s="1">
        <v>1479530</v>
      </c>
      <c r="H699" t="s">
        <v>42</v>
      </c>
      <c r="I699" t="s">
        <v>32</v>
      </c>
      <c r="J699" t="s">
        <v>23</v>
      </c>
      <c r="K699" s="5">
        <v>12452.6</v>
      </c>
      <c r="L699" t="s">
        <v>384</v>
      </c>
      <c r="N699">
        <v>7</v>
      </c>
      <c r="O699">
        <v>0</v>
      </c>
      <c r="P699">
        <v>198778</v>
      </c>
      <c r="Q699">
        <v>582692</v>
      </c>
    </row>
    <row r="700" spans="1:17" x14ac:dyDescent="0.2">
      <c r="A700">
        <v>1946</v>
      </c>
      <c r="B700" t="s">
        <v>1652</v>
      </c>
      <c r="C700" t="s">
        <v>16</v>
      </c>
      <c r="D700" s="4">
        <v>332486</v>
      </c>
      <c r="E700" t="s">
        <v>28</v>
      </c>
      <c r="F700">
        <v>657</v>
      </c>
      <c r="G700" s="1">
        <v>593427</v>
      </c>
      <c r="H700" t="s">
        <v>29</v>
      </c>
      <c r="I700" t="s">
        <v>32</v>
      </c>
      <c r="J700" t="s">
        <v>23</v>
      </c>
      <c r="K700" s="5">
        <v>5533.75</v>
      </c>
      <c r="L700" t="s">
        <v>294</v>
      </c>
      <c r="M700">
        <v>43</v>
      </c>
      <c r="N700">
        <v>2</v>
      </c>
      <c r="O700">
        <v>0</v>
      </c>
      <c r="P700">
        <v>198360</v>
      </c>
      <c r="Q700">
        <v>286022</v>
      </c>
    </row>
    <row r="701" spans="1:17" x14ac:dyDescent="0.2">
      <c r="A701">
        <v>1006</v>
      </c>
      <c r="B701" t="s">
        <v>970</v>
      </c>
      <c r="C701" t="s">
        <v>16</v>
      </c>
      <c r="D701" s="4">
        <v>67584</v>
      </c>
      <c r="E701" t="s">
        <v>17</v>
      </c>
      <c r="F701">
        <v>716</v>
      </c>
      <c r="G701" s="1">
        <v>856140</v>
      </c>
      <c r="H701" t="s">
        <v>22</v>
      </c>
      <c r="I701" t="s">
        <v>19</v>
      </c>
      <c r="J701" t="s">
        <v>23</v>
      </c>
      <c r="K701" s="5">
        <v>9417.5400000000009</v>
      </c>
      <c r="L701" t="s">
        <v>200</v>
      </c>
      <c r="M701">
        <v>48</v>
      </c>
      <c r="N701">
        <v>9</v>
      </c>
      <c r="O701">
        <v>0</v>
      </c>
      <c r="P701">
        <v>198265</v>
      </c>
      <c r="Q701">
        <v>565422</v>
      </c>
    </row>
    <row r="702" spans="1:17" x14ac:dyDescent="0.2">
      <c r="A702">
        <v>1601</v>
      </c>
      <c r="B702" t="s">
        <v>1393</v>
      </c>
      <c r="C702" t="s">
        <v>16</v>
      </c>
      <c r="D702" s="4">
        <v>105798</v>
      </c>
      <c r="E702" t="s">
        <v>17</v>
      </c>
      <c r="F702">
        <v>689</v>
      </c>
      <c r="G702" s="1">
        <v>228437</v>
      </c>
      <c r="H702" t="s">
        <v>31</v>
      </c>
      <c r="I702" t="s">
        <v>32</v>
      </c>
      <c r="J702" t="s">
        <v>23</v>
      </c>
      <c r="K702" s="5">
        <v>7138.49</v>
      </c>
      <c r="L702" t="s">
        <v>214</v>
      </c>
      <c r="M702">
        <v>33</v>
      </c>
      <c r="N702">
        <v>12</v>
      </c>
      <c r="O702">
        <v>0</v>
      </c>
      <c r="P702">
        <v>197809</v>
      </c>
      <c r="Q702">
        <v>235862</v>
      </c>
    </row>
    <row r="703" spans="1:17" x14ac:dyDescent="0.2">
      <c r="A703">
        <v>1339</v>
      </c>
      <c r="B703" t="s">
        <v>1207</v>
      </c>
      <c r="C703" t="s">
        <v>16</v>
      </c>
      <c r="D703" s="4">
        <v>543466</v>
      </c>
      <c r="E703" t="s">
        <v>17</v>
      </c>
      <c r="F703">
        <v>748</v>
      </c>
      <c r="G703" s="1">
        <v>1163978</v>
      </c>
      <c r="H703" t="s">
        <v>22</v>
      </c>
      <c r="I703" t="s">
        <v>19</v>
      </c>
      <c r="J703" t="s">
        <v>23</v>
      </c>
      <c r="K703" s="5">
        <v>10572.93</v>
      </c>
      <c r="L703" t="s">
        <v>684</v>
      </c>
      <c r="N703">
        <v>9</v>
      </c>
      <c r="O703">
        <v>0</v>
      </c>
      <c r="P703">
        <v>197657</v>
      </c>
      <c r="Q703">
        <v>908182</v>
      </c>
    </row>
    <row r="704" spans="1:17" x14ac:dyDescent="0.2">
      <c r="A704">
        <v>876</v>
      </c>
      <c r="B704" t="s">
        <v>880</v>
      </c>
      <c r="C704" t="s">
        <v>16</v>
      </c>
      <c r="D704" s="4">
        <v>302588</v>
      </c>
      <c r="E704" t="s">
        <v>17</v>
      </c>
      <c r="F704">
        <v>730</v>
      </c>
      <c r="G704" s="1">
        <v>1133673</v>
      </c>
      <c r="H704" t="s">
        <v>22</v>
      </c>
      <c r="I704" t="s">
        <v>32</v>
      </c>
      <c r="J704" t="s">
        <v>23</v>
      </c>
      <c r="K704" s="5">
        <v>7642.75</v>
      </c>
      <c r="L704" t="s">
        <v>444</v>
      </c>
      <c r="M704">
        <v>52</v>
      </c>
      <c r="N704">
        <v>10</v>
      </c>
      <c r="O704">
        <v>0</v>
      </c>
      <c r="P704">
        <v>197524</v>
      </c>
      <c r="Q704">
        <v>309078</v>
      </c>
    </row>
    <row r="705" spans="1:17" x14ac:dyDescent="0.2">
      <c r="A705">
        <v>518</v>
      </c>
      <c r="B705" t="s">
        <v>605</v>
      </c>
      <c r="C705" t="s">
        <v>16</v>
      </c>
      <c r="D705" s="4">
        <v>257554</v>
      </c>
      <c r="E705" t="s">
        <v>17</v>
      </c>
      <c r="F705">
        <v>732</v>
      </c>
      <c r="G705" s="1">
        <v>885096</v>
      </c>
      <c r="H705" t="s">
        <v>18</v>
      </c>
      <c r="I705" t="s">
        <v>32</v>
      </c>
      <c r="J705" t="s">
        <v>23</v>
      </c>
      <c r="K705" s="5">
        <v>11211.14</v>
      </c>
      <c r="L705" t="s">
        <v>103</v>
      </c>
      <c r="N705">
        <v>4</v>
      </c>
      <c r="O705">
        <v>0</v>
      </c>
      <c r="P705">
        <v>197239</v>
      </c>
      <c r="Q705">
        <v>302478</v>
      </c>
    </row>
    <row r="706" spans="1:17" x14ac:dyDescent="0.2">
      <c r="A706">
        <v>1285</v>
      </c>
      <c r="B706" t="s">
        <v>1165</v>
      </c>
      <c r="C706" t="s">
        <v>16</v>
      </c>
      <c r="D706" s="4">
        <v>262460</v>
      </c>
      <c r="E706" t="s">
        <v>28</v>
      </c>
      <c r="F706">
        <v>696</v>
      </c>
      <c r="G706" s="1">
        <v>793364</v>
      </c>
      <c r="H706" t="s">
        <v>22</v>
      </c>
      <c r="I706" t="s">
        <v>32</v>
      </c>
      <c r="J706" t="s">
        <v>23</v>
      </c>
      <c r="K706" s="5">
        <v>18049.240000000002</v>
      </c>
      <c r="L706" t="s">
        <v>76</v>
      </c>
      <c r="M706">
        <v>9</v>
      </c>
      <c r="N706">
        <v>25</v>
      </c>
      <c r="O706">
        <v>0</v>
      </c>
      <c r="P706">
        <v>197220</v>
      </c>
      <c r="Q706">
        <v>542432</v>
      </c>
    </row>
    <row r="707" spans="1:17" x14ac:dyDescent="0.2">
      <c r="A707">
        <v>1962</v>
      </c>
      <c r="B707" t="s">
        <v>1663</v>
      </c>
      <c r="C707" t="s">
        <v>34</v>
      </c>
      <c r="D707" s="4">
        <v>179080</v>
      </c>
      <c r="E707" t="s">
        <v>17</v>
      </c>
      <c r="F707">
        <v>727</v>
      </c>
      <c r="G707" s="1">
        <v>502645</v>
      </c>
      <c r="H707" t="s">
        <v>37</v>
      </c>
      <c r="I707" t="s">
        <v>32</v>
      </c>
      <c r="J707" t="s">
        <v>23</v>
      </c>
      <c r="K707" s="5">
        <v>13529.52</v>
      </c>
      <c r="L707" t="s">
        <v>155</v>
      </c>
      <c r="M707">
        <v>49</v>
      </c>
      <c r="N707">
        <v>10</v>
      </c>
      <c r="O707">
        <v>0</v>
      </c>
      <c r="P707">
        <v>197011</v>
      </c>
      <c r="Q707">
        <v>333520</v>
      </c>
    </row>
    <row r="708" spans="1:17" x14ac:dyDescent="0.2">
      <c r="A708">
        <v>1409</v>
      </c>
      <c r="B708" t="s">
        <v>1261</v>
      </c>
      <c r="C708" t="s">
        <v>16</v>
      </c>
      <c r="D708" s="4">
        <v>120164</v>
      </c>
      <c r="E708" t="s">
        <v>17</v>
      </c>
      <c r="F708">
        <v>737</v>
      </c>
      <c r="G708" s="1">
        <v>741228</v>
      </c>
      <c r="H708" t="s">
        <v>74</v>
      </c>
      <c r="I708" t="s">
        <v>25</v>
      </c>
      <c r="J708" t="s">
        <v>23</v>
      </c>
      <c r="K708" s="5">
        <v>7288.59</v>
      </c>
      <c r="L708" t="s">
        <v>65</v>
      </c>
      <c r="N708">
        <v>19</v>
      </c>
      <c r="O708">
        <v>0</v>
      </c>
      <c r="P708">
        <v>196213</v>
      </c>
      <c r="Q708">
        <v>584078</v>
      </c>
    </row>
    <row r="709" spans="1:17" x14ac:dyDescent="0.2">
      <c r="A709">
        <v>831</v>
      </c>
      <c r="B709" t="s">
        <v>854</v>
      </c>
      <c r="C709" t="s">
        <v>16</v>
      </c>
      <c r="D709" s="4">
        <v>267542</v>
      </c>
      <c r="E709" t="s">
        <v>17</v>
      </c>
      <c r="F709">
        <v>746</v>
      </c>
      <c r="G709" s="1">
        <v>1578881</v>
      </c>
      <c r="H709" t="s">
        <v>74</v>
      </c>
      <c r="I709" t="s">
        <v>32</v>
      </c>
      <c r="J709" t="s">
        <v>23</v>
      </c>
      <c r="K709" s="5">
        <v>15657.33</v>
      </c>
      <c r="L709" t="s">
        <v>189</v>
      </c>
      <c r="M709">
        <v>71</v>
      </c>
      <c r="N709">
        <v>11</v>
      </c>
      <c r="O709">
        <v>0</v>
      </c>
      <c r="P709">
        <v>195966</v>
      </c>
      <c r="Q709">
        <v>387882</v>
      </c>
    </row>
    <row r="710" spans="1:17" x14ac:dyDescent="0.2">
      <c r="A710">
        <v>213</v>
      </c>
      <c r="B710" t="s">
        <v>316</v>
      </c>
      <c r="C710" t="s">
        <v>16</v>
      </c>
      <c r="D710" s="4">
        <v>205854</v>
      </c>
      <c r="E710" t="s">
        <v>17</v>
      </c>
      <c r="F710">
        <v>717</v>
      </c>
      <c r="G710" s="1">
        <v>1898860</v>
      </c>
      <c r="H710" t="s">
        <v>22</v>
      </c>
      <c r="I710" t="s">
        <v>19</v>
      </c>
      <c r="J710" t="s">
        <v>23</v>
      </c>
      <c r="K710" s="5">
        <v>31647.73</v>
      </c>
      <c r="L710" t="s">
        <v>73</v>
      </c>
      <c r="M710">
        <v>15</v>
      </c>
      <c r="N710">
        <v>6</v>
      </c>
      <c r="O710">
        <v>0</v>
      </c>
      <c r="P710">
        <v>195738</v>
      </c>
      <c r="Q710">
        <v>251284</v>
      </c>
    </row>
    <row r="711" spans="1:17" x14ac:dyDescent="0.2">
      <c r="A711">
        <v>1485</v>
      </c>
      <c r="B711" t="s">
        <v>1310</v>
      </c>
      <c r="C711" t="s">
        <v>16</v>
      </c>
      <c r="D711" s="4">
        <v>670538</v>
      </c>
      <c r="E711" t="s">
        <v>28</v>
      </c>
      <c r="F711">
        <v>603</v>
      </c>
      <c r="G711" s="1">
        <v>1302849</v>
      </c>
      <c r="H711" t="s">
        <v>55</v>
      </c>
      <c r="I711" t="s">
        <v>32</v>
      </c>
      <c r="J711" t="s">
        <v>23</v>
      </c>
      <c r="K711" s="5">
        <v>28120</v>
      </c>
      <c r="L711" t="s">
        <v>69</v>
      </c>
      <c r="N711">
        <v>8</v>
      </c>
      <c r="O711">
        <v>0</v>
      </c>
      <c r="P711">
        <v>195700</v>
      </c>
      <c r="Q711">
        <v>279400</v>
      </c>
    </row>
    <row r="712" spans="1:17" x14ac:dyDescent="0.2">
      <c r="A712">
        <v>1873</v>
      </c>
      <c r="B712" t="s">
        <v>1594</v>
      </c>
      <c r="C712" t="s">
        <v>16</v>
      </c>
      <c r="D712" s="4">
        <v>223608</v>
      </c>
      <c r="E712" t="s">
        <v>17</v>
      </c>
      <c r="F712">
        <v>739</v>
      </c>
      <c r="G712" s="1">
        <v>869022</v>
      </c>
      <c r="H712" t="s">
        <v>29</v>
      </c>
      <c r="I712" t="s">
        <v>19</v>
      </c>
      <c r="J712" t="s">
        <v>23</v>
      </c>
      <c r="K712" s="5">
        <v>12745.58</v>
      </c>
      <c r="L712" t="s">
        <v>456</v>
      </c>
      <c r="N712">
        <v>9</v>
      </c>
      <c r="O712">
        <v>0</v>
      </c>
      <c r="P712">
        <v>195700</v>
      </c>
      <c r="Q712">
        <v>272690</v>
      </c>
    </row>
    <row r="713" spans="1:17" x14ac:dyDescent="0.2">
      <c r="A713">
        <v>1168</v>
      </c>
      <c r="B713" t="s">
        <v>1079</v>
      </c>
      <c r="C713" t="s">
        <v>16</v>
      </c>
      <c r="D713" s="4">
        <v>216040</v>
      </c>
      <c r="E713" t="s">
        <v>17</v>
      </c>
      <c r="F713">
        <v>727</v>
      </c>
      <c r="G713" s="1">
        <v>932881</v>
      </c>
      <c r="H713" t="s">
        <v>37</v>
      </c>
      <c r="I713" t="s">
        <v>32</v>
      </c>
      <c r="J713" t="s">
        <v>23</v>
      </c>
      <c r="K713" s="5">
        <v>16014.53</v>
      </c>
      <c r="L713" t="s">
        <v>71</v>
      </c>
      <c r="N713">
        <v>8</v>
      </c>
      <c r="O713">
        <v>0</v>
      </c>
      <c r="P713">
        <v>195054</v>
      </c>
      <c r="Q713">
        <v>276782</v>
      </c>
    </row>
    <row r="714" spans="1:17" x14ac:dyDescent="0.2">
      <c r="A714">
        <v>545</v>
      </c>
      <c r="B714" t="s">
        <v>627</v>
      </c>
      <c r="C714" t="s">
        <v>16</v>
      </c>
      <c r="D714" s="4">
        <v>306482</v>
      </c>
      <c r="E714" t="s">
        <v>17</v>
      </c>
      <c r="F714">
        <v>740</v>
      </c>
      <c r="G714" s="1">
        <v>1134414</v>
      </c>
      <c r="H714" t="s">
        <v>22</v>
      </c>
      <c r="I714" t="s">
        <v>32</v>
      </c>
      <c r="J714" t="s">
        <v>23</v>
      </c>
      <c r="K714" s="5">
        <v>22688.28</v>
      </c>
      <c r="L714" t="s">
        <v>38</v>
      </c>
      <c r="M714">
        <v>41</v>
      </c>
      <c r="N714">
        <v>12</v>
      </c>
      <c r="O714">
        <v>0</v>
      </c>
      <c r="P714">
        <v>194389</v>
      </c>
      <c r="Q714">
        <v>389400</v>
      </c>
    </row>
    <row r="715" spans="1:17" x14ac:dyDescent="0.2">
      <c r="A715">
        <v>1674</v>
      </c>
      <c r="B715" t="s">
        <v>1447</v>
      </c>
      <c r="C715" t="s">
        <v>16</v>
      </c>
      <c r="D715" s="4">
        <v>268664</v>
      </c>
      <c r="E715" t="s">
        <v>17</v>
      </c>
      <c r="F715">
        <v>740</v>
      </c>
      <c r="G715" s="1">
        <v>1102171</v>
      </c>
      <c r="H715" t="s">
        <v>53</v>
      </c>
      <c r="I715" t="s">
        <v>19</v>
      </c>
      <c r="J715" t="s">
        <v>23</v>
      </c>
      <c r="K715" s="5">
        <v>27462.41</v>
      </c>
      <c r="L715" t="s">
        <v>245</v>
      </c>
      <c r="N715">
        <v>13</v>
      </c>
      <c r="O715">
        <v>0</v>
      </c>
      <c r="P715">
        <v>194313</v>
      </c>
      <c r="Q715">
        <v>635558</v>
      </c>
    </row>
    <row r="716" spans="1:17" x14ac:dyDescent="0.2">
      <c r="A716">
        <v>40</v>
      </c>
      <c r="B716" t="s">
        <v>93</v>
      </c>
      <c r="C716" t="s">
        <v>16</v>
      </c>
      <c r="D716" s="4">
        <v>449108</v>
      </c>
      <c r="E716" t="s">
        <v>17</v>
      </c>
      <c r="F716">
        <v>718</v>
      </c>
      <c r="G716" s="1">
        <v>1454507</v>
      </c>
      <c r="H716" t="s">
        <v>18</v>
      </c>
      <c r="I716" t="s">
        <v>19</v>
      </c>
      <c r="J716" t="s">
        <v>23</v>
      </c>
      <c r="K716" s="5">
        <v>13090.43</v>
      </c>
      <c r="L716" t="s">
        <v>94</v>
      </c>
      <c r="M716">
        <v>21</v>
      </c>
      <c r="N716">
        <v>14</v>
      </c>
      <c r="O716">
        <v>0</v>
      </c>
      <c r="P716">
        <v>193990</v>
      </c>
      <c r="Q716">
        <v>458414</v>
      </c>
    </row>
    <row r="717" spans="1:17" x14ac:dyDescent="0.2">
      <c r="A717">
        <v>364</v>
      </c>
      <c r="B717" t="s">
        <v>470</v>
      </c>
      <c r="C717" t="s">
        <v>16</v>
      </c>
      <c r="D717" s="4">
        <v>44792</v>
      </c>
      <c r="E717" t="s">
        <v>17</v>
      </c>
      <c r="F717">
        <v>723</v>
      </c>
      <c r="G717" s="1">
        <v>502892</v>
      </c>
      <c r="H717" t="s">
        <v>55</v>
      </c>
      <c r="I717" t="s">
        <v>32</v>
      </c>
      <c r="J717" t="s">
        <v>78</v>
      </c>
      <c r="K717" s="5">
        <v>7794.75</v>
      </c>
      <c r="L717" t="s">
        <v>471</v>
      </c>
      <c r="N717">
        <v>9</v>
      </c>
      <c r="O717">
        <v>1</v>
      </c>
      <c r="P717">
        <v>193781</v>
      </c>
      <c r="Q717">
        <v>358446</v>
      </c>
    </row>
    <row r="718" spans="1:17" x14ac:dyDescent="0.2">
      <c r="A718">
        <v>1809</v>
      </c>
      <c r="B718" t="s">
        <v>1550</v>
      </c>
      <c r="C718" t="s">
        <v>16</v>
      </c>
      <c r="D718" s="4">
        <v>314468</v>
      </c>
      <c r="E718" t="s">
        <v>28</v>
      </c>
      <c r="F718">
        <v>629</v>
      </c>
      <c r="G718" s="1">
        <v>921462</v>
      </c>
      <c r="H718" t="s">
        <v>74</v>
      </c>
      <c r="I718" t="s">
        <v>19</v>
      </c>
      <c r="J718" t="s">
        <v>23</v>
      </c>
      <c r="K718" s="5">
        <v>13668.22</v>
      </c>
      <c r="L718" t="s">
        <v>207</v>
      </c>
      <c r="N718">
        <v>17</v>
      </c>
      <c r="O718">
        <v>0</v>
      </c>
      <c r="P718">
        <v>193458</v>
      </c>
      <c r="Q718">
        <v>520960</v>
      </c>
    </row>
    <row r="719" spans="1:17" x14ac:dyDescent="0.2">
      <c r="A719">
        <v>1584</v>
      </c>
      <c r="B719" t="s">
        <v>1378</v>
      </c>
      <c r="C719" t="s">
        <v>16</v>
      </c>
      <c r="D719" s="4">
        <v>257840</v>
      </c>
      <c r="E719" t="s">
        <v>17</v>
      </c>
      <c r="F719">
        <v>741</v>
      </c>
      <c r="G719" s="1">
        <v>835088</v>
      </c>
      <c r="H719" t="s">
        <v>55</v>
      </c>
      <c r="I719" t="s">
        <v>19</v>
      </c>
      <c r="J719" t="s">
        <v>23</v>
      </c>
      <c r="K719" s="5">
        <v>15448.9</v>
      </c>
      <c r="L719" t="s">
        <v>488</v>
      </c>
      <c r="M719">
        <v>34</v>
      </c>
      <c r="N719">
        <v>12</v>
      </c>
      <c r="O719">
        <v>0</v>
      </c>
      <c r="P719">
        <v>193325</v>
      </c>
      <c r="Q719">
        <v>328724</v>
      </c>
    </row>
    <row r="720" spans="1:17" x14ac:dyDescent="0.2">
      <c r="A720">
        <v>920</v>
      </c>
      <c r="B720" t="s">
        <v>915</v>
      </c>
      <c r="C720" t="s">
        <v>16</v>
      </c>
      <c r="D720" s="4">
        <v>285670</v>
      </c>
      <c r="E720" t="s">
        <v>17</v>
      </c>
      <c r="F720">
        <v>744</v>
      </c>
      <c r="G720" s="1">
        <v>934515</v>
      </c>
      <c r="H720" t="s">
        <v>49</v>
      </c>
      <c r="I720" t="s">
        <v>32</v>
      </c>
      <c r="J720" t="s">
        <v>23</v>
      </c>
      <c r="K720" s="5">
        <v>6074.3</v>
      </c>
      <c r="L720" t="s">
        <v>71</v>
      </c>
      <c r="N720">
        <v>10</v>
      </c>
      <c r="O720">
        <v>0</v>
      </c>
      <c r="P720">
        <v>192907</v>
      </c>
      <c r="Q720">
        <v>474232</v>
      </c>
    </row>
    <row r="721" spans="1:17" x14ac:dyDescent="0.2">
      <c r="A721">
        <v>1114</v>
      </c>
      <c r="B721" t="s">
        <v>1042</v>
      </c>
      <c r="C721" t="s">
        <v>34</v>
      </c>
      <c r="D721" s="4">
        <v>215314</v>
      </c>
      <c r="E721" t="s">
        <v>17</v>
      </c>
      <c r="F721">
        <v>732</v>
      </c>
      <c r="G721" s="1">
        <v>843125</v>
      </c>
      <c r="H721" t="s">
        <v>79</v>
      </c>
      <c r="I721" t="s">
        <v>32</v>
      </c>
      <c r="J721" t="s">
        <v>23</v>
      </c>
      <c r="K721" s="5">
        <v>15667.97</v>
      </c>
      <c r="L721" t="s">
        <v>129</v>
      </c>
      <c r="M721">
        <v>69</v>
      </c>
      <c r="N721">
        <v>14</v>
      </c>
      <c r="O721">
        <v>0</v>
      </c>
      <c r="P721">
        <v>192907</v>
      </c>
      <c r="Q721">
        <v>279906</v>
      </c>
    </row>
    <row r="722" spans="1:17" x14ac:dyDescent="0.2">
      <c r="A722">
        <v>1677</v>
      </c>
      <c r="B722" t="s">
        <v>1449</v>
      </c>
      <c r="C722" t="s">
        <v>16</v>
      </c>
      <c r="D722" s="4">
        <v>506264</v>
      </c>
      <c r="E722" t="s">
        <v>28</v>
      </c>
      <c r="F722">
        <v>633</v>
      </c>
      <c r="G722" s="1">
        <v>1821796</v>
      </c>
      <c r="H722" t="s">
        <v>22</v>
      </c>
      <c r="I722" t="s">
        <v>19</v>
      </c>
      <c r="J722" t="s">
        <v>23</v>
      </c>
      <c r="K722" s="5">
        <v>21405.97</v>
      </c>
      <c r="L722" t="s">
        <v>185</v>
      </c>
      <c r="M722">
        <v>17</v>
      </c>
      <c r="N722">
        <v>11</v>
      </c>
      <c r="O722">
        <v>0</v>
      </c>
      <c r="P722">
        <v>192660</v>
      </c>
      <c r="Q722">
        <v>505868</v>
      </c>
    </row>
    <row r="723" spans="1:17" x14ac:dyDescent="0.2">
      <c r="A723">
        <v>292</v>
      </c>
      <c r="B723" t="s">
        <v>402</v>
      </c>
      <c r="C723" t="s">
        <v>16</v>
      </c>
      <c r="D723" s="4">
        <v>178684</v>
      </c>
      <c r="E723" t="s">
        <v>17</v>
      </c>
      <c r="F723">
        <v>739</v>
      </c>
      <c r="G723" s="1">
        <v>1176727</v>
      </c>
      <c r="H723" t="s">
        <v>42</v>
      </c>
      <c r="I723" t="s">
        <v>32</v>
      </c>
      <c r="J723" t="s">
        <v>23</v>
      </c>
      <c r="K723" s="5">
        <v>19514.14</v>
      </c>
      <c r="L723" t="s">
        <v>219</v>
      </c>
      <c r="M723">
        <v>45</v>
      </c>
      <c r="N723">
        <v>11</v>
      </c>
      <c r="O723">
        <v>0</v>
      </c>
      <c r="P723">
        <v>192337</v>
      </c>
      <c r="Q723">
        <v>281534</v>
      </c>
    </row>
    <row r="724" spans="1:17" x14ac:dyDescent="0.2">
      <c r="A724">
        <v>1337</v>
      </c>
      <c r="B724" t="s">
        <v>1204</v>
      </c>
      <c r="C724" t="s">
        <v>16</v>
      </c>
      <c r="D724" s="4">
        <v>327008</v>
      </c>
      <c r="E724" t="s">
        <v>17</v>
      </c>
      <c r="F724">
        <v>737</v>
      </c>
      <c r="G724" s="1">
        <v>941355</v>
      </c>
      <c r="H724" t="s">
        <v>37</v>
      </c>
      <c r="I724" t="s">
        <v>25</v>
      </c>
      <c r="J724" t="s">
        <v>23</v>
      </c>
      <c r="K724" s="5">
        <v>3749.84</v>
      </c>
      <c r="L724" t="s">
        <v>1205</v>
      </c>
      <c r="N724">
        <v>10</v>
      </c>
      <c r="O724">
        <v>0</v>
      </c>
      <c r="P724">
        <v>192223</v>
      </c>
      <c r="Q724">
        <v>573650</v>
      </c>
    </row>
    <row r="725" spans="1:17" x14ac:dyDescent="0.2">
      <c r="A725">
        <v>1346</v>
      </c>
      <c r="B725" t="s">
        <v>1211</v>
      </c>
      <c r="C725" t="s">
        <v>16</v>
      </c>
      <c r="D725" s="4">
        <v>257444</v>
      </c>
      <c r="E725" t="s">
        <v>17</v>
      </c>
      <c r="F725">
        <v>739</v>
      </c>
      <c r="G725" s="1">
        <v>1037609</v>
      </c>
      <c r="H725" t="s">
        <v>22</v>
      </c>
      <c r="I725" t="s">
        <v>19</v>
      </c>
      <c r="J725" t="s">
        <v>23</v>
      </c>
      <c r="K725" s="5">
        <v>17985.400000000001</v>
      </c>
      <c r="L725" t="s">
        <v>170</v>
      </c>
      <c r="M725">
        <v>63</v>
      </c>
      <c r="N725">
        <v>9</v>
      </c>
      <c r="O725">
        <v>0</v>
      </c>
      <c r="P725">
        <v>191710</v>
      </c>
      <c r="Q725">
        <v>765468</v>
      </c>
    </row>
    <row r="726" spans="1:17" x14ac:dyDescent="0.2">
      <c r="A726">
        <v>1403</v>
      </c>
      <c r="B726" t="s">
        <v>1257</v>
      </c>
      <c r="C726" t="s">
        <v>16</v>
      </c>
      <c r="D726" s="4">
        <v>451154</v>
      </c>
      <c r="E726" t="s">
        <v>28</v>
      </c>
      <c r="F726">
        <v>726</v>
      </c>
      <c r="G726" s="1">
        <v>5306301</v>
      </c>
      <c r="H726" t="s">
        <v>29</v>
      </c>
      <c r="I726" t="s">
        <v>25</v>
      </c>
      <c r="J726" t="s">
        <v>20</v>
      </c>
      <c r="K726" s="5">
        <v>43246.28</v>
      </c>
      <c r="L726" t="s">
        <v>155</v>
      </c>
      <c r="N726">
        <v>13</v>
      </c>
      <c r="O726">
        <v>0</v>
      </c>
      <c r="P726">
        <v>191691</v>
      </c>
      <c r="Q726">
        <v>932624</v>
      </c>
    </row>
    <row r="727" spans="1:17" x14ac:dyDescent="0.2">
      <c r="A727">
        <v>852</v>
      </c>
      <c r="B727" t="s">
        <v>867</v>
      </c>
      <c r="C727" t="s">
        <v>16</v>
      </c>
      <c r="D727" s="4">
        <v>180290</v>
      </c>
      <c r="E727" t="s">
        <v>17</v>
      </c>
      <c r="F727">
        <v>741</v>
      </c>
      <c r="G727" s="1">
        <v>1297548</v>
      </c>
      <c r="H727" t="s">
        <v>49</v>
      </c>
      <c r="I727" t="s">
        <v>19</v>
      </c>
      <c r="J727" t="s">
        <v>23</v>
      </c>
      <c r="K727" s="5">
        <v>16976.12</v>
      </c>
      <c r="L727" t="s">
        <v>76</v>
      </c>
      <c r="N727">
        <v>13</v>
      </c>
      <c r="O727">
        <v>1</v>
      </c>
      <c r="P727">
        <v>191159</v>
      </c>
      <c r="Q727">
        <v>799106</v>
      </c>
    </row>
    <row r="728" spans="1:17" x14ac:dyDescent="0.2">
      <c r="A728">
        <v>1149</v>
      </c>
      <c r="B728" t="s">
        <v>1067</v>
      </c>
      <c r="C728" t="s">
        <v>16</v>
      </c>
      <c r="D728" s="4">
        <v>288552</v>
      </c>
      <c r="E728" t="s">
        <v>28</v>
      </c>
      <c r="F728">
        <v>695</v>
      </c>
      <c r="G728" s="1">
        <v>1015968</v>
      </c>
      <c r="H728" t="s">
        <v>49</v>
      </c>
      <c r="I728" t="s">
        <v>32</v>
      </c>
      <c r="J728" t="s">
        <v>23</v>
      </c>
      <c r="K728" s="5">
        <v>15493.36</v>
      </c>
      <c r="L728" t="s">
        <v>1068</v>
      </c>
      <c r="N728">
        <v>11</v>
      </c>
      <c r="O728">
        <v>0</v>
      </c>
      <c r="P728">
        <v>191007</v>
      </c>
      <c r="Q728">
        <v>410322</v>
      </c>
    </row>
    <row r="729" spans="1:17" x14ac:dyDescent="0.2">
      <c r="A729">
        <v>1416</v>
      </c>
      <c r="B729" t="s">
        <v>1266</v>
      </c>
      <c r="C729" t="s">
        <v>16</v>
      </c>
      <c r="D729" s="4">
        <v>348348</v>
      </c>
      <c r="E729" t="s">
        <v>17</v>
      </c>
      <c r="F729">
        <v>709</v>
      </c>
      <c r="G729" s="1">
        <v>846108</v>
      </c>
      <c r="H729" t="s">
        <v>29</v>
      </c>
      <c r="I729" t="s">
        <v>25</v>
      </c>
      <c r="J729" t="s">
        <v>23</v>
      </c>
      <c r="K729" s="5">
        <v>6938.04</v>
      </c>
      <c r="L729" t="s">
        <v>26</v>
      </c>
      <c r="N729">
        <v>8</v>
      </c>
      <c r="O729">
        <v>0</v>
      </c>
      <c r="P729">
        <v>190817</v>
      </c>
      <c r="Q729">
        <v>265562</v>
      </c>
    </row>
    <row r="730" spans="1:17" x14ac:dyDescent="0.2">
      <c r="A730">
        <v>908</v>
      </c>
      <c r="B730" t="s">
        <v>906</v>
      </c>
      <c r="C730" t="s">
        <v>16</v>
      </c>
      <c r="D730" s="4">
        <v>214896</v>
      </c>
      <c r="E730" t="s">
        <v>17</v>
      </c>
      <c r="F730">
        <v>726</v>
      </c>
      <c r="G730" s="1">
        <v>2301337</v>
      </c>
      <c r="H730" t="s">
        <v>74</v>
      </c>
      <c r="I730" t="s">
        <v>19</v>
      </c>
      <c r="J730" t="s">
        <v>20</v>
      </c>
      <c r="K730" s="5">
        <v>20328.48</v>
      </c>
      <c r="L730" t="s">
        <v>99</v>
      </c>
      <c r="N730">
        <v>18</v>
      </c>
      <c r="O730">
        <v>1</v>
      </c>
      <c r="P730">
        <v>190779</v>
      </c>
      <c r="Q730">
        <v>563508</v>
      </c>
    </row>
    <row r="731" spans="1:17" x14ac:dyDescent="0.2">
      <c r="A731">
        <v>1009</v>
      </c>
      <c r="B731" t="s">
        <v>972</v>
      </c>
      <c r="C731" t="s">
        <v>16</v>
      </c>
      <c r="D731" s="4">
        <v>196658</v>
      </c>
      <c r="E731" t="s">
        <v>17</v>
      </c>
      <c r="F731">
        <v>732</v>
      </c>
      <c r="G731" s="1">
        <v>650655</v>
      </c>
      <c r="H731" t="s">
        <v>37</v>
      </c>
      <c r="I731" t="s">
        <v>32</v>
      </c>
      <c r="J731" t="s">
        <v>23</v>
      </c>
      <c r="K731" s="5">
        <v>15073.46</v>
      </c>
      <c r="L731" t="s">
        <v>127</v>
      </c>
      <c r="N731">
        <v>7</v>
      </c>
      <c r="O731">
        <v>0</v>
      </c>
      <c r="P731">
        <v>190684</v>
      </c>
      <c r="Q731">
        <v>307934</v>
      </c>
    </row>
    <row r="732" spans="1:17" x14ac:dyDescent="0.2">
      <c r="A732">
        <v>405</v>
      </c>
      <c r="B732" t="s">
        <v>509</v>
      </c>
      <c r="C732" t="s">
        <v>16</v>
      </c>
      <c r="D732" s="4">
        <v>260436</v>
      </c>
      <c r="E732" t="s">
        <v>28</v>
      </c>
      <c r="F732">
        <v>734</v>
      </c>
      <c r="G732" s="1">
        <v>1244272</v>
      </c>
      <c r="H732" t="s">
        <v>22</v>
      </c>
      <c r="I732" t="s">
        <v>19</v>
      </c>
      <c r="J732" t="s">
        <v>23</v>
      </c>
      <c r="K732" s="5">
        <v>11924.21</v>
      </c>
      <c r="L732" t="s">
        <v>510</v>
      </c>
      <c r="M732">
        <v>26</v>
      </c>
      <c r="N732">
        <v>12</v>
      </c>
      <c r="O732">
        <v>0</v>
      </c>
      <c r="P732">
        <v>189696</v>
      </c>
      <c r="Q732">
        <v>625812</v>
      </c>
    </row>
    <row r="733" spans="1:17" x14ac:dyDescent="0.2">
      <c r="A733">
        <v>1824</v>
      </c>
      <c r="B733" t="s">
        <v>1563</v>
      </c>
      <c r="C733" t="s">
        <v>16</v>
      </c>
      <c r="D733" s="4">
        <v>262966</v>
      </c>
      <c r="E733" t="s">
        <v>17</v>
      </c>
      <c r="F733">
        <v>746</v>
      </c>
      <c r="G733" s="1">
        <v>757036</v>
      </c>
      <c r="H733" t="s">
        <v>55</v>
      </c>
      <c r="I733" t="s">
        <v>19</v>
      </c>
      <c r="J733" t="s">
        <v>23</v>
      </c>
      <c r="K733" s="5">
        <v>7128.8</v>
      </c>
      <c r="L733" t="s">
        <v>494</v>
      </c>
      <c r="N733">
        <v>7</v>
      </c>
      <c r="O733">
        <v>2</v>
      </c>
      <c r="P733">
        <v>189601</v>
      </c>
      <c r="Q733">
        <v>381128</v>
      </c>
    </row>
    <row r="734" spans="1:17" x14ac:dyDescent="0.2">
      <c r="A734">
        <v>1722</v>
      </c>
      <c r="B734" t="s">
        <v>1484</v>
      </c>
      <c r="C734" t="s">
        <v>16</v>
      </c>
      <c r="D734" s="4">
        <v>113784</v>
      </c>
      <c r="E734" t="s">
        <v>17</v>
      </c>
      <c r="F734">
        <v>723</v>
      </c>
      <c r="G734" s="1">
        <v>786125</v>
      </c>
      <c r="H734" t="s">
        <v>74</v>
      </c>
      <c r="I734" t="s">
        <v>32</v>
      </c>
      <c r="J734" t="s">
        <v>23</v>
      </c>
      <c r="K734" s="5">
        <v>13429.77</v>
      </c>
      <c r="L734" t="s">
        <v>222</v>
      </c>
      <c r="N734">
        <v>32</v>
      </c>
      <c r="O734">
        <v>0</v>
      </c>
      <c r="P734">
        <v>188499</v>
      </c>
      <c r="Q734">
        <v>1705198</v>
      </c>
    </row>
    <row r="735" spans="1:17" x14ac:dyDescent="0.2">
      <c r="A735">
        <v>554</v>
      </c>
      <c r="B735" t="s">
        <v>633</v>
      </c>
      <c r="C735" t="s">
        <v>16</v>
      </c>
      <c r="D735" s="4">
        <v>109714</v>
      </c>
      <c r="E735" t="s">
        <v>17</v>
      </c>
      <c r="F735">
        <v>744</v>
      </c>
      <c r="G735" s="1">
        <v>1629744</v>
      </c>
      <c r="H735" t="s">
        <v>49</v>
      </c>
      <c r="I735" t="s">
        <v>25</v>
      </c>
      <c r="J735" t="s">
        <v>23</v>
      </c>
      <c r="K735" s="5">
        <v>4875.59</v>
      </c>
      <c r="L735" t="s">
        <v>101</v>
      </c>
      <c r="N735">
        <v>6</v>
      </c>
      <c r="O735">
        <v>0</v>
      </c>
      <c r="P735">
        <v>188423</v>
      </c>
      <c r="Q735">
        <v>571142</v>
      </c>
    </row>
    <row r="736" spans="1:17" x14ac:dyDescent="0.2">
      <c r="A736">
        <v>1983</v>
      </c>
      <c r="B736" t="s">
        <v>1681</v>
      </c>
      <c r="C736" t="s">
        <v>16</v>
      </c>
      <c r="D736" s="4">
        <v>139414</v>
      </c>
      <c r="E736" t="s">
        <v>17</v>
      </c>
      <c r="F736">
        <v>726</v>
      </c>
      <c r="G736" s="1">
        <v>526794</v>
      </c>
      <c r="H736" t="s">
        <v>37</v>
      </c>
      <c r="I736" t="s">
        <v>19</v>
      </c>
      <c r="J736" t="s">
        <v>23</v>
      </c>
      <c r="K736" s="5">
        <v>7989.69</v>
      </c>
      <c r="L736" t="s">
        <v>1216</v>
      </c>
      <c r="N736">
        <v>14</v>
      </c>
      <c r="O736">
        <v>0</v>
      </c>
      <c r="P736">
        <v>187625</v>
      </c>
      <c r="Q736">
        <v>400840</v>
      </c>
    </row>
    <row r="737" spans="1:17" x14ac:dyDescent="0.2">
      <c r="A737">
        <v>1745</v>
      </c>
      <c r="B737" t="s">
        <v>1502</v>
      </c>
      <c r="C737" t="s">
        <v>34</v>
      </c>
      <c r="D737" s="4">
        <v>269896</v>
      </c>
      <c r="E737" t="s">
        <v>17</v>
      </c>
      <c r="F737">
        <v>696</v>
      </c>
      <c r="G737" s="1">
        <v>1482912</v>
      </c>
      <c r="H737" t="s">
        <v>42</v>
      </c>
      <c r="I737" t="s">
        <v>32</v>
      </c>
      <c r="J737" t="s">
        <v>23</v>
      </c>
      <c r="K737" s="5">
        <v>12604.79</v>
      </c>
      <c r="L737" t="s">
        <v>189</v>
      </c>
      <c r="N737">
        <v>9</v>
      </c>
      <c r="O737">
        <v>0</v>
      </c>
      <c r="P737">
        <v>186941</v>
      </c>
      <c r="Q737">
        <v>365024</v>
      </c>
    </row>
    <row r="738" spans="1:17" x14ac:dyDescent="0.2">
      <c r="A738">
        <v>1063</v>
      </c>
      <c r="B738" t="s">
        <v>1005</v>
      </c>
      <c r="C738" t="s">
        <v>16</v>
      </c>
      <c r="D738" s="4">
        <v>455400</v>
      </c>
      <c r="E738" t="s">
        <v>17</v>
      </c>
      <c r="F738">
        <v>732</v>
      </c>
      <c r="G738" s="1">
        <v>1375581</v>
      </c>
      <c r="H738" t="s">
        <v>22</v>
      </c>
      <c r="I738" t="s">
        <v>19</v>
      </c>
      <c r="J738" t="s">
        <v>23</v>
      </c>
      <c r="K738" s="5">
        <v>23384.82</v>
      </c>
      <c r="L738" t="s">
        <v>187</v>
      </c>
      <c r="M738">
        <v>69</v>
      </c>
      <c r="N738">
        <v>7</v>
      </c>
      <c r="O738">
        <v>0</v>
      </c>
      <c r="P738">
        <v>186352</v>
      </c>
      <c r="Q738">
        <v>242198</v>
      </c>
    </row>
    <row r="739" spans="1:17" x14ac:dyDescent="0.2">
      <c r="A739">
        <v>1507</v>
      </c>
      <c r="B739" t="s">
        <v>1322</v>
      </c>
      <c r="C739" t="s">
        <v>16</v>
      </c>
      <c r="D739" s="4">
        <v>342144</v>
      </c>
      <c r="E739" t="s">
        <v>17</v>
      </c>
      <c r="F739">
        <v>696</v>
      </c>
      <c r="G739" s="1">
        <v>671593</v>
      </c>
      <c r="H739" t="s">
        <v>31</v>
      </c>
      <c r="I739" t="s">
        <v>32</v>
      </c>
      <c r="J739" t="s">
        <v>23</v>
      </c>
      <c r="K739" s="5">
        <v>10577.49</v>
      </c>
      <c r="L739" t="s">
        <v>561</v>
      </c>
      <c r="N739">
        <v>4</v>
      </c>
      <c r="O739">
        <v>0</v>
      </c>
      <c r="P739">
        <v>186181</v>
      </c>
      <c r="Q739">
        <v>564344</v>
      </c>
    </row>
    <row r="740" spans="1:17" x14ac:dyDescent="0.2">
      <c r="A740">
        <v>259</v>
      </c>
      <c r="B740" t="s">
        <v>371</v>
      </c>
      <c r="C740" t="s">
        <v>16</v>
      </c>
      <c r="D740" s="4">
        <v>196108</v>
      </c>
      <c r="E740" t="s">
        <v>17</v>
      </c>
      <c r="F740">
        <v>715</v>
      </c>
      <c r="G740" s="1">
        <v>865602</v>
      </c>
      <c r="H740" t="s">
        <v>22</v>
      </c>
      <c r="I740" t="s">
        <v>19</v>
      </c>
      <c r="J740" t="s">
        <v>23</v>
      </c>
      <c r="K740" s="5">
        <v>11397.34</v>
      </c>
      <c r="L740" t="s">
        <v>372</v>
      </c>
      <c r="M740">
        <v>29</v>
      </c>
      <c r="N740">
        <v>11</v>
      </c>
      <c r="O740">
        <v>1</v>
      </c>
      <c r="P740">
        <v>185478</v>
      </c>
      <c r="Q740">
        <v>259402</v>
      </c>
    </row>
    <row r="741" spans="1:17" x14ac:dyDescent="0.2">
      <c r="A741">
        <v>1307</v>
      </c>
      <c r="B741" t="s">
        <v>1183</v>
      </c>
      <c r="C741" t="s">
        <v>16</v>
      </c>
      <c r="D741" s="4">
        <v>65692</v>
      </c>
      <c r="E741" t="s">
        <v>17</v>
      </c>
      <c r="F741">
        <v>684</v>
      </c>
      <c r="G741" s="1">
        <v>1040193</v>
      </c>
      <c r="H741" t="s">
        <v>18</v>
      </c>
      <c r="I741" t="s">
        <v>32</v>
      </c>
      <c r="J741" t="s">
        <v>23</v>
      </c>
      <c r="K741" s="5">
        <v>17509.830000000002</v>
      </c>
      <c r="L741" t="s">
        <v>46</v>
      </c>
      <c r="M741">
        <v>5</v>
      </c>
      <c r="N741">
        <v>25</v>
      </c>
      <c r="O741">
        <v>0</v>
      </c>
      <c r="P741">
        <v>185231</v>
      </c>
      <c r="Q741">
        <v>841082</v>
      </c>
    </row>
    <row r="742" spans="1:17" x14ac:dyDescent="0.2">
      <c r="A742">
        <v>1644</v>
      </c>
      <c r="B742" t="s">
        <v>1422</v>
      </c>
      <c r="C742" t="s">
        <v>34</v>
      </c>
      <c r="D742" s="4">
        <v>352000</v>
      </c>
      <c r="E742" t="s">
        <v>28</v>
      </c>
      <c r="F742">
        <v>716</v>
      </c>
      <c r="G742" s="1">
        <v>1140000</v>
      </c>
      <c r="H742" t="s">
        <v>74</v>
      </c>
      <c r="I742" t="s">
        <v>19</v>
      </c>
      <c r="J742" t="s">
        <v>23</v>
      </c>
      <c r="K742" s="5">
        <v>6726</v>
      </c>
      <c r="L742" t="s">
        <v>920</v>
      </c>
      <c r="N742">
        <v>22</v>
      </c>
      <c r="O742">
        <v>1</v>
      </c>
      <c r="P742">
        <v>185117</v>
      </c>
      <c r="Q742">
        <v>570064</v>
      </c>
    </row>
    <row r="743" spans="1:17" x14ac:dyDescent="0.2">
      <c r="A743">
        <v>1170</v>
      </c>
      <c r="B743" t="s">
        <v>1080</v>
      </c>
      <c r="C743" t="s">
        <v>34</v>
      </c>
      <c r="D743" s="4">
        <v>668976</v>
      </c>
      <c r="E743" t="s">
        <v>28</v>
      </c>
      <c r="F743">
        <v>691</v>
      </c>
      <c r="G743" s="1">
        <v>2311008</v>
      </c>
      <c r="H743" t="s">
        <v>22</v>
      </c>
      <c r="I743" t="s">
        <v>19</v>
      </c>
      <c r="J743" t="s">
        <v>23</v>
      </c>
      <c r="K743" s="5">
        <v>35242.910000000003</v>
      </c>
      <c r="L743" t="s">
        <v>527</v>
      </c>
      <c r="M743">
        <v>14</v>
      </c>
      <c r="N743">
        <v>13</v>
      </c>
      <c r="O743">
        <v>0</v>
      </c>
      <c r="P743">
        <v>184889</v>
      </c>
      <c r="Q743">
        <v>601326</v>
      </c>
    </row>
    <row r="744" spans="1:17" x14ac:dyDescent="0.2">
      <c r="A744">
        <v>318</v>
      </c>
      <c r="B744" t="s">
        <v>425</v>
      </c>
      <c r="C744" t="s">
        <v>16</v>
      </c>
      <c r="D744" s="4">
        <v>175076</v>
      </c>
      <c r="E744" t="s">
        <v>17</v>
      </c>
      <c r="F744">
        <v>742</v>
      </c>
      <c r="G744" s="1">
        <v>748486</v>
      </c>
      <c r="H744" t="s">
        <v>18</v>
      </c>
      <c r="I744" t="s">
        <v>32</v>
      </c>
      <c r="J744" t="s">
        <v>78</v>
      </c>
      <c r="K744" s="5">
        <v>7983.8</v>
      </c>
      <c r="L744" t="s">
        <v>426</v>
      </c>
      <c r="N744">
        <v>7</v>
      </c>
      <c r="O744">
        <v>0</v>
      </c>
      <c r="P744">
        <v>184490</v>
      </c>
      <c r="Q744">
        <v>240856</v>
      </c>
    </row>
    <row r="745" spans="1:17" x14ac:dyDescent="0.2">
      <c r="A745">
        <v>1097</v>
      </c>
      <c r="B745" t="s">
        <v>1030</v>
      </c>
      <c r="C745" t="s">
        <v>16</v>
      </c>
      <c r="D745" s="4">
        <v>131956</v>
      </c>
      <c r="E745" t="s">
        <v>17</v>
      </c>
      <c r="F745">
        <v>737</v>
      </c>
      <c r="G745" s="1">
        <v>569829</v>
      </c>
      <c r="H745" t="s">
        <v>79</v>
      </c>
      <c r="I745" t="s">
        <v>32</v>
      </c>
      <c r="J745" t="s">
        <v>23</v>
      </c>
      <c r="K745" s="5">
        <v>13723.32</v>
      </c>
      <c r="L745" t="s">
        <v>120</v>
      </c>
      <c r="M745">
        <v>54</v>
      </c>
      <c r="N745">
        <v>10</v>
      </c>
      <c r="O745">
        <v>0</v>
      </c>
      <c r="P745">
        <v>184243</v>
      </c>
      <c r="Q745">
        <v>237578</v>
      </c>
    </row>
    <row r="746" spans="1:17" x14ac:dyDescent="0.2">
      <c r="A746">
        <v>1598</v>
      </c>
      <c r="B746" t="s">
        <v>1390</v>
      </c>
      <c r="C746" t="s">
        <v>16</v>
      </c>
      <c r="D746" s="4">
        <v>187726</v>
      </c>
      <c r="E746" t="s">
        <v>17</v>
      </c>
      <c r="F746">
        <v>725</v>
      </c>
      <c r="G746" s="1">
        <v>694811</v>
      </c>
      <c r="I746" t="s">
        <v>19</v>
      </c>
      <c r="J746" t="s">
        <v>23</v>
      </c>
      <c r="K746" s="5">
        <v>16964.91</v>
      </c>
      <c r="L746" t="s">
        <v>299</v>
      </c>
      <c r="N746">
        <v>12</v>
      </c>
      <c r="O746">
        <v>1</v>
      </c>
      <c r="P746">
        <v>184186</v>
      </c>
      <c r="Q746">
        <v>318296</v>
      </c>
    </row>
    <row r="747" spans="1:17" x14ac:dyDescent="0.2">
      <c r="A747">
        <v>1994</v>
      </c>
      <c r="B747" t="s">
        <v>1691</v>
      </c>
      <c r="C747" t="s">
        <v>16</v>
      </c>
      <c r="D747" s="4">
        <v>54098</v>
      </c>
      <c r="E747" t="s">
        <v>17</v>
      </c>
      <c r="F747">
        <v>739</v>
      </c>
      <c r="G747" s="1">
        <v>411027</v>
      </c>
      <c r="H747" t="s">
        <v>37</v>
      </c>
      <c r="I747" t="s">
        <v>32</v>
      </c>
      <c r="J747" t="s">
        <v>23</v>
      </c>
      <c r="K747" s="5">
        <v>5857.13</v>
      </c>
      <c r="L747" t="s">
        <v>46</v>
      </c>
      <c r="M747">
        <v>19</v>
      </c>
      <c r="N747">
        <v>12</v>
      </c>
      <c r="O747">
        <v>0</v>
      </c>
      <c r="P747">
        <v>184015</v>
      </c>
      <c r="Q747">
        <v>479864</v>
      </c>
    </row>
    <row r="748" spans="1:17" x14ac:dyDescent="0.2">
      <c r="A748">
        <v>932</v>
      </c>
      <c r="B748" t="s">
        <v>923</v>
      </c>
      <c r="C748" t="s">
        <v>34</v>
      </c>
      <c r="D748" s="4">
        <v>171644</v>
      </c>
      <c r="E748" t="s">
        <v>17</v>
      </c>
      <c r="F748">
        <v>748</v>
      </c>
      <c r="G748" s="1">
        <v>1111728</v>
      </c>
      <c r="H748" t="s">
        <v>22</v>
      </c>
      <c r="I748" t="s">
        <v>32</v>
      </c>
      <c r="J748" t="s">
        <v>23</v>
      </c>
      <c r="K748" s="5">
        <v>26959.48</v>
      </c>
      <c r="L748" t="s">
        <v>21</v>
      </c>
      <c r="M748">
        <v>36</v>
      </c>
      <c r="N748">
        <v>10</v>
      </c>
      <c r="O748">
        <v>0</v>
      </c>
      <c r="P748">
        <v>183844</v>
      </c>
      <c r="Q748">
        <v>716738</v>
      </c>
    </row>
    <row r="749" spans="1:17" x14ac:dyDescent="0.2">
      <c r="A749">
        <v>1455</v>
      </c>
      <c r="B749" t="s">
        <v>1296</v>
      </c>
      <c r="C749" t="s">
        <v>16</v>
      </c>
      <c r="D749" s="4">
        <v>265320</v>
      </c>
      <c r="E749" t="s">
        <v>17</v>
      </c>
      <c r="F749">
        <v>744</v>
      </c>
      <c r="G749" s="1">
        <v>916560</v>
      </c>
      <c r="H749" t="s">
        <v>29</v>
      </c>
      <c r="I749" t="s">
        <v>32</v>
      </c>
      <c r="J749" t="s">
        <v>23</v>
      </c>
      <c r="K749" s="5">
        <v>13137.36</v>
      </c>
      <c r="L749" t="s">
        <v>227</v>
      </c>
      <c r="N749">
        <v>8</v>
      </c>
      <c r="O749">
        <v>0</v>
      </c>
      <c r="P749">
        <v>183198</v>
      </c>
      <c r="Q749">
        <v>564168</v>
      </c>
    </row>
    <row r="750" spans="1:17" x14ac:dyDescent="0.2">
      <c r="A750">
        <v>216</v>
      </c>
      <c r="B750" t="s">
        <v>319</v>
      </c>
      <c r="C750" t="s">
        <v>16</v>
      </c>
      <c r="D750" s="4">
        <v>284152</v>
      </c>
      <c r="E750" t="s">
        <v>17</v>
      </c>
      <c r="F750">
        <v>700</v>
      </c>
      <c r="G750" s="1">
        <v>1054519</v>
      </c>
      <c r="H750" t="s">
        <v>22</v>
      </c>
      <c r="I750" t="s">
        <v>19</v>
      </c>
      <c r="J750" t="s">
        <v>23</v>
      </c>
      <c r="K750" s="5">
        <v>15202.66</v>
      </c>
      <c r="L750" t="s">
        <v>76</v>
      </c>
      <c r="M750">
        <v>36</v>
      </c>
      <c r="N750">
        <v>12</v>
      </c>
      <c r="O750">
        <v>0</v>
      </c>
      <c r="P750">
        <v>182780</v>
      </c>
      <c r="Q750">
        <v>366146</v>
      </c>
    </row>
    <row r="751" spans="1:17" x14ac:dyDescent="0.2">
      <c r="A751">
        <v>1113</v>
      </c>
      <c r="B751" t="s">
        <v>1041</v>
      </c>
      <c r="C751" t="s">
        <v>16</v>
      </c>
      <c r="D751" s="4">
        <v>252648</v>
      </c>
      <c r="E751" t="s">
        <v>17</v>
      </c>
      <c r="F751">
        <v>743</v>
      </c>
      <c r="G751" s="1">
        <v>1626951</v>
      </c>
      <c r="H751" t="s">
        <v>22</v>
      </c>
      <c r="I751" t="s">
        <v>25</v>
      </c>
      <c r="J751" t="s">
        <v>23</v>
      </c>
      <c r="K751" s="5">
        <v>32810.15</v>
      </c>
      <c r="L751" t="s">
        <v>108</v>
      </c>
      <c r="N751">
        <v>19</v>
      </c>
      <c r="O751">
        <v>1</v>
      </c>
      <c r="P751">
        <v>182457</v>
      </c>
      <c r="Q751">
        <v>800206</v>
      </c>
    </row>
    <row r="752" spans="1:17" x14ac:dyDescent="0.2">
      <c r="A752">
        <v>593</v>
      </c>
      <c r="B752" t="s">
        <v>662</v>
      </c>
      <c r="C752" t="s">
        <v>16</v>
      </c>
      <c r="D752" s="4">
        <v>175010</v>
      </c>
      <c r="E752" t="s">
        <v>17</v>
      </c>
      <c r="F752">
        <v>703</v>
      </c>
      <c r="G752" s="1">
        <v>785973</v>
      </c>
      <c r="H752" t="s">
        <v>22</v>
      </c>
      <c r="I752" t="s">
        <v>19</v>
      </c>
      <c r="J752" t="s">
        <v>23</v>
      </c>
      <c r="K752" s="5">
        <v>9890.26</v>
      </c>
      <c r="L752" t="s">
        <v>131</v>
      </c>
      <c r="N752">
        <v>5</v>
      </c>
      <c r="O752">
        <v>0</v>
      </c>
      <c r="P752">
        <v>182115</v>
      </c>
      <c r="Q752">
        <v>234036</v>
      </c>
    </row>
    <row r="753" spans="1:17" x14ac:dyDescent="0.2">
      <c r="A753">
        <v>965</v>
      </c>
      <c r="B753" t="s">
        <v>943</v>
      </c>
      <c r="C753" t="s">
        <v>16</v>
      </c>
      <c r="D753" s="4">
        <v>269104</v>
      </c>
      <c r="E753" t="s">
        <v>28</v>
      </c>
      <c r="F753">
        <v>715</v>
      </c>
      <c r="G753" s="1">
        <v>1297567</v>
      </c>
      <c r="H753" t="s">
        <v>22</v>
      </c>
      <c r="I753" t="s">
        <v>19</v>
      </c>
      <c r="J753" t="s">
        <v>20</v>
      </c>
      <c r="K753" s="5">
        <v>13624.52</v>
      </c>
      <c r="L753" t="s">
        <v>886</v>
      </c>
      <c r="M753">
        <v>48</v>
      </c>
      <c r="N753">
        <v>20</v>
      </c>
      <c r="O753">
        <v>1</v>
      </c>
      <c r="P753">
        <v>182020</v>
      </c>
      <c r="Q753">
        <v>609158</v>
      </c>
    </row>
    <row r="754" spans="1:17" x14ac:dyDescent="0.2">
      <c r="A754">
        <v>717</v>
      </c>
      <c r="B754" t="s">
        <v>761</v>
      </c>
      <c r="C754" t="s">
        <v>34</v>
      </c>
      <c r="D754" s="4">
        <v>214940</v>
      </c>
      <c r="E754" t="s">
        <v>17</v>
      </c>
      <c r="F754">
        <v>727</v>
      </c>
      <c r="G754" s="1">
        <v>1095217</v>
      </c>
      <c r="H754" t="s">
        <v>31</v>
      </c>
      <c r="I754" t="s">
        <v>19</v>
      </c>
      <c r="J754" t="s">
        <v>23</v>
      </c>
      <c r="K754" s="5">
        <v>11435.91</v>
      </c>
      <c r="L754" t="s">
        <v>762</v>
      </c>
      <c r="M754">
        <v>69</v>
      </c>
      <c r="N754">
        <v>6</v>
      </c>
      <c r="O754">
        <v>0</v>
      </c>
      <c r="P754">
        <v>181773</v>
      </c>
      <c r="Q754">
        <v>313654</v>
      </c>
    </row>
    <row r="755" spans="1:17" x14ac:dyDescent="0.2">
      <c r="A755">
        <v>1086</v>
      </c>
      <c r="B755" t="s">
        <v>1020</v>
      </c>
      <c r="C755" t="s">
        <v>34</v>
      </c>
      <c r="D755" s="4">
        <v>230318</v>
      </c>
      <c r="E755" t="s">
        <v>28</v>
      </c>
      <c r="F755">
        <v>707</v>
      </c>
      <c r="G755" s="1">
        <v>1338778</v>
      </c>
      <c r="H755" t="s">
        <v>31</v>
      </c>
      <c r="I755" t="s">
        <v>32</v>
      </c>
      <c r="J755" t="s">
        <v>23</v>
      </c>
      <c r="K755" s="5">
        <v>18631.400000000001</v>
      </c>
      <c r="L755" t="s">
        <v>209</v>
      </c>
      <c r="N755">
        <v>14</v>
      </c>
      <c r="O755">
        <v>1</v>
      </c>
      <c r="P755">
        <v>181013</v>
      </c>
      <c r="Q755">
        <v>671814</v>
      </c>
    </row>
    <row r="756" spans="1:17" x14ac:dyDescent="0.2">
      <c r="A756">
        <v>1590</v>
      </c>
      <c r="B756" t="s">
        <v>1382</v>
      </c>
      <c r="C756" t="s">
        <v>16</v>
      </c>
      <c r="D756" s="4">
        <v>116138</v>
      </c>
      <c r="E756" t="s">
        <v>17</v>
      </c>
      <c r="F756">
        <v>718</v>
      </c>
      <c r="G756" s="1">
        <v>361399</v>
      </c>
      <c r="I756" t="s">
        <v>32</v>
      </c>
      <c r="J756" t="s">
        <v>23</v>
      </c>
      <c r="K756" s="5">
        <v>5421.08</v>
      </c>
      <c r="L756" t="s">
        <v>89</v>
      </c>
      <c r="N756">
        <v>7</v>
      </c>
      <c r="O756">
        <v>0</v>
      </c>
      <c r="P756">
        <v>180481</v>
      </c>
      <c r="Q756">
        <v>257048</v>
      </c>
    </row>
    <row r="757" spans="1:17" x14ac:dyDescent="0.2">
      <c r="A757">
        <v>1220</v>
      </c>
      <c r="B757" t="s">
        <v>1112</v>
      </c>
      <c r="C757" t="s">
        <v>16</v>
      </c>
      <c r="D757" s="4">
        <v>215974</v>
      </c>
      <c r="E757" t="s">
        <v>17</v>
      </c>
      <c r="F757">
        <v>741</v>
      </c>
      <c r="G757" s="1">
        <v>1865230</v>
      </c>
      <c r="H757" t="s">
        <v>79</v>
      </c>
      <c r="I757" t="s">
        <v>19</v>
      </c>
      <c r="J757" t="s">
        <v>23</v>
      </c>
      <c r="K757" s="5">
        <v>25180.7</v>
      </c>
      <c r="L757" t="s">
        <v>61</v>
      </c>
      <c r="M757">
        <v>35</v>
      </c>
      <c r="N757">
        <v>10</v>
      </c>
      <c r="O757">
        <v>0</v>
      </c>
      <c r="P757">
        <v>180215</v>
      </c>
      <c r="Q757">
        <v>356092</v>
      </c>
    </row>
    <row r="758" spans="1:17" x14ac:dyDescent="0.2">
      <c r="A758">
        <v>1395</v>
      </c>
      <c r="B758" t="s">
        <v>1249</v>
      </c>
      <c r="C758" t="s">
        <v>16</v>
      </c>
      <c r="D758" s="4">
        <v>215886</v>
      </c>
      <c r="E758" t="s">
        <v>17</v>
      </c>
      <c r="F758">
        <v>707</v>
      </c>
      <c r="G758" s="1">
        <v>783085</v>
      </c>
      <c r="H758" t="s">
        <v>42</v>
      </c>
      <c r="I758" t="s">
        <v>32</v>
      </c>
      <c r="J758" t="s">
        <v>23</v>
      </c>
      <c r="K758" s="5">
        <v>8809.5400000000009</v>
      </c>
      <c r="L758" t="s">
        <v>197</v>
      </c>
      <c r="N758">
        <v>11</v>
      </c>
      <c r="O758">
        <v>0</v>
      </c>
      <c r="P758">
        <v>179949</v>
      </c>
      <c r="Q758">
        <v>304612</v>
      </c>
    </row>
    <row r="759" spans="1:17" x14ac:dyDescent="0.2">
      <c r="A759">
        <v>171</v>
      </c>
      <c r="B759" t="s">
        <v>270</v>
      </c>
      <c r="C759" t="s">
        <v>16</v>
      </c>
      <c r="D759" s="4">
        <v>300366</v>
      </c>
      <c r="E759" t="s">
        <v>17</v>
      </c>
      <c r="F759">
        <v>730</v>
      </c>
      <c r="G759" s="1">
        <v>833188</v>
      </c>
      <c r="I759" t="s">
        <v>19</v>
      </c>
      <c r="J759" t="s">
        <v>23</v>
      </c>
      <c r="K759" s="5">
        <v>13400.32</v>
      </c>
      <c r="L759" t="s">
        <v>173</v>
      </c>
      <c r="M759">
        <v>37</v>
      </c>
      <c r="N759">
        <v>7</v>
      </c>
      <c r="O759">
        <v>0</v>
      </c>
      <c r="P759">
        <v>179721</v>
      </c>
      <c r="Q759">
        <v>338932</v>
      </c>
    </row>
    <row r="760" spans="1:17" x14ac:dyDescent="0.2">
      <c r="A760">
        <v>1139</v>
      </c>
      <c r="B760" t="s">
        <v>1059</v>
      </c>
      <c r="C760" t="s">
        <v>16</v>
      </c>
      <c r="D760" s="4">
        <v>306592</v>
      </c>
      <c r="E760" t="s">
        <v>28</v>
      </c>
      <c r="F760">
        <v>688</v>
      </c>
      <c r="G760" s="1">
        <v>1032878</v>
      </c>
      <c r="H760" t="s">
        <v>74</v>
      </c>
      <c r="I760" t="s">
        <v>19</v>
      </c>
      <c r="J760" t="s">
        <v>23</v>
      </c>
      <c r="K760" s="5">
        <v>19022.23</v>
      </c>
      <c r="L760" t="s">
        <v>114</v>
      </c>
      <c r="M760">
        <v>78</v>
      </c>
      <c r="N760">
        <v>12</v>
      </c>
      <c r="O760">
        <v>1</v>
      </c>
      <c r="P760">
        <v>179265</v>
      </c>
      <c r="Q760">
        <v>411048</v>
      </c>
    </row>
    <row r="761" spans="1:17" x14ac:dyDescent="0.2">
      <c r="A761">
        <v>400</v>
      </c>
      <c r="B761" t="s">
        <v>506</v>
      </c>
      <c r="C761" t="s">
        <v>16</v>
      </c>
      <c r="D761" s="4">
        <v>516978</v>
      </c>
      <c r="E761" t="s">
        <v>28</v>
      </c>
      <c r="F761">
        <v>712</v>
      </c>
      <c r="G761" s="1">
        <v>1261809</v>
      </c>
      <c r="H761" t="s">
        <v>37</v>
      </c>
      <c r="I761" t="s">
        <v>19</v>
      </c>
      <c r="J761" t="s">
        <v>23</v>
      </c>
      <c r="K761" s="5">
        <v>15457.07</v>
      </c>
      <c r="L761" t="s">
        <v>197</v>
      </c>
      <c r="N761">
        <v>15</v>
      </c>
      <c r="O761">
        <v>0</v>
      </c>
      <c r="P761">
        <v>179208</v>
      </c>
      <c r="Q761">
        <v>256190</v>
      </c>
    </row>
    <row r="762" spans="1:17" x14ac:dyDescent="0.2">
      <c r="A762">
        <v>1251</v>
      </c>
      <c r="B762" t="s">
        <v>1140</v>
      </c>
      <c r="C762" t="s">
        <v>16</v>
      </c>
      <c r="D762" s="4">
        <v>195096</v>
      </c>
      <c r="E762" t="s">
        <v>17</v>
      </c>
      <c r="F762">
        <v>717</v>
      </c>
      <c r="G762" s="1">
        <v>664468</v>
      </c>
      <c r="H762" t="s">
        <v>53</v>
      </c>
      <c r="I762" t="s">
        <v>32</v>
      </c>
      <c r="J762" t="s">
        <v>23</v>
      </c>
      <c r="K762" s="5">
        <v>14950.53</v>
      </c>
      <c r="L762" t="s">
        <v>990</v>
      </c>
      <c r="N762">
        <v>15</v>
      </c>
      <c r="O762">
        <v>0</v>
      </c>
      <c r="P762">
        <v>179094</v>
      </c>
      <c r="Q762">
        <v>296670</v>
      </c>
    </row>
    <row r="763" spans="1:17" x14ac:dyDescent="0.2">
      <c r="A763">
        <v>214</v>
      </c>
      <c r="B763" t="s">
        <v>317</v>
      </c>
      <c r="C763" t="s">
        <v>34</v>
      </c>
      <c r="D763" s="4">
        <v>96690</v>
      </c>
      <c r="E763" t="s">
        <v>17</v>
      </c>
      <c r="F763">
        <v>673</v>
      </c>
      <c r="G763" s="1">
        <v>280136</v>
      </c>
      <c r="I763" t="s">
        <v>19</v>
      </c>
      <c r="J763" t="s">
        <v>23</v>
      </c>
      <c r="K763" s="5">
        <v>4598.76</v>
      </c>
      <c r="L763" t="s">
        <v>108</v>
      </c>
      <c r="M763">
        <v>51</v>
      </c>
      <c r="N763">
        <v>4</v>
      </c>
      <c r="O763">
        <v>0</v>
      </c>
      <c r="P763">
        <v>179037</v>
      </c>
      <c r="Q763">
        <v>329582</v>
      </c>
    </row>
    <row r="764" spans="1:17" x14ac:dyDescent="0.2">
      <c r="A764">
        <v>1820</v>
      </c>
      <c r="B764" t="s">
        <v>1560</v>
      </c>
      <c r="C764" t="s">
        <v>34</v>
      </c>
      <c r="D764" s="4">
        <v>301576</v>
      </c>
      <c r="E764" t="s">
        <v>17</v>
      </c>
      <c r="F764">
        <v>727</v>
      </c>
      <c r="G764" s="1">
        <v>525160</v>
      </c>
      <c r="H764" t="s">
        <v>37</v>
      </c>
      <c r="I764" t="s">
        <v>32</v>
      </c>
      <c r="J764" t="s">
        <v>23</v>
      </c>
      <c r="K764" s="5">
        <v>11816.29</v>
      </c>
      <c r="L764" t="s">
        <v>81</v>
      </c>
      <c r="M764">
        <v>18</v>
      </c>
      <c r="N764">
        <v>17</v>
      </c>
      <c r="O764">
        <v>0</v>
      </c>
      <c r="P764">
        <v>178600</v>
      </c>
      <c r="Q764">
        <v>429924</v>
      </c>
    </row>
    <row r="765" spans="1:17" x14ac:dyDescent="0.2">
      <c r="A765">
        <v>966</v>
      </c>
      <c r="B765" t="s">
        <v>944</v>
      </c>
      <c r="C765" t="s">
        <v>16</v>
      </c>
      <c r="D765" s="4">
        <v>327096</v>
      </c>
      <c r="E765" t="s">
        <v>17</v>
      </c>
      <c r="F765">
        <v>735</v>
      </c>
      <c r="G765" s="1">
        <v>903982</v>
      </c>
      <c r="H765" t="s">
        <v>42</v>
      </c>
      <c r="I765" t="s">
        <v>19</v>
      </c>
      <c r="J765" t="s">
        <v>23</v>
      </c>
      <c r="K765" s="5">
        <v>25612.57</v>
      </c>
      <c r="L765" t="s">
        <v>173</v>
      </c>
      <c r="N765">
        <v>17</v>
      </c>
      <c r="O765">
        <v>2</v>
      </c>
      <c r="P765">
        <v>178524</v>
      </c>
      <c r="Q765">
        <v>410124</v>
      </c>
    </row>
    <row r="766" spans="1:17" x14ac:dyDescent="0.2">
      <c r="A766">
        <v>1805</v>
      </c>
      <c r="B766" t="s">
        <v>1547</v>
      </c>
      <c r="C766" t="s">
        <v>16</v>
      </c>
      <c r="D766" s="4">
        <v>269852</v>
      </c>
      <c r="E766" t="s">
        <v>28</v>
      </c>
      <c r="F766">
        <v>709</v>
      </c>
      <c r="G766" s="1">
        <v>1495471</v>
      </c>
      <c r="H766" t="s">
        <v>42</v>
      </c>
      <c r="I766" t="s">
        <v>32</v>
      </c>
      <c r="J766" t="s">
        <v>23</v>
      </c>
      <c r="K766" s="5">
        <v>10505.86</v>
      </c>
      <c r="L766" t="s">
        <v>136</v>
      </c>
      <c r="N766">
        <v>6</v>
      </c>
      <c r="O766">
        <v>1</v>
      </c>
      <c r="P766">
        <v>178505</v>
      </c>
      <c r="Q766">
        <v>283536</v>
      </c>
    </row>
    <row r="767" spans="1:17" x14ac:dyDescent="0.2">
      <c r="A767">
        <v>778</v>
      </c>
      <c r="B767" t="s">
        <v>810</v>
      </c>
      <c r="C767" t="s">
        <v>16</v>
      </c>
      <c r="D767" s="4">
        <v>172436</v>
      </c>
      <c r="E767" t="s">
        <v>17</v>
      </c>
      <c r="F767">
        <v>740</v>
      </c>
      <c r="G767" s="1">
        <v>1340222</v>
      </c>
      <c r="H767" t="s">
        <v>55</v>
      </c>
      <c r="I767" t="s">
        <v>25</v>
      </c>
      <c r="J767" t="s">
        <v>23</v>
      </c>
      <c r="K767" s="5">
        <v>14965.92</v>
      </c>
      <c r="L767" t="s">
        <v>608</v>
      </c>
      <c r="N767">
        <v>6</v>
      </c>
      <c r="O767">
        <v>7</v>
      </c>
      <c r="P767">
        <v>178410</v>
      </c>
      <c r="Q767">
        <v>398816</v>
      </c>
    </row>
    <row r="768" spans="1:17" x14ac:dyDescent="0.2">
      <c r="A768">
        <v>1020</v>
      </c>
      <c r="B768" t="s">
        <v>981</v>
      </c>
      <c r="C768" t="s">
        <v>16</v>
      </c>
      <c r="D768" s="4">
        <v>132550</v>
      </c>
      <c r="E768" t="s">
        <v>17</v>
      </c>
      <c r="F768">
        <v>654</v>
      </c>
      <c r="G768" s="1">
        <v>622478</v>
      </c>
      <c r="H768" t="s">
        <v>31</v>
      </c>
      <c r="I768" t="s">
        <v>32</v>
      </c>
      <c r="J768" t="s">
        <v>23</v>
      </c>
      <c r="K768" s="5">
        <v>14213.14</v>
      </c>
      <c r="L768" t="s">
        <v>114</v>
      </c>
      <c r="M768">
        <v>19</v>
      </c>
      <c r="N768">
        <v>14</v>
      </c>
      <c r="O768">
        <v>1</v>
      </c>
      <c r="P768">
        <v>178391</v>
      </c>
      <c r="Q768">
        <v>320760</v>
      </c>
    </row>
    <row r="769" spans="1:17" x14ac:dyDescent="0.2">
      <c r="A769">
        <v>1430</v>
      </c>
      <c r="B769" t="s">
        <v>1279</v>
      </c>
      <c r="C769" t="s">
        <v>16</v>
      </c>
      <c r="D769" s="4">
        <v>111034</v>
      </c>
      <c r="E769" t="s">
        <v>17</v>
      </c>
      <c r="F769">
        <v>701</v>
      </c>
      <c r="G769" s="1">
        <v>1150716</v>
      </c>
      <c r="H769" t="s">
        <v>55</v>
      </c>
      <c r="I769" t="s">
        <v>32</v>
      </c>
      <c r="J769" t="s">
        <v>23</v>
      </c>
      <c r="K769" s="5">
        <v>25891.11</v>
      </c>
      <c r="L769" t="s">
        <v>97</v>
      </c>
      <c r="M769">
        <v>2</v>
      </c>
      <c r="N769">
        <v>13</v>
      </c>
      <c r="O769">
        <v>1</v>
      </c>
      <c r="P769">
        <v>178334</v>
      </c>
      <c r="Q769">
        <v>357258</v>
      </c>
    </row>
    <row r="770" spans="1:17" x14ac:dyDescent="0.2">
      <c r="A770">
        <v>190</v>
      </c>
      <c r="B770" t="s">
        <v>289</v>
      </c>
      <c r="C770" t="s">
        <v>16</v>
      </c>
      <c r="D770" s="4">
        <v>261800</v>
      </c>
      <c r="E770" t="s">
        <v>17</v>
      </c>
      <c r="F770">
        <v>738</v>
      </c>
      <c r="G770" s="1">
        <v>1488536</v>
      </c>
      <c r="H770" t="s">
        <v>49</v>
      </c>
      <c r="I770" t="s">
        <v>32</v>
      </c>
      <c r="J770" t="s">
        <v>23</v>
      </c>
      <c r="K770" s="5">
        <v>21087.72</v>
      </c>
      <c r="L770" t="s">
        <v>290</v>
      </c>
      <c r="M770">
        <v>45</v>
      </c>
      <c r="N770">
        <v>8</v>
      </c>
      <c r="O770">
        <v>0</v>
      </c>
      <c r="P770">
        <v>178220</v>
      </c>
      <c r="Q770">
        <v>274780</v>
      </c>
    </row>
    <row r="771" spans="1:17" x14ac:dyDescent="0.2">
      <c r="A771">
        <v>142</v>
      </c>
      <c r="B771" t="s">
        <v>228</v>
      </c>
      <c r="C771" t="s">
        <v>16</v>
      </c>
      <c r="D771" s="4">
        <v>286462</v>
      </c>
      <c r="E771" t="s">
        <v>28</v>
      </c>
      <c r="F771">
        <v>719</v>
      </c>
      <c r="G771" s="1">
        <v>1380426</v>
      </c>
      <c r="H771" t="s">
        <v>22</v>
      </c>
      <c r="I771" t="s">
        <v>19</v>
      </c>
      <c r="J771" t="s">
        <v>23</v>
      </c>
      <c r="K771" s="5">
        <v>27378.62</v>
      </c>
      <c r="L771" t="s">
        <v>67</v>
      </c>
      <c r="M771">
        <v>75</v>
      </c>
      <c r="N771">
        <v>10</v>
      </c>
      <c r="O771">
        <v>0</v>
      </c>
      <c r="P771">
        <v>177916</v>
      </c>
      <c r="Q771">
        <v>335522</v>
      </c>
    </row>
    <row r="772" spans="1:17" x14ac:dyDescent="0.2">
      <c r="A772">
        <v>508</v>
      </c>
      <c r="B772" t="s">
        <v>600</v>
      </c>
      <c r="C772" t="s">
        <v>16</v>
      </c>
      <c r="D772" s="4">
        <v>96800</v>
      </c>
      <c r="E772" t="s">
        <v>17</v>
      </c>
      <c r="F772">
        <v>712</v>
      </c>
      <c r="G772" s="1">
        <v>371564</v>
      </c>
      <c r="H772" t="s">
        <v>29</v>
      </c>
      <c r="I772" t="s">
        <v>32</v>
      </c>
      <c r="J772" t="s">
        <v>23</v>
      </c>
      <c r="K772" s="5">
        <v>6874.01</v>
      </c>
      <c r="L772" t="s">
        <v>90</v>
      </c>
      <c r="M772">
        <v>65</v>
      </c>
      <c r="N772">
        <v>14</v>
      </c>
      <c r="O772">
        <v>0</v>
      </c>
      <c r="P772">
        <v>177688</v>
      </c>
      <c r="Q772">
        <v>340054</v>
      </c>
    </row>
    <row r="773" spans="1:17" x14ac:dyDescent="0.2">
      <c r="A773">
        <v>1753</v>
      </c>
      <c r="B773" t="s">
        <v>1510</v>
      </c>
      <c r="C773" t="s">
        <v>16</v>
      </c>
      <c r="D773" s="4">
        <v>336490</v>
      </c>
      <c r="E773" t="s">
        <v>28</v>
      </c>
      <c r="F773">
        <v>686</v>
      </c>
      <c r="G773" s="1">
        <v>1263538</v>
      </c>
      <c r="H773" t="s">
        <v>37</v>
      </c>
      <c r="I773" t="s">
        <v>19</v>
      </c>
      <c r="J773" t="s">
        <v>23</v>
      </c>
      <c r="K773" s="5">
        <v>25060.05</v>
      </c>
      <c r="L773" t="s">
        <v>413</v>
      </c>
      <c r="M773">
        <v>24</v>
      </c>
      <c r="N773">
        <v>11</v>
      </c>
      <c r="O773">
        <v>0</v>
      </c>
      <c r="P773">
        <v>177498</v>
      </c>
      <c r="Q773">
        <v>276980</v>
      </c>
    </row>
    <row r="774" spans="1:17" x14ac:dyDescent="0.2">
      <c r="A774">
        <v>61</v>
      </c>
      <c r="B774" t="s">
        <v>128</v>
      </c>
      <c r="C774" t="s">
        <v>34</v>
      </c>
      <c r="D774" s="4">
        <v>290224</v>
      </c>
      <c r="E774" t="s">
        <v>28</v>
      </c>
      <c r="F774">
        <v>644</v>
      </c>
      <c r="G774" s="1">
        <v>837045</v>
      </c>
      <c r="H774" t="s">
        <v>55</v>
      </c>
      <c r="I774" t="s">
        <v>19</v>
      </c>
      <c r="J774" t="s">
        <v>23</v>
      </c>
      <c r="K774" s="5">
        <v>8230.99</v>
      </c>
      <c r="L774" t="s">
        <v>129</v>
      </c>
      <c r="M774">
        <v>10</v>
      </c>
      <c r="N774">
        <v>11</v>
      </c>
      <c r="O774">
        <v>0</v>
      </c>
      <c r="P774">
        <v>176624</v>
      </c>
      <c r="Q774">
        <v>370480</v>
      </c>
    </row>
    <row r="775" spans="1:17" x14ac:dyDescent="0.2">
      <c r="A775">
        <v>89</v>
      </c>
      <c r="B775" t="s">
        <v>165</v>
      </c>
      <c r="C775" t="s">
        <v>34</v>
      </c>
      <c r="D775" s="4">
        <v>194942</v>
      </c>
      <c r="E775" t="s">
        <v>17</v>
      </c>
      <c r="F775">
        <v>742</v>
      </c>
      <c r="G775" s="1">
        <v>1212238</v>
      </c>
      <c r="H775" t="s">
        <v>74</v>
      </c>
      <c r="I775" t="s">
        <v>32</v>
      </c>
      <c r="J775" t="s">
        <v>23</v>
      </c>
      <c r="K775" s="5">
        <v>25254.99</v>
      </c>
      <c r="L775" t="s">
        <v>166</v>
      </c>
      <c r="M775">
        <v>19</v>
      </c>
      <c r="N775">
        <v>13</v>
      </c>
      <c r="O775">
        <v>1</v>
      </c>
      <c r="P775">
        <v>176396</v>
      </c>
      <c r="Q775">
        <v>339834</v>
      </c>
    </row>
    <row r="776" spans="1:17" x14ac:dyDescent="0.2">
      <c r="A776">
        <v>891</v>
      </c>
      <c r="B776" t="s">
        <v>892</v>
      </c>
      <c r="C776" t="s">
        <v>16</v>
      </c>
      <c r="D776" s="4">
        <v>112332</v>
      </c>
      <c r="E776" t="s">
        <v>17</v>
      </c>
      <c r="F776">
        <v>699</v>
      </c>
      <c r="G776" s="1">
        <v>873050</v>
      </c>
      <c r="I776" t="s">
        <v>32</v>
      </c>
      <c r="J776" t="s">
        <v>78</v>
      </c>
      <c r="K776" s="5">
        <v>15787.48</v>
      </c>
      <c r="L776" t="s">
        <v>21</v>
      </c>
      <c r="N776">
        <v>7</v>
      </c>
      <c r="O776">
        <v>0</v>
      </c>
      <c r="P776">
        <v>175978</v>
      </c>
      <c r="Q776">
        <v>213356</v>
      </c>
    </row>
    <row r="777" spans="1:17" x14ac:dyDescent="0.2">
      <c r="A777">
        <v>561</v>
      </c>
      <c r="B777" t="s">
        <v>638</v>
      </c>
      <c r="C777" t="s">
        <v>16</v>
      </c>
      <c r="D777" s="4">
        <v>110462</v>
      </c>
      <c r="E777" t="s">
        <v>17</v>
      </c>
      <c r="F777">
        <v>738</v>
      </c>
      <c r="G777" s="1">
        <v>1526384</v>
      </c>
      <c r="H777" t="s">
        <v>31</v>
      </c>
      <c r="I777" t="s">
        <v>32</v>
      </c>
      <c r="J777" t="s">
        <v>23</v>
      </c>
      <c r="K777" s="5">
        <v>5075.28</v>
      </c>
      <c r="L777" t="s">
        <v>224</v>
      </c>
      <c r="M777">
        <v>69</v>
      </c>
      <c r="N777">
        <v>6</v>
      </c>
      <c r="O777">
        <v>0</v>
      </c>
      <c r="P777">
        <v>175864</v>
      </c>
      <c r="Q777">
        <v>245344</v>
      </c>
    </row>
    <row r="778" spans="1:17" x14ac:dyDescent="0.2">
      <c r="A778">
        <v>1561</v>
      </c>
      <c r="B778" t="s">
        <v>1360</v>
      </c>
      <c r="C778" t="s">
        <v>16</v>
      </c>
      <c r="D778" s="4">
        <v>360998</v>
      </c>
      <c r="E778" t="s">
        <v>28</v>
      </c>
      <c r="F778">
        <v>729</v>
      </c>
      <c r="G778" s="1">
        <v>2319672</v>
      </c>
      <c r="H778" t="s">
        <v>74</v>
      </c>
      <c r="I778" t="s">
        <v>32</v>
      </c>
      <c r="J778" t="s">
        <v>23</v>
      </c>
      <c r="K778" s="5">
        <v>17126.98</v>
      </c>
      <c r="L778" t="s">
        <v>224</v>
      </c>
      <c r="M778">
        <v>7</v>
      </c>
      <c r="N778">
        <v>9</v>
      </c>
      <c r="O778">
        <v>0</v>
      </c>
      <c r="P778">
        <v>175864</v>
      </c>
      <c r="Q778">
        <v>557898</v>
      </c>
    </row>
    <row r="779" spans="1:17" x14ac:dyDescent="0.2">
      <c r="A779">
        <v>434</v>
      </c>
      <c r="B779" t="s">
        <v>535</v>
      </c>
      <c r="C779" t="s">
        <v>16</v>
      </c>
      <c r="D779" s="4">
        <v>396286</v>
      </c>
      <c r="E779" t="s">
        <v>17</v>
      </c>
      <c r="F779">
        <v>741</v>
      </c>
      <c r="G779" s="1">
        <v>2528767</v>
      </c>
      <c r="H779" t="s">
        <v>22</v>
      </c>
      <c r="I779" t="s">
        <v>19</v>
      </c>
      <c r="J779" t="s">
        <v>23</v>
      </c>
      <c r="K779" s="5">
        <v>17111.400000000001</v>
      </c>
      <c r="L779" t="s">
        <v>536</v>
      </c>
      <c r="M779">
        <v>4</v>
      </c>
      <c r="N779">
        <v>11</v>
      </c>
      <c r="O779">
        <v>0</v>
      </c>
      <c r="P779">
        <v>174781</v>
      </c>
      <c r="Q779">
        <v>535414</v>
      </c>
    </row>
    <row r="780" spans="1:17" x14ac:dyDescent="0.2">
      <c r="A780">
        <v>1686</v>
      </c>
      <c r="B780" t="s">
        <v>1457</v>
      </c>
      <c r="C780" t="s">
        <v>16</v>
      </c>
      <c r="D780" s="4">
        <v>284328</v>
      </c>
      <c r="E780" t="s">
        <v>17</v>
      </c>
      <c r="F780">
        <v>677</v>
      </c>
      <c r="G780" s="1">
        <v>1818908</v>
      </c>
      <c r="H780" t="s">
        <v>31</v>
      </c>
      <c r="I780" t="s">
        <v>19</v>
      </c>
      <c r="J780" t="s">
        <v>20</v>
      </c>
      <c r="K780" s="5">
        <v>23039.4</v>
      </c>
      <c r="L780" t="s">
        <v>460</v>
      </c>
      <c r="M780">
        <v>36</v>
      </c>
      <c r="N780">
        <v>14</v>
      </c>
      <c r="O780">
        <v>0</v>
      </c>
      <c r="P780">
        <v>174401</v>
      </c>
      <c r="Q780">
        <v>332706</v>
      </c>
    </row>
    <row r="781" spans="1:17" x14ac:dyDescent="0.2">
      <c r="A781">
        <v>1714</v>
      </c>
      <c r="B781" t="s">
        <v>1477</v>
      </c>
      <c r="C781" t="s">
        <v>34</v>
      </c>
      <c r="D781" s="4">
        <v>549890</v>
      </c>
      <c r="E781" t="s">
        <v>17</v>
      </c>
      <c r="F781">
        <v>713</v>
      </c>
      <c r="G781" s="1">
        <v>1082791</v>
      </c>
      <c r="H781" t="s">
        <v>37</v>
      </c>
      <c r="I781" t="s">
        <v>32</v>
      </c>
      <c r="J781" t="s">
        <v>23</v>
      </c>
      <c r="K781" s="5">
        <v>18226.89</v>
      </c>
      <c r="L781" t="s">
        <v>643</v>
      </c>
      <c r="M781">
        <v>5</v>
      </c>
      <c r="N781">
        <v>13</v>
      </c>
      <c r="O781">
        <v>1</v>
      </c>
      <c r="P781">
        <v>173831</v>
      </c>
      <c r="Q781">
        <v>575102</v>
      </c>
    </row>
    <row r="782" spans="1:17" x14ac:dyDescent="0.2">
      <c r="A782">
        <v>1163</v>
      </c>
      <c r="B782" s="2" t="s">
        <v>1076</v>
      </c>
      <c r="C782" t="s">
        <v>16</v>
      </c>
      <c r="D782" s="4">
        <v>171820</v>
      </c>
      <c r="E782" t="s">
        <v>17</v>
      </c>
      <c r="F782">
        <v>742</v>
      </c>
      <c r="G782" s="1">
        <v>797639</v>
      </c>
      <c r="H782" t="s">
        <v>55</v>
      </c>
      <c r="I782" t="s">
        <v>32</v>
      </c>
      <c r="J782" t="s">
        <v>23</v>
      </c>
      <c r="K782" s="5">
        <v>14025.04</v>
      </c>
      <c r="L782" t="s">
        <v>65</v>
      </c>
      <c r="N782">
        <v>12</v>
      </c>
      <c r="O782">
        <v>0</v>
      </c>
      <c r="P782">
        <v>173660</v>
      </c>
      <c r="Q782">
        <v>305118</v>
      </c>
    </row>
    <row r="783" spans="1:17" x14ac:dyDescent="0.2">
      <c r="A783">
        <v>1488</v>
      </c>
      <c r="B783" t="s">
        <v>1311</v>
      </c>
      <c r="C783" t="s">
        <v>16</v>
      </c>
      <c r="D783" s="4">
        <v>206602</v>
      </c>
      <c r="E783" t="s">
        <v>17</v>
      </c>
      <c r="F783">
        <v>741</v>
      </c>
      <c r="G783" s="1">
        <v>1607666</v>
      </c>
      <c r="H783" t="s">
        <v>22</v>
      </c>
      <c r="I783" t="s">
        <v>19</v>
      </c>
      <c r="J783" t="s">
        <v>23</v>
      </c>
      <c r="K783" s="5">
        <v>18622.28</v>
      </c>
      <c r="L783" t="s">
        <v>197</v>
      </c>
      <c r="M783">
        <v>35</v>
      </c>
      <c r="N783">
        <v>11</v>
      </c>
      <c r="O783">
        <v>0</v>
      </c>
      <c r="P783">
        <v>173242</v>
      </c>
      <c r="Q783">
        <v>310024</v>
      </c>
    </row>
    <row r="784" spans="1:17" x14ac:dyDescent="0.2">
      <c r="A784">
        <v>184</v>
      </c>
      <c r="B784" t="s">
        <v>284</v>
      </c>
      <c r="C784" t="s">
        <v>16</v>
      </c>
      <c r="D784" s="4">
        <v>333124</v>
      </c>
      <c r="E784" t="s">
        <v>17</v>
      </c>
      <c r="F784">
        <v>703</v>
      </c>
      <c r="G784" s="1">
        <v>1300246</v>
      </c>
      <c r="H784" t="s">
        <v>22</v>
      </c>
      <c r="I784" t="s">
        <v>19</v>
      </c>
      <c r="J784" t="s">
        <v>23</v>
      </c>
      <c r="K784" s="5">
        <v>13110.76</v>
      </c>
      <c r="L784" t="s">
        <v>86</v>
      </c>
      <c r="M784">
        <v>22</v>
      </c>
      <c r="N784">
        <v>10</v>
      </c>
      <c r="O784">
        <v>0</v>
      </c>
      <c r="P784">
        <v>173128</v>
      </c>
      <c r="Q784">
        <v>384032</v>
      </c>
    </row>
    <row r="785" spans="1:17" x14ac:dyDescent="0.2">
      <c r="A785">
        <v>1247</v>
      </c>
      <c r="B785" t="s">
        <v>1135</v>
      </c>
      <c r="C785" t="s">
        <v>16</v>
      </c>
      <c r="D785" s="4">
        <v>555170</v>
      </c>
      <c r="E785" t="s">
        <v>28</v>
      </c>
      <c r="F785">
        <v>684</v>
      </c>
      <c r="G785" s="1">
        <v>1150716</v>
      </c>
      <c r="H785" t="s">
        <v>31</v>
      </c>
      <c r="I785" t="s">
        <v>19</v>
      </c>
      <c r="J785" t="s">
        <v>23</v>
      </c>
      <c r="K785" s="5">
        <v>23014.32</v>
      </c>
      <c r="L785" t="s">
        <v>765</v>
      </c>
      <c r="N785">
        <v>11</v>
      </c>
      <c r="O785">
        <v>0</v>
      </c>
      <c r="P785">
        <v>172691</v>
      </c>
      <c r="Q785">
        <v>333256</v>
      </c>
    </row>
    <row r="786" spans="1:17" x14ac:dyDescent="0.2">
      <c r="A786">
        <v>1174</v>
      </c>
      <c r="B786" t="s">
        <v>1083</v>
      </c>
      <c r="C786" t="s">
        <v>34</v>
      </c>
      <c r="D786" s="4">
        <v>525096</v>
      </c>
      <c r="E786" t="s">
        <v>17</v>
      </c>
      <c r="F786">
        <v>748</v>
      </c>
      <c r="G786" s="1">
        <v>1011028</v>
      </c>
      <c r="H786" t="s">
        <v>79</v>
      </c>
      <c r="I786" t="s">
        <v>19</v>
      </c>
      <c r="J786" t="s">
        <v>23</v>
      </c>
      <c r="K786" s="5">
        <v>13985.71</v>
      </c>
      <c r="L786" t="s">
        <v>169</v>
      </c>
      <c r="M786">
        <v>42</v>
      </c>
      <c r="N786">
        <v>7</v>
      </c>
      <c r="O786">
        <v>0</v>
      </c>
      <c r="P786">
        <v>172140</v>
      </c>
      <c r="Q786">
        <v>476872</v>
      </c>
    </row>
    <row r="787" spans="1:17" x14ac:dyDescent="0.2">
      <c r="A787">
        <v>465</v>
      </c>
      <c r="B787" t="s">
        <v>565</v>
      </c>
      <c r="C787" t="s">
        <v>16</v>
      </c>
      <c r="D787" s="4">
        <v>208670</v>
      </c>
      <c r="E787" t="s">
        <v>17</v>
      </c>
      <c r="F787">
        <v>703</v>
      </c>
      <c r="G787" s="1">
        <v>566124</v>
      </c>
      <c r="H787" t="s">
        <v>49</v>
      </c>
      <c r="I787" t="s">
        <v>19</v>
      </c>
      <c r="J787" t="s">
        <v>23</v>
      </c>
      <c r="K787" s="5">
        <v>3811.97</v>
      </c>
      <c r="L787" t="s">
        <v>342</v>
      </c>
      <c r="N787">
        <v>7</v>
      </c>
      <c r="O787">
        <v>0</v>
      </c>
      <c r="P787">
        <v>171779</v>
      </c>
      <c r="Q787">
        <v>264506</v>
      </c>
    </row>
    <row r="788" spans="1:17" x14ac:dyDescent="0.2">
      <c r="A788">
        <v>723</v>
      </c>
      <c r="B788" t="s">
        <v>766</v>
      </c>
      <c r="C788" t="s">
        <v>16</v>
      </c>
      <c r="D788" s="4">
        <v>246202</v>
      </c>
      <c r="E788" t="s">
        <v>17</v>
      </c>
      <c r="F788">
        <v>720</v>
      </c>
      <c r="G788" s="1">
        <v>1404879</v>
      </c>
      <c r="H788" t="s">
        <v>18</v>
      </c>
      <c r="I788" t="s">
        <v>32</v>
      </c>
      <c r="J788" t="s">
        <v>23</v>
      </c>
      <c r="K788" s="5">
        <v>13112.28</v>
      </c>
      <c r="L788" t="s">
        <v>96</v>
      </c>
      <c r="M788">
        <v>36</v>
      </c>
      <c r="N788">
        <v>7</v>
      </c>
      <c r="O788">
        <v>1</v>
      </c>
      <c r="P788">
        <v>171570</v>
      </c>
      <c r="Q788">
        <v>309914</v>
      </c>
    </row>
    <row r="789" spans="1:17" x14ac:dyDescent="0.2">
      <c r="A789">
        <v>1017</v>
      </c>
      <c r="B789" t="s">
        <v>977</v>
      </c>
      <c r="C789" t="s">
        <v>16</v>
      </c>
      <c r="D789" s="4">
        <v>218900</v>
      </c>
      <c r="E789" t="s">
        <v>17</v>
      </c>
      <c r="F789">
        <v>748</v>
      </c>
      <c r="G789" s="1">
        <v>1890500</v>
      </c>
      <c r="H789" t="s">
        <v>74</v>
      </c>
      <c r="I789" t="s">
        <v>32</v>
      </c>
      <c r="J789" t="s">
        <v>23</v>
      </c>
      <c r="K789" s="5">
        <v>12745.2</v>
      </c>
      <c r="L789" t="s">
        <v>322</v>
      </c>
      <c r="M789">
        <v>39</v>
      </c>
      <c r="N789">
        <v>9</v>
      </c>
      <c r="O789">
        <v>0</v>
      </c>
      <c r="P789">
        <v>171551</v>
      </c>
      <c r="Q789">
        <v>928180</v>
      </c>
    </row>
    <row r="790" spans="1:17" x14ac:dyDescent="0.2">
      <c r="A790">
        <v>1991</v>
      </c>
      <c r="B790" t="s">
        <v>1688</v>
      </c>
      <c r="C790" t="s">
        <v>16</v>
      </c>
      <c r="D790" s="4">
        <v>132660</v>
      </c>
      <c r="E790" t="s">
        <v>17</v>
      </c>
      <c r="F790">
        <v>720</v>
      </c>
      <c r="G790" s="1">
        <v>553755</v>
      </c>
      <c r="H790" t="s">
        <v>42</v>
      </c>
      <c r="I790" t="s">
        <v>19</v>
      </c>
      <c r="J790" t="s">
        <v>23</v>
      </c>
      <c r="K790" s="5">
        <v>4203.9399999999996</v>
      </c>
      <c r="L790" t="s">
        <v>753</v>
      </c>
      <c r="N790">
        <v>5</v>
      </c>
      <c r="O790">
        <v>0</v>
      </c>
      <c r="P790">
        <v>171456</v>
      </c>
      <c r="Q790">
        <v>287298</v>
      </c>
    </row>
    <row r="791" spans="1:17" x14ac:dyDescent="0.2">
      <c r="A791">
        <v>1492</v>
      </c>
      <c r="B791" t="s">
        <v>1312</v>
      </c>
      <c r="C791" t="s">
        <v>16</v>
      </c>
      <c r="D791" s="4">
        <v>301620</v>
      </c>
      <c r="E791" t="s">
        <v>17</v>
      </c>
      <c r="F791">
        <v>724</v>
      </c>
      <c r="G791" s="1">
        <v>1068674</v>
      </c>
      <c r="H791" t="s">
        <v>22</v>
      </c>
      <c r="I791" t="s">
        <v>19</v>
      </c>
      <c r="J791" t="s">
        <v>23</v>
      </c>
      <c r="K791" s="5">
        <v>23867.23</v>
      </c>
      <c r="L791" t="s">
        <v>59</v>
      </c>
      <c r="M791">
        <v>19</v>
      </c>
      <c r="N791">
        <v>18</v>
      </c>
      <c r="O791">
        <v>1</v>
      </c>
      <c r="P791">
        <v>170962</v>
      </c>
      <c r="Q791">
        <v>423896</v>
      </c>
    </row>
    <row r="792" spans="1:17" x14ac:dyDescent="0.2">
      <c r="A792">
        <v>1021</v>
      </c>
      <c r="B792" t="s">
        <v>982</v>
      </c>
      <c r="C792" t="s">
        <v>16</v>
      </c>
      <c r="D792" s="4">
        <v>307538</v>
      </c>
      <c r="E792" t="s">
        <v>17</v>
      </c>
      <c r="F792">
        <v>739</v>
      </c>
      <c r="G792" s="1">
        <v>1043442</v>
      </c>
      <c r="H792" t="s">
        <v>79</v>
      </c>
      <c r="I792" t="s">
        <v>32</v>
      </c>
      <c r="J792" t="s">
        <v>23</v>
      </c>
      <c r="K792" s="5">
        <v>22259.83</v>
      </c>
      <c r="L792" t="s">
        <v>222</v>
      </c>
      <c r="N792">
        <v>10</v>
      </c>
      <c r="O792">
        <v>0</v>
      </c>
      <c r="P792">
        <v>170525</v>
      </c>
      <c r="Q792">
        <v>399674</v>
      </c>
    </row>
    <row r="793" spans="1:17" x14ac:dyDescent="0.2">
      <c r="A793">
        <v>404</v>
      </c>
      <c r="B793" t="s">
        <v>508</v>
      </c>
      <c r="C793" t="s">
        <v>16</v>
      </c>
      <c r="D793" s="4">
        <v>449724</v>
      </c>
      <c r="E793" t="s">
        <v>17</v>
      </c>
      <c r="F793">
        <v>720</v>
      </c>
      <c r="G793" s="1">
        <v>925946</v>
      </c>
      <c r="H793" t="s">
        <v>49</v>
      </c>
      <c r="I793" t="s">
        <v>19</v>
      </c>
      <c r="J793" t="s">
        <v>20</v>
      </c>
      <c r="K793" s="5">
        <v>6643.54</v>
      </c>
      <c r="L793" t="s">
        <v>122</v>
      </c>
      <c r="N793">
        <v>10</v>
      </c>
      <c r="O793">
        <v>2</v>
      </c>
      <c r="P793">
        <v>170069</v>
      </c>
      <c r="Q793">
        <v>449570</v>
      </c>
    </row>
    <row r="794" spans="1:17" x14ac:dyDescent="0.2">
      <c r="A794">
        <v>1945</v>
      </c>
      <c r="B794" t="s">
        <v>1651</v>
      </c>
      <c r="C794" t="s">
        <v>34</v>
      </c>
      <c r="D794" s="4">
        <v>48488</v>
      </c>
      <c r="E794" t="s">
        <v>17</v>
      </c>
      <c r="F794">
        <v>683</v>
      </c>
      <c r="G794" s="1">
        <v>1142166</v>
      </c>
      <c r="H794" t="s">
        <v>42</v>
      </c>
      <c r="I794" t="s">
        <v>32</v>
      </c>
      <c r="J794" t="s">
        <v>78</v>
      </c>
      <c r="K794" s="5">
        <v>13420.46</v>
      </c>
      <c r="L794" t="s">
        <v>476</v>
      </c>
      <c r="M794">
        <v>29</v>
      </c>
      <c r="N794">
        <v>11</v>
      </c>
      <c r="O794">
        <v>0</v>
      </c>
      <c r="P794">
        <v>169803</v>
      </c>
      <c r="Q794">
        <v>768020</v>
      </c>
    </row>
    <row r="795" spans="1:17" x14ac:dyDescent="0.2">
      <c r="A795">
        <v>576</v>
      </c>
      <c r="B795" t="s">
        <v>649</v>
      </c>
      <c r="C795" t="s">
        <v>16</v>
      </c>
      <c r="D795" s="4">
        <v>552750</v>
      </c>
      <c r="E795" t="s">
        <v>28</v>
      </c>
      <c r="F795">
        <v>723</v>
      </c>
      <c r="G795" s="1">
        <v>954750</v>
      </c>
      <c r="H795" t="s">
        <v>22</v>
      </c>
      <c r="I795" t="s">
        <v>19</v>
      </c>
      <c r="J795" t="s">
        <v>23</v>
      </c>
      <c r="K795" s="5">
        <v>3389.41</v>
      </c>
      <c r="L795" t="s">
        <v>265</v>
      </c>
      <c r="N795">
        <v>12</v>
      </c>
      <c r="O795">
        <v>1</v>
      </c>
      <c r="P795">
        <v>169404</v>
      </c>
      <c r="Q795">
        <v>797390</v>
      </c>
    </row>
    <row r="796" spans="1:17" x14ac:dyDescent="0.2">
      <c r="A796">
        <v>1393</v>
      </c>
      <c r="B796" t="s">
        <v>1248</v>
      </c>
      <c r="C796" t="s">
        <v>34</v>
      </c>
      <c r="D796" s="4">
        <v>268708</v>
      </c>
      <c r="E796" t="s">
        <v>28</v>
      </c>
      <c r="F796">
        <v>730</v>
      </c>
      <c r="G796" s="1">
        <v>870219</v>
      </c>
      <c r="H796" t="s">
        <v>31</v>
      </c>
      <c r="I796" t="s">
        <v>32</v>
      </c>
      <c r="J796" t="s">
        <v>23</v>
      </c>
      <c r="K796" s="5">
        <v>16454.57</v>
      </c>
      <c r="L796" t="s">
        <v>185</v>
      </c>
      <c r="N796">
        <v>5</v>
      </c>
      <c r="O796">
        <v>0</v>
      </c>
      <c r="P796">
        <v>169195</v>
      </c>
      <c r="Q796">
        <v>201542</v>
      </c>
    </row>
    <row r="797" spans="1:17" x14ac:dyDescent="0.2">
      <c r="A797">
        <v>174</v>
      </c>
      <c r="B797" t="s">
        <v>273</v>
      </c>
      <c r="C797" t="s">
        <v>16</v>
      </c>
      <c r="D797" s="4">
        <v>716958</v>
      </c>
      <c r="E797" t="s">
        <v>17</v>
      </c>
      <c r="F797">
        <v>718</v>
      </c>
      <c r="G797" s="1">
        <v>1934960</v>
      </c>
      <c r="H797" t="s">
        <v>53</v>
      </c>
      <c r="I797" t="s">
        <v>19</v>
      </c>
      <c r="J797" t="s">
        <v>20</v>
      </c>
      <c r="K797" s="5">
        <v>31765.72</v>
      </c>
      <c r="L797" t="s">
        <v>189</v>
      </c>
      <c r="M797">
        <v>24</v>
      </c>
      <c r="N797">
        <v>9</v>
      </c>
      <c r="O797">
        <v>0</v>
      </c>
      <c r="P797">
        <v>168815</v>
      </c>
      <c r="Q797">
        <v>228624</v>
      </c>
    </row>
    <row r="798" spans="1:17" x14ac:dyDescent="0.2">
      <c r="A798">
        <v>748</v>
      </c>
      <c r="B798" t="s">
        <v>785</v>
      </c>
      <c r="C798" t="s">
        <v>16</v>
      </c>
      <c r="D798" s="4">
        <v>175956</v>
      </c>
      <c r="E798" t="s">
        <v>17</v>
      </c>
      <c r="F798">
        <v>749</v>
      </c>
      <c r="G798" s="1">
        <v>664867</v>
      </c>
      <c r="I798" t="s">
        <v>19</v>
      </c>
      <c r="J798" t="s">
        <v>23</v>
      </c>
      <c r="K798" s="5">
        <v>13962.15</v>
      </c>
      <c r="L798" t="s">
        <v>411</v>
      </c>
      <c r="N798">
        <v>9</v>
      </c>
      <c r="O798">
        <v>0</v>
      </c>
      <c r="P798">
        <v>168511</v>
      </c>
      <c r="Q798">
        <v>1283700</v>
      </c>
    </row>
    <row r="799" spans="1:17" x14ac:dyDescent="0.2">
      <c r="A799">
        <v>820</v>
      </c>
      <c r="B799" t="s">
        <v>843</v>
      </c>
      <c r="C799" t="s">
        <v>16</v>
      </c>
      <c r="D799" s="4">
        <v>146366</v>
      </c>
      <c r="E799" t="s">
        <v>17</v>
      </c>
      <c r="F799">
        <v>724</v>
      </c>
      <c r="G799" s="1">
        <v>816753</v>
      </c>
      <c r="H799" t="s">
        <v>49</v>
      </c>
      <c r="I799" t="s">
        <v>32</v>
      </c>
      <c r="J799" t="s">
        <v>78</v>
      </c>
      <c r="K799" s="5">
        <v>13864.3</v>
      </c>
      <c r="L799" t="s">
        <v>437</v>
      </c>
      <c r="N799">
        <v>12</v>
      </c>
      <c r="O799">
        <v>0</v>
      </c>
      <c r="P799">
        <v>168454</v>
      </c>
      <c r="Q799">
        <v>263560</v>
      </c>
    </row>
    <row r="800" spans="1:17" x14ac:dyDescent="0.2">
      <c r="A800">
        <v>197</v>
      </c>
      <c r="B800" t="s">
        <v>298</v>
      </c>
      <c r="C800" t="s">
        <v>16</v>
      </c>
      <c r="D800" s="4">
        <v>606122</v>
      </c>
      <c r="E800" t="s">
        <v>28</v>
      </c>
      <c r="F800">
        <v>693</v>
      </c>
      <c r="G800" s="1">
        <v>1395911</v>
      </c>
      <c r="H800" t="s">
        <v>22</v>
      </c>
      <c r="I800" t="s">
        <v>19</v>
      </c>
      <c r="J800" t="s">
        <v>23</v>
      </c>
      <c r="K800" s="5">
        <v>24079.46</v>
      </c>
      <c r="L800" t="s">
        <v>299</v>
      </c>
      <c r="N800">
        <v>8</v>
      </c>
      <c r="O800">
        <v>1</v>
      </c>
      <c r="P800">
        <v>168378</v>
      </c>
      <c r="Q800">
        <v>332156</v>
      </c>
    </row>
    <row r="801" spans="1:17" x14ac:dyDescent="0.2">
      <c r="A801">
        <v>106</v>
      </c>
      <c r="B801" t="s">
        <v>188</v>
      </c>
      <c r="C801" t="s">
        <v>16</v>
      </c>
      <c r="D801" s="4">
        <v>280588</v>
      </c>
      <c r="E801" t="s">
        <v>17</v>
      </c>
      <c r="F801">
        <v>717</v>
      </c>
      <c r="G801" s="1">
        <v>671080</v>
      </c>
      <c r="H801" t="s">
        <v>29</v>
      </c>
      <c r="I801" t="s">
        <v>32</v>
      </c>
      <c r="J801" t="s">
        <v>23</v>
      </c>
      <c r="K801" s="5">
        <v>17447.89</v>
      </c>
      <c r="L801" t="s">
        <v>189</v>
      </c>
      <c r="M801">
        <v>70</v>
      </c>
      <c r="N801">
        <v>10</v>
      </c>
      <c r="O801">
        <v>1</v>
      </c>
      <c r="P801">
        <v>168169</v>
      </c>
      <c r="Q801">
        <v>470360</v>
      </c>
    </row>
    <row r="802" spans="1:17" x14ac:dyDescent="0.2">
      <c r="A802">
        <v>233</v>
      </c>
      <c r="B802" t="s">
        <v>341</v>
      </c>
      <c r="C802" t="s">
        <v>16</v>
      </c>
      <c r="D802" s="4">
        <v>504658</v>
      </c>
      <c r="E802" t="s">
        <v>17</v>
      </c>
      <c r="F802">
        <v>685</v>
      </c>
      <c r="G802" s="1">
        <v>3874100</v>
      </c>
      <c r="H802" t="s">
        <v>22</v>
      </c>
      <c r="I802" t="s">
        <v>32</v>
      </c>
      <c r="J802" t="s">
        <v>23</v>
      </c>
      <c r="K802" s="5">
        <v>4100.2</v>
      </c>
      <c r="L802" t="s">
        <v>46</v>
      </c>
      <c r="M802">
        <v>1</v>
      </c>
      <c r="N802">
        <v>7</v>
      </c>
      <c r="O802">
        <v>0</v>
      </c>
      <c r="P802">
        <v>167827</v>
      </c>
      <c r="Q802">
        <v>397408</v>
      </c>
    </row>
    <row r="803" spans="1:17" x14ac:dyDescent="0.2">
      <c r="A803">
        <v>101</v>
      </c>
      <c r="B803" t="s">
        <v>180</v>
      </c>
      <c r="C803" t="s">
        <v>16</v>
      </c>
      <c r="D803" s="4">
        <v>166672</v>
      </c>
      <c r="E803" t="s">
        <v>17</v>
      </c>
      <c r="F803">
        <v>705</v>
      </c>
      <c r="G803" s="1">
        <v>1048667</v>
      </c>
      <c r="H803" t="s">
        <v>22</v>
      </c>
      <c r="I803" t="s">
        <v>19</v>
      </c>
      <c r="J803" t="s">
        <v>23</v>
      </c>
      <c r="K803" s="5">
        <v>16166.91</v>
      </c>
      <c r="L803" t="s">
        <v>46</v>
      </c>
      <c r="M803">
        <v>18</v>
      </c>
      <c r="N803">
        <v>10</v>
      </c>
      <c r="O803">
        <v>0</v>
      </c>
      <c r="P803">
        <v>167656</v>
      </c>
      <c r="Q803">
        <v>267014</v>
      </c>
    </row>
    <row r="804" spans="1:17" x14ac:dyDescent="0.2">
      <c r="A804">
        <v>386</v>
      </c>
      <c r="B804" t="s">
        <v>493</v>
      </c>
      <c r="C804" t="s">
        <v>34</v>
      </c>
      <c r="D804" s="4">
        <v>767690</v>
      </c>
      <c r="E804" t="s">
        <v>17</v>
      </c>
      <c r="F804">
        <v>731</v>
      </c>
      <c r="G804" s="1">
        <v>1629098</v>
      </c>
      <c r="H804" t="s">
        <v>22</v>
      </c>
      <c r="I804" t="s">
        <v>19</v>
      </c>
      <c r="J804" t="s">
        <v>23</v>
      </c>
      <c r="K804" s="5">
        <v>14118.71</v>
      </c>
      <c r="L804" t="s">
        <v>494</v>
      </c>
      <c r="N804">
        <v>6</v>
      </c>
      <c r="O804">
        <v>0</v>
      </c>
      <c r="P804">
        <v>167371</v>
      </c>
      <c r="Q804">
        <v>250074</v>
      </c>
    </row>
    <row r="805" spans="1:17" x14ac:dyDescent="0.2">
      <c r="A805">
        <v>523</v>
      </c>
      <c r="B805" t="s">
        <v>609</v>
      </c>
      <c r="C805" t="s">
        <v>16</v>
      </c>
      <c r="D805" s="4">
        <v>387288</v>
      </c>
      <c r="E805" t="s">
        <v>17</v>
      </c>
      <c r="F805">
        <v>740</v>
      </c>
      <c r="G805" s="1">
        <v>2489988</v>
      </c>
      <c r="H805" t="s">
        <v>74</v>
      </c>
      <c r="I805" t="s">
        <v>32</v>
      </c>
      <c r="J805" t="s">
        <v>23</v>
      </c>
      <c r="K805" s="5">
        <v>18571.169999999998</v>
      </c>
      <c r="L805" t="s">
        <v>338</v>
      </c>
      <c r="N805">
        <v>12</v>
      </c>
      <c r="O805">
        <v>0</v>
      </c>
      <c r="P805">
        <v>167276</v>
      </c>
      <c r="Q805">
        <v>430408</v>
      </c>
    </row>
    <row r="806" spans="1:17" x14ac:dyDescent="0.2">
      <c r="A806">
        <v>447</v>
      </c>
      <c r="B806" t="s">
        <v>551</v>
      </c>
      <c r="C806" t="s">
        <v>16</v>
      </c>
      <c r="D806" s="4">
        <v>311850</v>
      </c>
      <c r="E806" t="s">
        <v>28</v>
      </c>
      <c r="F806">
        <v>723</v>
      </c>
      <c r="G806" s="1">
        <v>694564</v>
      </c>
      <c r="H806" t="s">
        <v>22</v>
      </c>
      <c r="I806" t="s">
        <v>25</v>
      </c>
      <c r="J806" t="s">
        <v>23</v>
      </c>
      <c r="K806" s="5">
        <v>12270.77</v>
      </c>
      <c r="L806" t="s">
        <v>372</v>
      </c>
      <c r="N806">
        <v>6</v>
      </c>
      <c r="O806">
        <v>0</v>
      </c>
      <c r="P806">
        <v>167238</v>
      </c>
      <c r="Q806">
        <v>338536</v>
      </c>
    </row>
    <row r="807" spans="1:17" x14ac:dyDescent="0.2">
      <c r="A807">
        <v>883</v>
      </c>
      <c r="B807" t="s">
        <v>883</v>
      </c>
      <c r="C807" t="s">
        <v>16</v>
      </c>
      <c r="D807" s="4">
        <v>747736</v>
      </c>
      <c r="E807" t="s">
        <v>28</v>
      </c>
      <c r="F807">
        <v>646</v>
      </c>
      <c r="G807" s="1">
        <v>1538696</v>
      </c>
      <c r="H807" t="s">
        <v>79</v>
      </c>
      <c r="I807" t="s">
        <v>19</v>
      </c>
      <c r="J807" t="s">
        <v>23</v>
      </c>
      <c r="K807" s="5">
        <v>20644.07</v>
      </c>
      <c r="L807" t="s">
        <v>81</v>
      </c>
      <c r="M807">
        <v>77</v>
      </c>
      <c r="N807">
        <v>7</v>
      </c>
      <c r="O807">
        <v>1</v>
      </c>
      <c r="P807">
        <v>167200</v>
      </c>
      <c r="Q807">
        <v>222772</v>
      </c>
    </row>
    <row r="808" spans="1:17" x14ac:dyDescent="0.2">
      <c r="A808">
        <v>851</v>
      </c>
      <c r="B808" t="s">
        <v>866</v>
      </c>
      <c r="C808" t="s">
        <v>16</v>
      </c>
      <c r="D808" s="4">
        <v>227722</v>
      </c>
      <c r="E808" t="s">
        <v>17</v>
      </c>
      <c r="F808">
        <v>673</v>
      </c>
      <c r="G808" s="1">
        <v>578892</v>
      </c>
      <c r="H808" t="s">
        <v>22</v>
      </c>
      <c r="I808" t="s">
        <v>32</v>
      </c>
      <c r="J808" t="s">
        <v>78</v>
      </c>
      <c r="K808" s="5">
        <v>13314.63</v>
      </c>
      <c r="L808" t="s">
        <v>73</v>
      </c>
      <c r="N808">
        <v>11</v>
      </c>
      <c r="O808">
        <v>0</v>
      </c>
      <c r="P808">
        <v>167124</v>
      </c>
      <c r="Q808">
        <v>435798</v>
      </c>
    </row>
    <row r="809" spans="1:17" x14ac:dyDescent="0.2">
      <c r="A809">
        <v>566</v>
      </c>
      <c r="B809" t="s">
        <v>642</v>
      </c>
      <c r="C809" t="s">
        <v>16</v>
      </c>
      <c r="D809" s="4">
        <v>337150</v>
      </c>
      <c r="E809" t="s">
        <v>28</v>
      </c>
      <c r="F809">
        <v>721</v>
      </c>
      <c r="G809" s="1">
        <v>1119936</v>
      </c>
      <c r="H809" t="s">
        <v>79</v>
      </c>
      <c r="I809" t="s">
        <v>32</v>
      </c>
      <c r="J809" t="s">
        <v>23</v>
      </c>
      <c r="K809" s="5">
        <v>15959.05</v>
      </c>
      <c r="L809" t="s">
        <v>214</v>
      </c>
      <c r="M809">
        <v>15</v>
      </c>
      <c r="N809">
        <v>9</v>
      </c>
      <c r="O809">
        <v>0</v>
      </c>
      <c r="P809">
        <v>166573</v>
      </c>
      <c r="Q809">
        <v>484594</v>
      </c>
    </row>
    <row r="810" spans="1:17" x14ac:dyDescent="0.2">
      <c r="A810">
        <v>1052</v>
      </c>
      <c r="B810" t="s">
        <v>999</v>
      </c>
      <c r="C810" t="s">
        <v>34</v>
      </c>
      <c r="D810" s="4">
        <v>382690</v>
      </c>
      <c r="E810" t="s">
        <v>17</v>
      </c>
      <c r="F810">
        <v>730</v>
      </c>
      <c r="G810" s="1">
        <v>756504</v>
      </c>
      <c r="H810" t="s">
        <v>42</v>
      </c>
      <c r="I810" t="s">
        <v>32</v>
      </c>
      <c r="J810" t="s">
        <v>23</v>
      </c>
      <c r="K810" s="5">
        <v>17147.5</v>
      </c>
      <c r="L810" t="s">
        <v>155</v>
      </c>
      <c r="M810">
        <v>78</v>
      </c>
      <c r="N810">
        <v>10</v>
      </c>
      <c r="O810">
        <v>1</v>
      </c>
      <c r="P810">
        <v>165699</v>
      </c>
      <c r="Q810">
        <v>436018</v>
      </c>
    </row>
    <row r="811" spans="1:17" x14ac:dyDescent="0.2">
      <c r="A811">
        <v>1953</v>
      </c>
      <c r="B811" t="s">
        <v>1656</v>
      </c>
      <c r="C811" t="s">
        <v>16</v>
      </c>
      <c r="D811" s="4">
        <v>101926</v>
      </c>
      <c r="E811" t="s">
        <v>28</v>
      </c>
      <c r="F811">
        <v>711</v>
      </c>
      <c r="G811" s="1">
        <v>511442</v>
      </c>
      <c r="H811" t="s">
        <v>37</v>
      </c>
      <c r="I811" t="s">
        <v>19</v>
      </c>
      <c r="J811" t="s">
        <v>20</v>
      </c>
      <c r="K811" s="5">
        <v>9653.52</v>
      </c>
      <c r="L811" t="s">
        <v>324</v>
      </c>
      <c r="M811">
        <v>16</v>
      </c>
      <c r="N811">
        <v>8</v>
      </c>
      <c r="O811">
        <v>1</v>
      </c>
      <c r="P811">
        <v>165547</v>
      </c>
      <c r="Q811">
        <v>276628</v>
      </c>
    </row>
    <row r="812" spans="1:17" x14ac:dyDescent="0.2">
      <c r="A812">
        <v>547</v>
      </c>
      <c r="B812" t="s">
        <v>629</v>
      </c>
      <c r="C812" t="s">
        <v>16</v>
      </c>
      <c r="D812" s="4">
        <v>327866</v>
      </c>
      <c r="E812" t="s">
        <v>17</v>
      </c>
      <c r="F812">
        <v>726</v>
      </c>
      <c r="G812" s="1">
        <v>1359108</v>
      </c>
      <c r="H812" t="s">
        <v>18</v>
      </c>
      <c r="I812" t="s">
        <v>25</v>
      </c>
      <c r="J812" t="s">
        <v>23</v>
      </c>
      <c r="K812" s="5">
        <v>5742.18</v>
      </c>
      <c r="L812" t="s">
        <v>261</v>
      </c>
      <c r="M812">
        <v>70</v>
      </c>
      <c r="N812">
        <v>11</v>
      </c>
      <c r="O812">
        <v>0</v>
      </c>
      <c r="P812">
        <v>164958</v>
      </c>
      <c r="Q812">
        <v>427306</v>
      </c>
    </row>
    <row r="813" spans="1:17" x14ac:dyDescent="0.2">
      <c r="A813">
        <v>1304</v>
      </c>
      <c r="B813" t="s">
        <v>1181</v>
      </c>
      <c r="C813" t="s">
        <v>34</v>
      </c>
      <c r="D813" s="4">
        <v>399168</v>
      </c>
      <c r="E813" t="s">
        <v>17</v>
      </c>
      <c r="F813">
        <v>730</v>
      </c>
      <c r="G813" s="1">
        <v>1398096</v>
      </c>
      <c r="H813" t="s">
        <v>18</v>
      </c>
      <c r="I813" t="s">
        <v>32</v>
      </c>
      <c r="J813" t="s">
        <v>23</v>
      </c>
      <c r="K813" s="5">
        <v>11883.74</v>
      </c>
      <c r="L813" t="s">
        <v>311</v>
      </c>
      <c r="M813">
        <v>33</v>
      </c>
      <c r="N813">
        <v>9</v>
      </c>
      <c r="O813">
        <v>1</v>
      </c>
      <c r="P813">
        <v>164958</v>
      </c>
      <c r="Q813">
        <v>470448</v>
      </c>
    </row>
    <row r="814" spans="1:17" x14ac:dyDescent="0.2">
      <c r="A814">
        <v>626</v>
      </c>
      <c r="B814" t="s">
        <v>695</v>
      </c>
      <c r="C814" t="s">
        <v>16</v>
      </c>
      <c r="D814" s="4">
        <v>347996</v>
      </c>
      <c r="E814" t="s">
        <v>28</v>
      </c>
      <c r="F814">
        <v>700</v>
      </c>
      <c r="G814" s="1">
        <v>686945</v>
      </c>
      <c r="H814" t="s">
        <v>74</v>
      </c>
      <c r="I814" t="s">
        <v>25</v>
      </c>
      <c r="J814" t="s">
        <v>23</v>
      </c>
      <c r="K814" s="5">
        <v>3932.81</v>
      </c>
      <c r="L814" t="s">
        <v>197</v>
      </c>
      <c r="N814">
        <v>7</v>
      </c>
      <c r="O814">
        <v>0</v>
      </c>
      <c r="P814">
        <v>164578</v>
      </c>
      <c r="Q814">
        <v>227678</v>
      </c>
    </row>
    <row r="815" spans="1:17" x14ac:dyDescent="0.2">
      <c r="A815">
        <v>1570</v>
      </c>
      <c r="B815" t="s">
        <v>1367</v>
      </c>
      <c r="C815" t="s">
        <v>16</v>
      </c>
      <c r="D815" s="4">
        <v>118184</v>
      </c>
      <c r="E815" t="s">
        <v>17</v>
      </c>
      <c r="F815">
        <v>704</v>
      </c>
      <c r="G815" s="1">
        <v>286330</v>
      </c>
      <c r="H815" t="s">
        <v>37</v>
      </c>
      <c r="I815" t="s">
        <v>32</v>
      </c>
      <c r="J815" t="s">
        <v>23</v>
      </c>
      <c r="K815" s="5">
        <v>7349.01</v>
      </c>
      <c r="L815" t="s">
        <v>155</v>
      </c>
      <c r="M815">
        <v>38</v>
      </c>
      <c r="N815">
        <v>6</v>
      </c>
      <c r="O815">
        <v>0</v>
      </c>
      <c r="P815">
        <v>164483</v>
      </c>
      <c r="Q815">
        <v>278454</v>
      </c>
    </row>
    <row r="816" spans="1:17" x14ac:dyDescent="0.2">
      <c r="A816">
        <v>775</v>
      </c>
      <c r="B816" t="s">
        <v>806</v>
      </c>
      <c r="C816" t="s">
        <v>34</v>
      </c>
      <c r="D816" s="4">
        <v>46156</v>
      </c>
      <c r="E816" t="s">
        <v>17</v>
      </c>
      <c r="F816">
        <v>654</v>
      </c>
      <c r="G816" s="1">
        <v>1640745</v>
      </c>
      <c r="H816" t="s">
        <v>79</v>
      </c>
      <c r="I816" t="s">
        <v>19</v>
      </c>
      <c r="J816" t="s">
        <v>80</v>
      </c>
      <c r="K816" s="5">
        <v>31721.26</v>
      </c>
      <c r="L816" t="s">
        <v>97</v>
      </c>
      <c r="M816">
        <v>63</v>
      </c>
      <c r="N816">
        <v>8</v>
      </c>
      <c r="O816">
        <v>0</v>
      </c>
      <c r="P816">
        <v>164008</v>
      </c>
      <c r="Q816">
        <v>199914</v>
      </c>
    </row>
    <row r="817" spans="1:17" x14ac:dyDescent="0.2">
      <c r="A817">
        <v>202</v>
      </c>
      <c r="B817" s="2" t="s">
        <v>304</v>
      </c>
      <c r="C817" t="s">
        <v>16</v>
      </c>
      <c r="D817" s="4">
        <v>149402</v>
      </c>
      <c r="E817" t="s">
        <v>17</v>
      </c>
      <c r="F817">
        <v>727</v>
      </c>
      <c r="G817" s="1">
        <v>841491</v>
      </c>
      <c r="H817" t="s">
        <v>74</v>
      </c>
      <c r="I817" t="s">
        <v>32</v>
      </c>
      <c r="J817" t="s">
        <v>23</v>
      </c>
      <c r="K817" s="5">
        <v>18723.169999999998</v>
      </c>
      <c r="L817" t="s">
        <v>305</v>
      </c>
      <c r="N817">
        <v>14</v>
      </c>
      <c r="O817">
        <v>0</v>
      </c>
      <c r="P817">
        <v>163571</v>
      </c>
      <c r="Q817">
        <v>539572</v>
      </c>
    </row>
    <row r="818" spans="1:17" x14ac:dyDescent="0.2">
      <c r="A818">
        <v>359</v>
      </c>
      <c r="B818" t="s">
        <v>464</v>
      </c>
      <c r="C818" t="s">
        <v>16</v>
      </c>
      <c r="D818" s="4">
        <v>545160</v>
      </c>
      <c r="E818" t="s">
        <v>28</v>
      </c>
      <c r="F818">
        <v>699</v>
      </c>
      <c r="G818" s="1">
        <v>3954888</v>
      </c>
      <c r="H818" t="s">
        <v>22</v>
      </c>
      <c r="I818" t="s">
        <v>19</v>
      </c>
      <c r="J818" t="s">
        <v>23</v>
      </c>
      <c r="K818" s="5">
        <v>27881.93</v>
      </c>
      <c r="L818" t="s">
        <v>465</v>
      </c>
      <c r="M818">
        <v>39</v>
      </c>
      <c r="N818">
        <v>15</v>
      </c>
      <c r="O818">
        <v>0</v>
      </c>
      <c r="P818">
        <v>163020</v>
      </c>
      <c r="Q818">
        <v>215974</v>
      </c>
    </row>
    <row r="819" spans="1:17" x14ac:dyDescent="0.2">
      <c r="A819">
        <v>1760</v>
      </c>
      <c r="B819" t="s">
        <v>1516</v>
      </c>
      <c r="C819" t="s">
        <v>34</v>
      </c>
      <c r="D819" s="4">
        <v>199078</v>
      </c>
      <c r="E819" t="s">
        <v>17</v>
      </c>
      <c r="F819">
        <v>721</v>
      </c>
      <c r="G819" s="1">
        <v>1031548</v>
      </c>
      <c r="H819" t="s">
        <v>22</v>
      </c>
      <c r="I819" t="s">
        <v>32</v>
      </c>
      <c r="J819" t="s">
        <v>23</v>
      </c>
      <c r="K819" s="5">
        <v>20716.84</v>
      </c>
      <c r="L819" t="s">
        <v>724</v>
      </c>
      <c r="M819">
        <v>70</v>
      </c>
      <c r="N819">
        <v>10</v>
      </c>
      <c r="O819">
        <v>0</v>
      </c>
      <c r="P819">
        <v>163001</v>
      </c>
      <c r="Q819">
        <v>249986</v>
      </c>
    </row>
    <row r="820" spans="1:17" x14ac:dyDescent="0.2">
      <c r="A820">
        <v>297</v>
      </c>
      <c r="B820" t="s">
        <v>406</v>
      </c>
      <c r="C820" t="s">
        <v>16</v>
      </c>
      <c r="D820" s="4">
        <v>94974</v>
      </c>
      <c r="E820" t="s">
        <v>17</v>
      </c>
      <c r="F820">
        <v>694</v>
      </c>
      <c r="G820" s="1">
        <v>301093</v>
      </c>
      <c r="H820" t="s">
        <v>74</v>
      </c>
      <c r="I820" t="s">
        <v>32</v>
      </c>
      <c r="J820" t="s">
        <v>23</v>
      </c>
      <c r="K820" s="5">
        <v>4842.53</v>
      </c>
      <c r="L820" t="s">
        <v>407</v>
      </c>
      <c r="N820">
        <v>7</v>
      </c>
      <c r="O820">
        <v>0</v>
      </c>
      <c r="P820">
        <v>162564</v>
      </c>
      <c r="Q820">
        <v>341000</v>
      </c>
    </row>
    <row r="821" spans="1:17" x14ac:dyDescent="0.2">
      <c r="A821">
        <v>1648</v>
      </c>
      <c r="B821" t="s">
        <v>1425</v>
      </c>
      <c r="C821" t="s">
        <v>16</v>
      </c>
      <c r="D821" s="4">
        <v>108240</v>
      </c>
      <c r="E821" t="s">
        <v>17</v>
      </c>
      <c r="F821">
        <v>721</v>
      </c>
      <c r="G821" s="1">
        <v>1458136</v>
      </c>
      <c r="H821" t="s">
        <v>22</v>
      </c>
      <c r="I821" t="s">
        <v>19</v>
      </c>
      <c r="J821" t="s">
        <v>78</v>
      </c>
      <c r="K821" s="5">
        <v>24788.35</v>
      </c>
      <c r="L821" t="s">
        <v>187</v>
      </c>
      <c r="M821">
        <v>23</v>
      </c>
      <c r="N821">
        <v>10</v>
      </c>
      <c r="O821">
        <v>0</v>
      </c>
      <c r="P821">
        <v>162070</v>
      </c>
      <c r="Q821">
        <v>700260</v>
      </c>
    </row>
    <row r="822" spans="1:17" x14ac:dyDescent="0.2">
      <c r="A822">
        <v>50</v>
      </c>
      <c r="B822" t="s">
        <v>109</v>
      </c>
      <c r="C822" t="s">
        <v>34</v>
      </c>
      <c r="D822" s="4">
        <v>456808</v>
      </c>
      <c r="E822" t="s">
        <v>28</v>
      </c>
      <c r="F822">
        <v>598</v>
      </c>
      <c r="G822" s="1">
        <v>1096167</v>
      </c>
      <c r="H822" t="s">
        <v>22</v>
      </c>
      <c r="I822" t="s">
        <v>25</v>
      </c>
      <c r="J822" t="s">
        <v>23</v>
      </c>
      <c r="K822" s="5">
        <v>14341.39</v>
      </c>
      <c r="L822" t="s">
        <v>90</v>
      </c>
      <c r="N822">
        <v>8</v>
      </c>
      <c r="O822">
        <v>0</v>
      </c>
      <c r="P822">
        <v>161861</v>
      </c>
      <c r="Q822">
        <v>278058</v>
      </c>
    </row>
    <row r="823" spans="1:17" x14ac:dyDescent="0.2">
      <c r="A823">
        <v>728</v>
      </c>
      <c r="B823" s="2" t="s">
        <v>769</v>
      </c>
      <c r="C823" t="s">
        <v>16</v>
      </c>
      <c r="D823" s="4">
        <v>188298</v>
      </c>
      <c r="E823" t="s">
        <v>17</v>
      </c>
      <c r="F823">
        <v>723</v>
      </c>
      <c r="G823" s="1">
        <v>1281778</v>
      </c>
      <c r="H823" t="s">
        <v>49</v>
      </c>
      <c r="I823" t="s">
        <v>32</v>
      </c>
      <c r="J823" t="s">
        <v>23</v>
      </c>
      <c r="K823" s="5">
        <v>21790.34</v>
      </c>
      <c r="L823" t="s">
        <v>249</v>
      </c>
      <c r="M823">
        <v>31</v>
      </c>
      <c r="N823">
        <v>14</v>
      </c>
      <c r="O823">
        <v>0</v>
      </c>
      <c r="P823">
        <v>161063</v>
      </c>
      <c r="Q823">
        <v>409882</v>
      </c>
    </row>
    <row r="824" spans="1:17" x14ac:dyDescent="0.2">
      <c r="A824">
        <v>1320</v>
      </c>
      <c r="B824" t="s">
        <v>1191</v>
      </c>
      <c r="C824" t="s">
        <v>16</v>
      </c>
      <c r="D824" s="4">
        <v>325512</v>
      </c>
      <c r="E824" t="s">
        <v>17</v>
      </c>
      <c r="F824">
        <v>713</v>
      </c>
      <c r="G824" s="1">
        <v>930601</v>
      </c>
      <c r="H824" t="s">
        <v>22</v>
      </c>
      <c r="I824" t="s">
        <v>32</v>
      </c>
      <c r="J824" t="s">
        <v>23</v>
      </c>
      <c r="K824" s="5">
        <v>15044.77</v>
      </c>
      <c r="L824" t="s">
        <v>163</v>
      </c>
      <c r="M824">
        <v>20</v>
      </c>
      <c r="N824">
        <v>6</v>
      </c>
      <c r="O824">
        <v>0</v>
      </c>
      <c r="P824">
        <v>161025</v>
      </c>
      <c r="Q824">
        <v>242462</v>
      </c>
    </row>
    <row r="825" spans="1:17" x14ac:dyDescent="0.2">
      <c r="A825">
        <v>1645</v>
      </c>
      <c r="B825" t="s">
        <v>1423</v>
      </c>
      <c r="C825" t="s">
        <v>16</v>
      </c>
      <c r="D825" s="4">
        <v>74272</v>
      </c>
      <c r="E825" t="s">
        <v>17</v>
      </c>
      <c r="F825">
        <v>740</v>
      </c>
      <c r="G825" s="1">
        <v>1072303</v>
      </c>
      <c r="H825" t="s">
        <v>18</v>
      </c>
      <c r="I825" t="s">
        <v>19</v>
      </c>
      <c r="J825" t="s">
        <v>23</v>
      </c>
      <c r="K825" s="5">
        <v>10186.85</v>
      </c>
      <c r="L825" t="s">
        <v>488</v>
      </c>
      <c r="N825">
        <v>9</v>
      </c>
      <c r="O825">
        <v>1</v>
      </c>
      <c r="P825">
        <v>160854</v>
      </c>
      <c r="Q825">
        <v>763290</v>
      </c>
    </row>
    <row r="826" spans="1:17" x14ac:dyDescent="0.2">
      <c r="A826">
        <v>1912</v>
      </c>
      <c r="B826" t="s">
        <v>1625</v>
      </c>
      <c r="C826" t="s">
        <v>16</v>
      </c>
      <c r="D826" s="4">
        <v>358688</v>
      </c>
      <c r="E826" t="s">
        <v>28</v>
      </c>
      <c r="F826">
        <v>721</v>
      </c>
      <c r="G826" s="1">
        <v>1770173</v>
      </c>
      <c r="H826" t="s">
        <v>49</v>
      </c>
      <c r="I826" t="s">
        <v>32</v>
      </c>
      <c r="J826" t="s">
        <v>23</v>
      </c>
      <c r="K826" s="5">
        <v>36288.29</v>
      </c>
      <c r="L826" t="s">
        <v>45</v>
      </c>
      <c r="N826">
        <v>14</v>
      </c>
      <c r="O826">
        <v>0</v>
      </c>
      <c r="P826">
        <v>160816</v>
      </c>
      <c r="Q826">
        <v>694826</v>
      </c>
    </row>
    <row r="827" spans="1:17" x14ac:dyDescent="0.2">
      <c r="A827">
        <v>492</v>
      </c>
      <c r="B827" t="s">
        <v>584</v>
      </c>
      <c r="C827" t="s">
        <v>16</v>
      </c>
      <c r="D827" s="4">
        <v>448932</v>
      </c>
      <c r="E827" t="s">
        <v>17</v>
      </c>
      <c r="F827">
        <v>738</v>
      </c>
      <c r="G827" s="1">
        <v>1473317</v>
      </c>
      <c r="H827" t="s">
        <v>18</v>
      </c>
      <c r="I827" t="s">
        <v>25</v>
      </c>
      <c r="J827" t="s">
        <v>23</v>
      </c>
      <c r="K827" s="5">
        <v>17557.14</v>
      </c>
      <c r="L827" t="s">
        <v>182</v>
      </c>
      <c r="M827">
        <v>25</v>
      </c>
      <c r="N827">
        <v>10</v>
      </c>
      <c r="O827">
        <v>0</v>
      </c>
      <c r="P827">
        <v>160569</v>
      </c>
      <c r="Q827">
        <v>321112</v>
      </c>
    </row>
    <row r="828" spans="1:17" x14ac:dyDescent="0.2">
      <c r="A828">
        <v>1427</v>
      </c>
      <c r="B828" t="s">
        <v>1276</v>
      </c>
      <c r="C828" t="s">
        <v>16</v>
      </c>
      <c r="D828" s="4">
        <v>249480</v>
      </c>
      <c r="E828" t="s">
        <v>28</v>
      </c>
      <c r="F828">
        <v>708</v>
      </c>
      <c r="G828" s="1">
        <v>1124154</v>
      </c>
      <c r="H828" t="s">
        <v>29</v>
      </c>
      <c r="I828" t="s">
        <v>19</v>
      </c>
      <c r="J828" t="s">
        <v>23</v>
      </c>
      <c r="K828" s="5">
        <v>7925.28</v>
      </c>
      <c r="L828" t="s">
        <v>26</v>
      </c>
      <c r="M828">
        <v>15</v>
      </c>
      <c r="N828">
        <v>5</v>
      </c>
      <c r="O828">
        <v>0</v>
      </c>
      <c r="P828">
        <v>160569</v>
      </c>
      <c r="Q828">
        <v>701580</v>
      </c>
    </row>
    <row r="829" spans="1:17" x14ac:dyDescent="0.2">
      <c r="A829">
        <v>732</v>
      </c>
      <c r="B829" t="s">
        <v>773</v>
      </c>
      <c r="C829" t="s">
        <v>16</v>
      </c>
      <c r="D829" s="4">
        <v>217338</v>
      </c>
      <c r="E829" t="s">
        <v>17</v>
      </c>
      <c r="F829">
        <v>704</v>
      </c>
      <c r="G829" s="1">
        <v>2721674</v>
      </c>
      <c r="H829" t="s">
        <v>22</v>
      </c>
      <c r="I829" t="s">
        <v>32</v>
      </c>
      <c r="J829" t="s">
        <v>23</v>
      </c>
      <c r="K829" s="5">
        <v>29257.91</v>
      </c>
      <c r="L829" t="s">
        <v>106</v>
      </c>
      <c r="M829">
        <v>10</v>
      </c>
      <c r="N829">
        <v>7</v>
      </c>
      <c r="O829">
        <v>1</v>
      </c>
      <c r="P829">
        <v>160493</v>
      </c>
      <c r="Q829">
        <v>239162</v>
      </c>
    </row>
    <row r="830" spans="1:17" x14ac:dyDescent="0.2">
      <c r="A830">
        <v>1363</v>
      </c>
      <c r="B830" t="s">
        <v>1226</v>
      </c>
      <c r="C830" t="s">
        <v>34</v>
      </c>
      <c r="D830" s="4">
        <v>261052</v>
      </c>
      <c r="E830" t="s">
        <v>17</v>
      </c>
      <c r="F830">
        <v>747</v>
      </c>
      <c r="G830" s="1">
        <v>2160528</v>
      </c>
      <c r="H830" t="s">
        <v>53</v>
      </c>
      <c r="I830" t="s">
        <v>32</v>
      </c>
      <c r="J830" t="s">
        <v>23</v>
      </c>
      <c r="K830" s="5">
        <v>24305.94</v>
      </c>
      <c r="L830" t="s">
        <v>168</v>
      </c>
      <c r="M830">
        <v>50</v>
      </c>
      <c r="N830">
        <v>23</v>
      </c>
      <c r="O830">
        <v>0</v>
      </c>
      <c r="P830">
        <v>160265</v>
      </c>
      <c r="Q830">
        <v>751322</v>
      </c>
    </row>
    <row r="831" spans="1:17" x14ac:dyDescent="0.2">
      <c r="A831">
        <v>925</v>
      </c>
      <c r="B831" t="s">
        <v>918</v>
      </c>
      <c r="C831" t="s">
        <v>16</v>
      </c>
      <c r="D831" s="4">
        <v>268532</v>
      </c>
      <c r="E831" t="s">
        <v>17</v>
      </c>
      <c r="F831">
        <v>720</v>
      </c>
      <c r="G831" s="1">
        <v>1855369</v>
      </c>
      <c r="H831" t="s">
        <v>31</v>
      </c>
      <c r="I831" t="s">
        <v>19</v>
      </c>
      <c r="J831" t="s">
        <v>23</v>
      </c>
      <c r="K831" s="5">
        <v>28912.87</v>
      </c>
      <c r="L831" t="s">
        <v>197</v>
      </c>
      <c r="M831">
        <v>15</v>
      </c>
      <c r="N831">
        <v>13</v>
      </c>
      <c r="O831">
        <v>0</v>
      </c>
      <c r="P831">
        <v>159847</v>
      </c>
      <c r="Q831">
        <v>404998</v>
      </c>
    </row>
    <row r="832" spans="1:17" x14ac:dyDescent="0.2">
      <c r="A832">
        <v>392</v>
      </c>
      <c r="B832" t="s">
        <v>500</v>
      </c>
      <c r="C832" t="s">
        <v>16</v>
      </c>
      <c r="D832" s="4">
        <v>161656</v>
      </c>
      <c r="E832" t="s">
        <v>17</v>
      </c>
      <c r="F832">
        <v>749</v>
      </c>
      <c r="G832" s="1">
        <v>874874</v>
      </c>
      <c r="H832" t="s">
        <v>53</v>
      </c>
      <c r="I832" t="s">
        <v>19</v>
      </c>
      <c r="J832" t="s">
        <v>23</v>
      </c>
      <c r="K832" s="5">
        <v>12226.5</v>
      </c>
      <c r="L832" t="s">
        <v>124</v>
      </c>
      <c r="M832">
        <v>19</v>
      </c>
      <c r="N832">
        <v>10</v>
      </c>
      <c r="O832">
        <v>0</v>
      </c>
      <c r="P832">
        <v>159676</v>
      </c>
      <c r="Q832">
        <v>394218</v>
      </c>
    </row>
    <row r="833" spans="1:17" x14ac:dyDescent="0.2">
      <c r="A833">
        <v>842</v>
      </c>
      <c r="B833" t="s">
        <v>860</v>
      </c>
      <c r="C833" t="s">
        <v>16</v>
      </c>
      <c r="D833" s="4">
        <v>65912</v>
      </c>
      <c r="E833" t="s">
        <v>17</v>
      </c>
      <c r="F833">
        <v>732</v>
      </c>
      <c r="G833" s="1">
        <v>948575</v>
      </c>
      <c r="H833" t="s">
        <v>74</v>
      </c>
      <c r="I833" t="s">
        <v>25</v>
      </c>
      <c r="J833" t="s">
        <v>23</v>
      </c>
      <c r="K833" s="5">
        <v>4956.34</v>
      </c>
      <c r="L833" t="s">
        <v>84</v>
      </c>
      <c r="M833">
        <v>15</v>
      </c>
      <c r="N833">
        <v>8</v>
      </c>
      <c r="O833">
        <v>0</v>
      </c>
      <c r="P833">
        <v>159486</v>
      </c>
      <c r="Q833">
        <v>721402</v>
      </c>
    </row>
    <row r="834" spans="1:17" x14ac:dyDescent="0.2">
      <c r="A834">
        <v>208</v>
      </c>
      <c r="B834" t="s">
        <v>310</v>
      </c>
      <c r="C834" t="s">
        <v>16</v>
      </c>
      <c r="D834" s="4">
        <v>79398</v>
      </c>
      <c r="E834" t="s">
        <v>17</v>
      </c>
      <c r="F834">
        <v>718</v>
      </c>
      <c r="G834" s="1">
        <v>761824</v>
      </c>
      <c r="H834" t="s">
        <v>42</v>
      </c>
      <c r="I834" t="s">
        <v>32</v>
      </c>
      <c r="J834" t="s">
        <v>23</v>
      </c>
      <c r="K834" s="5">
        <v>13459.03</v>
      </c>
      <c r="L834" t="s">
        <v>311</v>
      </c>
      <c r="N834">
        <v>13</v>
      </c>
      <c r="O834">
        <v>0</v>
      </c>
      <c r="P834">
        <v>159315</v>
      </c>
      <c r="Q834">
        <v>317526</v>
      </c>
    </row>
    <row r="835" spans="1:17" x14ac:dyDescent="0.2">
      <c r="A835">
        <v>861</v>
      </c>
      <c r="B835" t="s">
        <v>870</v>
      </c>
      <c r="C835" t="s">
        <v>34</v>
      </c>
      <c r="D835" s="4">
        <v>216942</v>
      </c>
      <c r="E835" t="s">
        <v>17</v>
      </c>
      <c r="F835">
        <v>735</v>
      </c>
      <c r="G835" s="1">
        <v>599545</v>
      </c>
      <c r="H835" t="s">
        <v>22</v>
      </c>
      <c r="I835" t="s">
        <v>25</v>
      </c>
      <c r="J835" t="s">
        <v>78</v>
      </c>
      <c r="K835" s="5">
        <v>11691.27</v>
      </c>
      <c r="L835" t="s">
        <v>76</v>
      </c>
      <c r="N835">
        <v>12</v>
      </c>
      <c r="O835">
        <v>1</v>
      </c>
      <c r="P835">
        <v>159296</v>
      </c>
      <c r="Q835">
        <v>312620</v>
      </c>
    </row>
    <row r="836" spans="1:17" x14ac:dyDescent="0.2">
      <c r="A836">
        <v>506</v>
      </c>
      <c r="B836" t="s">
        <v>598</v>
      </c>
      <c r="C836" t="s">
        <v>16</v>
      </c>
      <c r="D836" s="4">
        <v>132616</v>
      </c>
      <c r="E836" t="s">
        <v>17</v>
      </c>
      <c r="F836">
        <v>743</v>
      </c>
      <c r="G836" s="1">
        <v>1527144</v>
      </c>
      <c r="H836" t="s">
        <v>22</v>
      </c>
      <c r="I836" t="s">
        <v>19</v>
      </c>
      <c r="J836" t="s">
        <v>23</v>
      </c>
      <c r="K836" s="5">
        <v>40342.32</v>
      </c>
      <c r="L836" t="s">
        <v>169</v>
      </c>
      <c r="M836">
        <v>25</v>
      </c>
      <c r="N836">
        <v>16</v>
      </c>
      <c r="O836">
        <v>0</v>
      </c>
      <c r="P836">
        <v>159030</v>
      </c>
      <c r="Q836">
        <v>814770</v>
      </c>
    </row>
    <row r="837" spans="1:17" x14ac:dyDescent="0.2">
      <c r="A837">
        <v>733</v>
      </c>
      <c r="B837" t="s">
        <v>774</v>
      </c>
      <c r="C837" t="s">
        <v>34</v>
      </c>
      <c r="D837" s="4">
        <v>263362</v>
      </c>
      <c r="E837" t="s">
        <v>28</v>
      </c>
      <c r="F837">
        <v>731</v>
      </c>
      <c r="G837" s="1">
        <v>614118</v>
      </c>
      <c r="H837" t="s">
        <v>42</v>
      </c>
      <c r="I837" t="s">
        <v>32</v>
      </c>
      <c r="J837" t="s">
        <v>23</v>
      </c>
      <c r="K837" s="5">
        <v>8300.91</v>
      </c>
      <c r="L837" t="s">
        <v>90</v>
      </c>
      <c r="N837">
        <v>8</v>
      </c>
      <c r="O837">
        <v>0</v>
      </c>
      <c r="P837">
        <v>158213</v>
      </c>
      <c r="Q837">
        <v>380050</v>
      </c>
    </row>
    <row r="838" spans="1:17" x14ac:dyDescent="0.2">
      <c r="A838">
        <v>1868</v>
      </c>
      <c r="B838" t="s">
        <v>1590</v>
      </c>
      <c r="C838" t="s">
        <v>34</v>
      </c>
      <c r="D838" s="4">
        <v>131384</v>
      </c>
      <c r="E838" t="s">
        <v>17</v>
      </c>
      <c r="F838">
        <v>739</v>
      </c>
      <c r="G838" s="1">
        <v>945630</v>
      </c>
      <c r="H838" t="s">
        <v>74</v>
      </c>
      <c r="I838" t="s">
        <v>32</v>
      </c>
      <c r="J838" t="s">
        <v>23</v>
      </c>
      <c r="K838" s="5">
        <v>23483.24</v>
      </c>
      <c r="L838" t="s">
        <v>129</v>
      </c>
      <c r="N838">
        <v>9</v>
      </c>
      <c r="O838">
        <v>0</v>
      </c>
      <c r="P838">
        <v>157662</v>
      </c>
      <c r="Q838">
        <v>310992</v>
      </c>
    </row>
    <row r="839" spans="1:17" x14ac:dyDescent="0.2">
      <c r="A839">
        <v>537</v>
      </c>
      <c r="B839" t="s">
        <v>621</v>
      </c>
      <c r="C839" t="s">
        <v>34</v>
      </c>
      <c r="D839" s="4">
        <v>526460</v>
      </c>
      <c r="E839" t="s">
        <v>28</v>
      </c>
      <c r="F839">
        <v>688</v>
      </c>
      <c r="G839" s="1">
        <v>1041979</v>
      </c>
      <c r="H839" t="s">
        <v>29</v>
      </c>
      <c r="I839" t="s">
        <v>19</v>
      </c>
      <c r="J839" t="s">
        <v>23</v>
      </c>
      <c r="K839" s="5">
        <v>28306.959999999999</v>
      </c>
      <c r="L839" t="s">
        <v>622</v>
      </c>
      <c r="N839">
        <v>20</v>
      </c>
      <c r="O839">
        <v>0</v>
      </c>
      <c r="P839">
        <v>157434</v>
      </c>
      <c r="Q839">
        <v>197494</v>
      </c>
    </row>
    <row r="840" spans="1:17" x14ac:dyDescent="0.2">
      <c r="A840">
        <v>1027</v>
      </c>
      <c r="B840" t="s">
        <v>988</v>
      </c>
      <c r="C840" t="s">
        <v>16</v>
      </c>
      <c r="D840" s="4">
        <v>82126</v>
      </c>
      <c r="E840" t="s">
        <v>17</v>
      </c>
      <c r="F840">
        <v>717</v>
      </c>
      <c r="G840" s="1">
        <v>2015672</v>
      </c>
      <c r="H840" t="s">
        <v>74</v>
      </c>
      <c r="I840" t="s">
        <v>32</v>
      </c>
      <c r="J840" t="s">
        <v>23</v>
      </c>
      <c r="K840" s="5">
        <v>23180.38</v>
      </c>
      <c r="L840" t="s">
        <v>258</v>
      </c>
      <c r="N840">
        <v>8</v>
      </c>
      <c r="O840">
        <v>0</v>
      </c>
      <c r="P840">
        <v>157016</v>
      </c>
      <c r="Q840">
        <v>242088</v>
      </c>
    </row>
    <row r="841" spans="1:17" x14ac:dyDescent="0.2">
      <c r="A841">
        <v>1242</v>
      </c>
      <c r="B841" t="s">
        <v>1131</v>
      </c>
      <c r="C841" t="s">
        <v>34</v>
      </c>
      <c r="D841" s="4">
        <v>366014</v>
      </c>
      <c r="E841" t="s">
        <v>28</v>
      </c>
      <c r="F841">
        <v>726</v>
      </c>
      <c r="G841" s="1">
        <v>1072493</v>
      </c>
      <c r="H841" t="s">
        <v>37</v>
      </c>
      <c r="I841" t="s">
        <v>19</v>
      </c>
      <c r="J841" t="s">
        <v>23</v>
      </c>
      <c r="K841" s="5">
        <v>21271.07</v>
      </c>
      <c r="L841" t="s">
        <v>127</v>
      </c>
      <c r="N841">
        <v>16</v>
      </c>
      <c r="O841">
        <v>0</v>
      </c>
      <c r="P841">
        <v>156997</v>
      </c>
      <c r="Q841">
        <v>646932</v>
      </c>
    </row>
    <row r="842" spans="1:17" x14ac:dyDescent="0.2">
      <c r="A842">
        <v>1325</v>
      </c>
      <c r="B842" t="s">
        <v>1194</v>
      </c>
      <c r="C842" t="s">
        <v>16</v>
      </c>
      <c r="D842" s="4">
        <v>218174</v>
      </c>
      <c r="E842" t="s">
        <v>17</v>
      </c>
      <c r="F842">
        <v>731</v>
      </c>
      <c r="G842" s="1">
        <v>1168215</v>
      </c>
      <c r="H842" t="s">
        <v>22</v>
      </c>
      <c r="I842" t="s">
        <v>19</v>
      </c>
      <c r="J842" t="s">
        <v>23</v>
      </c>
      <c r="K842" s="5">
        <v>12947.93</v>
      </c>
      <c r="L842" t="s">
        <v>1195</v>
      </c>
      <c r="N842">
        <v>8</v>
      </c>
      <c r="O842">
        <v>1</v>
      </c>
      <c r="P842">
        <v>156522</v>
      </c>
      <c r="Q842">
        <v>208318</v>
      </c>
    </row>
    <row r="843" spans="1:17" x14ac:dyDescent="0.2">
      <c r="A843">
        <v>1709</v>
      </c>
      <c r="B843" t="s">
        <v>1475</v>
      </c>
      <c r="C843" t="s">
        <v>34</v>
      </c>
      <c r="D843" s="4">
        <v>156266</v>
      </c>
      <c r="E843" t="s">
        <v>17</v>
      </c>
      <c r="F843">
        <v>737</v>
      </c>
      <c r="G843" s="1">
        <v>965998</v>
      </c>
      <c r="H843" t="s">
        <v>53</v>
      </c>
      <c r="I843" t="s">
        <v>19</v>
      </c>
      <c r="J843" t="s">
        <v>23</v>
      </c>
      <c r="K843" s="5">
        <v>21734.86</v>
      </c>
      <c r="L843" t="s">
        <v>127</v>
      </c>
      <c r="N843">
        <v>9</v>
      </c>
      <c r="O843">
        <v>0</v>
      </c>
      <c r="P843">
        <v>156503</v>
      </c>
      <c r="Q843">
        <v>495154</v>
      </c>
    </row>
    <row r="844" spans="1:17" x14ac:dyDescent="0.2">
      <c r="A844">
        <v>1412</v>
      </c>
      <c r="B844" t="s">
        <v>1264</v>
      </c>
      <c r="C844" t="s">
        <v>16</v>
      </c>
      <c r="D844" s="4">
        <v>223234</v>
      </c>
      <c r="E844" t="s">
        <v>17</v>
      </c>
      <c r="F844">
        <v>724</v>
      </c>
      <c r="G844" s="1">
        <v>1156758</v>
      </c>
      <c r="H844" t="s">
        <v>42</v>
      </c>
      <c r="I844" t="s">
        <v>32</v>
      </c>
      <c r="J844" t="s">
        <v>23</v>
      </c>
      <c r="K844" s="5">
        <v>5668.08</v>
      </c>
      <c r="L844" t="s">
        <v>155</v>
      </c>
      <c r="N844">
        <v>7</v>
      </c>
      <c r="O844">
        <v>0</v>
      </c>
      <c r="P844">
        <v>156370</v>
      </c>
      <c r="Q844">
        <v>203214</v>
      </c>
    </row>
    <row r="845" spans="1:17" x14ac:dyDescent="0.2">
      <c r="A845">
        <v>1762</v>
      </c>
      <c r="B845" t="s">
        <v>1518</v>
      </c>
      <c r="C845" t="s">
        <v>16</v>
      </c>
      <c r="D845" s="4">
        <v>54868</v>
      </c>
      <c r="E845" t="s">
        <v>17</v>
      </c>
      <c r="F845">
        <v>701</v>
      </c>
      <c r="G845" s="1">
        <v>473822</v>
      </c>
      <c r="H845" t="s">
        <v>49</v>
      </c>
      <c r="I845" t="s">
        <v>32</v>
      </c>
      <c r="J845" t="s">
        <v>23</v>
      </c>
      <c r="K845" s="5">
        <v>3987.91</v>
      </c>
      <c r="L845" t="s">
        <v>283</v>
      </c>
      <c r="N845">
        <v>8</v>
      </c>
      <c r="O845">
        <v>0</v>
      </c>
      <c r="P845">
        <v>155572</v>
      </c>
      <c r="Q845">
        <v>296296</v>
      </c>
    </row>
    <row r="846" spans="1:17" x14ac:dyDescent="0.2">
      <c r="A846">
        <v>1810</v>
      </c>
      <c r="B846" t="s">
        <v>1551</v>
      </c>
      <c r="C846" t="s">
        <v>34</v>
      </c>
      <c r="D846" s="4">
        <v>135102</v>
      </c>
      <c r="E846" t="s">
        <v>17</v>
      </c>
      <c r="F846">
        <v>727</v>
      </c>
      <c r="G846" s="1">
        <v>795511</v>
      </c>
      <c r="H846" t="s">
        <v>18</v>
      </c>
      <c r="I846" t="s">
        <v>19</v>
      </c>
      <c r="J846" t="s">
        <v>23</v>
      </c>
      <c r="K846" s="5">
        <v>18562.240000000002</v>
      </c>
      <c r="L846" t="s">
        <v>127</v>
      </c>
      <c r="N846">
        <v>12</v>
      </c>
      <c r="O846">
        <v>1</v>
      </c>
      <c r="P846">
        <v>155572</v>
      </c>
      <c r="Q846">
        <v>286374</v>
      </c>
    </row>
    <row r="847" spans="1:17" x14ac:dyDescent="0.2">
      <c r="A847">
        <v>976</v>
      </c>
      <c r="B847" t="s">
        <v>950</v>
      </c>
      <c r="C847" t="s">
        <v>16</v>
      </c>
      <c r="D847" s="4">
        <v>214874</v>
      </c>
      <c r="E847" t="s">
        <v>28</v>
      </c>
      <c r="F847">
        <v>731</v>
      </c>
      <c r="G847" s="1">
        <v>1540254</v>
      </c>
      <c r="H847" t="s">
        <v>22</v>
      </c>
      <c r="I847" t="s">
        <v>32</v>
      </c>
      <c r="J847" t="s">
        <v>23</v>
      </c>
      <c r="K847" s="5">
        <v>19766.650000000001</v>
      </c>
      <c r="L847" t="s">
        <v>252</v>
      </c>
      <c r="M847">
        <v>2</v>
      </c>
      <c r="N847">
        <v>10</v>
      </c>
      <c r="O847">
        <v>0</v>
      </c>
      <c r="P847">
        <v>155477</v>
      </c>
      <c r="Q847">
        <v>346214</v>
      </c>
    </row>
    <row r="848" spans="1:17" x14ac:dyDescent="0.2">
      <c r="A848">
        <v>1959</v>
      </c>
      <c r="B848" t="s">
        <v>1661</v>
      </c>
      <c r="C848" t="s">
        <v>34</v>
      </c>
      <c r="D848" s="4">
        <v>234278</v>
      </c>
      <c r="E848" t="s">
        <v>17</v>
      </c>
      <c r="F848">
        <v>734</v>
      </c>
      <c r="G848" s="1">
        <v>2081583</v>
      </c>
      <c r="H848" t="s">
        <v>22</v>
      </c>
      <c r="I848" t="s">
        <v>32</v>
      </c>
      <c r="J848" t="s">
        <v>23</v>
      </c>
      <c r="K848" s="5">
        <v>30529.96</v>
      </c>
      <c r="L848" t="s">
        <v>332</v>
      </c>
      <c r="M848">
        <v>74</v>
      </c>
      <c r="N848">
        <v>25</v>
      </c>
      <c r="O848">
        <v>0</v>
      </c>
      <c r="P848">
        <v>154888</v>
      </c>
      <c r="Q848">
        <v>838090</v>
      </c>
    </row>
    <row r="849" spans="1:17" x14ac:dyDescent="0.2">
      <c r="A849">
        <v>147</v>
      </c>
      <c r="B849" t="s">
        <v>236</v>
      </c>
      <c r="C849" t="s">
        <v>16</v>
      </c>
      <c r="D849" s="4">
        <v>214786</v>
      </c>
      <c r="E849" t="s">
        <v>17</v>
      </c>
      <c r="F849">
        <v>723</v>
      </c>
      <c r="G849" s="1">
        <v>883329</v>
      </c>
      <c r="H849" t="s">
        <v>53</v>
      </c>
      <c r="I849" t="s">
        <v>19</v>
      </c>
      <c r="J849" t="s">
        <v>23</v>
      </c>
      <c r="K849" s="5">
        <v>11924.97</v>
      </c>
      <c r="L849" t="s">
        <v>237</v>
      </c>
      <c r="M849">
        <v>79</v>
      </c>
      <c r="N849">
        <v>5</v>
      </c>
      <c r="O849">
        <v>0</v>
      </c>
      <c r="P849">
        <v>154755</v>
      </c>
      <c r="Q849">
        <v>193314</v>
      </c>
    </row>
    <row r="850" spans="1:17" x14ac:dyDescent="0.2">
      <c r="A850">
        <v>681</v>
      </c>
      <c r="B850" t="s">
        <v>732</v>
      </c>
      <c r="C850" t="s">
        <v>16</v>
      </c>
      <c r="D850" s="4">
        <v>111914</v>
      </c>
      <c r="E850" t="s">
        <v>17</v>
      </c>
      <c r="F850">
        <v>701</v>
      </c>
      <c r="G850" s="1">
        <v>1063183</v>
      </c>
      <c r="H850" t="s">
        <v>53</v>
      </c>
      <c r="I850" t="s">
        <v>19</v>
      </c>
      <c r="J850" t="s">
        <v>126</v>
      </c>
      <c r="K850" s="5">
        <v>7964.99</v>
      </c>
      <c r="L850" t="s">
        <v>50</v>
      </c>
      <c r="N850">
        <v>14</v>
      </c>
      <c r="O850">
        <v>1</v>
      </c>
      <c r="P850">
        <v>154508</v>
      </c>
      <c r="Q850">
        <v>586586</v>
      </c>
    </row>
    <row r="851" spans="1:17" x14ac:dyDescent="0.2">
      <c r="A851">
        <v>1457</v>
      </c>
      <c r="B851" t="s">
        <v>1297</v>
      </c>
      <c r="C851" t="s">
        <v>16</v>
      </c>
      <c r="D851" s="4">
        <v>432168</v>
      </c>
      <c r="E851" t="s">
        <v>28</v>
      </c>
      <c r="F851">
        <v>714</v>
      </c>
      <c r="G851" s="1">
        <v>2090114</v>
      </c>
      <c r="H851" t="s">
        <v>42</v>
      </c>
      <c r="I851" t="s">
        <v>19</v>
      </c>
      <c r="J851" t="s">
        <v>23</v>
      </c>
      <c r="K851" s="5">
        <v>18114.41</v>
      </c>
      <c r="L851" t="s">
        <v>324</v>
      </c>
      <c r="M851">
        <v>18</v>
      </c>
      <c r="N851">
        <v>10</v>
      </c>
      <c r="O851">
        <v>0</v>
      </c>
      <c r="P851">
        <v>154508</v>
      </c>
      <c r="Q851">
        <v>378202</v>
      </c>
    </row>
    <row r="852" spans="1:17" x14ac:dyDescent="0.2">
      <c r="A852">
        <v>1884</v>
      </c>
      <c r="B852" t="s">
        <v>1602</v>
      </c>
      <c r="C852" t="s">
        <v>16</v>
      </c>
      <c r="D852" s="4">
        <v>371822</v>
      </c>
      <c r="E852" t="s">
        <v>28</v>
      </c>
      <c r="F852">
        <v>731</v>
      </c>
      <c r="G852" s="1">
        <v>2198110</v>
      </c>
      <c r="H852" t="s">
        <v>79</v>
      </c>
      <c r="I852" t="s">
        <v>19</v>
      </c>
      <c r="J852" t="s">
        <v>23</v>
      </c>
      <c r="K852" s="5">
        <v>34803.25</v>
      </c>
      <c r="L852" t="s">
        <v>347</v>
      </c>
      <c r="M852">
        <v>50</v>
      </c>
      <c r="N852">
        <v>10</v>
      </c>
      <c r="O852">
        <v>0</v>
      </c>
      <c r="P852">
        <v>154242</v>
      </c>
      <c r="Q852">
        <v>391666</v>
      </c>
    </row>
    <row r="853" spans="1:17" x14ac:dyDescent="0.2">
      <c r="A853">
        <v>1080</v>
      </c>
      <c r="B853" t="s">
        <v>1017</v>
      </c>
      <c r="C853" t="s">
        <v>34</v>
      </c>
      <c r="D853" s="4">
        <v>98406</v>
      </c>
      <c r="E853" t="s">
        <v>17</v>
      </c>
      <c r="F853">
        <v>684</v>
      </c>
      <c r="G853" s="1">
        <v>660953</v>
      </c>
      <c r="H853" t="s">
        <v>29</v>
      </c>
      <c r="I853" t="s">
        <v>32</v>
      </c>
      <c r="J853" t="s">
        <v>23</v>
      </c>
      <c r="K853" s="5">
        <v>4742.3999999999996</v>
      </c>
      <c r="L853" t="s">
        <v>63</v>
      </c>
      <c r="N853">
        <v>8</v>
      </c>
      <c r="O853">
        <v>0</v>
      </c>
      <c r="P853">
        <v>153121</v>
      </c>
      <c r="Q853">
        <v>244882</v>
      </c>
    </row>
    <row r="854" spans="1:17" x14ac:dyDescent="0.2">
      <c r="A854">
        <v>308</v>
      </c>
      <c r="B854" t="s">
        <v>420</v>
      </c>
      <c r="C854" t="s">
        <v>34</v>
      </c>
      <c r="D854" s="4">
        <v>141636</v>
      </c>
      <c r="E854" t="s">
        <v>17</v>
      </c>
      <c r="F854">
        <v>716</v>
      </c>
      <c r="G854" s="1">
        <v>1051175</v>
      </c>
      <c r="H854" t="s">
        <v>74</v>
      </c>
      <c r="I854" t="s">
        <v>19</v>
      </c>
      <c r="J854" t="s">
        <v>23</v>
      </c>
      <c r="K854" s="5">
        <v>13227.04</v>
      </c>
      <c r="L854" t="s">
        <v>214</v>
      </c>
      <c r="M854">
        <v>18</v>
      </c>
      <c r="N854">
        <v>12</v>
      </c>
      <c r="O854">
        <v>0</v>
      </c>
      <c r="P854">
        <v>151791</v>
      </c>
      <c r="Q854">
        <v>201322</v>
      </c>
    </row>
    <row r="855" spans="1:17" x14ac:dyDescent="0.2">
      <c r="A855">
        <v>2000</v>
      </c>
      <c r="B855" t="s">
        <v>1696</v>
      </c>
      <c r="C855" t="s">
        <v>16</v>
      </c>
      <c r="D855" s="4">
        <v>405284</v>
      </c>
      <c r="E855" t="s">
        <v>28</v>
      </c>
      <c r="F855">
        <v>724</v>
      </c>
      <c r="G855" s="1">
        <v>849110</v>
      </c>
      <c r="H855" t="s">
        <v>74</v>
      </c>
      <c r="I855" t="s">
        <v>19</v>
      </c>
      <c r="J855" t="s">
        <v>23</v>
      </c>
      <c r="K855" s="5">
        <v>14364</v>
      </c>
      <c r="L855" t="s">
        <v>384</v>
      </c>
      <c r="M855">
        <v>73</v>
      </c>
      <c r="N855">
        <v>15</v>
      </c>
      <c r="O855">
        <v>0</v>
      </c>
      <c r="P855">
        <v>151411</v>
      </c>
      <c r="Q855">
        <v>277376</v>
      </c>
    </row>
    <row r="856" spans="1:17" x14ac:dyDescent="0.2">
      <c r="A856">
        <v>338</v>
      </c>
      <c r="B856" t="s">
        <v>440</v>
      </c>
      <c r="C856" t="s">
        <v>16</v>
      </c>
      <c r="D856" s="4">
        <v>440132</v>
      </c>
      <c r="E856" t="s">
        <v>28</v>
      </c>
      <c r="F856">
        <v>676</v>
      </c>
      <c r="G856" s="1">
        <v>1292380</v>
      </c>
      <c r="H856" t="s">
        <v>79</v>
      </c>
      <c r="I856" t="s">
        <v>19</v>
      </c>
      <c r="J856" t="s">
        <v>23</v>
      </c>
      <c r="K856" s="5">
        <v>4157.2</v>
      </c>
      <c r="L856" t="s">
        <v>114</v>
      </c>
      <c r="M856">
        <v>69</v>
      </c>
      <c r="N856">
        <v>3</v>
      </c>
      <c r="O856">
        <v>0</v>
      </c>
      <c r="P856">
        <v>150822</v>
      </c>
      <c r="Q856">
        <v>219956</v>
      </c>
    </row>
    <row r="857" spans="1:17" x14ac:dyDescent="0.2">
      <c r="A857">
        <v>904</v>
      </c>
      <c r="B857" t="s">
        <v>902</v>
      </c>
      <c r="C857" t="s">
        <v>16</v>
      </c>
      <c r="D857" s="4">
        <v>391732</v>
      </c>
      <c r="E857" t="s">
        <v>28</v>
      </c>
      <c r="F857">
        <v>716</v>
      </c>
      <c r="G857" s="1">
        <v>845766</v>
      </c>
      <c r="H857" t="s">
        <v>31</v>
      </c>
      <c r="I857" t="s">
        <v>19</v>
      </c>
      <c r="J857" t="s">
        <v>23</v>
      </c>
      <c r="K857" s="5">
        <v>14096.1</v>
      </c>
      <c r="L857" t="s">
        <v>114</v>
      </c>
      <c r="N857">
        <v>11</v>
      </c>
      <c r="O857">
        <v>1</v>
      </c>
      <c r="P857">
        <v>150366</v>
      </c>
      <c r="Q857">
        <v>191532</v>
      </c>
    </row>
    <row r="858" spans="1:17" x14ac:dyDescent="0.2">
      <c r="A858">
        <v>1940</v>
      </c>
      <c r="B858" t="s">
        <v>1649</v>
      </c>
      <c r="C858" t="s">
        <v>16</v>
      </c>
      <c r="D858" s="4">
        <v>172744</v>
      </c>
      <c r="E858" t="s">
        <v>17</v>
      </c>
      <c r="F858">
        <v>725</v>
      </c>
      <c r="G858" s="1">
        <v>1398647</v>
      </c>
      <c r="H858" t="s">
        <v>22</v>
      </c>
      <c r="I858" t="s">
        <v>32</v>
      </c>
      <c r="J858" t="s">
        <v>23</v>
      </c>
      <c r="K858" s="5">
        <v>6119.14</v>
      </c>
      <c r="L858" t="s">
        <v>332</v>
      </c>
      <c r="M858">
        <v>5</v>
      </c>
      <c r="N858">
        <v>4</v>
      </c>
      <c r="O858">
        <v>0</v>
      </c>
      <c r="P858">
        <v>149625</v>
      </c>
      <c r="Q858">
        <v>319638</v>
      </c>
    </row>
    <row r="859" spans="1:17" x14ac:dyDescent="0.2">
      <c r="A859">
        <v>724</v>
      </c>
      <c r="B859" t="s">
        <v>767</v>
      </c>
      <c r="C859" t="s">
        <v>16</v>
      </c>
      <c r="D859" s="4">
        <v>105798</v>
      </c>
      <c r="E859" t="s">
        <v>17</v>
      </c>
      <c r="F859">
        <v>722</v>
      </c>
      <c r="G859" s="1">
        <v>628197</v>
      </c>
      <c r="H859" t="s">
        <v>74</v>
      </c>
      <c r="I859" t="s">
        <v>32</v>
      </c>
      <c r="J859" t="s">
        <v>23</v>
      </c>
      <c r="K859" s="5">
        <v>10312.82</v>
      </c>
      <c r="L859" t="s">
        <v>101</v>
      </c>
      <c r="N859">
        <v>14</v>
      </c>
      <c r="O859">
        <v>1</v>
      </c>
      <c r="P859">
        <v>149568</v>
      </c>
      <c r="Q859">
        <v>548042</v>
      </c>
    </row>
    <row r="860" spans="1:17" x14ac:dyDescent="0.2">
      <c r="A860">
        <v>1904</v>
      </c>
      <c r="B860" t="s">
        <v>1618</v>
      </c>
      <c r="C860" t="s">
        <v>16</v>
      </c>
      <c r="D860" s="4">
        <v>146322</v>
      </c>
      <c r="E860" t="s">
        <v>17</v>
      </c>
      <c r="F860">
        <v>704</v>
      </c>
      <c r="G860" s="1">
        <v>595384</v>
      </c>
      <c r="H860" t="s">
        <v>18</v>
      </c>
      <c r="I860" t="s">
        <v>32</v>
      </c>
      <c r="J860" t="s">
        <v>23</v>
      </c>
      <c r="K860" s="5">
        <v>6499.52</v>
      </c>
      <c r="L860" t="s">
        <v>189</v>
      </c>
      <c r="N860">
        <v>14</v>
      </c>
      <c r="O860">
        <v>0</v>
      </c>
      <c r="P860">
        <v>149549</v>
      </c>
      <c r="Q860">
        <v>335610</v>
      </c>
    </row>
    <row r="861" spans="1:17" x14ac:dyDescent="0.2">
      <c r="A861">
        <v>1618</v>
      </c>
      <c r="B861" t="s">
        <v>1405</v>
      </c>
      <c r="C861" t="s">
        <v>16</v>
      </c>
      <c r="D861" s="4">
        <v>175934</v>
      </c>
      <c r="E861" t="s">
        <v>17</v>
      </c>
      <c r="F861">
        <v>739</v>
      </c>
      <c r="G861" s="1">
        <v>816677</v>
      </c>
      <c r="H861" t="s">
        <v>29</v>
      </c>
      <c r="I861" t="s">
        <v>32</v>
      </c>
      <c r="J861" t="s">
        <v>23</v>
      </c>
      <c r="K861" s="5">
        <v>3763.52</v>
      </c>
      <c r="L861" t="s">
        <v>252</v>
      </c>
      <c r="M861">
        <v>12</v>
      </c>
      <c r="N861">
        <v>5</v>
      </c>
      <c r="O861">
        <v>0</v>
      </c>
      <c r="P861">
        <v>149055</v>
      </c>
      <c r="Q861">
        <v>221540</v>
      </c>
    </row>
    <row r="862" spans="1:17" x14ac:dyDescent="0.2">
      <c r="A862">
        <v>344</v>
      </c>
      <c r="B862" t="s">
        <v>447</v>
      </c>
      <c r="C862" t="s">
        <v>16</v>
      </c>
      <c r="D862" s="4">
        <v>446336</v>
      </c>
      <c r="E862" t="s">
        <v>28</v>
      </c>
      <c r="F862">
        <v>683</v>
      </c>
      <c r="G862" s="1">
        <v>1117865</v>
      </c>
      <c r="H862" t="s">
        <v>55</v>
      </c>
      <c r="I862" t="s">
        <v>19</v>
      </c>
      <c r="J862" t="s">
        <v>23</v>
      </c>
      <c r="K862" s="5">
        <v>7573.59</v>
      </c>
      <c r="L862" t="s">
        <v>215</v>
      </c>
      <c r="M862">
        <v>36</v>
      </c>
      <c r="N862">
        <v>4</v>
      </c>
      <c r="O862">
        <v>1</v>
      </c>
      <c r="P862">
        <v>148960</v>
      </c>
      <c r="Q862">
        <v>238898</v>
      </c>
    </row>
    <row r="863" spans="1:17" x14ac:dyDescent="0.2">
      <c r="A863">
        <v>1338</v>
      </c>
      <c r="B863" t="s">
        <v>1206</v>
      </c>
      <c r="C863" t="s">
        <v>16</v>
      </c>
      <c r="D863" s="4">
        <v>214522</v>
      </c>
      <c r="E863" t="s">
        <v>28</v>
      </c>
      <c r="F863">
        <v>723</v>
      </c>
      <c r="G863" s="1">
        <v>518757</v>
      </c>
      <c r="H863" t="s">
        <v>49</v>
      </c>
      <c r="I863" t="s">
        <v>32</v>
      </c>
      <c r="J863" t="s">
        <v>23</v>
      </c>
      <c r="K863" s="5">
        <v>6441.19</v>
      </c>
      <c r="L863" t="s">
        <v>292</v>
      </c>
      <c r="N863">
        <v>7</v>
      </c>
      <c r="O863">
        <v>1</v>
      </c>
      <c r="P863">
        <v>148675</v>
      </c>
      <c r="Q863">
        <v>214654</v>
      </c>
    </row>
    <row r="864" spans="1:17" x14ac:dyDescent="0.2">
      <c r="A864">
        <v>973</v>
      </c>
      <c r="B864" t="s">
        <v>948</v>
      </c>
      <c r="C864" t="s">
        <v>16</v>
      </c>
      <c r="D864" s="4">
        <v>143506</v>
      </c>
      <c r="E864" t="s">
        <v>17</v>
      </c>
      <c r="F864">
        <v>739</v>
      </c>
      <c r="G864" s="1">
        <v>896135</v>
      </c>
      <c r="H864" t="s">
        <v>53</v>
      </c>
      <c r="I864" t="s">
        <v>32</v>
      </c>
      <c r="J864" t="s">
        <v>23</v>
      </c>
      <c r="K864" s="5">
        <v>13740.61</v>
      </c>
      <c r="L864" t="s">
        <v>846</v>
      </c>
      <c r="N864">
        <v>12</v>
      </c>
      <c r="O864">
        <v>1</v>
      </c>
      <c r="P864">
        <v>148504</v>
      </c>
      <c r="Q864">
        <v>428824</v>
      </c>
    </row>
    <row r="865" spans="1:17" x14ac:dyDescent="0.2">
      <c r="A865">
        <v>1050</v>
      </c>
      <c r="B865" t="s">
        <v>997</v>
      </c>
      <c r="C865" t="s">
        <v>16</v>
      </c>
      <c r="D865" s="4">
        <v>667062</v>
      </c>
      <c r="E865" t="s">
        <v>17</v>
      </c>
      <c r="F865">
        <v>725</v>
      </c>
      <c r="G865" s="1">
        <v>1843513</v>
      </c>
      <c r="H865" t="s">
        <v>22</v>
      </c>
      <c r="I865" t="s">
        <v>19</v>
      </c>
      <c r="J865" t="s">
        <v>20</v>
      </c>
      <c r="K865" s="5">
        <v>31800.68</v>
      </c>
      <c r="L865" t="s">
        <v>347</v>
      </c>
      <c r="N865">
        <v>17</v>
      </c>
      <c r="O865">
        <v>0</v>
      </c>
      <c r="P865">
        <v>148200</v>
      </c>
      <c r="Q865">
        <v>1372734</v>
      </c>
    </row>
    <row r="866" spans="1:17" x14ac:dyDescent="0.2">
      <c r="A866">
        <v>716</v>
      </c>
      <c r="B866" t="s">
        <v>760</v>
      </c>
      <c r="C866" t="s">
        <v>16</v>
      </c>
      <c r="D866" s="4">
        <v>223168</v>
      </c>
      <c r="E866" t="s">
        <v>17</v>
      </c>
      <c r="F866">
        <v>707</v>
      </c>
      <c r="G866" s="1">
        <v>819128</v>
      </c>
      <c r="H866" t="s">
        <v>42</v>
      </c>
      <c r="I866" t="s">
        <v>32</v>
      </c>
      <c r="J866" t="s">
        <v>23</v>
      </c>
      <c r="K866" s="5">
        <v>17338.07</v>
      </c>
      <c r="L866" t="s">
        <v>56</v>
      </c>
      <c r="N866">
        <v>21</v>
      </c>
      <c r="O866">
        <v>0</v>
      </c>
      <c r="P866">
        <v>147972</v>
      </c>
      <c r="Q866">
        <v>176264</v>
      </c>
    </row>
    <row r="867" spans="1:17" x14ac:dyDescent="0.2">
      <c r="A867">
        <v>1813</v>
      </c>
      <c r="B867" t="s">
        <v>1554</v>
      </c>
      <c r="C867" t="s">
        <v>16</v>
      </c>
      <c r="D867" s="4">
        <v>265342</v>
      </c>
      <c r="E867" t="s">
        <v>17</v>
      </c>
      <c r="F867">
        <v>738</v>
      </c>
      <c r="G867" s="1">
        <v>1283127</v>
      </c>
      <c r="H867" t="s">
        <v>22</v>
      </c>
      <c r="I867" t="s">
        <v>32</v>
      </c>
      <c r="J867" t="s">
        <v>23</v>
      </c>
      <c r="K867" s="5">
        <v>23737.84</v>
      </c>
      <c r="L867" t="s">
        <v>166</v>
      </c>
      <c r="M867">
        <v>8</v>
      </c>
      <c r="N867">
        <v>18</v>
      </c>
      <c r="O867">
        <v>0</v>
      </c>
      <c r="P867">
        <v>147592</v>
      </c>
      <c r="Q867">
        <v>336446</v>
      </c>
    </row>
    <row r="868" spans="1:17" x14ac:dyDescent="0.2">
      <c r="A868">
        <v>977</v>
      </c>
      <c r="B868" t="s">
        <v>951</v>
      </c>
      <c r="C868" t="s">
        <v>16</v>
      </c>
      <c r="D868" s="4">
        <v>372196</v>
      </c>
      <c r="E868" t="s">
        <v>28</v>
      </c>
      <c r="F868">
        <v>665</v>
      </c>
      <c r="G868" s="1">
        <v>1243645</v>
      </c>
      <c r="H868" t="s">
        <v>31</v>
      </c>
      <c r="I868" t="s">
        <v>19</v>
      </c>
      <c r="J868" t="s">
        <v>23</v>
      </c>
      <c r="K868" s="5">
        <v>10778.13</v>
      </c>
      <c r="L868" t="s">
        <v>46</v>
      </c>
      <c r="N868">
        <v>6</v>
      </c>
      <c r="O868">
        <v>0</v>
      </c>
      <c r="P868">
        <v>147269</v>
      </c>
      <c r="Q868">
        <v>212608</v>
      </c>
    </row>
    <row r="869" spans="1:17" x14ac:dyDescent="0.2">
      <c r="A869">
        <v>591</v>
      </c>
      <c r="B869" t="s">
        <v>660</v>
      </c>
      <c r="C869" t="s">
        <v>16</v>
      </c>
      <c r="D869" s="4">
        <v>671836</v>
      </c>
      <c r="E869" t="s">
        <v>17</v>
      </c>
      <c r="F869">
        <v>707</v>
      </c>
      <c r="G869" s="1">
        <v>1318695</v>
      </c>
      <c r="H869" t="s">
        <v>37</v>
      </c>
      <c r="I869" t="s">
        <v>19</v>
      </c>
      <c r="J869" t="s">
        <v>23</v>
      </c>
      <c r="K869" s="5">
        <v>18022.259999999998</v>
      </c>
      <c r="L869" t="s">
        <v>24</v>
      </c>
      <c r="M869">
        <v>31</v>
      </c>
      <c r="N869">
        <v>9</v>
      </c>
      <c r="O869">
        <v>0</v>
      </c>
      <c r="P869">
        <v>146965</v>
      </c>
      <c r="Q869">
        <v>348700</v>
      </c>
    </row>
    <row r="870" spans="1:17" x14ac:dyDescent="0.2">
      <c r="A870">
        <v>1822</v>
      </c>
      <c r="B870" t="s">
        <v>1561</v>
      </c>
      <c r="C870" t="s">
        <v>16</v>
      </c>
      <c r="D870" s="4">
        <v>434632</v>
      </c>
      <c r="E870" t="s">
        <v>28</v>
      </c>
      <c r="F870">
        <v>615</v>
      </c>
      <c r="G870" s="1">
        <v>1557753</v>
      </c>
      <c r="H870" t="s">
        <v>22</v>
      </c>
      <c r="I870" t="s">
        <v>32</v>
      </c>
      <c r="J870" t="s">
        <v>23</v>
      </c>
      <c r="K870" s="5">
        <v>14539.18</v>
      </c>
      <c r="L870" t="s">
        <v>90</v>
      </c>
      <c r="M870">
        <v>67</v>
      </c>
      <c r="N870">
        <v>16</v>
      </c>
      <c r="O870">
        <v>1</v>
      </c>
      <c r="P870">
        <v>146737</v>
      </c>
      <c r="Q870">
        <v>302302</v>
      </c>
    </row>
    <row r="871" spans="1:17" x14ac:dyDescent="0.2">
      <c r="A871">
        <v>1294</v>
      </c>
      <c r="B871" t="s">
        <v>1172</v>
      </c>
      <c r="C871" t="s">
        <v>16</v>
      </c>
      <c r="D871" s="4">
        <v>120472</v>
      </c>
      <c r="E871" t="s">
        <v>17</v>
      </c>
      <c r="F871">
        <v>711</v>
      </c>
      <c r="G871" s="1">
        <v>677502</v>
      </c>
      <c r="H871" t="s">
        <v>37</v>
      </c>
      <c r="I871" t="s">
        <v>25</v>
      </c>
      <c r="J871" t="s">
        <v>23</v>
      </c>
      <c r="K871" s="5">
        <v>8638.16</v>
      </c>
      <c r="L871" t="s">
        <v>1173</v>
      </c>
      <c r="M871">
        <v>37</v>
      </c>
      <c r="N871">
        <v>19</v>
      </c>
      <c r="O871">
        <v>0</v>
      </c>
      <c r="P871">
        <v>146699</v>
      </c>
      <c r="Q871">
        <v>206162</v>
      </c>
    </row>
    <row r="872" spans="1:17" x14ac:dyDescent="0.2">
      <c r="A872">
        <v>369</v>
      </c>
      <c r="B872" t="s">
        <v>475</v>
      </c>
      <c r="C872" t="s">
        <v>16</v>
      </c>
      <c r="D872" s="4">
        <v>273856</v>
      </c>
      <c r="E872" t="s">
        <v>28</v>
      </c>
      <c r="F872">
        <v>614</v>
      </c>
      <c r="G872" s="1">
        <v>821826</v>
      </c>
      <c r="H872" t="s">
        <v>22</v>
      </c>
      <c r="I872" t="s">
        <v>32</v>
      </c>
      <c r="J872" t="s">
        <v>23</v>
      </c>
      <c r="K872" s="5">
        <v>8766.2199999999993</v>
      </c>
      <c r="L872" t="s">
        <v>476</v>
      </c>
      <c r="N872">
        <v>4</v>
      </c>
      <c r="O872">
        <v>0</v>
      </c>
      <c r="P872">
        <v>146262</v>
      </c>
      <c r="Q872">
        <v>234586</v>
      </c>
    </row>
    <row r="873" spans="1:17" x14ac:dyDescent="0.2">
      <c r="A873">
        <v>793</v>
      </c>
      <c r="B873" t="s">
        <v>823</v>
      </c>
      <c r="C873" t="s">
        <v>34</v>
      </c>
      <c r="D873" s="4">
        <v>190784</v>
      </c>
      <c r="E873" t="s">
        <v>17</v>
      </c>
      <c r="F873">
        <v>704</v>
      </c>
      <c r="G873" s="1">
        <v>711455</v>
      </c>
      <c r="H873" t="s">
        <v>79</v>
      </c>
      <c r="I873" t="s">
        <v>32</v>
      </c>
      <c r="J873" t="s">
        <v>23</v>
      </c>
      <c r="K873" s="5">
        <v>5015.8100000000004</v>
      </c>
      <c r="L873" t="s">
        <v>124</v>
      </c>
      <c r="N873">
        <v>6</v>
      </c>
      <c r="O873">
        <v>0</v>
      </c>
      <c r="P873">
        <v>145825</v>
      </c>
      <c r="Q873">
        <v>182138</v>
      </c>
    </row>
    <row r="874" spans="1:17" x14ac:dyDescent="0.2">
      <c r="A874">
        <v>1159</v>
      </c>
      <c r="B874" t="s">
        <v>1074</v>
      </c>
      <c r="C874" t="s">
        <v>34</v>
      </c>
      <c r="D874" s="4">
        <v>178860</v>
      </c>
      <c r="E874" t="s">
        <v>17</v>
      </c>
      <c r="F874">
        <v>704</v>
      </c>
      <c r="G874" s="1">
        <v>1062043</v>
      </c>
      <c r="H874" t="s">
        <v>49</v>
      </c>
      <c r="I874" t="s">
        <v>32</v>
      </c>
      <c r="J874" t="s">
        <v>23</v>
      </c>
      <c r="K874" s="5">
        <v>13983.43</v>
      </c>
      <c r="L874" t="s">
        <v>212</v>
      </c>
      <c r="N874">
        <v>6</v>
      </c>
      <c r="O874">
        <v>0</v>
      </c>
      <c r="P874">
        <v>145730</v>
      </c>
      <c r="Q874">
        <v>268268</v>
      </c>
    </row>
    <row r="875" spans="1:17" x14ac:dyDescent="0.2">
      <c r="A875">
        <v>1349</v>
      </c>
      <c r="B875" t="s">
        <v>1214</v>
      </c>
      <c r="C875" t="s">
        <v>16</v>
      </c>
      <c r="D875" s="4">
        <v>237930</v>
      </c>
      <c r="E875" t="s">
        <v>28</v>
      </c>
      <c r="F875">
        <v>711</v>
      </c>
      <c r="G875" s="1">
        <v>1245374</v>
      </c>
      <c r="H875" t="s">
        <v>74</v>
      </c>
      <c r="I875" t="s">
        <v>19</v>
      </c>
      <c r="J875" t="s">
        <v>23</v>
      </c>
      <c r="K875" s="5">
        <v>30511.72</v>
      </c>
      <c r="L875" t="s">
        <v>530</v>
      </c>
      <c r="M875">
        <v>44</v>
      </c>
      <c r="N875">
        <v>11</v>
      </c>
      <c r="O875">
        <v>1</v>
      </c>
      <c r="P875">
        <v>145635</v>
      </c>
      <c r="Q875">
        <v>201938</v>
      </c>
    </row>
    <row r="876" spans="1:17" x14ac:dyDescent="0.2">
      <c r="A876">
        <v>1596</v>
      </c>
      <c r="B876" t="s">
        <v>1388</v>
      </c>
      <c r="C876" t="s">
        <v>34</v>
      </c>
      <c r="D876" s="4">
        <v>239360</v>
      </c>
      <c r="E876" t="s">
        <v>28</v>
      </c>
      <c r="F876">
        <v>730</v>
      </c>
      <c r="G876" s="1">
        <v>563787</v>
      </c>
      <c r="H876" t="s">
        <v>37</v>
      </c>
      <c r="I876" t="s">
        <v>19</v>
      </c>
      <c r="J876" t="s">
        <v>23</v>
      </c>
      <c r="K876" s="5">
        <v>9819.2000000000007</v>
      </c>
      <c r="L876" t="s">
        <v>222</v>
      </c>
      <c r="N876">
        <v>23</v>
      </c>
      <c r="O876">
        <v>0</v>
      </c>
      <c r="P876">
        <v>145578</v>
      </c>
      <c r="Q876">
        <v>581218</v>
      </c>
    </row>
    <row r="877" spans="1:17" x14ac:dyDescent="0.2">
      <c r="A877">
        <v>1855</v>
      </c>
      <c r="B877" t="s">
        <v>1580</v>
      </c>
      <c r="C877" t="s">
        <v>16</v>
      </c>
      <c r="D877" s="4">
        <v>174284</v>
      </c>
      <c r="E877" t="s">
        <v>17</v>
      </c>
      <c r="F877">
        <v>751</v>
      </c>
      <c r="G877" s="1">
        <v>1625678</v>
      </c>
      <c r="H877" t="s">
        <v>22</v>
      </c>
      <c r="I877" t="s">
        <v>19</v>
      </c>
      <c r="J877" t="s">
        <v>87</v>
      </c>
      <c r="K877" s="5">
        <v>9916.67</v>
      </c>
      <c r="L877" t="s">
        <v>742</v>
      </c>
      <c r="N877">
        <v>17</v>
      </c>
      <c r="O877">
        <v>0</v>
      </c>
      <c r="P877">
        <v>145559</v>
      </c>
      <c r="Q877">
        <v>3064402</v>
      </c>
    </row>
    <row r="878" spans="1:17" x14ac:dyDescent="0.2">
      <c r="A878">
        <v>1173</v>
      </c>
      <c r="B878" t="s">
        <v>1082</v>
      </c>
      <c r="C878" t="s">
        <v>34</v>
      </c>
      <c r="D878" s="4">
        <v>60962</v>
      </c>
      <c r="E878" t="s">
        <v>17</v>
      </c>
      <c r="F878">
        <v>746</v>
      </c>
      <c r="G878" s="1">
        <v>285893</v>
      </c>
      <c r="I878" t="s">
        <v>19</v>
      </c>
      <c r="J878" t="s">
        <v>78</v>
      </c>
      <c r="K878" s="5">
        <v>5396.38</v>
      </c>
      <c r="L878" t="s">
        <v>846</v>
      </c>
      <c r="N878">
        <v>5</v>
      </c>
      <c r="O878">
        <v>0</v>
      </c>
      <c r="P878">
        <v>144818</v>
      </c>
      <c r="Q878">
        <v>574222</v>
      </c>
    </row>
    <row r="879" spans="1:17" x14ac:dyDescent="0.2">
      <c r="A879">
        <v>740</v>
      </c>
      <c r="B879" t="s">
        <v>779</v>
      </c>
      <c r="C879" t="s">
        <v>34</v>
      </c>
      <c r="D879" s="4">
        <v>450912</v>
      </c>
      <c r="E879" t="s">
        <v>28</v>
      </c>
      <c r="F879">
        <v>717</v>
      </c>
      <c r="G879" s="1">
        <v>1168272</v>
      </c>
      <c r="H879" t="s">
        <v>49</v>
      </c>
      <c r="I879" t="s">
        <v>32</v>
      </c>
      <c r="J879" t="s">
        <v>23</v>
      </c>
      <c r="K879" s="5">
        <v>19568.48</v>
      </c>
      <c r="L879" t="s">
        <v>780</v>
      </c>
      <c r="N879">
        <v>8</v>
      </c>
      <c r="O879">
        <v>0</v>
      </c>
      <c r="P879">
        <v>144780</v>
      </c>
      <c r="Q879">
        <v>315722</v>
      </c>
    </row>
    <row r="880" spans="1:17" x14ac:dyDescent="0.2">
      <c r="A880">
        <v>1715</v>
      </c>
      <c r="B880" t="s">
        <v>1478</v>
      </c>
      <c r="C880" t="s">
        <v>16</v>
      </c>
      <c r="D880" s="4">
        <v>257950</v>
      </c>
      <c r="E880" t="s">
        <v>28</v>
      </c>
      <c r="F880">
        <v>730</v>
      </c>
      <c r="G880" s="1">
        <v>851466</v>
      </c>
      <c r="H880" t="s">
        <v>29</v>
      </c>
      <c r="I880" t="s">
        <v>32</v>
      </c>
      <c r="J880" t="s">
        <v>23</v>
      </c>
      <c r="K880" s="5">
        <v>19299.63</v>
      </c>
      <c r="L880" t="s">
        <v>40</v>
      </c>
      <c r="N880">
        <v>7</v>
      </c>
      <c r="O880">
        <v>0</v>
      </c>
      <c r="P880">
        <v>144438</v>
      </c>
      <c r="Q880">
        <v>268884</v>
      </c>
    </row>
    <row r="881" spans="1:17" x14ac:dyDescent="0.2">
      <c r="A881">
        <v>25</v>
      </c>
      <c r="B881" t="s">
        <v>70</v>
      </c>
      <c r="C881" t="s">
        <v>16</v>
      </c>
      <c r="D881" s="4">
        <v>244926</v>
      </c>
      <c r="E881" t="s">
        <v>28</v>
      </c>
      <c r="F881">
        <v>704</v>
      </c>
      <c r="G881" s="1">
        <v>1249953</v>
      </c>
      <c r="H881" t="s">
        <v>49</v>
      </c>
      <c r="I881" t="s">
        <v>19</v>
      </c>
      <c r="J881" t="s">
        <v>23</v>
      </c>
      <c r="K881" s="5">
        <v>6812.26</v>
      </c>
      <c r="L881" t="s">
        <v>71</v>
      </c>
      <c r="N881">
        <v>6</v>
      </c>
      <c r="O881">
        <v>1</v>
      </c>
      <c r="P881">
        <v>143051</v>
      </c>
      <c r="Q881">
        <v>245014</v>
      </c>
    </row>
    <row r="882" spans="1:17" x14ac:dyDescent="0.2">
      <c r="A882">
        <v>1331</v>
      </c>
      <c r="B882" t="s">
        <v>1199</v>
      </c>
      <c r="C882" t="s">
        <v>34</v>
      </c>
      <c r="D882" s="4">
        <v>212058</v>
      </c>
      <c r="E882" t="s">
        <v>17</v>
      </c>
      <c r="F882">
        <v>690</v>
      </c>
      <c r="G882" s="1">
        <v>763116</v>
      </c>
      <c r="H882" t="s">
        <v>29</v>
      </c>
      <c r="I882" t="s">
        <v>32</v>
      </c>
      <c r="J882" t="s">
        <v>78</v>
      </c>
      <c r="K882" s="5">
        <v>7313.1</v>
      </c>
      <c r="L882" t="s">
        <v>753</v>
      </c>
      <c r="N882">
        <v>10</v>
      </c>
      <c r="O882">
        <v>0</v>
      </c>
      <c r="P882">
        <v>142861</v>
      </c>
      <c r="Q882">
        <v>386474</v>
      </c>
    </row>
    <row r="883" spans="1:17" x14ac:dyDescent="0.2">
      <c r="A883">
        <v>618</v>
      </c>
      <c r="B883" t="s">
        <v>687</v>
      </c>
      <c r="C883" t="s">
        <v>16</v>
      </c>
      <c r="D883" s="4">
        <v>148214</v>
      </c>
      <c r="E883" t="s">
        <v>17</v>
      </c>
      <c r="F883">
        <v>747</v>
      </c>
      <c r="G883" s="1">
        <v>911487</v>
      </c>
      <c r="H883" t="s">
        <v>31</v>
      </c>
      <c r="I883" t="s">
        <v>19</v>
      </c>
      <c r="J883" t="s">
        <v>20</v>
      </c>
      <c r="K883" s="5">
        <v>20424.810000000001</v>
      </c>
      <c r="L883" t="s">
        <v>56</v>
      </c>
      <c r="N883">
        <v>6</v>
      </c>
      <c r="O883">
        <v>0</v>
      </c>
      <c r="P883">
        <v>142766</v>
      </c>
      <c r="Q883">
        <v>188716</v>
      </c>
    </row>
    <row r="884" spans="1:17" x14ac:dyDescent="0.2">
      <c r="A884">
        <v>1005</v>
      </c>
      <c r="B884" t="s">
        <v>969</v>
      </c>
      <c r="C884" t="s">
        <v>16</v>
      </c>
      <c r="D884" s="4">
        <v>172040</v>
      </c>
      <c r="E884" t="s">
        <v>17</v>
      </c>
      <c r="F884">
        <v>705</v>
      </c>
      <c r="G884" s="1">
        <v>722988</v>
      </c>
      <c r="H884" t="s">
        <v>29</v>
      </c>
      <c r="I884" t="s">
        <v>32</v>
      </c>
      <c r="J884" t="s">
        <v>23</v>
      </c>
      <c r="K884" s="5">
        <v>5850.1</v>
      </c>
      <c r="L884" t="s">
        <v>120</v>
      </c>
      <c r="M884">
        <v>22</v>
      </c>
      <c r="N884">
        <v>8</v>
      </c>
      <c r="O884">
        <v>0</v>
      </c>
      <c r="P884">
        <v>142082</v>
      </c>
      <c r="Q884">
        <v>413358</v>
      </c>
    </row>
    <row r="885" spans="1:17" x14ac:dyDescent="0.2">
      <c r="A885">
        <v>1424</v>
      </c>
      <c r="B885" t="s">
        <v>1272</v>
      </c>
      <c r="C885" t="s">
        <v>16</v>
      </c>
      <c r="D885" s="4">
        <v>668712</v>
      </c>
      <c r="E885" t="s">
        <v>17</v>
      </c>
      <c r="F885">
        <v>684</v>
      </c>
      <c r="G885" s="1">
        <v>3368890</v>
      </c>
      <c r="H885" t="s">
        <v>22</v>
      </c>
      <c r="I885" t="s">
        <v>19</v>
      </c>
      <c r="J885" t="s">
        <v>80</v>
      </c>
      <c r="K885" s="5">
        <v>53902.239999999998</v>
      </c>
      <c r="L885" t="s">
        <v>1273</v>
      </c>
      <c r="M885">
        <v>28</v>
      </c>
      <c r="N885">
        <v>11</v>
      </c>
      <c r="O885">
        <v>1</v>
      </c>
      <c r="P885">
        <v>141037</v>
      </c>
      <c r="Q885">
        <v>265100</v>
      </c>
    </row>
    <row r="886" spans="1:17" x14ac:dyDescent="0.2">
      <c r="A886">
        <v>1592</v>
      </c>
      <c r="B886" t="s">
        <v>1385</v>
      </c>
      <c r="C886" t="s">
        <v>16</v>
      </c>
      <c r="D886" s="4">
        <v>529496</v>
      </c>
      <c r="E886" t="s">
        <v>28</v>
      </c>
      <c r="F886">
        <v>721</v>
      </c>
      <c r="G886" s="1">
        <v>1043024</v>
      </c>
      <c r="H886" t="s">
        <v>55</v>
      </c>
      <c r="I886" t="s">
        <v>19</v>
      </c>
      <c r="J886" t="s">
        <v>23</v>
      </c>
      <c r="K886" s="5">
        <v>13646.37</v>
      </c>
      <c r="L886" t="s">
        <v>173</v>
      </c>
      <c r="M886">
        <v>66</v>
      </c>
      <c r="N886">
        <v>7</v>
      </c>
      <c r="O886">
        <v>1</v>
      </c>
      <c r="P886">
        <v>141037</v>
      </c>
      <c r="Q886">
        <v>174460</v>
      </c>
    </row>
    <row r="887" spans="1:17" x14ac:dyDescent="0.2">
      <c r="A887">
        <v>1756</v>
      </c>
      <c r="B887" t="s">
        <v>1512</v>
      </c>
      <c r="C887" t="s">
        <v>16</v>
      </c>
      <c r="D887" s="4">
        <v>261008</v>
      </c>
      <c r="E887" t="s">
        <v>17</v>
      </c>
      <c r="F887">
        <v>749</v>
      </c>
      <c r="G887" s="1">
        <v>1744029</v>
      </c>
      <c r="H887" t="s">
        <v>42</v>
      </c>
      <c r="I887" t="s">
        <v>19</v>
      </c>
      <c r="J887" t="s">
        <v>23</v>
      </c>
      <c r="K887" s="5">
        <v>38368.6</v>
      </c>
      <c r="L887" t="s">
        <v>245</v>
      </c>
      <c r="M887">
        <v>46</v>
      </c>
      <c r="N887">
        <v>18</v>
      </c>
      <c r="O887">
        <v>0</v>
      </c>
      <c r="P887">
        <v>140999</v>
      </c>
      <c r="Q887">
        <v>519970</v>
      </c>
    </row>
    <row r="888" spans="1:17" x14ac:dyDescent="0.2">
      <c r="A888">
        <v>590</v>
      </c>
      <c r="B888" t="s">
        <v>659</v>
      </c>
      <c r="C888" t="s">
        <v>16</v>
      </c>
      <c r="D888" s="4">
        <v>178640</v>
      </c>
      <c r="E888" t="s">
        <v>17</v>
      </c>
      <c r="F888">
        <v>705</v>
      </c>
      <c r="G888" s="1">
        <v>1292095</v>
      </c>
      <c r="I888" t="s">
        <v>32</v>
      </c>
      <c r="J888" t="s">
        <v>23</v>
      </c>
      <c r="K888" s="5">
        <v>12274.95</v>
      </c>
      <c r="L888" t="s">
        <v>504</v>
      </c>
      <c r="N888">
        <v>4</v>
      </c>
      <c r="O888">
        <v>2</v>
      </c>
      <c r="P888">
        <v>140885</v>
      </c>
      <c r="Q888">
        <v>290246</v>
      </c>
    </row>
    <row r="889" spans="1:17" x14ac:dyDescent="0.2">
      <c r="A889">
        <v>1702</v>
      </c>
      <c r="B889" t="s">
        <v>1469</v>
      </c>
      <c r="C889" t="s">
        <v>34</v>
      </c>
      <c r="D889" s="4">
        <v>112442</v>
      </c>
      <c r="E889" t="s">
        <v>17</v>
      </c>
      <c r="F889">
        <v>724</v>
      </c>
      <c r="G889" s="1">
        <v>1420782</v>
      </c>
      <c r="H889" t="s">
        <v>22</v>
      </c>
      <c r="I889" t="s">
        <v>32</v>
      </c>
      <c r="J889" t="s">
        <v>23</v>
      </c>
      <c r="K889" s="5">
        <v>23206.03</v>
      </c>
      <c r="L889" t="s">
        <v>510</v>
      </c>
      <c r="N889">
        <v>11</v>
      </c>
      <c r="O889">
        <v>0</v>
      </c>
      <c r="P889">
        <v>140410</v>
      </c>
      <c r="Q889">
        <v>193314</v>
      </c>
    </row>
    <row r="890" spans="1:17" x14ac:dyDescent="0.2">
      <c r="A890">
        <v>1660</v>
      </c>
      <c r="B890" t="s">
        <v>1437</v>
      </c>
      <c r="C890" t="s">
        <v>16</v>
      </c>
      <c r="D890" s="4">
        <v>218020</v>
      </c>
      <c r="E890" t="s">
        <v>17</v>
      </c>
      <c r="F890">
        <v>737</v>
      </c>
      <c r="G890" s="1">
        <v>860491</v>
      </c>
      <c r="H890" t="s">
        <v>22</v>
      </c>
      <c r="I890" t="s">
        <v>19</v>
      </c>
      <c r="J890" t="s">
        <v>23</v>
      </c>
      <c r="K890" s="5">
        <v>6403.38</v>
      </c>
      <c r="L890" t="s">
        <v>888</v>
      </c>
      <c r="M890">
        <v>78</v>
      </c>
      <c r="N890">
        <v>11</v>
      </c>
      <c r="O890">
        <v>1</v>
      </c>
      <c r="P890">
        <v>140125</v>
      </c>
      <c r="Q890">
        <v>377322</v>
      </c>
    </row>
    <row r="891" spans="1:17" x14ac:dyDescent="0.2">
      <c r="A891">
        <v>1980</v>
      </c>
      <c r="B891" t="s">
        <v>1678</v>
      </c>
      <c r="C891" t="s">
        <v>16</v>
      </c>
      <c r="D891" s="4">
        <v>130064</v>
      </c>
      <c r="E891" t="s">
        <v>17</v>
      </c>
      <c r="F891">
        <v>736</v>
      </c>
      <c r="G891" s="1">
        <v>936035</v>
      </c>
      <c r="H891" t="s">
        <v>29</v>
      </c>
      <c r="I891" t="s">
        <v>32</v>
      </c>
      <c r="J891" t="s">
        <v>78</v>
      </c>
      <c r="K891" s="5">
        <v>8658.2999999999993</v>
      </c>
      <c r="L891" t="s">
        <v>46</v>
      </c>
      <c r="N891">
        <v>9</v>
      </c>
      <c r="O891">
        <v>0</v>
      </c>
      <c r="P891">
        <v>140106</v>
      </c>
      <c r="Q891">
        <v>318714</v>
      </c>
    </row>
    <row r="892" spans="1:17" x14ac:dyDescent="0.2">
      <c r="A892">
        <v>900</v>
      </c>
      <c r="B892" t="s">
        <v>899</v>
      </c>
      <c r="C892" t="s">
        <v>16</v>
      </c>
      <c r="D892" s="4">
        <v>214456</v>
      </c>
      <c r="E892" t="s">
        <v>17</v>
      </c>
      <c r="F892">
        <v>718</v>
      </c>
      <c r="G892" s="1">
        <v>1543408</v>
      </c>
      <c r="H892" t="s">
        <v>42</v>
      </c>
      <c r="I892" t="s">
        <v>32</v>
      </c>
      <c r="J892" t="s">
        <v>23</v>
      </c>
      <c r="K892" s="5">
        <v>35627.089999999997</v>
      </c>
      <c r="L892" t="s">
        <v>26</v>
      </c>
      <c r="M892">
        <v>54</v>
      </c>
      <c r="N892">
        <v>13</v>
      </c>
      <c r="O892">
        <v>0</v>
      </c>
      <c r="P892">
        <v>140049</v>
      </c>
      <c r="Q892">
        <v>337106</v>
      </c>
    </row>
    <row r="893" spans="1:17" x14ac:dyDescent="0.2">
      <c r="A893">
        <v>947</v>
      </c>
      <c r="B893" t="s">
        <v>932</v>
      </c>
      <c r="C893" t="s">
        <v>16</v>
      </c>
      <c r="D893" s="4">
        <v>162932</v>
      </c>
      <c r="E893" t="s">
        <v>17</v>
      </c>
      <c r="F893">
        <v>748</v>
      </c>
      <c r="G893" s="1">
        <v>844227</v>
      </c>
      <c r="H893" t="s">
        <v>79</v>
      </c>
      <c r="I893" t="s">
        <v>19</v>
      </c>
      <c r="J893" t="s">
        <v>20</v>
      </c>
      <c r="K893" s="5">
        <v>13380.94</v>
      </c>
      <c r="L893" t="s">
        <v>54</v>
      </c>
      <c r="N893">
        <v>8</v>
      </c>
      <c r="O893">
        <v>0</v>
      </c>
      <c r="P893">
        <v>139555</v>
      </c>
      <c r="Q893">
        <v>299244</v>
      </c>
    </row>
    <row r="894" spans="1:17" x14ac:dyDescent="0.2">
      <c r="A894">
        <v>450</v>
      </c>
      <c r="B894" t="s">
        <v>554</v>
      </c>
      <c r="C894" t="s">
        <v>34</v>
      </c>
      <c r="D894" s="4">
        <v>215446</v>
      </c>
      <c r="E894" t="s">
        <v>17</v>
      </c>
      <c r="F894">
        <v>720</v>
      </c>
      <c r="G894" s="1">
        <v>1308283</v>
      </c>
      <c r="H894" t="s">
        <v>74</v>
      </c>
      <c r="I894" t="s">
        <v>32</v>
      </c>
      <c r="J894" t="s">
        <v>23</v>
      </c>
      <c r="K894" s="5">
        <v>11992.61</v>
      </c>
      <c r="L894" t="s">
        <v>58</v>
      </c>
      <c r="M894">
        <v>27</v>
      </c>
      <c r="N894">
        <v>13</v>
      </c>
      <c r="O894">
        <v>0</v>
      </c>
      <c r="P894">
        <v>139479</v>
      </c>
      <c r="Q894">
        <v>192940</v>
      </c>
    </row>
    <row r="895" spans="1:17" x14ac:dyDescent="0.2">
      <c r="A895">
        <v>146</v>
      </c>
      <c r="B895" t="s">
        <v>234</v>
      </c>
      <c r="C895" t="s">
        <v>16</v>
      </c>
      <c r="D895" s="4">
        <v>196460</v>
      </c>
      <c r="E895" t="s">
        <v>17</v>
      </c>
      <c r="F895">
        <v>746</v>
      </c>
      <c r="G895" s="1">
        <v>942590</v>
      </c>
      <c r="H895" t="s">
        <v>42</v>
      </c>
      <c r="I895" t="s">
        <v>19</v>
      </c>
      <c r="J895" t="s">
        <v>23</v>
      </c>
      <c r="K895" s="5">
        <v>15160.1</v>
      </c>
      <c r="L895" t="s">
        <v>235</v>
      </c>
      <c r="N895">
        <v>8</v>
      </c>
      <c r="O895">
        <v>0</v>
      </c>
      <c r="P895">
        <v>138700</v>
      </c>
      <c r="Q895">
        <v>410718</v>
      </c>
    </row>
    <row r="896" spans="1:17" x14ac:dyDescent="0.2">
      <c r="A896">
        <v>98</v>
      </c>
      <c r="B896" t="s">
        <v>175</v>
      </c>
      <c r="C896" t="s">
        <v>34</v>
      </c>
      <c r="D896" s="4">
        <v>78738</v>
      </c>
      <c r="E896" t="s">
        <v>17</v>
      </c>
      <c r="F896">
        <v>624</v>
      </c>
      <c r="G896" s="1">
        <v>536370</v>
      </c>
      <c r="H896" t="s">
        <v>42</v>
      </c>
      <c r="I896" t="s">
        <v>32</v>
      </c>
      <c r="J896" t="s">
        <v>78</v>
      </c>
      <c r="K896" s="5">
        <v>14034.92</v>
      </c>
      <c r="L896" t="s">
        <v>154</v>
      </c>
      <c r="M896">
        <v>15</v>
      </c>
      <c r="N896">
        <v>14</v>
      </c>
      <c r="O896">
        <v>0</v>
      </c>
      <c r="P896">
        <v>138586</v>
      </c>
      <c r="Q896">
        <v>266112</v>
      </c>
    </row>
    <row r="897" spans="1:17" x14ac:dyDescent="0.2">
      <c r="A897">
        <v>1124</v>
      </c>
      <c r="B897" t="s">
        <v>1050</v>
      </c>
      <c r="C897" t="s">
        <v>16</v>
      </c>
      <c r="D897" s="4">
        <v>261140</v>
      </c>
      <c r="E897" t="s">
        <v>17</v>
      </c>
      <c r="F897">
        <v>731</v>
      </c>
      <c r="G897" s="1">
        <v>1597558</v>
      </c>
      <c r="H897" t="s">
        <v>22</v>
      </c>
      <c r="I897" t="s">
        <v>32</v>
      </c>
      <c r="J897" t="s">
        <v>23</v>
      </c>
      <c r="K897" s="5">
        <v>10490.66</v>
      </c>
      <c r="L897" t="s">
        <v>372</v>
      </c>
      <c r="N897">
        <v>8</v>
      </c>
      <c r="O897">
        <v>1</v>
      </c>
      <c r="P897">
        <v>138567</v>
      </c>
      <c r="Q897">
        <v>348040</v>
      </c>
    </row>
    <row r="898" spans="1:17" x14ac:dyDescent="0.2">
      <c r="A898">
        <v>482</v>
      </c>
      <c r="B898" t="s">
        <v>576</v>
      </c>
      <c r="C898" t="s">
        <v>16</v>
      </c>
      <c r="D898" s="4">
        <v>259138</v>
      </c>
      <c r="E898" t="s">
        <v>17</v>
      </c>
      <c r="F898">
        <v>751</v>
      </c>
      <c r="G898" s="1">
        <v>2517804</v>
      </c>
      <c r="H898" t="s">
        <v>22</v>
      </c>
      <c r="I898" t="s">
        <v>19</v>
      </c>
      <c r="J898" t="s">
        <v>23</v>
      </c>
      <c r="K898" s="5">
        <v>14687.19</v>
      </c>
      <c r="L898" t="s">
        <v>372</v>
      </c>
      <c r="M898">
        <v>37</v>
      </c>
      <c r="N898">
        <v>11</v>
      </c>
      <c r="O898">
        <v>0</v>
      </c>
      <c r="P898">
        <v>138491</v>
      </c>
      <c r="Q898">
        <v>1252878</v>
      </c>
    </row>
    <row r="899" spans="1:17" x14ac:dyDescent="0.2">
      <c r="A899">
        <v>325</v>
      </c>
      <c r="B899" t="s">
        <v>432</v>
      </c>
      <c r="C899" t="s">
        <v>34</v>
      </c>
      <c r="D899" s="4">
        <v>251416</v>
      </c>
      <c r="E899" t="s">
        <v>17</v>
      </c>
      <c r="F899">
        <v>720</v>
      </c>
      <c r="G899" s="1">
        <v>1057293</v>
      </c>
      <c r="H899" t="s">
        <v>79</v>
      </c>
      <c r="I899" t="s">
        <v>19</v>
      </c>
      <c r="J899" t="s">
        <v>87</v>
      </c>
      <c r="K899" s="5">
        <v>13480.5</v>
      </c>
      <c r="L899" t="s">
        <v>222</v>
      </c>
      <c r="N899">
        <v>12</v>
      </c>
      <c r="O899">
        <v>0</v>
      </c>
      <c r="P899">
        <v>138377</v>
      </c>
      <c r="Q899">
        <v>222838</v>
      </c>
    </row>
    <row r="900" spans="1:17" x14ac:dyDescent="0.2">
      <c r="A900">
        <v>809</v>
      </c>
      <c r="B900" t="s">
        <v>834</v>
      </c>
      <c r="C900" t="s">
        <v>16</v>
      </c>
      <c r="D900" s="4">
        <v>330792</v>
      </c>
      <c r="E900" t="s">
        <v>28</v>
      </c>
      <c r="F900">
        <v>733</v>
      </c>
      <c r="G900" s="1">
        <v>1885522</v>
      </c>
      <c r="H900" t="s">
        <v>22</v>
      </c>
      <c r="I900" t="s">
        <v>19</v>
      </c>
      <c r="J900" t="s">
        <v>23</v>
      </c>
      <c r="K900" s="5">
        <v>20897.72</v>
      </c>
      <c r="L900" t="s">
        <v>145</v>
      </c>
      <c r="N900">
        <v>13</v>
      </c>
      <c r="O900">
        <v>1</v>
      </c>
      <c r="P900">
        <v>138130</v>
      </c>
      <c r="Q900">
        <v>443058</v>
      </c>
    </row>
    <row r="901" spans="1:17" x14ac:dyDescent="0.2">
      <c r="A901">
        <v>1936</v>
      </c>
      <c r="B901" t="s">
        <v>1645</v>
      </c>
      <c r="C901" t="s">
        <v>34</v>
      </c>
      <c r="D901" s="4">
        <v>142912</v>
      </c>
      <c r="E901" t="s">
        <v>17</v>
      </c>
      <c r="F901">
        <v>711</v>
      </c>
      <c r="G901" s="1">
        <v>1060675</v>
      </c>
      <c r="H901" t="s">
        <v>22</v>
      </c>
      <c r="I901" t="s">
        <v>32</v>
      </c>
      <c r="J901" t="s">
        <v>23</v>
      </c>
      <c r="K901" s="5">
        <v>6885.6</v>
      </c>
      <c r="L901" t="s">
        <v>182</v>
      </c>
      <c r="N901">
        <v>7</v>
      </c>
      <c r="O901">
        <v>0</v>
      </c>
      <c r="P901">
        <v>138016</v>
      </c>
      <c r="Q901">
        <v>197560</v>
      </c>
    </row>
    <row r="902" spans="1:17" x14ac:dyDescent="0.2">
      <c r="A902">
        <v>99</v>
      </c>
      <c r="B902" t="s">
        <v>176</v>
      </c>
      <c r="C902" t="s">
        <v>16</v>
      </c>
      <c r="D902" s="4">
        <v>453464</v>
      </c>
      <c r="E902" t="s">
        <v>17</v>
      </c>
      <c r="F902">
        <v>712</v>
      </c>
      <c r="G902" s="1">
        <v>895147</v>
      </c>
      <c r="H902" t="s">
        <v>29</v>
      </c>
      <c r="I902" t="s">
        <v>32</v>
      </c>
      <c r="J902" t="s">
        <v>23</v>
      </c>
      <c r="K902" s="5">
        <v>17007.849999999999</v>
      </c>
      <c r="L902" t="s">
        <v>177</v>
      </c>
      <c r="M902">
        <v>77</v>
      </c>
      <c r="N902">
        <v>12</v>
      </c>
      <c r="O902">
        <v>1</v>
      </c>
      <c r="P902">
        <v>137845</v>
      </c>
      <c r="Q902">
        <v>222926</v>
      </c>
    </row>
    <row r="903" spans="1:17" x14ac:dyDescent="0.2">
      <c r="A903">
        <v>1370</v>
      </c>
      <c r="B903" t="s">
        <v>1231</v>
      </c>
      <c r="C903" t="s">
        <v>16</v>
      </c>
      <c r="D903" s="4">
        <v>189376</v>
      </c>
      <c r="E903" t="s">
        <v>17</v>
      </c>
      <c r="F903">
        <v>733</v>
      </c>
      <c r="G903" s="1">
        <v>1127916</v>
      </c>
      <c r="H903" t="s">
        <v>18</v>
      </c>
      <c r="I903" t="s">
        <v>32</v>
      </c>
      <c r="J903" t="s">
        <v>23</v>
      </c>
      <c r="K903" s="5">
        <v>18704.55</v>
      </c>
      <c r="L903" t="s">
        <v>71</v>
      </c>
      <c r="N903">
        <v>24</v>
      </c>
      <c r="O903">
        <v>0</v>
      </c>
      <c r="P903">
        <v>137731</v>
      </c>
      <c r="Q903">
        <v>239470</v>
      </c>
    </row>
    <row r="904" spans="1:17" x14ac:dyDescent="0.2">
      <c r="A904">
        <v>722</v>
      </c>
      <c r="B904" t="s">
        <v>764</v>
      </c>
      <c r="C904" t="s">
        <v>16</v>
      </c>
      <c r="D904" s="4">
        <v>216128</v>
      </c>
      <c r="E904" t="s">
        <v>17</v>
      </c>
      <c r="F904">
        <v>715</v>
      </c>
      <c r="G904" s="1">
        <v>1175929</v>
      </c>
      <c r="H904" t="s">
        <v>31</v>
      </c>
      <c r="I904" t="s">
        <v>19</v>
      </c>
      <c r="J904" t="s">
        <v>23</v>
      </c>
      <c r="K904" s="5">
        <v>15483.1</v>
      </c>
      <c r="L904" t="s">
        <v>765</v>
      </c>
      <c r="N904">
        <v>12</v>
      </c>
      <c r="O904">
        <v>2</v>
      </c>
      <c r="P904">
        <v>137332</v>
      </c>
      <c r="Q904">
        <v>255222</v>
      </c>
    </row>
    <row r="905" spans="1:17" x14ac:dyDescent="0.2">
      <c r="A905">
        <v>1654</v>
      </c>
      <c r="B905" t="s">
        <v>1431</v>
      </c>
      <c r="C905" t="s">
        <v>16</v>
      </c>
      <c r="D905" s="4">
        <v>544346</v>
      </c>
      <c r="E905" t="s">
        <v>28</v>
      </c>
      <c r="F905">
        <v>684</v>
      </c>
      <c r="G905" s="1">
        <v>1692387</v>
      </c>
      <c r="H905" t="s">
        <v>42</v>
      </c>
      <c r="I905" t="s">
        <v>19</v>
      </c>
      <c r="J905" t="s">
        <v>20</v>
      </c>
      <c r="K905" s="5">
        <v>3511.77</v>
      </c>
      <c r="L905" t="s">
        <v>1432</v>
      </c>
      <c r="N905">
        <v>9</v>
      </c>
      <c r="O905">
        <v>1</v>
      </c>
      <c r="P905">
        <v>137047</v>
      </c>
      <c r="Q905">
        <v>337612</v>
      </c>
    </row>
    <row r="906" spans="1:17" x14ac:dyDescent="0.2">
      <c r="A906">
        <v>1172</v>
      </c>
      <c r="B906" t="s">
        <v>1081</v>
      </c>
      <c r="C906" t="s">
        <v>16</v>
      </c>
      <c r="D906" s="4">
        <v>417164</v>
      </c>
      <c r="E906" t="s">
        <v>17</v>
      </c>
      <c r="F906">
        <v>709</v>
      </c>
      <c r="G906" s="1">
        <v>1002364</v>
      </c>
      <c r="H906" t="s">
        <v>22</v>
      </c>
      <c r="I906" t="s">
        <v>19</v>
      </c>
      <c r="J906" t="s">
        <v>23</v>
      </c>
      <c r="K906" s="5">
        <v>9271.81</v>
      </c>
      <c r="L906" t="s">
        <v>515</v>
      </c>
      <c r="M906">
        <v>45</v>
      </c>
      <c r="N906">
        <v>8</v>
      </c>
      <c r="O906">
        <v>0</v>
      </c>
      <c r="P906">
        <v>136705</v>
      </c>
      <c r="Q906">
        <v>205832</v>
      </c>
    </row>
    <row r="907" spans="1:17" x14ac:dyDescent="0.2">
      <c r="A907">
        <v>322</v>
      </c>
      <c r="B907" t="s">
        <v>429</v>
      </c>
      <c r="C907" t="s">
        <v>16</v>
      </c>
      <c r="D907" s="4">
        <v>712404</v>
      </c>
      <c r="E907" t="s">
        <v>28</v>
      </c>
      <c r="F907">
        <v>618</v>
      </c>
      <c r="G907" s="1">
        <v>6283072</v>
      </c>
      <c r="H907" t="s">
        <v>42</v>
      </c>
      <c r="I907" t="s">
        <v>32</v>
      </c>
      <c r="J907" t="s">
        <v>78</v>
      </c>
      <c r="K907" s="5">
        <v>20262.93</v>
      </c>
      <c r="L907" t="s">
        <v>182</v>
      </c>
      <c r="M907">
        <v>45</v>
      </c>
      <c r="N907">
        <v>10</v>
      </c>
      <c r="O907">
        <v>1</v>
      </c>
      <c r="P907">
        <v>135641</v>
      </c>
      <c r="Q907">
        <v>358556</v>
      </c>
    </row>
    <row r="908" spans="1:17" x14ac:dyDescent="0.2">
      <c r="A908">
        <v>1299</v>
      </c>
      <c r="B908" t="s">
        <v>1177</v>
      </c>
      <c r="C908" t="s">
        <v>34</v>
      </c>
      <c r="D908" s="4">
        <v>225060</v>
      </c>
      <c r="E908" t="s">
        <v>17</v>
      </c>
      <c r="F908">
        <v>742</v>
      </c>
      <c r="G908" s="1">
        <v>796917</v>
      </c>
      <c r="H908" t="s">
        <v>29</v>
      </c>
      <c r="I908" t="s">
        <v>32</v>
      </c>
      <c r="J908" t="s">
        <v>23</v>
      </c>
      <c r="K908" s="5">
        <v>17864.18</v>
      </c>
      <c r="L908" t="s">
        <v>311</v>
      </c>
      <c r="M908">
        <v>14</v>
      </c>
      <c r="N908">
        <v>11</v>
      </c>
      <c r="O908">
        <v>0</v>
      </c>
      <c r="P908">
        <v>135470</v>
      </c>
      <c r="Q908">
        <v>270006</v>
      </c>
    </row>
    <row r="909" spans="1:17" x14ac:dyDescent="0.2">
      <c r="A909">
        <v>1112</v>
      </c>
      <c r="B909" t="s">
        <v>1040</v>
      </c>
      <c r="C909" t="s">
        <v>16</v>
      </c>
      <c r="D909" s="4">
        <v>21934</v>
      </c>
      <c r="E909" t="s">
        <v>17</v>
      </c>
      <c r="F909">
        <v>702</v>
      </c>
      <c r="G909" s="1">
        <v>729087</v>
      </c>
      <c r="H909" t="s">
        <v>31</v>
      </c>
      <c r="I909" t="s">
        <v>32</v>
      </c>
      <c r="J909" t="s">
        <v>78</v>
      </c>
      <c r="K909" s="5">
        <v>16039.8</v>
      </c>
      <c r="L909" t="s">
        <v>390</v>
      </c>
      <c r="N909">
        <v>10</v>
      </c>
      <c r="O909">
        <v>0</v>
      </c>
      <c r="P909">
        <v>135166</v>
      </c>
      <c r="Q909">
        <v>256586</v>
      </c>
    </row>
    <row r="910" spans="1:17" x14ac:dyDescent="0.2">
      <c r="A910">
        <v>488</v>
      </c>
      <c r="B910" t="s">
        <v>580</v>
      </c>
      <c r="C910" t="s">
        <v>34</v>
      </c>
      <c r="D910" s="4">
        <v>261492</v>
      </c>
      <c r="E910" t="s">
        <v>17</v>
      </c>
      <c r="F910">
        <v>732</v>
      </c>
      <c r="G910" s="1">
        <v>463258</v>
      </c>
      <c r="H910" t="s">
        <v>31</v>
      </c>
      <c r="I910" t="s">
        <v>32</v>
      </c>
      <c r="J910" t="s">
        <v>78</v>
      </c>
      <c r="K910" s="5">
        <v>8724.61</v>
      </c>
      <c r="L910" t="s">
        <v>354</v>
      </c>
      <c r="N910">
        <v>9</v>
      </c>
      <c r="O910">
        <v>0</v>
      </c>
      <c r="P910">
        <v>134862</v>
      </c>
      <c r="Q910">
        <v>281358</v>
      </c>
    </row>
    <row r="911" spans="1:17" x14ac:dyDescent="0.2">
      <c r="A911">
        <v>638</v>
      </c>
      <c r="B911" t="s">
        <v>704</v>
      </c>
      <c r="C911" t="s">
        <v>16</v>
      </c>
      <c r="D911" s="4">
        <v>61358</v>
      </c>
      <c r="E911" t="s">
        <v>17</v>
      </c>
      <c r="F911">
        <v>726</v>
      </c>
      <c r="G911" s="1">
        <v>756884</v>
      </c>
      <c r="H911" t="s">
        <v>22</v>
      </c>
      <c r="I911" t="s">
        <v>25</v>
      </c>
      <c r="J911" t="s">
        <v>87</v>
      </c>
      <c r="K911" s="5">
        <v>19048.259999999998</v>
      </c>
      <c r="L911" t="s">
        <v>150</v>
      </c>
      <c r="M911">
        <v>27</v>
      </c>
      <c r="N911">
        <v>9</v>
      </c>
      <c r="O911">
        <v>0</v>
      </c>
      <c r="P911">
        <v>134615</v>
      </c>
      <c r="Q911">
        <v>251812</v>
      </c>
    </row>
    <row r="912" spans="1:17" x14ac:dyDescent="0.2">
      <c r="A912">
        <v>1014</v>
      </c>
      <c r="B912" t="s">
        <v>974</v>
      </c>
      <c r="C912" t="s">
        <v>16</v>
      </c>
      <c r="D912" s="4">
        <v>178508</v>
      </c>
      <c r="E912" t="s">
        <v>17</v>
      </c>
      <c r="F912">
        <v>739</v>
      </c>
      <c r="G912" s="1">
        <v>2312604</v>
      </c>
      <c r="H912" t="s">
        <v>74</v>
      </c>
      <c r="I912" t="s">
        <v>25</v>
      </c>
      <c r="J912" t="s">
        <v>23</v>
      </c>
      <c r="K912" s="5">
        <v>21777.040000000001</v>
      </c>
      <c r="L912" t="s">
        <v>359</v>
      </c>
      <c r="M912">
        <v>18</v>
      </c>
      <c r="N912">
        <v>9</v>
      </c>
      <c r="O912">
        <v>0</v>
      </c>
      <c r="P912">
        <v>134216</v>
      </c>
      <c r="Q912">
        <v>636878</v>
      </c>
    </row>
    <row r="913" spans="1:17" x14ac:dyDescent="0.2">
      <c r="A913">
        <v>742</v>
      </c>
      <c r="B913" t="s">
        <v>781</v>
      </c>
      <c r="C913" t="s">
        <v>16</v>
      </c>
      <c r="D913" s="4">
        <v>182028</v>
      </c>
      <c r="E913" t="s">
        <v>17</v>
      </c>
      <c r="F913">
        <v>723</v>
      </c>
      <c r="G913" s="1">
        <v>655025</v>
      </c>
      <c r="H913" t="s">
        <v>31</v>
      </c>
      <c r="I913" t="s">
        <v>32</v>
      </c>
      <c r="J913" t="s">
        <v>23</v>
      </c>
      <c r="K913" s="5">
        <v>20251.150000000001</v>
      </c>
      <c r="L913" t="s">
        <v>782</v>
      </c>
      <c r="N913">
        <v>5</v>
      </c>
      <c r="O913">
        <v>0</v>
      </c>
      <c r="P913">
        <v>134045</v>
      </c>
      <c r="Q913">
        <v>257818</v>
      </c>
    </row>
    <row r="914" spans="1:17" x14ac:dyDescent="0.2">
      <c r="A914">
        <v>44</v>
      </c>
      <c r="B914" t="s">
        <v>98</v>
      </c>
      <c r="C914" t="s">
        <v>34</v>
      </c>
      <c r="D914" s="4">
        <v>288948</v>
      </c>
      <c r="E914" t="s">
        <v>17</v>
      </c>
      <c r="F914">
        <v>712</v>
      </c>
      <c r="G914" s="1">
        <v>537472</v>
      </c>
      <c r="H914" t="s">
        <v>22</v>
      </c>
      <c r="I914" t="s">
        <v>32</v>
      </c>
      <c r="J914" t="s">
        <v>23</v>
      </c>
      <c r="K914" s="5">
        <v>5777.9</v>
      </c>
      <c r="L914" t="s">
        <v>99</v>
      </c>
      <c r="N914">
        <v>4</v>
      </c>
      <c r="O914">
        <v>0</v>
      </c>
      <c r="P914">
        <v>132468</v>
      </c>
      <c r="Q914">
        <v>164406</v>
      </c>
    </row>
    <row r="915" spans="1:17" x14ac:dyDescent="0.2">
      <c r="A915">
        <v>1342</v>
      </c>
      <c r="B915" t="s">
        <v>1208</v>
      </c>
      <c r="C915" t="s">
        <v>34</v>
      </c>
      <c r="D915" s="4">
        <v>238854</v>
      </c>
      <c r="E915" t="s">
        <v>28</v>
      </c>
      <c r="F915">
        <v>703</v>
      </c>
      <c r="G915" s="1">
        <v>693861</v>
      </c>
      <c r="H915" t="s">
        <v>55</v>
      </c>
      <c r="I915" t="s">
        <v>32</v>
      </c>
      <c r="J915" t="s">
        <v>23</v>
      </c>
      <c r="K915" s="5">
        <v>16652.740000000002</v>
      </c>
      <c r="L915" t="s">
        <v>76</v>
      </c>
      <c r="M915">
        <v>39</v>
      </c>
      <c r="N915">
        <v>13</v>
      </c>
      <c r="O915">
        <v>0</v>
      </c>
      <c r="P915">
        <v>132240</v>
      </c>
      <c r="Q915">
        <v>293348</v>
      </c>
    </row>
    <row r="916" spans="1:17" x14ac:dyDescent="0.2">
      <c r="A916">
        <v>246</v>
      </c>
      <c r="B916" t="s">
        <v>355</v>
      </c>
      <c r="C916" t="s">
        <v>34</v>
      </c>
      <c r="D916" s="4">
        <v>427988</v>
      </c>
      <c r="E916" t="s">
        <v>28</v>
      </c>
      <c r="F916">
        <v>729</v>
      </c>
      <c r="G916" s="1">
        <v>1624082</v>
      </c>
      <c r="H916" t="s">
        <v>22</v>
      </c>
      <c r="I916" t="s">
        <v>32</v>
      </c>
      <c r="J916" t="s">
        <v>23</v>
      </c>
      <c r="K916" s="5">
        <v>3640.78</v>
      </c>
      <c r="L916" t="s">
        <v>356</v>
      </c>
      <c r="N916">
        <v>5</v>
      </c>
      <c r="O916">
        <v>0</v>
      </c>
      <c r="P916">
        <v>132088</v>
      </c>
      <c r="Q916">
        <v>378576</v>
      </c>
    </row>
    <row r="917" spans="1:17" x14ac:dyDescent="0.2">
      <c r="A917">
        <v>22</v>
      </c>
      <c r="B917" t="s">
        <v>64</v>
      </c>
      <c r="C917" t="s">
        <v>16</v>
      </c>
      <c r="D917" s="4">
        <v>128238</v>
      </c>
      <c r="E917" t="s">
        <v>17</v>
      </c>
      <c r="F917">
        <v>750</v>
      </c>
      <c r="G917" s="1">
        <v>1354073</v>
      </c>
      <c r="H917" t="s">
        <v>37</v>
      </c>
      <c r="I917" t="s">
        <v>32</v>
      </c>
      <c r="J917" t="s">
        <v>23</v>
      </c>
      <c r="K917" s="5">
        <v>13202.15</v>
      </c>
      <c r="L917" t="s">
        <v>65</v>
      </c>
      <c r="N917">
        <v>7</v>
      </c>
      <c r="O917">
        <v>0</v>
      </c>
      <c r="P917">
        <v>131936</v>
      </c>
      <c r="Q917">
        <v>458788</v>
      </c>
    </row>
    <row r="918" spans="1:17" x14ac:dyDescent="0.2">
      <c r="A918">
        <v>1501</v>
      </c>
      <c r="B918" t="s">
        <v>1318</v>
      </c>
      <c r="C918" t="s">
        <v>34</v>
      </c>
      <c r="D918" s="4">
        <v>107448</v>
      </c>
      <c r="E918" t="s">
        <v>17</v>
      </c>
      <c r="F918">
        <v>692</v>
      </c>
      <c r="G918" s="1">
        <v>668059</v>
      </c>
      <c r="H918" t="s">
        <v>37</v>
      </c>
      <c r="I918" t="s">
        <v>32</v>
      </c>
      <c r="J918" t="s">
        <v>78</v>
      </c>
      <c r="K918" s="5">
        <v>4804.53</v>
      </c>
      <c r="L918" t="s">
        <v>63</v>
      </c>
      <c r="N918">
        <v>4</v>
      </c>
      <c r="O918">
        <v>0</v>
      </c>
      <c r="P918">
        <v>131404</v>
      </c>
      <c r="Q918">
        <v>242660</v>
      </c>
    </row>
    <row r="919" spans="1:17" x14ac:dyDescent="0.2">
      <c r="A919">
        <v>1118</v>
      </c>
      <c r="B919" t="s">
        <v>1045</v>
      </c>
      <c r="C919" t="s">
        <v>34</v>
      </c>
      <c r="D919" s="4">
        <v>55286</v>
      </c>
      <c r="E919" t="s">
        <v>17</v>
      </c>
      <c r="F919">
        <v>704</v>
      </c>
      <c r="G919" s="1">
        <v>1909880</v>
      </c>
      <c r="H919" t="s">
        <v>37</v>
      </c>
      <c r="I919" t="s">
        <v>19</v>
      </c>
      <c r="J919" t="s">
        <v>78</v>
      </c>
      <c r="K919" s="5">
        <v>14737.92</v>
      </c>
      <c r="L919" t="s">
        <v>211</v>
      </c>
      <c r="M919">
        <v>33</v>
      </c>
      <c r="N919">
        <v>7</v>
      </c>
      <c r="O919">
        <v>0</v>
      </c>
      <c r="P919">
        <v>131290</v>
      </c>
      <c r="Q919">
        <v>191224</v>
      </c>
    </row>
    <row r="920" spans="1:17" x14ac:dyDescent="0.2">
      <c r="A920">
        <v>1562</v>
      </c>
      <c r="B920" t="s">
        <v>1361</v>
      </c>
      <c r="C920" t="s">
        <v>16</v>
      </c>
      <c r="D920" s="4">
        <v>768856</v>
      </c>
      <c r="E920" t="s">
        <v>17</v>
      </c>
      <c r="F920">
        <v>739</v>
      </c>
      <c r="G920" s="1">
        <v>3737395</v>
      </c>
      <c r="H920" t="s">
        <v>49</v>
      </c>
      <c r="I920" t="s">
        <v>19</v>
      </c>
      <c r="J920" t="s">
        <v>23</v>
      </c>
      <c r="K920" s="5">
        <v>29026.87</v>
      </c>
      <c r="L920" t="s">
        <v>187</v>
      </c>
      <c r="M920">
        <v>43</v>
      </c>
      <c r="N920">
        <v>10</v>
      </c>
      <c r="O920">
        <v>0</v>
      </c>
      <c r="P920">
        <v>130853</v>
      </c>
      <c r="Q920">
        <v>470514</v>
      </c>
    </row>
    <row r="921" spans="1:17" x14ac:dyDescent="0.2">
      <c r="A921">
        <v>33</v>
      </c>
      <c r="B921" t="s">
        <v>83</v>
      </c>
      <c r="C921" t="s">
        <v>34</v>
      </c>
      <c r="D921" s="4">
        <v>130174</v>
      </c>
      <c r="E921" t="s">
        <v>17</v>
      </c>
      <c r="F921">
        <v>733</v>
      </c>
      <c r="G921" s="1">
        <v>524609</v>
      </c>
      <c r="H921" t="s">
        <v>37</v>
      </c>
      <c r="I921" t="s">
        <v>32</v>
      </c>
      <c r="J921" t="s">
        <v>23</v>
      </c>
      <c r="K921" s="5">
        <v>9311.7099999999991</v>
      </c>
      <c r="L921" t="s">
        <v>84</v>
      </c>
      <c r="N921">
        <v>7</v>
      </c>
      <c r="O921">
        <v>1</v>
      </c>
      <c r="P921">
        <v>130701</v>
      </c>
      <c r="Q921">
        <v>268818</v>
      </c>
    </row>
    <row r="922" spans="1:17" x14ac:dyDescent="0.2">
      <c r="A922">
        <v>1764</v>
      </c>
      <c r="B922" t="s">
        <v>1520</v>
      </c>
      <c r="C922" t="s">
        <v>34</v>
      </c>
      <c r="D922" s="4">
        <v>110726</v>
      </c>
      <c r="E922" t="s">
        <v>17</v>
      </c>
      <c r="F922">
        <v>710</v>
      </c>
      <c r="G922" s="1">
        <v>1606526</v>
      </c>
      <c r="H922" t="s">
        <v>55</v>
      </c>
      <c r="I922" t="s">
        <v>19</v>
      </c>
      <c r="J922" t="s">
        <v>20</v>
      </c>
      <c r="K922" s="5">
        <v>16333.16</v>
      </c>
      <c r="L922" t="s">
        <v>143</v>
      </c>
      <c r="N922">
        <v>12</v>
      </c>
      <c r="O922">
        <v>0</v>
      </c>
      <c r="P922">
        <v>130663</v>
      </c>
      <c r="Q922">
        <v>239008</v>
      </c>
    </row>
    <row r="923" spans="1:17" x14ac:dyDescent="0.2">
      <c r="A923">
        <v>1533</v>
      </c>
      <c r="B923" t="s">
        <v>1341</v>
      </c>
      <c r="C923" t="s">
        <v>34</v>
      </c>
      <c r="D923" s="4">
        <v>300388</v>
      </c>
      <c r="E923" t="s">
        <v>17</v>
      </c>
      <c r="F923">
        <v>692</v>
      </c>
      <c r="G923" s="1">
        <v>1152996</v>
      </c>
      <c r="H923" t="s">
        <v>29</v>
      </c>
      <c r="I923" t="s">
        <v>19</v>
      </c>
      <c r="J923" t="s">
        <v>23</v>
      </c>
      <c r="K923" s="5">
        <v>25750.32</v>
      </c>
      <c r="L923" t="s">
        <v>460</v>
      </c>
      <c r="M923">
        <v>28</v>
      </c>
      <c r="N923">
        <v>17</v>
      </c>
      <c r="O923">
        <v>0</v>
      </c>
      <c r="P923">
        <v>130302</v>
      </c>
      <c r="Q923">
        <v>369798</v>
      </c>
    </row>
    <row r="924" spans="1:17" x14ac:dyDescent="0.2">
      <c r="A924">
        <v>289</v>
      </c>
      <c r="B924" t="s">
        <v>399</v>
      </c>
      <c r="C924" t="s">
        <v>16</v>
      </c>
      <c r="D924" s="4">
        <v>132022</v>
      </c>
      <c r="E924" t="s">
        <v>17</v>
      </c>
      <c r="F924">
        <v>727</v>
      </c>
      <c r="G924" s="1">
        <v>855095</v>
      </c>
      <c r="H924" t="s">
        <v>55</v>
      </c>
      <c r="I924" t="s">
        <v>32</v>
      </c>
      <c r="J924" t="s">
        <v>23</v>
      </c>
      <c r="K924" s="5">
        <v>14180.08</v>
      </c>
      <c r="L924" t="s">
        <v>292</v>
      </c>
      <c r="M924">
        <v>55</v>
      </c>
      <c r="N924">
        <v>10</v>
      </c>
      <c r="O924">
        <v>0</v>
      </c>
      <c r="P924">
        <v>130131</v>
      </c>
      <c r="Q924">
        <v>251108</v>
      </c>
    </row>
    <row r="925" spans="1:17" x14ac:dyDescent="0.2">
      <c r="A925">
        <v>578</v>
      </c>
      <c r="B925" t="s">
        <v>650</v>
      </c>
      <c r="C925" t="s">
        <v>16</v>
      </c>
      <c r="D925" s="4">
        <v>762454</v>
      </c>
      <c r="E925" t="s">
        <v>17</v>
      </c>
      <c r="F925">
        <v>695</v>
      </c>
      <c r="G925" s="1">
        <v>1467484</v>
      </c>
      <c r="H925" t="s">
        <v>22</v>
      </c>
      <c r="I925" t="s">
        <v>19</v>
      </c>
      <c r="J925" t="s">
        <v>20</v>
      </c>
      <c r="K925" s="5">
        <v>10199.01</v>
      </c>
      <c r="L925" t="s">
        <v>63</v>
      </c>
      <c r="M925">
        <v>54</v>
      </c>
      <c r="N925">
        <v>6</v>
      </c>
      <c r="O925">
        <v>0</v>
      </c>
      <c r="P925">
        <v>129884</v>
      </c>
      <c r="Q925">
        <v>674454</v>
      </c>
    </row>
    <row r="926" spans="1:17" x14ac:dyDescent="0.2">
      <c r="A926">
        <v>203</v>
      </c>
      <c r="B926" t="s">
        <v>306</v>
      </c>
      <c r="C926" t="s">
        <v>16</v>
      </c>
      <c r="D926" s="4">
        <v>150458</v>
      </c>
      <c r="E926" t="s">
        <v>17</v>
      </c>
      <c r="F926">
        <v>737</v>
      </c>
      <c r="G926" s="1">
        <v>1330513</v>
      </c>
      <c r="H926" t="s">
        <v>31</v>
      </c>
      <c r="I926" t="s">
        <v>19</v>
      </c>
      <c r="J926" t="s">
        <v>23</v>
      </c>
      <c r="K926" s="5">
        <v>4446.1899999999996</v>
      </c>
      <c r="L926" t="s">
        <v>45</v>
      </c>
      <c r="N926">
        <v>13</v>
      </c>
      <c r="O926">
        <v>0</v>
      </c>
      <c r="P926">
        <v>129827</v>
      </c>
      <c r="Q926">
        <v>316492</v>
      </c>
    </row>
    <row r="927" spans="1:17" x14ac:dyDescent="0.2">
      <c r="A927">
        <v>586</v>
      </c>
      <c r="B927" t="s">
        <v>655</v>
      </c>
      <c r="C927" t="s">
        <v>16</v>
      </c>
      <c r="D927" s="4">
        <v>132704</v>
      </c>
      <c r="E927" t="s">
        <v>17</v>
      </c>
      <c r="F927">
        <v>746</v>
      </c>
      <c r="G927" s="1">
        <v>1375391</v>
      </c>
      <c r="H927" t="s">
        <v>37</v>
      </c>
      <c r="I927" t="s">
        <v>32</v>
      </c>
      <c r="J927" t="s">
        <v>23</v>
      </c>
      <c r="K927" s="5">
        <v>12493.07</v>
      </c>
      <c r="L927" t="s">
        <v>311</v>
      </c>
      <c r="M927">
        <v>53</v>
      </c>
      <c r="N927">
        <v>11</v>
      </c>
      <c r="O927">
        <v>0</v>
      </c>
      <c r="P927">
        <v>129808</v>
      </c>
      <c r="Q927">
        <v>356158</v>
      </c>
    </row>
    <row r="928" spans="1:17" x14ac:dyDescent="0.2">
      <c r="A928">
        <v>1234</v>
      </c>
      <c r="B928" t="s">
        <v>1124</v>
      </c>
      <c r="C928" t="s">
        <v>34</v>
      </c>
      <c r="D928" s="4">
        <v>129668</v>
      </c>
      <c r="E928" t="s">
        <v>17</v>
      </c>
      <c r="F928">
        <v>744</v>
      </c>
      <c r="G928" s="1">
        <v>466602</v>
      </c>
      <c r="I928" t="s">
        <v>32</v>
      </c>
      <c r="J928" t="s">
        <v>23</v>
      </c>
      <c r="K928" s="5">
        <v>10887.19</v>
      </c>
      <c r="L928" t="s">
        <v>224</v>
      </c>
      <c r="N928">
        <v>9</v>
      </c>
      <c r="O928">
        <v>0</v>
      </c>
      <c r="P928">
        <v>129789</v>
      </c>
      <c r="Q928">
        <v>198770</v>
      </c>
    </row>
    <row r="929" spans="1:17" x14ac:dyDescent="0.2">
      <c r="A929">
        <v>664</v>
      </c>
      <c r="B929" t="s">
        <v>719</v>
      </c>
      <c r="C929" t="s">
        <v>34</v>
      </c>
      <c r="D929" s="4">
        <v>429572</v>
      </c>
      <c r="E929" t="s">
        <v>28</v>
      </c>
      <c r="F929">
        <v>700</v>
      </c>
      <c r="G929" s="1">
        <v>1597577</v>
      </c>
      <c r="H929" t="s">
        <v>74</v>
      </c>
      <c r="I929" t="s">
        <v>25</v>
      </c>
      <c r="J929" t="s">
        <v>23</v>
      </c>
      <c r="K929" s="5">
        <v>23430.99</v>
      </c>
      <c r="L929" t="s">
        <v>69</v>
      </c>
      <c r="N929">
        <v>15</v>
      </c>
      <c r="O929">
        <v>0</v>
      </c>
      <c r="P929">
        <v>129713</v>
      </c>
      <c r="Q929">
        <v>181830</v>
      </c>
    </row>
    <row r="930" spans="1:17" x14ac:dyDescent="0.2">
      <c r="A930">
        <v>483</v>
      </c>
      <c r="B930" t="s">
        <v>577</v>
      </c>
      <c r="C930" t="s">
        <v>34</v>
      </c>
      <c r="D930" s="4">
        <v>32450</v>
      </c>
      <c r="E930" t="s">
        <v>17</v>
      </c>
      <c r="F930">
        <v>711</v>
      </c>
      <c r="G930" s="1">
        <v>653904</v>
      </c>
      <c r="H930" t="s">
        <v>29</v>
      </c>
      <c r="I930" t="s">
        <v>32</v>
      </c>
      <c r="J930" t="s">
        <v>20</v>
      </c>
      <c r="K930" s="5">
        <v>11770.12</v>
      </c>
      <c r="L930" t="s">
        <v>40</v>
      </c>
      <c r="M930">
        <v>34</v>
      </c>
      <c r="N930">
        <v>11</v>
      </c>
      <c r="O930">
        <v>0</v>
      </c>
      <c r="P930">
        <v>129656</v>
      </c>
      <c r="Q930">
        <v>231308</v>
      </c>
    </row>
    <row r="931" spans="1:17" x14ac:dyDescent="0.2">
      <c r="A931">
        <v>72</v>
      </c>
      <c r="B931" t="s">
        <v>141</v>
      </c>
      <c r="C931" t="s">
        <v>16</v>
      </c>
      <c r="D931" s="4">
        <v>162360</v>
      </c>
      <c r="E931" t="s">
        <v>17</v>
      </c>
      <c r="F931">
        <v>720</v>
      </c>
      <c r="G931" s="1">
        <v>486875</v>
      </c>
      <c r="H931" t="s">
        <v>22</v>
      </c>
      <c r="I931" t="s">
        <v>32</v>
      </c>
      <c r="J931" t="s">
        <v>23</v>
      </c>
      <c r="K931" s="5">
        <v>8560.83</v>
      </c>
      <c r="L931" t="s">
        <v>142</v>
      </c>
      <c r="M931">
        <v>46</v>
      </c>
      <c r="N931">
        <v>16</v>
      </c>
      <c r="O931">
        <v>0</v>
      </c>
      <c r="P931">
        <v>129504</v>
      </c>
      <c r="Q931">
        <v>434654</v>
      </c>
    </row>
    <row r="932" spans="1:17" x14ac:dyDescent="0.2">
      <c r="A932">
        <v>1347</v>
      </c>
      <c r="B932" t="s">
        <v>1212</v>
      </c>
      <c r="C932" t="s">
        <v>16</v>
      </c>
      <c r="D932" s="4">
        <v>642246</v>
      </c>
      <c r="E932" t="s">
        <v>28</v>
      </c>
      <c r="F932">
        <v>691</v>
      </c>
      <c r="G932" s="1">
        <v>1207830</v>
      </c>
      <c r="H932" t="s">
        <v>79</v>
      </c>
      <c r="I932" t="s">
        <v>19</v>
      </c>
      <c r="J932" t="s">
        <v>20</v>
      </c>
      <c r="K932" s="5">
        <v>12581.42</v>
      </c>
      <c r="L932" t="s">
        <v>211</v>
      </c>
      <c r="N932">
        <v>7</v>
      </c>
      <c r="O932">
        <v>0</v>
      </c>
      <c r="P932">
        <v>129276</v>
      </c>
      <c r="Q932">
        <v>645194</v>
      </c>
    </row>
    <row r="933" spans="1:17" x14ac:dyDescent="0.2">
      <c r="A933">
        <v>1297</v>
      </c>
      <c r="B933" t="s">
        <v>1175</v>
      </c>
      <c r="C933" t="s">
        <v>16</v>
      </c>
      <c r="D933" s="4">
        <v>173118</v>
      </c>
      <c r="E933" t="s">
        <v>17</v>
      </c>
      <c r="F933">
        <v>714</v>
      </c>
      <c r="G933" s="1">
        <v>672790</v>
      </c>
      <c r="H933" t="s">
        <v>49</v>
      </c>
      <c r="I933" t="s">
        <v>32</v>
      </c>
      <c r="J933" t="s">
        <v>23</v>
      </c>
      <c r="K933" s="5">
        <v>17604.45</v>
      </c>
      <c r="L933" t="s">
        <v>189</v>
      </c>
      <c r="N933">
        <v>6</v>
      </c>
      <c r="O933">
        <v>0</v>
      </c>
      <c r="P933">
        <v>129010</v>
      </c>
      <c r="Q933">
        <v>183964</v>
      </c>
    </row>
    <row r="934" spans="1:17" x14ac:dyDescent="0.2">
      <c r="A934">
        <v>694</v>
      </c>
      <c r="B934" t="s">
        <v>744</v>
      </c>
      <c r="C934" t="s">
        <v>34</v>
      </c>
      <c r="D934" s="4">
        <v>77286</v>
      </c>
      <c r="E934" t="s">
        <v>17</v>
      </c>
      <c r="F934">
        <v>697</v>
      </c>
      <c r="G934" s="1">
        <v>1964429</v>
      </c>
      <c r="H934" t="s">
        <v>22</v>
      </c>
      <c r="I934" t="s">
        <v>19</v>
      </c>
      <c r="J934" t="s">
        <v>1699</v>
      </c>
      <c r="K934" s="5">
        <v>13489.24</v>
      </c>
      <c r="L934" t="s">
        <v>97</v>
      </c>
      <c r="N934">
        <v>7</v>
      </c>
      <c r="O934">
        <v>0</v>
      </c>
      <c r="P934">
        <v>128687</v>
      </c>
      <c r="Q934">
        <v>161260</v>
      </c>
    </row>
    <row r="935" spans="1:17" x14ac:dyDescent="0.2">
      <c r="A935">
        <v>753</v>
      </c>
      <c r="B935" t="s">
        <v>789</v>
      </c>
      <c r="C935" t="s">
        <v>16</v>
      </c>
      <c r="D935" s="4">
        <v>162074</v>
      </c>
      <c r="E935" t="s">
        <v>17</v>
      </c>
      <c r="F935">
        <v>712</v>
      </c>
      <c r="G935" s="1">
        <v>583224</v>
      </c>
      <c r="H935" t="s">
        <v>74</v>
      </c>
      <c r="I935" t="s">
        <v>25</v>
      </c>
      <c r="J935" t="s">
        <v>23</v>
      </c>
      <c r="K935" s="5">
        <v>4665.83</v>
      </c>
      <c r="L935" t="s">
        <v>783</v>
      </c>
      <c r="N935">
        <v>6</v>
      </c>
      <c r="O935">
        <v>0</v>
      </c>
      <c r="P935">
        <v>128231</v>
      </c>
      <c r="Q935">
        <v>159830</v>
      </c>
    </row>
    <row r="936" spans="1:17" x14ac:dyDescent="0.2">
      <c r="A936">
        <v>166</v>
      </c>
      <c r="B936" t="s">
        <v>262</v>
      </c>
      <c r="C936" t="s">
        <v>34</v>
      </c>
      <c r="D936" s="4">
        <v>168300</v>
      </c>
      <c r="E936" t="s">
        <v>28</v>
      </c>
      <c r="F936">
        <v>702</v>
      </c>
      <c r="G936" s="1">
        <v>688522</v>
      </c>
      <c r="H936" t="s">
        <v>42</v>
      </c>
      <c r="I936" t="s">
        <v>32</v>
      </c>
      <c r="J936" t="s">
        <v>78</v>
      </c>
      <c r="K936" s="5">
        <v>11762.14</v>
      </c>
      <c r="L936" t="s">
        <v>113</v>
      </c>
      <c r="M936">
        <v>30</v>
      </c>
      <c r="N936">
        <v>9</v>
      </c>
      <c r="O936">
        <v>0</v>
      </c>
      <c r="P936">
        <v>128041</v>
      </c>
      <c r="Q936">
        <v>273042</v>
      </c>
    </row>
    <row r="937" spans="1:17" x14ac:dyDescent="0.2">
      <c r="A937">
        <v>82</v>
      </c>
      <c r="B937" t="s">
        <v>156</v>
      </c>
      <c r="C937" t="s">
        <v>16</v>
      </c>
      <c r="D937" s="4">
        <v>89320</v>
      </c>
      <c r="E937" t="s">
        <v>17</v>
      </c>
      <c r="F937">
        <v>748</v>
      </c>
      <c r="G937" s="1">
        <v>1832075</v>
      </c>
      <c r="H937" t="s">
        <v>37</v>
      </c>
      <c r="I937" t="s">
        <v>19</v>
      </c>
      <c r="J937" t="s">
        <v>78</v>
      </c>
      <c r="K937" s="5">
        <v>13312.92</v>
      </c>
      <c r="L937" t="s">
        <v>157</v>
      </c>
      <c r="N937">
        <v>6</v>
      </c>
      <c r="O937">
        <v>0</v>
      </c>
      <c r="P937">
        <v>127946</v>
      </c>
      <c r="Q937">
        <v>216260</v>
      </c>
    </row>
    <row r="938" spans="1:17" x14ac:dyDescent="0.2">
      <c r="A938">
        <v>1117</v>
      </c>
      <c r="B938" t="s">
        <v>1044</v>
      </c>
      <c r="C938" t="s">
        <v>34</v>
      </c>
      <c r="D938" s="4">
        <v>52074</v>
      </c>
      <c r="E938" t="s">
        <v>17</v>
      </c>
      <c r="F938">
        <v>737</v>
      </c>
      <c r="G938" s="1">
        <v>877021</v>
      </c>
      <c r="H938" t="s">
        <v>55</v>
      </c>
      <c r="I938" t="s">
        <v>32</v>
      </c>
      <c r="J938" t="s">
        <v>23</v>
      </c>
      <c r="K938" s="5">
        <v>4743.16</v>
      </c>
      <c r="L938" t="s">
        <v>97</v>
      </c>
      <c r="N938">
        <v>7</v>
      </c>
      <c r="O938">
        <v>0</v>
      </c>
      <c r="P938">
        <v>127889</v>
      </c>
      <c r="Q938">
        <v>315766</v>
      </c>
    </row>
    <row r="939" spans="1:17" x14ac:dyDescent="0.2">
      <c r="A939">
        <v>1250</v>
      </c>
      <c r="B939" t="s">
        <v>1139</v>
      </c>
      <c r="C939" t="s">
        <v>16</v>
      </c>
      <c r="D939" s="4">
        <v>327294</v>
      </c>
      <c r="E939" t="s">
        <v>17</v>
      </c>
      <c r="F939">
        <v>738</v>
      </c>
      <c r="G939" s="1">
        <v>1224873</v>
      </c>
      <c r="H939" t="s">
        <v>42</v>
      </c>
      <c r="I939" t="s">
        <v>19</v>
      </c>
      <c r="J939" t="s">
        <v>20</v>
      </c>
      <c r="K939" s="5">
        <v>19189.62</v>
      </c>
      <c r="L939" t="s">
        <v>467</v>
      </c>
      <c r="N939">
        <v>8</v>
      </c>
      <c r="O939">
        <v>0</v>
      </c>
      <c r="P939">
        <v>127775</v>
      </c>
      <c r="Q939">
        <v>294734</v>
      </c>
    </row>
    <row r="940" spans="1:17" x14ac:dyDescent="0.2">
      <c r="A940">
        <v>1973</v>
      </c>
      <c r="B940" t="s">
        <v>1672</v>
      </c>
      <c r="C940" t="s">
        <v>16</v>
      </c>
      <c r="D940" s="4">
        <v>157080</v>
      </c>
      <c r="E940" t="s">
        <v>17</v>
      </c>
      <c r="F940">
        <v>720</v>
      </c>
      <c r="G940" s="1">
        <v>1280125</v>
      </c>
      <c r="H940" t="s">
        <v>22</v>
      </c>
      <c r="I940" t="s">
        <v>32</v>
      </c>
      <c r="J940" t="s">
        <v>23</v>
      </c>
      <c r="K940" s="5">
        <v>20588.59</v>
      </c>
      <c r="L940" t="s">
        <v>61</v>
      </c>
      <c r="M940">
        <v>5</v>
      </c>
      <c r="N940">
        <v>10</v>
      </c>
      <c r="O940">
        <v>0</v>
      </c>
      <c r="P940">
        <v>127756</v>
      </c>
      <c r="Q940">
        <v>283404</v>
      </c>
    </row>
    <row r="941" spans="1:17" x14ac:dyDescent="0.2">
      <c r="A941">
        <v>969</v>
      </c>
      <c r="B941" t="s">
        <v>946</v>
      </c>
      <c r="C941" t="s">
        <v>16</v>
      </c>
      <c r="D941" s="4">
        <v>214566</v>
      </c>
      <c r="E941" t="s">
        <v>17</v>
      </c>
      <c r="F941">
        <v>694</v>
      </c>
      <c r="G941" s="1">
        <v>965105</v>
      </c>
      <c r="H941" t="s">
        <v>55</v>
      </c>
      <c r="I941" t="s">
        <v>32</v>
      </c>
      <c r="J941" t="s">
        <v>23</v>
      </c>
      <c r="K941" s="5">
        <v>8525.11</v>
      </c>
      <c r="L941" t="s">
        <v>99</v>
      </c>
      <c r="N941">
        <v>5</v>
      </c>
      <c r="O941">
        <v>1</v>
      </c>
      <c r="P941">
        <v>127452</v>
      </c>
      <c r="Q941">
        <v>163064</v>
      </c>
    </row>
    <row r="942" spans="1:17" x14ac:dyDescent="0.2">
      <c r="A942">
        <v>757</v>
      </c>
      <c r="B942" t="s">
        <v>794</v>
      </c>
      <c r="C942" t="s">
        <v>16</v>
      </c>
      <c r="D942" s="4">
        <v>347028</v>
      </c>
      <c r="E942" t="s">
        <v>17</v>
      </c>
      <c r="F942">
        <v>743</v>
      </c>
      <c r="G942" s="1">
        <v>1685889</v>
      </c>
      <c r="H942" t="s">
        <v>49</v>
      </c>
      <c r="I942" t="s">
        <v>19</v>
      </c>
      <c r="J942" t="s">
        <v>23</v>
      </c>
      <c r="K942" s="5">
        <v>8836.9</v>
      </c>
      <c r="L942" t="s">
        <v>211</v>
      </c>
      <c r="N942">
        <v>13</v>
      </c>
      <c r="O942">
        <v>1</v>
      </c>
      <c r="P942">
        <v>127224</v>
      </c>
      <c r="Q942">
        <v>403612</v>
      </c>
    </row>
    <row r="943" spans="1:17" x14ac:dyDescent="0.2">
      <c r="A943">
        <v>1800</v>
      </c>
      <c r="B943" t="s">
        <v>1543</v>
      </c>
      <c r="C943" t="s">
        <v>16</v>
      </c>
      <c r="D943" s="4">
        <v>499884</v>
      </c>
      <c r="E943" t="s">
        <v>28</v>
      </c>
      <c r="F943">
        <v>737</v>
      </c>
      <c r="G943" s="1">
        <v>1126206</v>
      </c>
      <c r="H943" t="s">
        <v>22</v>
      </c>
      <c r="I943" t="s">
        <v>19</v>
      </c>
      <c r="J943" t="s">
        <v>23</v>
      </c>
      <c r="K943" s="5">
        <v>28061.29</v>
      </c>
      <c r="L943" t="s">
        <v>187</v>
      </c>
      <c r="N943">
        <v>7</v>
      </c>
      <c r="O943">
        <v>0</v>
      </c>
      <c r="P943">
        <v>126939</v>
      </c>
      <c r="Q943">
        <v>347490</v>
      </c>
    </row>
    <row r="944" spans="1:17" x14ac:dyDescent="0.2">
      <c r="A944">
        <v>1666</v>
      </c>
      <c r="B944" t="s">
        <v>1441</v>
      </c>
      <c r="C944" t="s">
        <v>16</v>
      </c>
      <c r="D944" s="4">
        <v>215512</v>
      </c>
      <c r="E944" t="s">
        <v>17</v>
      </c>
      <c r="F944">
        <v>708</v>
      </c>
      <c r="G944" s="1">
        <v>1535048</v>
      </c>
      <c r="H944" t="s">
        <v>22</v>
      </c>
      <c r="I944" t="s">
        <v>19</v>
      </c>
      <c r="J944" t="s">
        <v>23</v>
      </c>
      <c r="K944" s="5">
        <v>9325.39</v>
      </c>
      <c r="L944" t="s">
        <v>287</v>
      </c>
      <c r="M944">
        <v>38</v>
      </c>
      <c r="N944">
        <v>9</v>
      </c>
      <c r="O944">
        <v>1</v>
      </c>
      <c r="P944">
        <v>126388</v>
      </c>
      <c r="Q944">
        <v>206712</v>
      </c>
    </row>
    <row r="945" spans="1:17" x14ac:dyDescent="0.2">
      <c r="A945">
        <v>54</v>
      </c>
      <c r="B945" t="s">
        <v>115</v>
      </c>
      <c r="C945" t="s">
        <v>34</v>
      </c>
      <c r="D945" s="4">
        <v>374176</v>
      </c>
      <c r="E945" t="s">
        <v>28</v>
      </c>
      <c r="F945">
        <v>652</v>
      </c>
      <c r="G945" s="1">
        <v>1239199</v>
      </c>
      <c r="H945" t="s">
        <v>22</v>
      </c>
      <c r="I945" t="s">
        <v>19</v>
      </c>
      <c r="J945" t="s">
        <v>78</v>
      </c>
      <c r="K945" s="5">
        <v>5163.25</v>
      </c>
      <c r="L945" t="s">
        <v>116</v>
      </c>
      <c r="M945">
        <v>42</v>
      </c>
      <c r="N945">
        <v>10</v>
      </c>
      <c r="O945">
        <v>0</v>
      </c>
      <c r="P945">
        <v>126350</v>
      </c>
      <c r="Q945">
        <v>415602</v>
      </c>
    </row>
    <row r="946" spans="1:17" x14ac:dyDescent="0.2">
      <c r="A946">
        <v>104</v>
      </c>
      <c r="B946" t="s">
        <v>184</v>
      </c>
      <c r="C946" t="s">
        <v>16</v>
      </c>
      <c r="D946" s="4">
        <v>33022</v>
      </c>
      <c r="E946" t="s">
        <v>17</v>
      </c>
      <c r="F946">
        <v>723</v>
      </c>
      <c r="G946" s="1">
        <v>1673007</v>
      </c>
      <c r="H946" t="s">
        <v>55</v>
      </c>
      <c r="I946" t="s">
        <v>32</v>
      </c>
      <c r="J946" t="s">
        <v>23</v>
      </c>
      <c r="K946" s="5">
        <v>25234.47</v>
      </c>
      <c r="L946" t="s">
        <v>185</v>
      </c>
      <c r="M946">
        <v>80</v>
      </c>
      <c r="N946">
        <v>13</v>
      </c>
      <c r="O946">
        <v>0</v>
      </c>
      <c r="P946">
        <v>125609</v>
      </c>
      <c r="Q946">
        <v>323928</v>
      </c>
    </row>
    <row r="947" spans="1:17" x14ac:dyDescent="0.2">
      <c r="A947">
        <v>1467</v>
      </c>
      <c r="B947" t="s">
        <v>1303</v>
      </c>
      <c r="C947" t="s">
        <v>34</v>
      </c>
      <c r="D947" s="4">
        <v>291500</v>
      </c>
      <c r="E947" t="s">
        <v>28</v>
      </c>
      <c r="F947">
        <v>609</v>
      </c>
      <c r="G947" s="1">
        <v>840731</v>
      </c>
      <c r="H947" t="s">
        <v>22</v>
      </c>
      <c r="I947" t="s">
        <v>32</v>
      </c>
      <c r="J947" t="s">
        <v>23</v>
      </c>
      <c r="K947" s="5">
        <v>20317.46</v>
      </c>
      <c r="L947" t="s">
        <v>142</v>
      </c>
      <c r="N947">
        <v>5</v>
      </c>
      <c r="O947">
        <v>0</v>
      </c>
      <c r="P947">
        <v>125191</v>
      </c>
      <c r="Q947">
        <v>151470</v>
      </c>
    </row>
    <row r="948" spans="1:17" x14ac:dyDescent="0.2">
      <c r="A948">
        <v>816</v>
      </c>
      <c r="B948" t="s">
        <v>839</v>
      </c>
      <c r="C948" t="s">
        <v>34</v>
      </c>
      <c r="D948" s="4">
        <v>110814</v>
      </c>
      <c r="E948" t="s">
        <v>17</v>
      </c>
      <c r="F948">
        <v>742</v>
      </c>
      <c r="G948" s="1">
        <v>459325</v>
      </c>
      <c r="H948" t="s">
        <v>49</v>
      </c>
      <c r="I948" t="s">
        <v>25</v>
      </c>
      <c r="J948" t="s">
        <v>23</v>
      </c>
      <c r="K948" s="5">
        <v>8306.23</v>
      </c>
      <c r="L948" t="s">
        <v>840</v>
      </c>
      <c r="M948">
        <v>43</v>
      </c>
      <c r="N948">
        <v>15</v>
      </c>
      <c r="O948">
        <v>0</v>
      </c>
      <c r="P948">
        <v>125153</v>
      </c>
      <c r="Q948">
        <v>296956</v>
      </c>
    </row>
    <row r="949" spans="1:17" x14ac:dyDescent="0.2">
      <c r="A949">
        <v>905</v>
      </c>
      <c r="B949" t="s">
        <v>903</v>
      </c>
      <c r="C949" t="s">
        <v>16</v>
      </c>
      <c r="D949" s="4">
        <v>92092</v>
      </c>
      <c r="E949" t="s">
        <v>17</v>
      </c>
      <c r="F949">
        <v>723</v>
      </c>
      <c r="G949" s="1">
        <v>852188</v>
      </c>
      <c r="H949" t="s">
        <v>18</v>
      </c>
      <c r="I949" t="s">
        <v>32</v>
      </c>
      <c r="J949" t="s">
        <v>78</v>
      </c>
      <c r="K949" s="5">
        <v>10439.17</v>
      </c>
      <c r="L949" t="s">
        <v>456</v>
      </c>
      <c r="N949">
        <v>6</v>
      </c>
      <c r="O949">
        <v>0</v>
      </c>
      <c r="P949">
        <v>124583</v>
      </c>
      <c r="Q949">
        <v>142560</v>
      </c>
    </row>
    <row r="950" spans="1:17" x14ac:dyDescent="0.2">
      <c r="A950">
        <v>1605</v>
      </c>
      <c r="B950" t="s">
        <v>1396</v>
      </c>
      <c r="C950" t="s">
        <v>16</v>
      </c>
      <c r="D950" s="4">
        <v>213664</v>
      </c>
      <c r="E950" t="s">
        <v>17</v>
      </c>
      <c r="F950">
        <v>736</v>
      </c>
      <c r="G950" s="1">
        <v>776948</v>
      </c>
      <c r="H950" t="s">
        <v>42</v>
      </c>
      <c r="I950" t="s">
        <v>32</v>
      </c>
      <c r="J950" t="s">
        <v>23</v>
      </c>
      <c r="K950" s="5">
        <v>8028.45</v>
      </c>
      <c r="L950" t="s">
        <v>507</v>
      </c>
      <c r="M950">
        <v>20</v>
      </c>
      <c r="N950">
        <v>5</v>
      </c>
      <c r="O950">
        <v>0</v>
      </c>
      <c r="P950">
        <v>124203</v>
      </c>
      <c r="Q950">
        <v>191246</v>
      </c>
    </row>
    <row r="951" spans="1:17" x14ac:dyDescent="0.2">
      <c r="A951">
        <v>157</v>
      </c>
      <c r="B951" t="s">
        <v>250</v>
      </c>
      <c r="C951" t="s">
        <v>34</v>
      </c>
      <c r="D951" s="4">
        <v>393558</v>
      </c>
      <c r="E951" t="s">
        <v>28</v>
      </c>
      <c r="F951">
        <v>678</v>
      </c>
      <c r="G951" s="1">
        <v>2317392</v>
      </c>
      <c r="H951" t="s">
        <v>42</v>
      </c>
      <c r="I951" t="s">
        <v>25</v>
      </c>
      <c r="J951" t="s">
        <v>23</v>
      </c>
      <c r="K951" s="5">
        <v>22015.3</v>
      </c>
      <c r="L951" t="s">
        <v>182</v>
      </c>
      <c r="M951">
        <v>27</v>
      </c>
      <c r="N951">
        <v>8</v>
      </c>
      <c r="O951">
        <v>0</v>
      </c>
      <c r="P951">
        <v>124184</v>
      </c>
      <c r="Q951">
        <v>145552</v>
      </c>
    </row>
    <row r="952" spans="1:17" x14ac:dyDescent="0.2">
      <c r="A952">
        <v>1858</v>
      </c>
      <c r="B952" t="s">
        <v>1582</v>
      </c>
      <c r="C952" t="s">
        <v>16</v>
      </c>
      <c r="D952" s="4">
        <v>234102</v>
      </c>
      <c r="E952" t="s">
        <v>17</v>
      </c>
      <c r="F952">
        <v>728</v>
      </c>
      <c r="G952" s="1">
        <v>1141710</v>
      </c>
      <c r="H952" t="s">
        <v>22</v>
      </c>
      <c r="I952" t="s">
        <v>32</v>
      </c>
      <c r="J952" t="s">
        <v>23</v>
      </c>
      <c r="K952" s="5">
        <v>5423.17</v>
      </c>
      <c r="L952" t="s">
        <v>113</v>
      </c>
      <c r="N952">
        <v>6</v>
      </c>
      <c r="O952">
        <v>0</v>
      </c>
      <c r="P952">
        <v>124146</v>
      </c>
      <c r="Q952">
        <v>151932</v>
      </c>
    </row>
    <row r="953" spans="1:17" x14ac:dyDescent="0.2">
      <c r="A953">
        <v>1133</v>
      </c>
      <c r="B953" t="s">
        <v>1056</v>
      </c>
      <c r="C953" t="s">
        <v>16</v>
      </c>
      <c r="D953" s="4">
        <v>336798</v>
      </c>
      <c r="E953" t="s">
        <v>17</v>
      </c>
      <c r="F953">
        <v>691</v>
      </c>
      <c r="G953" s="1">
        <v>1260441</v>
      </c>
      <c r="H953" t="s">
        <v>22</v>
      </c>
      <c r="I953" t="s">
        <v>19</v>
      </c>
      <c r="J953" t="s">
        <v>23</v>
      </c>
      <c r="K953" s="5">
        <v>13129.57</v>
      </c>
      <c r="L953" t="s">
        <v>1016</v>
      </c>
      <c r="M953">
        <v>38</v>
      </c>
      <c r="N953">
        <v>18</v>
      </c>
      <c r="O953">
        <v>0</v>
      </c>
      <c r="P953">
        <v>124089</v>
      </c>
      <c r="Q953">
        <v>733062</v>
      </c>
    </row>
    <row r="954" spans="1:17" x14ac:dyDescent="0.2">
      <c r="A954">
        <v>1287</v>
      </c>
      <c r="B954" t="s">
        <v>1166</v>
      </c>
      <c r="C954" t="s">
        <v>16</v>
      </c>
      <c r="D954" s="4">
        <v>173712</v>
      </c>
      <c r="E954" t="s">
        <v>17</v>
      </c>
      <c r="F954">
        <v>723</v>
      </c>
      <c r="G954" s="1">
        <v>656355</v>
      </c>
      <c r="H954" t="s">
        <v>29</v>
      </c>
      <c r="I954" t="s">
        <v>32</v>
      </c>
      <c r="J954" t="s">
        <v>23</v>
      </c>
      <c r="K954" s="5">
        <v>11978.55</v>
      </c>
      <c r="L954" t="s">
        <v>214</v>
      </c>
      <c r="M954">
        <v>27</v>
      </c>
      <c r="N954">
        <v>9</v>
      </c>
      <c r="O954">
        <v>0</v>
      </c>
      <c r="P954">
        <v>124051</v>
      </c>
      <c r="Q954">
        <v>271524</v>
      </c>
    </row>
    <row r="955" spans="1:17" x14ac:dyDescent="0.2">
      <c r="A955">
        <v>1875</v>
      </c>
      <c r="B955" t="s">
        <v>1596</v>
      </c>
      <c r="C955" t="s">
        <v>34</v>
      </c>
      <c r="D955" s="4">
        <v>557040</v>
      </c>
      <c r="E955" t="s">
        <v>17</v>
      </c>
      <c r="F955">
        <v>640</v>
      </c>
      <c r="G955" s="1">
        <v>1828104</v>
      </c>
      <c r="H955" t="s">
        <v>49</v>
      </c>
      <c r="I955" t="s">
        <v>32</v>
      </c>
      <c r="J955" t="s">
        <v>78</v>
      </c>
      <c r="K955" s="5">
        <v>18281.04</v>
      </c>
      <c r="L955" t="s">
        <v>356</v>
      </c>
      <c r="N955">
        <v>4</v>
      </c>
      <c r="O955">
        <v>0</v>
      </c>
      <c r="P955">
        <v>123557</v>
      </c>
      <c r="Q955">
        <v>364980</v>
      </c>
    </row>
    <row r="956" spans="1:17" x14ac:dyDescent="0.2">
      <c r="A956">
        <v>1880</v>
      </c>
      <c r="B956" t="s">
        <v>1599</v>
      </c>
      <c r="C956" t="s">
        <v>16</v>
      </c>
      <c r="D956" s="4">
        <v>263846</v>
      </c>
      <c r="E956" t="s">
        <v>17</v>
      </c>
      <c r="F956">
        <v>724</v>
      </c>
      <c r="G956" s="1">
        <v>759544</v>
      </c>
      <c r="H956" t="s">
        <v>42</v>
      </c>
      <c r="I956" t="s">
        <v>32</v>
      </c>
      <c r="J956" t="s">
        <v>23</v>
      </c>
      <c r="K956" s="5">
        <v>13355.29</v>
      </c>
      <c r="L956" t="s">
        <v>214</v>
      </c>
      <c r="M956">
        <v>25</v>
      </c>
      <c r="N956">
        <v>10</v>
      </c>
      <c r="O956">
        <v>0</v>
      </c>
      <c r="P956">
        <v>123253</v>
      </c>
      <c r="Q956">
        <v>248622</v>
      </c>
    </row>
    <row r="957" spans="1:17" x14ac:dyDescent="0.2">
      <c r="A957">
        <v>1402</v>
      </c>
      <c r="B957" t="s">
        <v>1256</v>
      </c>
      <c r="C957" t="s">
        <v>16</v>
      </c>
      <c r="D957" s="4">
        <v>329780</v>
      </c>
      <c r="E957" t="s">
        <v>28</v>
      </c>
      <c r="F957">
        <v>679</v>
      </c>
      <c r="G957" s="1">
        <v>918194</v>
      </c>
      <c r="H957" t="s">
        <v>18</v>
      </c>
      <c r="I957" t="s">
        <v>19</v>
      </c>
      <c r="J957" t="s">
        <v>78</v>
      </c>
      <c r="K957" s="5">
        <v>7957.77</v>
      </c>
      <c r="L957" t="s">
        <v>617</v>
      </c>
      <c r="N957">
        <v>3</v>
      </c>
      <c r="O957">
        <v>0</v>
      </c>
      <c r="P957">
        <v>123120</v>
      </c>
      <c r="Q957">
        <v>145464</v>
      </c>
    </row>
    <row r="958" spans="1:17" x14ac:dyDescent="0.2">
      <c r="A958">
        <v>1847</v>
      </c>
      <c r="B958" t="s">
        <v>1579</v>
      </c>
      <c r="C958" t="s">
        <v>16</v>
      </c>
      <c r="D958" s="4">
        <v>233332</v>
      </c>
      <c r="E958" t="s">
        <v>17</v>
      </c>
      <c r="F958">
        <v>724</v>
      </c>
      <c r="G958" s="1">
        <v>921272</v>
      </c>
      <c r="H958" t="s">
        <v>22</v>
      </c>
      <c r="I958" t="s">
        <v>19</v>
      </c>
      <c r="J958" t="s">
        <v>23</v>
      </c>
      <c r="K958" s="5">
        <v>12437.21</v>
      </c>
      <c r="L958" t="s">
        <v>113</v>
      </c>
      <c r="M958">
        <v>34</v>
      </c>
      <c r="N958">
        <v>10</v>
      </c>
      <c r="O958">
        <v>0</v>
      </c>
      <c r="P958">
        <v>123120</v>
      </c>
      <c r="Q958">
        <v>304612</v>
      </c>
    </row>
    <row r="959" spans="1:17" x14ac:dyDescent="0.2">
      <c r="A959">
        <v>1676</v>
      </c>
      <c r="B959" t="s">
        <v>1448</v>
      </c>
      <c r="C959" t="s">
        <v>16</v>
      </c>
      <c r="D959" s="4">
        <v>174108</v>
      </c>
      <c r="E959" t="s">
        <v>28</v>
      </c>
      <c r="F959">
        <v>643</v>
      </c>
      <c r="G959" s="1">
        <v>1221662</v>
      </c>
      <c r="H959" t="s">
        <v>49</v>
      </c>
      <c r="I959" t="s">
        <v>32</v>
      </c>
      <c r="J959" t="s">
        <v>23</v>
      </c>
      <c r="K959" s="5">
        <v>10567.42</v>
      </c>
      <c r="L959" t="s">
        <v>492</v>
      </c>
      <c r="N959">
        <v>5</v>
      </c>
      <c r="O959">
        <v>0</v>
      </c>
      <c r="P959">
        <v>122265</v>
      </c>
      <c r="Q959">
        <v>169752</v>
      </c>
    </row>
    <row r="960" spans="1:17" x14ac:dyDescent="0.2">
      <c r="A960">
        <v>994</v>
      </c>
      <c r="B960" t="s">
        <v>962</v>
      </c>
      <c r="C960" t="s">
        <v>16</v>
      </c>
      <c r="D960" s="4">
        <v>168102</v>
      </c>
      <c r="E960" t="s">
        <v>17</v>
      </c>
      <c r="F960">
        <v>714</v>
      </c>
      <c r="G960" s="1">
        <v>427272</v>
      </c>
      <c r="H960" t="s">
        <v>31</v>
      </c>
      <c r="I960" t="s">
        <v>32</v>
      </c>
      <c r="J960" t="s">
        <v>23</v>
      </c>
      <c r="K960" s="5">
        <v>13815.28</v>
      </c>
      <c r="L960" t="s">
        <v>354</v>
      </c>
      <c r="M960">
        <v>14</v>
      </c>
      <c r="N960">
        <v>18</v>
      </c>
      <c r="O960">
        <v>0</v>
      </c>
      <c r="P960">
        <v>122227</v>
      </c>
      <c r="Q960">
        <v>550660</v>
      </c>
    </row>
    <row r="961" spans="1:17" x14ac:dyDescent="0.2">
      <c r="A961">
        <v>1410</v>
      </c>
      <c r="B961" t="s">
        <v>1262</v>
      </c>
      <c r="C961" t="s">
        <v>34</v>
      </c>
      <c r="D961" s="4">
        <v>217514</v>
      </c>
      <c r="E961" t="s">
        <v>17</v>
      </c>
      <c r="F961">
        <v>654</v>
      </c>
      <c r="G961" s="1">
        <v>525996</v>
      </c>
      <c r="I961" t="s">
        <v>25</v>
      </c>
      <c r="J961" t="s">
        <v>23</v>
      </c>
      <c r="K961" s="5">
        <v>4996.8100000000004</v>
      </c>
      <c r="L961" t="s">
        <v>396</v>
      </c>
      <c r="N961">
        <v>7</v>
      </c>
      <c r="O961">
        <v>0</v>
      </c>
      <c r="P961">
        <v>122227</v>
      </c>
      <c r="Q961">
        <v>202202</v>
      </c>
    </row>
    <row r="962" spans="1:17" x14ac:dyDescent="0.2">
      <c r="A962">
        <v>7</v>
      </c>
      <c r="B962" t="s">
        <v>36</v>
      </c>
      <c r="C962" t="s">
        <v>16</v>
      </c>
      <c r="D962" s="4">
        <v>217646</v>
      </c>
      <c r="E962" t="s">
        <v>17</v>
      </c>
      <c r="F962">
        <v>730</v>
      </c>
      <c r="G962" s="1">
        <v>1184194</v>
      </c>
      <c r="H962" t="s">
        <v>37</v>
      </c>
      <c r="I962" t="s">
        <v>19</v>
      </c>
      <c r="J962" t="s">
        <v>23</v>
      </c>
      <c r="K962" s="5">
        <v>10855.08</v>
      </c>
      <c r="L962" t="s">
        <v>38</v>
      </c>
      <c r="M962">
        <v>10</v>
      </c>
      <c r="N962">
        <v>13</v>
      </c>
      <c r="O962">
        <v>1</v>
      </c>
      <c r="P962">
        <v>122170</v>
      </c>
      <c r="Q962">
        <v>272052</v>
      </c>
    </row>
    <row r="963" spans="1:17" x14ac:dyDescent="0.2">
      <c r="A963">
        <v>510</v>
      </c>
      <c r="B963" t="s">
        <v>602</v>
      </c>
      <c r="C963" t="s">
        <v>34</v>
      </c>
      <c r="D963" s="4">
        <v>321420</v>
      </c>
      <c r="E963" t="s">
        <v>17</v>
      </c>
      <c r="F963">
        <v>745</v>
      </c>
      <c r="G963" s="1">
        <v>1542192</v>
      </c>
      <c r="H963" t="s">
        <v>29</v>
      </c>
      <c r="I963" t="s">
        <v>19</v>
      </c>
      <c r="J963" t="s">
        <v>23</v>
      </c>
      <c r="K963" s="5">
        <v>12106.23</v>
      </c>
      <c r="L963" t="s">
        <v>336</v>
      </c>
      <c r="M963">
        <v>39</v>
      </c>
      <c r="N963">
        <v>4</v>
      </c>
      <c r="O963">
        <v>0</v>
      </c>
      <c r="P963">
        <v>121657</v>
      </c>
      <c r="Q963">
        <v>145068</v>
      </c>
    </row>
    <row r="964" spans="1:17" x14ac:dyDescent="0.2">
      <c r="A964">
        <v>480</v>
      </c>
      <c r="B964" t="s">
        <v>575</v>
      </c>
      <c r="C964" t="s">
        <v>16</v>
      </c>
      <c r="D964" s="4">
        <v>324346</v>
      </c>
      <c r="E964" t="s">
        <v>17</v>
      </c>
      <c r="F964">
        <v>742</v>
      </c>
      <c r="G964" s="1">
        <v>954370</v>
      </c>
      <c r="H964" t="s">
        <v>49</v>
      </c>
      <c r="I964" t="s">
        <v>32</v>
      </c>
      <c r="J964" t="s">
        <v>23</v>
      </c>
      <c r="K964" s="5">
        <v>17019.63</v>
      </c>
      <c r="L964" t="s">
        <v>189</v>
      </c>
      <c r="M964">
        <v>34</v>
      </c>
      <c r="N964">
        <v>17</v>
      </c>
      <c r="O964">
        <v>0</v>
      </c>
      <c r="P964">
        <v>121448</v>
      </c>
      <c r="Q964">
        <v>404096</v>
      </c>
    </row>
    <row r="965" spans="1:17" x14ac:dyDescent="0.2">
      <c r="A965">
        <v>1864</v>
      </c>
      <c r="B965" t="s">
        <v>1586</v>
      </c>
      <c r="C965" t="s">
        <v>16</v>
      </c>
      <c r="D965" s="4">
        <v>66770</v>
      </c>
      <c r="E965" t="s">
        <v>17</v>
      </c>
      <c r="F965">
        <v>733</v>
      </c>
      <c r="G965" s="1">
        <v>358701</v>
      </c>
      <c r="I965" t="s">
        <v>32</v>
      </c>
      <c r="J965" t="s">
        <v>23</v>
      </c>
      <c r="K965" s="5">
        <v>4573.49</v>
      </c>
      <c r="L965" t="s">
        <v>54</v>
      </c>
      <c r="N965">
        <v>8</v>
      </c>
      <c r="O965">
        <v>0</v>
      </c>
      <c r="P965">
        <v>121410</v>
      </c>
      <c r="Q965">
        <v>182336</v>
      </c>
    </row>
    <row r="966" spans="1:17" x14ac:dyDescent="0.2">
      <c r="A966">
        <v>1964</v>
      </c>
      <c r="B966" t="s">
        <v>1665</v>
      </c>
      <c r="C966" t="s">
        <v>16</v>
      </c>
      <c r="D966" s="4">
        <v>268466</v>
      </c>
      <c r="E966" t="s">
        <v>28</v>
      </c>
      <c r="F966">
        <v>722</v>
      </c>
      <c r="G966" s="1">
        <v>2318532</v>
      </c>
      <c r="H966" t="s">
        <v>31</v>
      </c>
      <c r="I966" t="s">
        <v>32</v>
      </c>
      <c r="J966" t="s">
        <v>39</v>
      </c>
      <c r="K966" s="5">
        <v>21639.67</v>
      </c>
      <c r="L966" t="s">
        <v>101</v>
      </c>
      <c r="N966">
        <v>9</v>
      </c>
      <c r="O966">
        <v>1</v>
      </c>
      <c r="P966">
        <v>121296</v>
      </c>
      <c r="Q966">
        <v>282018</v>
      </c>
    </row>
    <row r="967" spans="1:17" x14ac:dyDescent="0.2">
      <c r="A967">
        <v>20</v>
      </c>
      <c r="B967" t="s">
        <v>60</v>
      </c>
      <c r="C967" t="s">
        <v>16</v>
      </c>
      <c r="D967" s="4">
        <v>390390</v>
      </c>
      <c r="E967" t="s">
        <v>17</v>
      </c>
      <c r="F967">
        <v>747</v>
      </c>
      <c r="G967" s="1">
        <v>1791738</v>
      </c>
      <c r="H967" t="s">
        <v>18</v>
      </c>
      <c r="I967" t="s">
        <v>19</v>
      </c>
      <c r="J967" t="s">
        <v>20</v>
      </c>
      <c r="K967" s="5">
        <v>2478.5500000000002</v>
      </c>
      <c r="L967" t="s">
        <v>61</v>
      </c>
      <c r="N967">
        <v>6</v>
      </c>
      <c r="O967">
        <v>0</v>
      </c>
      <c r="P967">
        <v>121182</v>
      </c>
      <c r="Q967">
        <v>801812</v>
      </c>
    </row>
    <row r="968" spans="1:17" x14ac:dyDescent="0.2">
      <c r="A968">
        <v>826</v>
      </c>
      <c r="B968" t="s">
        <v>850</v>
      </c>
      <c r="C968" t="s">
        <v>34</v>
      </c>
      <c r="D968" s="4">
        <v>260260</v>
      </c>
      <c r="E968" t="s">
        <v>28</v>
      </c>
      <c r="F968">
        <v>730</v>
      </c>
      <c r="G968" s="1">
        <v>1236197</v>
      </c>
      <c r="H968" t="s">
        <v>55</v>
      </c>
      <c r="I968" t="s">
        <v>19</v>
      </c>
      <c r="J968" t="s">
        <v>23</v>
      </c>
      <c r="K968" s="5">
        <v>21015.33</v>
      </c>
      <c r="L968" t="s">
        <v>437</v>
      </c>
      <c r="M968">
        <v>30</v>
      </c>
      <c r="N968">
        <v>10</v>
      </c>
      <c r="O968">
        <v>0</v>
      </c>
      <c r="P968">
        <v>121106</v>
      </c>
      <c r="Q968">
        <v>308198</v>
      </c>
    </row>
    <row r="969" spans="1:17" x14ac:dyDescent="0.2">
      <c r="A969">
        <v>1970</v>
      </c>
      <c r="B969" t="s">
        <v>1670</v>
      </c>
      <c r="C969" t="s">
        <v>16</v>
      </c>
      <c r="D969" s="4">
        <v>206756</v>
      </c>
      <c r="E969" t="s">
        <v>17</v>
      </c>
      <c r="F969">
        <v>726</v>
      </c>
      <c r="G969" s="1">
        <v>529872</v>
      </c>
      <c r="H969" t="s">
        <v>22</v>
      </c>
      <c r="I969" t="s">
        <v>32</v>
      </c>
      <c r="J969" t="s">
        <v>23</v>
      </c>
      <c r="K969" s="5">
        <v>12981.75</v>
      </c>
      <c r="L969" t="s">
        <v>384</v>
      </c>
      <c r="N969">
        <v>6</v>
      </c>
      <c r="O969">
        <v>0</v>
      </c>
      <c r="P969">
        <v>120859</v>
      </c>
      <c r="Q969">
        <v>157586</v>
      </c>
    </row>
    <row r="970" spans="1:17" x14ac:dyDescent="0.2">
      <c r="A970">
        <v>1236</v>
      </c>
      <c r="B970" t="s">
        <v>1126</v>
      </c>
      <c r="C970" t="s">
        <v>16</v>
      </c>
      <c r="D970" s="4">
        <v>443960</v>
      </c>
      <c r="E970" t="s">
        <v>28</v>
      </c>
      <c r="F970">
        <v>638</v>
      </c>
      <c r="G970" s="1">
        <v>3163215</v>
      </c>
      <c r="H970" t="s">
        <v>49</v>
      </c>
      <c r="I970" t="s">
        <v>19</v>
      </c>
      <c r="J970" t="s">
        <v>78</v>
      </c>
      <c r="K970" s="5">
        <v>67218.39</v>
      </c>
      <c r="L970" t="s">
        <v>311</v>
      </c>
      <c r="M970">
        <v>8</v>
      </c>
      <c r="N970">
        <v>17</v>
      </c>
      <c r="O970">
        <v>0</v>
      </c>
      <c r="P970">
        <v>120726</v>
      </c>
      <c r="Q970">
        <v>170874</v>
      </c>
    </row>
    <row r="971" spans="1:17" x14ac:dyDescent="0.2">
      <c r="A971">
        <v>458</v>
      </c>
      <c r="B971" t="s">
        <v>560</v>
      </c>
      <c r="C971" t="s">
        <v>34</v>
      </c>
      <c r="D971" s="4">
        <v>131934</v>
      </c>
      <c r="E971" t="s">
        <v>17</v>
      </c>
      <c r="F971">
        <v>717</v>
      </c>
      <c r="G971" s="1">
        <v>531734</v>
      </c>
      <c r="H971" t="s">
        <v>74</v>
      </c>
      <c r="I971" t="s">
        <v>32</v>
      </c>
      <c r="J971" t="s">
        <v>23</v>
      </c>
      <c r="K971" s="5">
        <v>16395.099999999999</v>
      </c>
      <c r="L971" t="s">
        <v>561</v>
      </c>
      <c r="N971">
        <v>9</v>
      </c>
      <c r="O971">
        <v>0</v>
      </c>
      <c r="P971">
        <v>120612</v>
      </c>
      <c r="Q971">
        <v>160512</v>
      </c>
    </row>
    <row r="972" spans="1:17" x14ac:dyDescent="0.2">
      <c r="A972">
        <v>1407</v>
      </c>
      <c r="B972" t="s">
        <v>1260</v>
      </c>
      <c r="C972" t="s">
        <v>34</v>
      </c>
      <c r="D972" s="4">
        <v>392722</v>
      </c>
      <c r="E972" t="s">
        <v>17</v>
      </c>
      <c r="F972">
        <v>748</v>
      </c>
      <c r="G972" s="1">
        <v>1168215</v>
      </c>
      <c r="H972" t="s">
        <v>37</v>
      </c>
      <c r="I972" t="s">
        <v>25</v>
      </c>
      <c r="J972" t="s">
        <v>23</v>
      </c>
      <c r="K972" s="5">
        <v>15089.42</v>
      </c>
      <c r="L972" t="s">
        <v>326</v>
      </c>
      <c r="M972">
        <v>30</v>
      </c>
      <c r="N972">
        <v>18</v>
      </c>
      <c r="O972">
        <v>0</v>
      </c>
      <c r="P972">
        <v>120498</v>
      </c>
      <c r="Q972">
        <v>375056</v>
      </c>
    </row>
    <row r="973" spans="1:17" x14ac:dyDescent="0.2">
      <c r="A973">
        <v>1515</v>
      </c>
      <c r="B973" t="s">
        <v>1330</v>
      </c>
      <c r="C973" t="s">
        <v>16</v>
      </c>
      <c r="D973" s="4">
        <v>87648</v>
      </c>
      <c r="E973" t="s">
        <v>17</v>
      </c>
      <c r="F973">
        <v>746</v>
      </c>
      <c r="G973" s="1">
        <v>305102</v>
      </c>
      <c r="H973" t="s">
        <v>79</v>
      </c>
      <c r="I973" t="s">
        <v>32</v>
      </c>
      <c r="J973" t="s">
        <v>23</v>
      </c>
      <c r="K973" s="5">
        <v>5313.73</v>
      </c>
      <c r="L973" t="s">
        <v>120</v>
      </c>
      <c r="N973">
        <v>3</v>
      </c>
      <c r="O973">
        <v>0</v>
      </c>
      <c r="P973">
        <v>120498</v>
      </c>
      <c r="Q973">
        <v>356840</v>
      </c>
    </row>
    <row r="974" spans="1:17" x14ac:dyDescent="0.2">
      <c r="A974">
        <v>1513</v>
      </c>
      <c r="B974" t="s">
        <v>1328</v>
      </c>
      <c r="C974" t="s">
        <v>16</v>
      </c>
      <c r="D974" s="4">
        <v>322652</v>
      </c>
      <c r="E974" t="s">
        <v>17</v>
      </c>
      <c r="F974">
        <v>733</v>
      </c>
      <c r="G974" s="1">
        <v>724470</v>
      </c>
      <c r="H974" t="s">
        <v>79</v>
      </c>
      <c r="I974" t="s">
        <v>32</v>
      </c>
      <c r="J974" t="s">
        <v>23</v>
      </c>
      <c r="K974" s="5">
        <v>11048.31</v>
      </c>
      <c r="L974" t="s">
        <v>99</v>
      </c>
      <c r="M974">
        <v>42</v>
      </c>
      <c r="N974">
        <v>10</v>
      </c>
      <c r="O974">
        <v>1</v>
      </c>
      <c r="P974">
        <v>120422</v>
      </c>
      <c r="Q974">
        <v>188958</v>
      </c>
    </row>
    <row r="975" spans="1:17" x14ac:dyDescent="0.2">
      <c r="A975">
        <v>1526</v>
      </c>
      <c r="B975" s="2" t="s">
        <v>1337</v>
      </c>
      <c r="C975" t="s">
        <v>34</v>
      </c>
      <c r="D975" s="4">
        <v>431948</v>
      </c>
      <c r="E975" t="s">
        <v>17</v>
      </c>
      <c r="F975">
        <v>671</v>
      </c>
      <c r="G975" s="1">
        <v>932615</v>
      </c>
      <c r="H975" t="s">
        <v>29</v>
      </c>
      <c r="I975" t="s">
        <v>19</v>
      </c>
      <c r="J975" t="s">
        <v>80</v>
      </c>
      <c r="K975" s="5">
        <v>10258.67</v>
      </c>
      <c r="L975" t="s">
        <v>261</v>
      </c>
      <c r="N975">
        <v>12</v>
      </c>
      <c r="O975">
        <v>0</v>
      </c>
      <c r="P975">
        <v>120194</v>
      </c>
      <c r="Q975">
        <v>529166</v>
      </c>
    </row>
    <row r="976" spans="1:17" x14ac:dyDescent="0.2">
      <c r="A976">
        <v>599</v>
      </c>
      <c r="B976" t="s">
        <v>669</v>
      </c>
      <c r="C976" t="s">
        <v>16</v>
      </c>
      <c r="D976" s="4">
        <v>152416</v>
      </c>
      <c r="E976" t="s">
        <v>17</v>
      </c>
      <c r="F976">
        <v>747</v>
      </c>
      <c r="G976" s="1">
        <v>637241</v>
      </c>
      <c r="H976" t="s">
        <v>31</v>
      </c>
      <c r="I976" t="s">
        <v>19</v>
      </c>
      <c r="J976" t="s">
        <v>23</v>
      </c>
      <c r="K976" s="5">
        <v>12521.76</v>
      </c>
      <c r="L976" t="s">
        <v>608</v>
      </c>
      <c r="N976">
        <v>9</v>
      </c>
      <c r="O976">
        <v>1</v>
      </c>
      <c r="P976">
        <v>120118</v>
      </c>
      <c r="Q976">
        <v>221122</v>
      </c>
    </row>
    <row r="977" spans="1:17" x14ac:dyDescent="0.2">
      <c r="A977">
        <v>1611</v>
      </c>
      <c r="B977" t="s">
        <v>1400</v>
      </c>
      <c r="C977" t="s">
        <v>16</v>
      </c>
      <c r="D977" s="4">
        <v>137610</v>
      </c>
      <c r="E977" t="s">
        <v>17</v>
      </c>
      <c r="F977">
        <v>735</v>
      </c>
      <c r="G977" s="1">
        <v>1114122</v>
      </c>
      <c r="H977" t="s">
        <v>55</v>
      </c>
      <c r="I977" t="s">
        <v>19</v>
      </c>
      <c r="J977" t="s">
        <v>23</v>
      </c>
      <c r="K977" s="5">
        <v>8615.93</v>
      </c>
      <c r="L977" t="s">
        <v>216</v>
      </c>
      <c r="N977">
        <v>10</v>
      </c>
      <c r="O977">
        <v>0</v>
      </c>
      <c r="P977">
        <v>119738</v>
      </c>
      <c r="Q977">
        <v>298804</v>
      </c>
    </row>
    <row r="978" spans="1:17" x14ac:dyDescent="0.2">
      <c r="A978">
        <v>278</v>
      </c>
      <c r="B978" t="s">
        <v>387</v>
      </c>
      <c r="C978" t="s">
        <v>16</v>
      </c>
      <c r="D978" s="4">
        <v>266926</v>
      </c>
      <c r="E978" t="s">
        <v>28</v>
      </c>
      <c r="F978">
        <v>725</v>
      </c>
      <c r="G978" s="1">
        <v>1632936</v>
      </c>
      <c r="I978" t="s">
        <v>19</v>
      </c>
      <c r="J978" t="s">
        <v>23</v>
      </c>
      <c r="K978" s="5">
        <v>20139.43</v>
      </c>
      <c r="L978" t="s">
        <v>46</v>
      </c>
      <c r="N978">
        <v>10</v>
      </c>
      <c r="O978">
        <v>1</v>
      </c>
      <c r="P978">
        <v>119586</v>
      </c>
      <c r="Q978">
        <v>422180</v>
      </c>
    </row>
    <row r="979" spans="1:17" x14ac:dyDescent="0.2">
      <c r="A979">
        <v>825</v>
      </c>
      <c r="B979" t="s">
        <v>849</v>
      </c>
      <c r="C979" t="s">
        <v>34</v>
      </c>
      <c r="D979" s="4">
        <v>133012</v>
      </c>
      <c r="E979" t="s">
        <v>28</v>
      </c>
      <c r="F979">
        <v>717</v>
      </c>
      <c r="G979" s="1">
        <v>1194606</v>
      </c>
      <c r="H979" t="s">
        <v>55</v>
      </c>
      <c r="I979" t="s">
        <v>32</v>
      </c>
      <c r="J979" t="s">
        <v>87</v>
      </c>
      <c r="K979" s="5">
        <v>12712.71</v>
      </c>
      <c r="L979" t="s">
        <v>476</v>
      </c>
      <c r="M979">
        <v>56</v>
      </c>
      <c r="N979">
        <v>9</v>
      </c>
      <c r="O979">
        <v>0</v>
      </c>
      <c r="P979">
        <v>119586</v>
      </c>
      <c r="Q979">
        <v>387904</v>
      </c>
    </row>
    <row r="980" spans="1:17" x14ac:dyDescent="0.2">
      <c r="A980">
        <v>221</v>
      </c>
      <c r="B980" t="s">
        <v>327</v>
      </c>
      <c r="C980" t="s">
        <v>16</v>
      </c>
      <c r="D980" s="4">
        <v>152790</v>
      </c>
      <c r="E980" t="s">
        <v>17</v>
      </c>
      <c r="F980">
        <v>743</v>
      </c>
      <c r="G980" s="1">
        <v>678661</v>
      </c>
      <c r="H980" t="s">
        <v>22</v>
      </c>
      <c r="I980" t="s">
        <v>32</v>
      </c>
      <c r="J980" t="s">
        <v>23</v>
      </c>
      <c r="K980" s="5">
        <v>4450.9399999999996</v>
      </c>
      <c r="L980" t="s">
        <v>76</v>
      </c>
      <c r="M980">
        <v>8</v>
      </c>
      <c r="N980">
        <v>5</v>
      </c>
      <c r="O980">
        <v>1</v>
      </c>
      <c r="P980">
        <v>119510</v>
      </c>
      <c r="Q980">
        <v>229086</v>
      </c>
    </row>
    <row r="981" spans="1:17" x14ac:dyDescent="0.2">
      <c r="A981">
        <v>841</v>
      </c>
      <c r="B981" t="s">
        <v>859</v>
      </c>
      <c r="C981" t="s">
        <v>16</v>
      </c>
      <c r="D981" s="4">
        <v>224092</v>
      </c>
      <c r="E981" t="s">
        <v>17</v>
      </c>
      <c r="F981">
        <v>721</v>
      </c>
      <c r="G981" s="1">
        <v>696730</v>
      </c>
      <c r="H981" t="s">
        <v>49</v>
      </c>
      <c r="I981" t="s">
        <v>32</v>
      </c>
      <c r="J981" t="s">
        <v>23</v>
      </c>
      <c r="K981" s="5">
        <v>10683.13</v>
      </c>
      <c r="L981" t="s">
        <v>680</v>
      </c>
      <c r="N981">
        <v>7</v>
      </c>
      <c r="O981">
        <v>0</v>
      </c>
      <c r="P981">
        <v>119377</v>
      </c>
      <c r="Q981">
        <v>219736</v>
      </c>
    </row>
    <row r="982" spans="1:17" x14ac:dyDescent="0.2">
      <c r="A982">
        <v>1673</v>
      </c>
      <c r="B982" t="s">
        <v>1446</v>
      </c>
      <c r="C982" t="s">
        <v>34</v>
      </c>
      <c r="D982" s="4">
        <v>213356</v>
      </c>
      <c r="E982" t="s">
        <v>17</v>
      </c>
      <c r="F982">
        <v>729</v>
      </c>
      <c r="G982" s="1">
        <v>799083</v>
      </c>
      <c r="H982" t="s">
        <v>79</v>
      </c>
      <c r="I982" t="s">
        <v>19</v>
      </c>
      <c r="J982" t="s">
        <v>23</v>
      </c>
      <c r="K982" s="5">
        <v>6306.1</v>
      </c>
      <c r="L982" t="s">
        <v>189</v>
      </c>
      <c r="M982">
        <v>18</v>
      </c>
      <c r="N982">
        <v>12</v>
      </c>
      <c r="O982">
        <v>0</v>
      </c>
      <c r="P982">
        <v>118617</v>
      </c>
      <c r="Q982">
        <v>224422</v>
      </c>
    </row>
    <row r="983" spans="1:17" x14ac:dyDescent="0.2">
      <c r="A983">
        <v>1839</v>
      </c>
      <c r="B983" t="s">
        <v>1573</v>
      </c>
      <c r="C983" t="s">
        <v>16</v>
      </c>
      <c r="D983" s="4">
        <v>131846</v>
      </c>
      <c r="E983" t="s">
        <v>17</v>
      </c>
      <c r="F983">
        <v>730</v>
      </c>
      <c r="G983" s="1">
        <v>1518176</v>
      </c>
      <c r="H983" t="s">
        <v>79</v>
      </c>
      <c r="I983" t="s">
        <v>25</v>
      </c>
      <c r="J983" t="s">
        <v>23</v>
      </c>
      <c r="K983" s="5">
        <v>14675.6</v>
      </c>
      <c r="L983" t="s">
        <v>114</v>
      </c>
      <c r="M983">
        <v>7</v>
      </c>
      <c r="N983">
        <v>16</v>
      </c>
      <c r="O983">
        <v>0</v>
      </c>
      <c r="P983">
        <v>118617</v>
      </c>
      <c r="Q983">
        <v>164890</v>
      </c>
    </row>
    <row r="984" spans="1:17" x14ac:dyDescent="0.2">
      <c r="A984">
        <v>498</v>
      </c>
      <c r="B984" t="s">
        <v>589</v>
      </c>
      <c r="C984" t="s">
        <v>34</v>
      </c>
      <c r="D984" s="4">
        <v>221320</v>
      </c>
      <c r="E984" t="s">
        <v>17</v>
      </c>
      <c r="F984">
        <v>740</v>
      </c>
      <c r="G984" s="1">
        <v>860130</v>
      </c>
      <c r="H984" t="s">
        <v>22</v>
      </c>
      <c r="I984" t="s">
        <v>19</v>
      </c>
      <c r="J984" t="s">
        <v>23</v>
      </c>
      <c r="K984" s="5">
        <v>5390.11</v>
      </c>
      <c r="L984" t="s">
        <v>76</v>
      </c>
      <c r="M984">
        <v>21</v>
      </c>
      <c r="N984">
        <v>11</v>
      </c>
      <c r="O984">
        <v>1</v>
      </c>
      <c r="P984">
        <v>117952</v>
      </c>
      <c r="Q984">
        <v>378334</v>
      </c>
    </row>
    <row r="985" spans="1:17" x14ac:dyDescent="0.2">
      <c r="A985">
        <v>783</v>
      </c>
      <c r="B985" t="s">
        <v>814</v>
      </c>
      <c r="C985" t="s">
        <v>16</v>
      </c>
      <c r="D985" s="4">
        <v>217888</v>
      </c>
      <c r="E985" t="s">
        <v>17</v>
      </c>
      <c r="F985">
        <v>735</v>
      </c>
      <c r="G985" s="1">
        <v>1223144</v>
      </c>
      <c r="H985" t="s">
        <v>18</v>
      </c>
      <c r="I985" t="s">
        <v>32</v>
      </c>
      <c r="J985" t="s">
        <v>23</v>
      </c>
      <c r="K985" s="5">
        <v>9163.51</v>
      </c>
      <c r="L985" t="s">
        <v>322</v>
      </c>
      <c r="N985">
        <v>8</v>
      </c>
      <c r="O985">
        <v>0</v>
      </c>
      <c r="P985">
        <v>117952</v>
      </c>
      <c r="Q985">
        <v>207570</v>
      </c>
    </row>
    <row r="986" spans="1:17" x14ac:dyDescent="0.2">
      <c r="A986">
        <v>777</v>
      </c>
      <c r="B986" t="s">
        <v>809</v>
      </c>
      <c r="C986" t="s">
        <v>34</v>
      </c>
      <c r="D986" s="4">
        <v>138380</v>
      </c>
      <c r="E986" t="s">
        <v>17</v>
      </c>
      <c r="F986">
        <v>735</v>
      </c>
      <c r="G986" s="1">
        <v>485792</v>
      </c>
      <c r="H986" t="s">
        <v>74</v>
      </c>
      <c r="I986" t="s">
        <v>32</v>
      </c>
      <c r="J986" t="s">
        <v>23</v>
      </c>
      <c r="K986" s="5">
        <v>8055.81</v>
      </c>
      <c r="L986" t="s">
        <v>329</v>
      </c>
      <c r="N986">
        <v>8</v>
      </c>
      <c r="O986">
        <v>0</v>
      </c>
      <c r="P986">
        <v>117838</v>
      </c>
      <c r="Q986">
        <v>339394</v>
      </c>
    </row>
    <row r="987" spans="1:17" x14ac:dyDescent="0.2">
      <c r="A987">
        <v>1418</v>
      </c>
      <c r="B987" t="s">
        <v>1268</v>
      </c>
      <c r="C987" t="s">
        <v>16</v>
      </c>
      <c r="D987" s="4">
        <v>411730</v>
      </c>
      <c r="E987" t="s">
        <v>28</v>
      </c>
      <c r="F987">
        <v>725</v>
      </c>
      <c r="G987" s="1">
        <v>2621164</v>
      </c>
      <c r="H987" t="s">
        <v>29</v>
      </c>
      <c r="I987" t="s">
        <v>32</v>
      </c>
      <c r="J987" t="s">
        <v>23</v>
      </c>
      <c r="K987" s="5">
        <v>18020.55</v>
      </c>
      <c r="L987" t="s">
        <v>46</v>
      </c>
      <c r="N987">
        <v>3</v>
      </c>
      <c r="O987">
        <v>0</v>
      </c>
      <c r="P987">
        <v>117762</v>
      </c>
      <c r="Q987">
        <v>592856</v>
      </c>
    </row>
    <row r="988" spans="1:17" x14ac:dyDescent="0.2">
      <c r="A988">
        <v>1088</v>
      </c>
      <c r="B988" t="s">
        <v>1022</v>
      </c>
      <c r="C988" t="s">
        <v>16</v>
      </c>
      <c r="D988" s="4">
        <v>48246</v>
      </c>
      <c r="E988" t="s">
        <v>17</v>
      </c>
      <c r="F988">
        <v>655</v>
      </c>
      <c r="G988" s="1">
        <v>787797</v>
      </c>
      <c r="H988" t="s">
        <v>29</v>
      </c>
      <c r="I988" t="s">
        <v>19</v>
      </c>
      <c r="J988" t="s">
        <v>20</v>
      </c>
      <c r="K988" s="5">
        <v>2934.55</v>
      </c>
      <c r="L988" t="s">
        <v>189</v>
      </c>
      <c r="N988">
        <v>14</v>
      </c>
      <c r="O988">
        <v>0</v>
      </c>
      <c r="P988">
        <v>117686</v>
      </c>
      <c r="Q988">
        <v>293700</v>
      </c>
    </row>
    <row r="989" spans="1:17" x14ac:dyDescent="0.2">
      <c r="A989">
        <v>373</v>
      </c>
      <c r="B989" t="s">
        <v>481</v>
      </c>
      <c r="C989" t="s">
        <v>16</v>
      </c>
      <c r="D989" s="4">
        <v>353232</v>
      </c>
      <c r="E989" t="s">
        <v>17</v>
      </c>
      <c r="F989">
        <v>712</v>
      </c>
      <c r="G989" s="1">
        <v>823707</v>
      </c>
      <c r="H989" t="s">
        <v>22</v>
      </c>
      <c r="I989" t="s">
        <v>19</v>
      </c>
      <c r="J989" t="s">
        <v>23</v>
      </c>
      <c r="K989" s="5">
        <v>13659.67</v>
      </c>
      <c r="L989" t="s">
        <v>482</v>
      </c>
      <c r="M989">
        <v>41</v>
      </c>
      <c r="N989">
        <v>9</v>
      </c>
      <c r="O989">
        <v>0</v>
      </c>
      <c r="P989">
        <v>117496</v>
      </c>
      <c r="Q989">
        <v>242968</v>
      </c>
    </row>
    <row r="990" spans="1:17" x14ac:dyDescent="0.2">
      <c r="A990">
        <v>375</v>
      </c>
      <c r="B990" t="s">
        <v>483</v>
      </c>
      <c r="C990" t="s">
        <v>16</v>
      </c>
      <c r="D990" s="4">
        <v>221056</v>
      </c>
      <c r="E990" t="s">
        <v>17</v>
      </c>
      <c r="F990">
        <v>741</v>
      </c>
      <c r="G990" s="1">
        <v>954560</v>
      </c>
      <c r="H990" t="s">
        <v>22</v>
      </c>
      <c r="I990" t="s">
        <v>32</v>
      </c>
      <c r="J990" t="s">
        <v>23</v>
      </c>
      <c r="K990" s="5">
        <v>9386.57</v>
      </c>
      <c r="L990" t="s">
        <v>30</v>
      </c>
      <c r="M990">
        <v>13</v>
      </c>
      <c r="N990">
        <v>19</v>
      </c>
      <c r="O990">
        <v>0</v>
      </c>
      <c r="P990">
        <v>117420</v>
      </c>
      <c r="Q990">
        <v>229658</v>
      </c>
    </row>
    <row r="991" spans="1:17" x14ac:dyDescent="0.2">
      <c r="A991">
        <v>1282</v>
      </c>
      <c r="B991" t="s">
        <v>1163</v>
      </c>
      <c r="C991" t="s">
        <v>16</v>
      </c>
      <c r="D991" s="4">
        <v>129976</v>
      </c>
      <c r="E991" t="s">
        <v>17</v>
      </c>
      <c r="F991">
        <v>719</v>
      </c>
      <c r="G991" s="1">
        <v>561222</v>
      </c>
      <c r="H991" t="s">
        <v>22</v>
      </c>
      <c r="I991" t="s">
        <v>32</v>
      </c>
      <c r="J991" t="s">
        <v>80</v>
      </c>
      <c r="K991" s="5">
        <v>10008.44</v>
      </c>
      <c r="L991" t="s">
        <v>24</v>
      </c>
      <c r="N991">
        <v>6</v>
      </c>
      <c r="O991">
        <v>0</v>
      </c>
      <c r="P991">
        <v>117401</v>
      </c>
      <c r="Q991">
        <v>142934</v>
      </c>
    </row>
    <row r="992" spans="1:17" x14ac:dyDescent="0.2">
      <c r="A992">
        <v>879</v>
      </c>
      <c r="B992" t="s">
        <v>881</v>
      </c>
      <c r="C992" t="s">
        <v>16</v>
      </c>
      <c r="D992" s="4">
        <v>106106</v>
      </c>
      <c r="E992" t="s">
        <v>17</v>
      </c>
      <c r="F992">
        <v>719</v>
      </c>
      <c r="G992" s="1">
        <v>954579</v>
      </c>
      <c r="H992" t="s">
        <v>29</v>
      </c>
      <c r="I992" t="s">
        <v>25</v>
      </c>
      <c r="J992" t="s">
        <v>23</v>
      </c>
      <c r="K992" s="5">
        <v>4598</v>
      </c>
      <c r="L992" t="s">
        <v>322</v>
      </c>
      <c r="N992">
        <v>9</v>
      </c>
      <c r="O992">
        <v>1</v>
      </c>
      <c r="P992">
        <v>117344</v>
      </c>
      <c r="Q992">
        <v>358468</v>
      </c>
    </row>
    <row r="993" spans="1:17" x14ac:dyDescent="0.2">
      <c r="A993">
        <v>332</v>
      </c>
      <c r="B993" s="2" t="s">
        <v>436</v>
      </c>
      <c r="C993" t="s">
        <v>16</v>
      </c>
      <c r="D993" s="4">
        <v>170962</v>
      </c>
      <c r="E993" t="s">
        <v>17</v>
      </c>
      <c r="F993">
        <v>710</v>
      </c>
      <c r="G993" s="1">
        <v>598082</v>
      </c>
      <c r="H993" t="s">
        <v>79</v>
      </c>
      <c r="I993" t="s">
        <v>32</v>
      </c>
      <c r="J993" t="s">
        <v>23</v>
      </c>
      <c r="K993" s="5">
        <v>7426.15</v>
      </c>
      <c r="L993" t="s">
        <v>437</v>
      </c>
      <c r="M993">
        <v>5</v>
      </c>
      <c r="N993">
        <v>14</v>
      </c>
      <c r="O993">
        <v>0</v>
      </c>
      <c r="P993">
        <v>117211</v>
      </c>
      <c r="Q993">
        <v>622534</v>
      </c>
    </row>
    <row r="994" spans="1:17" x14ac:dyDescent="0.2">
      <c r="A994">
        <v>267</v>
      </c>
      <c r="B994" t="s">
        <v>378</v>
      </c>
      <c r="C994" t="s">
        <v>16</v>
      </c>
      <c r="D994" s="4">
        <v>157146</v>
      </c>
      <c r="E994" t="s">
        <v>17</v>
      </c>
      <c r="F994">
        <v>735</v>
      </c>
      <c r="G994" s="1">
        <v>678566</v>
      </c>
      <c r="H994" t="s">
        <v>79</v>
      </c>
      <c r="I994" t="s">
        <v>25</v>
      </c>
      <c r="J994" t="s">
        <v>23</v>
      </c>
      <c r="K994" s="5">
        <v>12610.11</v>
      </c>
      <c r="L994" t="s">
        <v>290</v>
      </c>
      <c r="N994">
        <v>7</v>
      </c>
      <c r="O994">
        <v>0</v>
      </c>
      <c r="P994">
        <v>116793</v>
      </c>
      <c r="Q994">
        <v>426602</v>
      </c>
    </row>
    <row r="995" spans="1:17" x14ac:dyDescent="0.2">
      <c r="A995">
        <v>212</v>
      </c>
      <c r="B995" t="s">
        <v>315</v>
      </c>
      <c r="C995" t="s">
        <v>16</v>
      </c>
      <c r="D995" s="4">
        <v>104368</v>
      </c>
      <c r="E995" t="s">
        <v>17</v>
      </c>
      <c r="F995">
        <v>691</v>
      </c>
      <c r="G995" s="1">
        <v>853974</v>
      </c>
      <c r="H995" t="s">
        <v>74</v>
      </c>
      <c r="I995" t="s">
        <v>32</v>
      </c>
      <c r="J995" t="s">
        <v>23</v>
      </c>
      <c r="K995" s="5">
        <v>22559.08</v>
      </c>
      <c r="L995" t="s">
        <v>77</v>
      </c>
      <c r="M995">
        <v>32</v>
      </c>
      <c r="N995">
        <v>10</v>
      </c>
      <c r="O995">
        <v>1</v>
      </c>
      <c r="P995">
        <v>116223</v>
      </c>
      <c r="Q995">
        <v>195580</v>
      </c>
    </row>
    <row r="996" spans="1:17" x14ac:dyDescent="0.2">
      <c r="A996">
        <v>652</v>
      </c>
      <c r="B996" t="s">
        <v>709</v>
      </c>
      <c r="C996" t="s">
        <v>16</v>
      </c>
      <c r="D996" s="4">
        <v>111034</v>
      </c>
      <c r="E996" t="s">
        <v>17</v>
      </c>
      <c r="F996">
        <v>699</v>
      </c>
      <c r="G996" s="1">
        <v>348707</v>
      </c>
      <c r="H996" t="s">
        <v>37</v>
      </c>
      <c r="I996" t="s">
        <v>32</v>
      </c>
      <c r="J996" t="s">
        <v>23</v>
      </c>
      <c r="K996" s="5">
        <v>5957.07</v>
      </c>
      <c r="L996" t="s">
        <v>710</v>
      </c>
      <c r="N996">
        <v>5</v>
      </c>
      <c r="O996">
        <v>0</v>
      </c>
      <c r="P996">
        <v>116204</v>
      </c>
      <c r="Q996">
        <v>190586</v>
      </c>
    </row>
    <row r="997" spans="1:17" x14ac:dyDescent="0.2">
      <c r="A997">
        <v>1696</v>
      </c>
      <c r="B997" t="s">
        <v>1465</v>
      </c>
      <c r="C997" t="s">
        <v>16</v>
      </c>
      <c r="D997" s="4">
        <v>224730</v>
      </c>
      <c r="E997" t="s">
        <v>17</v>
      </c>
      <c r="F997">
        <v>747</v>
      </c>
      <c r="G997" s="1">
        <v>873392</v>
      </c>
      <c r="H997" t="s">
        <v>55</v>
      </c>
      <c r="I997" t="s">
        <v>19</v>
      </c>
      <c r="J997" t="s">
        <v>23</v>
      </c>
      <c r="K997" s="5">
        <v>3879.42</v>
      </c>
      <c r="L997" t="s">
        <v>701</v>
      </c>
      <c r="N997">
        <v>17</v>
      </c>
      <c r="O997">
        <v>0</v>
      </c>
      <c r="P997">
        <v>116033</v>
      </c>
      <c r="Q997">
        <v>574112</v>
      </c>
    </row>
    <row r="998" spans="1:17" x14ac:dyDescent="0.2">
      <c r="A998">
        <v>279</v>
      </c>
      <c r="B998" t="s">
        <v>388</v>
      </c>
      <c r="C998" t="s">
        <v>34</v>
      </c>
      <c r="D998" s="4">
        <v>224796</v>
      </c>
      <c r="E998" t="s">
        <v>17</v>
      </c>
      <c r="F998">
        <v>681</v>
      </c>
      <c r="G998" s="1">
        <v>573819</v>
      </c>
      <c r="H998" t="s">
        <v>74</v>
      </c>
      <c r="I998" t="s">
        <v>25</v>
      </c>
      <c r="J998" t="s">
        <v>80</v>
      </c>
      <c r="K998" s="5">
        <v>4925.37</v>
      </c>
      <c r="L998" t="s">
        <v>120</v>
      </c>
      <c r="M998">
        <v>20</v>
      </c>
      <c r="N998">
        <v>6</v>
      </c>
      <c r="O998">
        <v>0</v>
      </c>
      <c r="P998">
        <v>115862</v>
      </c>
      <c r="Q998">
        <v>296780</v>
      </c>
    </row>
    <row r="999" spans="1:17" x14ac:dyDescent="0.2">
      <c r="A999">
        <v>119</v>
      </c>
      <c r="B999" t="s">
        <v>205</v>
      </c>
      <c r="C999" t="s">
        <v>34</v>
      </c>
      <c r="D999" s="4">
        <v>509586</v>
      </c>
      <c r="E999" t="s">
        <v>28</v>
      </c>
      <c r="F999">
        <v>678</v>
      </c>
      <c r="G999" s="1">
        <v>1816001</v>
      </c>
      <c r="H999" t="s">
        <v>42</v>
      </c>
      <c r="I999" t="s">
        <v>32</v>
      </c>
      <c r="J999" t="s">
        <v>23</v>
      </c>
      <c r="K999" s="5">
        <v>26180.67</v>
      </c>
      <c r="L999" t="s">
        <v>45</v>
      </c>
      <c r="M999">
        <v>74</v>
      </c>
      <c r="N999">
        <v>32</v>
      </c>
      <c r="O999">
        <v>1</v>
      </c>
      <c r="P999">
        <v>115672</v>
      </c>
      <c r="Q999">
        <v>319638</v>
      </c>
    </row>
    <row r="1000" spans="1:17" x14ac:dyDescent="0.2">
      <c r="A1000">
        <v>1693</v>
      </c>
      <c r="B1000" t="s">
        <v>1462</v>
      </c>
      <c r="C1000" t="s">
        <v>34</v>
      </c>
      <c r="D1000" s="4">
        <v>171710</v>
      </c>
      <c r="E1000" t="s">
        <v>17</v>
      </c>
      <c r="F1000">
        <v>731</v>
      </c>
      <c r="G1000" s="1">
        <v>926820</v>
      </c>
      <c r="H1000" t="s">
        <v>53</v>
      </c>
      <c r="I1000" t="s">
        <v>32</v>
      </c>
      <c r="J1000" t="s">
        <v>23</v>
      </c>
      <c r="K1000" s="5">
        <v>12203.13</v>
      </c>
      <c r="L1000" t="s">
        <v>290</v>
      </c>
      <c r="N1000">
        <v>19</v>
      </c>
      <c r="O1000">
        <v>1</v>
      </c>
      <c r="P1000">
        <v>115672</v>
      </c>
      <c r="Q1000">
        <v>379412</v>
      </c>
    </row>
    <row r="1001" spans="1:17" x14ac:dyDescent="0.2">
      <c r="A1001">
        <v>262</v>
      </c>
      <c r="B1001" t="s">
        <v>374</v>
      </c>
      <c r="C1001" t="s">
        <v>16</v>
      </c>
      <c r="D1001" s="4">
        <v>448272</v>
      </c>
      <c r="E1001" t="s">
        <v>28</v>
      </c>
      <c r="F1001">
        <v>716</v>
      </c>
      <c r="G1001" s="1">
        <v>1045285</v>
      </c>
      <c r="H1001" t="s">
        <v>22</v>
      </c>
      <c r="I1001" t="s">
        <v>19</v>
      </c>
      <c r="J1001" t="s">
        <v>23</v>
      </c>
      <c r="K1001" s="5">
        <v>16289.08</v>
      </c>
      <c r="L1001" t="s">
        <v>260</v>
      </c>
      <c r="M1001">
        <v>24</v>
      </c>
      <c r="N1001">
        <v>7</v>
      </c>
      <c r="O1001">
        <v>0</v>
      </c>
      <c r="P1001">
        <v>115558</v>
      </c>
      <c r="Q1001">
        <v>157432</v>
      </c>
    </row>
    <row r="1002" spans="1:17" x14ac:dyDescent="0.2">
      <c r="A1002">
        <v>1215</v>
      </c>
      <c r="B1002" t="s">
        <v>1108</v>
      </c>
      <c r="C1002" t="s">
        <v>16</v>
      </c>
      <c r="D1002" s="4">
        <v>311960</v>
      </c>
      <c r="E1002" t="s">
        <v>28</v>
      </c>
      <c r="F1002">
        <v>702</v>
      </c>
      <c r="G1002" s="1">
        <v>1393517</v>
      </c>
      <c r="H1002" t="s">
        <v>22</v>
      </c>
      <c r="I1002" t="s">
        <v>19</v>
      </c>
      <c r="J1002" t="s">
        <v>23</v>
      </c>
      <c r="K1002" s="5">
        <v>8779.14</v>
      </c>
      <c r="L1002" t="s">
        <v>252</v>
      </c>
      <c r="M1002">
        <v>58</v>
      </c>
      <c r="N1002">
        <v>14</v>
      </c>
      <c r="O1002">
        <v>0</v>
      </c>
      <c r="P1002">
        <v>115349</v>
      </c>
      <c r="Q1002">
        <v>344212</v>
      </c>
    </row>
    <row r="1003" spans="1:17" x14ac:dyDescent="0.2">
      <c r="A1003">
        <v>623</v>
      </c>
      <c r="B1003" t="s">
        <v>692</v>
      </c>
      <c r="C1003" t="s">
        <v>16</v>
      </c>
      <c r="D1003" s="4">
        <v>215974</v>
      </c>
      <c r="E1003" t="s">
        <v>17</v>
      </c>
      <c r="F1003">
        <v>716</v>
      </c>
      <c r="G1003" s="1">
        <v>1585455</v>
      </c>
      <c r="H1003" t="s">
        <v>31</v>
      </c>
      <c r="I1003" t="s">
        <v>32</v>
      </c>
      <c r="J1003" t="s">
        <v>23</v>
      </c>
      <c r="K1003" s="5">
        <v>16647.23</v>
      </c>
      <c r="L1003" t="s">
        <v>215</v>
      </c>
      <c r="N1003">
        <v>11</v>
      </c>
      <c r="O1003">
        <v>1</v>
      </c>
      <c r="P1003">
        <v>115273</v>
      </c>
      <c r="Q1003">
        <v>364672</v>
      </c>
    </row>
    <row r="1004" spans="1:17" x14ac:dyDescent="0.2">
      <c r="A1004">
        <v>646</v>
      </c>
      <c r="B1004" t="s">
        <v>706</v>
      </c>
      <c r="C1004" t="s">
        <v>34</v>
      </c>
      <c r="D1004" s="4">
        <v>353782</v>
      </c>
      <c r="E1004" t="s">
        <v>17</v>
      </c>
      <c r="F1004">
        <v>646</v>
      </c>
      <c r="G1004" s="1">
        <v>1524313</v>
      </c>
      <c r="H1004" t="s">
        <v>22</v>
      </c>
      <c r="I1004" t="s">
        <v>19</v>
      </c>
      <c r="J1004" t="s">
        <v>23</v>
      </c>
      <c r="K1004" s="5">
        <v>19816.05</v>
      </c>
      <c r="L1004" t="s">
        <v>707</v>
      </c>
      <c r="M1004">
        <v>42</v>
      </c>
      <c r="N1004">
        <v>7</v>
      </c>
      <c r="O1004">
        <v>0</v>
      </c>
      <c r="P1004">
        <v>114399</v>
      </c>
      <c r="Q1004">
        <v>129976</v>
      </c>
    </row>
    <row r="1005" spans="1:17" x14ac:dyDescent="0.2">
      <c r="A1005">
        <v>491</v>
      </c>
      <c r="B1005" t="s">
        <v>583</v>
      </c>
      <c r="C1005" t="s">
        <v>16</v>
      </c>
      <c r="D1005" s="4">
        <v>214962</v>
      </c>
      <c r="E1005" t="s">
        <v>17</v>
      </c>
      <c r="F1005">
        <v>745</v>
      </c>
      <c r="G1005" s="1">
        <v>540607</v>
      </c>
      <c r="H1005" t="s">
        <v>22</v>
      </c>
      <c r="I1005" t="s">
        <v>19</v>
      </c>
      <c r="J1005" t="s">
        <v>23</v>
      </c>
      <c r="K1005" s="5">
        <v>7703.74</v>
      </c>
      <c r="L1005" t="s">
        <v>54</v>
      </c>
      <c r="N1005">
        <v>7</v>
      </c>
      <c r="O1005">
        <v>0</v>
      </c>
      <c r="P1005">
        <v>114247</v>
      </c>
      <c r="Q1005">
        <v>399652</v>
      </c>
    </row>
    <row r="1006" spans="1:17" x14ac:dyDescent="0.2">
      <c r="A1006">
        <v>1448</v>
      </c>
      <c r="B1006" t="s">
        <v>1293</v>
      </c>
      <c r="C1006" t="s">
        <v>16</v>
      </c>
      <c r="D1006" s="4">
        <v>215798</v>
      </c>
      <c r="E1006" t="s">
        <v>17</v>
      </c>
      <c r="F1006">
        <v>725</v>
      </c>
      <c r="G1006" s="1">
        <v>1358994</v>
      </c>
      <c r="H1006" t="s">
        <v>55</v>
      </c>
      <c r="I1006" t="s">
        <v>32</v>
      </c>
      <c r="J1006" t="s">
        <v>23</v>
      </c>
      <c r="K1006" s="5">
        <v>2502.87</v>
      </c>
      <c r="L1006" t="s">
        <v>311</v>
      </c>
      <c r="N1006">
        <v>7</v>
      </c>
      <c r="O1006">
        <v>0</v>
      </c>
      <c r="P1006">
        <v>114133</v>
      </c>
      <c r="Q1006">
        <v>211442</v>
      </c>
    </row>
    <row r="1007" spans="1:17" x14ac:dyDescent="0.2">
      <c r="A1007">
        <v>38</v>
      </c>
      <c r="B1007" t="s">
        <v>91</v>
      </c>
      <c r="C1007" t="s">
        <v>16</v>
      </c>
      <c r="D1007" s="4">
        <v>161172</v>
      </c>
      <c r="E1007" t="s">
        <v>17</v>
      </c>
      <c r="F1007">
        <v>720</v>
      </c>
      <c r="G1007" s="1">
        <v>796499</v>
      </c>
      <c r="H1007" t="s">
        <v>18</v>
      </c>
      <c r="I1007" t="s">
        <v>19</v>
      </c>
      <c r="J1007" t="s">
        <v>23</v>
      </c>
      <c r="K1007" s="5">
        <v>3404.99</v>
      </c>
      <c r="L1007" t="s">
        <v>43</v>
      </c>
      <c r="N1007">
        <v>6</v>
      </c>
      <c r="O1007">
        <v>1</v>
      </c>
      <c r="P1007">
        <v>114095</v>
      </c>
      <c r="Q1007">
        <v>170038</v>
      </c>
    </row>
    <row r="1008" spans="1:17" x14ac:dyDescent="0.2">
      <c r="A1008">
        <v>1925</v>
      </c>
      <c r="B1008" t="s">
        <v>1636</v>
      </c>
      <c r="C1008" t="s">
        <v>16</v>
      </c>
      <c r="D1008" s="4">
        <v>219846</v>
      </c>
      <c r="E1008" t="s">
        <v>17</v>
      </c>
      <c r="F1008">
        <v>711</v>
      </c>
      <c r="G1008" s="1">
        <v>572451</v>
      </c>
      <c r="H1008" t="s">
        <v>74</v>
      </c>
      <c r="I1008" t="s">
        <v>32</v>
      </c>
      <c r="J1008" t="s">
        <v>23</v>
      </c>
      <c r="K1008" s="5">
        <v>13118.74</v>
      </c>
      <c r="L1008" t="s">
        <v>437</v>
      </c>
      <c r="M1008">
        <v>10</v>
      </c>
      <c r="N1008">
        <v>10</v>
      </c>
      <c r="O1008">
        <v>0</v>
      </c>
      <c r="P1008">
        <v>113525</v>
      </c>
      <c r="Q1008">
        <v>150216</v>
      </c>
    </row>
    <row r="1009" spans="1:17" x14ac:dyDescent="0.2">
      <c r="A1009">
        <v>786</v>
      </c>
      <c r="B1009" t="s">
        <v>815</v>
      </c>
      <c r="C1009" t="s">
        <v>34</v>
      </c>
      <c r="D1009" s="4">
        <v>216524</v>
      </c>
      <c r="E1009" t="s">
        <v>28</v>
      </c>
      <c r="F1009">
        <v>688</v>
      </c>
      <c r="G1009" s="1">
        <v>934990</v>
      </c>
      <c r="H1009" t="s">
        <v>49</v>
      </c>
      <c r="I1009" t="s">
        <v>32</v>
      </c>
      <c r="J1009" t="s">
        <v>23</v>
      </c>
      <c r="K1009" s="5">
        <v>16050.63</v>
      </c>
      <c r="L1009" t="s">
        <v>197</v>
      </c>
      <c r="M1009">
        <v>13</v>
      </c>
      <c r="N1009">
        <v>10</v>
      </c>
      <c r="O1009">
        <v>0</v>
      </c>
      <c r="P1009">
        <v>113373</v>
      </c>
      <c r="Q1009">
        <v>314072</v>
      </c>
    </row>
    <row r="1010" spans="1:17" x14ac:dyDescent="0.2">
      <c r="A1010">
        <v>1435</v>
      </c>
      <c r="B1010" s="2" t="s">
        <v>1284</v>
      </c>
      <c r="C1010" t="s">
        <v>34</v>
      </c>
      <c r="D1010" s="4">
        <v>207680</v>
      </c>
      <c r="E1010" t="s">
        <v>17</v>
      </c>
      <c r="F1010">
        <v>733</v>
      </c>
      <c r="G1010" s="1">
        <v>529511</v>
      </c>
      <c r="I1010" t="s">
        <v>19</v>
      </c>
      <c r="J1010" t="s">
        <v>23</v>
      </c>
      <c r="K1010" s="5">
        <v>7589.74</v>
      </c>
      <c r="L1010" t="s">
        <v>101</v>
      </c>
      <c r="N1010">
        <v>9</v>
      </c>
      <c r="O1010">
        <v>0</v>
      </c>
      <c r="P1010">
        <v>113316</v>
      </c>
      <c r="Q1010">
        <v>390522</v>
      </c>
    </row>
    <row r="1011" spans="1:17" x14ac:dyDescent="0.2">
      <c r="A1011">
        <v>341</v>
      </c>
      <c r="B1011" t="s">
        <v>442</v>
      </c>
      <c r="C1011" t="s">
        <v>16</v>
      </c>
      <c r="D1011" s="4">
        <v>88198</v>
      </c>
      <c r="E1011" t="s">
        <v>17</v>
      </c>
      <c r="F1011">
        <v>741</v>
      </c>
      <c r="G1011" s="1">
        <v>825968</v>
      </c>
      <c r="H1011" t="s">
        <v>37</v>
      </c>
      <c r="I1011" t="s">
        <v>19</v>
      </c>
      <c r="J1011" t="s">
        <v>23</v>
      </c>
      <c r="K1011" s="5">
        <v>3407.08</v>
      </c>
      <c r="L1011" t="s">
        <v>177</v>
      </c>
      <c r="N1011">
        <v>9</v>
      </c>
      <c r="O1011">
        <v>0</v>
      </c>
      <c r="P1011">
        <v>112727</v>
      </c>
      <c r="Q1011">
        <v>725098</v>
      </c>
    </row>
    <row r="1012" spans="1:17" x14ac:dyDescent="0.2">
      <c r="A1012">
        <v>1321</v>
      </c>
      <c r="B1012" t="s">
        <v>1192</v>
      </c>
      <c r="C1012" t="s">
        <v>16</v>
      </c>
      <c r="D1012" s="4">
        <v>67562</v>
      </c>
      <c r="E1012" t="s">
        <v>17</v>
      </c>
      <c r="F1012">
        <v>719</v>
      </c>
      <c r="G1012" s="1">
        <v>1264279</v>
      </c>
      <c r="H1012" t="s">
        <v>18</v>
      </c>
      <c r="I1012" t="s">
        <v>19</v>
      </c>
      <c r="J1012" t="s">
        <v>23</v>
      </c>
      <c r="K1012" s="5">
        <v>19490.77</v>
      </c>
      <c r="L1012" t="s">
        <v>214</v>
      </c>
      <c r="M1012">
        <v>78</v>
      </c>
      <c r="N1012">
        <v>8</v>
      </c>
      <c r="O1012">
        <v>0</v>
      </c>
      <c r="P1012">
        <v>112385</v>
      </c>
      <c r="Q1012">
        <v>130636</v>
      </c>
    </row>
    <row r="1013" spans="1:17" x14ac:dyDescent="0.2">
      <c r="A1013">
        <v>1663</v>
      </c>
      <c r="B1013" t="s">
        <v>1440</v>
      </c>
      <c r="C1013" t="s">
        <v>16</v>
      </c>
      <c r="D1013" s="4">
        <v>216414</v>
      </c>
      <c r="E1013" t="s">
        <v>17</v>
      </c>
      <c r="F1013">
        <v>706</v>
      </c>
      <c r="G1013" s="1">
        <v>1682127</v>
      </c>
      <c r="H1013" t="s">
        <v>22</v>
      </c>
      <c r="I1013" t="s">
        <v>19</v>
      </c>
      <c r="J1013" t="s">
        <v>1699</v>
      </c>
      <c r="K1013" s="5">
        <v>11816.86</v>
      </c>
      <c r="L1013" t="s">
        <v>124</v>
      </c>
      <c r="M1013">
        <v>47</v>
      </c>
      <c r="N1013">
        <v>18</v>
      </c>
      <c r="O1013">
        <v>1</v>
      </c>
      <c r="P1013">
        <v>112347</v>
      </c>
      <c r="Q1013">
        <v>357390</v>
      </c>
    </row>
    <row r="1014" spans="1:17" x14ac:dyDescent="0.2">
      <c r="A1014">
        <v>1581</v>
      </c>
      <c r="B1014" t="s">
        <v>1375</v>
      </c>
      <c r="C1014" t="s">
        <v>16</v>
      </c>
      <c r="D1014" s="4">
        <v>173646</v>
      </c>
      <c r="E1014" t="s">
        <v>17</v>
      </c>
      <c r="F1014">
        <v>710</v>
      </c>
      <c r="G1014" s="1">
        <v>875026</v>
      </c>
      <c r="H1014" t="s">
        <v>79</v>
      </c>
      <c r="I1014" t="s">
        <v>19</v>
      </c>
      <c r="J1014" t="s">
        <v>23</v>
      </c>
      <c r="K1014" s="5">
        <v>13949.61</v>
      </c>
      <c r="L1014" t="s">
        <v>336</v>
      </c>
      <c r="M1014">
        <v>19</v>
      </c>
      <c r="N1014">
        <v>11</v>
      </c>
      <c r="O1014">
        <v>0</v>
      </c>
      <c r="P1014">
        <v>112176</v>
      </c>
      <c r="Q1014">
        <v>195294</v>
      </c>
    </row>
    <row r="1015" spans="1:17" x14ac:dyDescent="0.2">
      <c r="A1015">
        <v>127</v>
      </c>
      <c r="B1015" t="s">
        <v>213</v>
      </c>
      <c r="C1015" t="s">
        <v>16</v>
      </c>
      <c r="D1015" s="4">
        <v>133078</v>
      </c>
      <c r="E1015" t="s">
        <v>17</v>
      </c>
      <c r="F1015">
        <v>709</v>
      </c>
      <c r="G1015" s="1">
        <v>804460</v>
      </c>
      <c r="H1015" t="s">
        <v>37</v>
      </c>
      <c r="I1015" t="s">
        <v>32</v>
      </c>
      <c r="J1015" t="s">
        <v>23</v>
      </c>
      <c r="K1015" s="5">
        <v>9117.34</v>
      </c>
      <c r="L1015" t="s">
        <v>214</v>
      </c>
      <c r="N1015">
        <v>10</v>
      </c>
      <c r="O1015">
        <v>0</v>
      </c>
      <c r="P1015">
        <v>111568</v>
      </c>
      <c r="Q1015">
        <v>243760</v>
      </c>
    </row>
    <row r="1016" spans="1:17" x14ac:dyDescent="0.2">
      <c r="A1016">
        <v>1622</v>
      </c>
      <c r="B1016" t="s">
        <v>1409</v>
      </c>
      <c r="C1016" t="s">
        <v>34</v>
      </c>
      <c r="D1016" s="4">
        <v>242748</v>
      </c>
      <c r="E1016" t="s">
        <v>28</v>
      </c>
      <c r="F1016">
        <v>680</v>
      </c>
      <c r="G1016" s="1">
        <v>795910</v>
      </c>
      <c r="H1016" t="s">
        <v>22</v>
      </c>
      <c r="I1016" t="s">
        <v>19</v>
      </c>
      <c r="J1016" t="s">
        <v>23</v>
      </c>
      <c r="K1016" s="5">
        <v>8887.44</v>
      </c>
      <c r="L1016" t="s">
        <v>467</v>
      </c>
      <c r="M1016">
        <v>28</v>
      </c>
      <c r="N1016">
        <v>6</v>
      </c>
      <c r="O1016">
        <v>1</v>
      </c>
      <c r="P1016">
        <v>111169</v>
      </c>
      <c r="Q1016">
        <v>242880</v>
      </c>
    </row>
    <row r="1017" spans="1:17" x14ac:dyDescent="0.2">
      <c r="A1017">
        <v>1642</v>
      </c>
      <c r="B1017" t="s">
        <v>1420</v>
      </c>
      <c r="C1017" t="s">
        <v>16</v>
      </c>
      <c r="D1017" s="4">
        <v>221716</v>
      </c>
      <c r="E1017" t="s">
        <v>28</v>
      </c>
      <c r="F1017">
        <v>719</v>
      </c>
      <c r="G1017" s="1">
        <v>1131906</v>
      </c>
      <c r="H1017" t="s">
        <v>22</v>
      </c>
      <c r="I1017" t="s">
        <v>32</v>
      </c>
      <c r="J1017" t="s">
        <v>23</v>
      </c>
      <c r="K1017" s="5">
        <v>20940.28</v>
      </c>
      <c r="L1017" t="s">
        <v>182</v>
      </c>
      <c r="M1017">
        <v>27</v>
      </c>
      <c r="N1017">
        <v>13</v>
      </c>
      <c r="O1017">
        <v>0</v>
      </c>
      <c r="P1017">
        <v>111150</v>
      </c>
      <c r="Q1017">
        <v>262130</v>
      </c>
    </row>
    <row r="1018" spans="1:17" x14ac:dyDescent="0.2">
      <c r="A1018">
        <v>813</v>
      </c>
      <c r="B1018" t="s">
        <v>836</v>
      </c>
      <c r="C1018" t="s">
        <v>34</v>
      </c>
      <c r="D1018" s="4">
        <v>446820</v>
      </c>
      <c r="E1018" t="s">
        <v>17</v>
      </c>
      <c r="F1018">
        <v>715</v>
      </c>
      <c r="G1018" s="1">
        <v>1254228</v>
      </c>
      <c r="H1018" t="s">
        <v>74</v>
      </c>
      <c r="I1018" t="s">
        <v>32</v>
      </c>
      <c r="J1018" t="s">
        <v>23</v>
      </c>
      <c r="K1018" s="5">
        <v>6427.89</v>
      </c>
      <c r="L1018" t="s">
        <v>290</v>
      </c>
      <c r="N1018">
        <v>3</v>
      </c>
      <c r="O1018">
        <v>0</v>
      </c>
      <c r="P1018">
        <v>110903</v>
      </c>
      <c r="Q1018">
        <v>214390</v>
      </c>
    </row>
    <row r="1019" spans="1:17" x14ac:dyDescent="0.2">
      <c r="A1019">
        <v>789</v>
      </c>
      <c r="B1019" s="2" t="s">
        <v>818</v>
      </c>
      <c r="C1019" t="s">
        <v>34</v>
      </c>
      <c r="D1019" s="4">
        <v>163878</v>
      </c>
      <c r="E1019" t="s">
        <v>17</v>
      </c>
      <c r="F1019">
        <v>741</v>
      </c>
      <c r="G1019" s="1">
        <v>1439402</v>
      </c>
      <c r="H1019" t="s">
        <v>55</v>
      </c>
      <c r="I1019" t="s">
        <v>19</v>
      </c>
      <c r="J1019" t="s">
        <v>23</v>
      </c>
      <c r="K1019" s="5">
        <v>14034.16</v>
      </c>
      <c r="L1019" t="s">
        <v>197</v>
      </c>
      <c r="M1019">
        <v>18</v>
      </c>
      <c r="N1019">
        <v>7</v>
      </c>
      <c r="O1019">
        <v>0</v>
      </c>
      <c r="P1019">
        <v>110865</v>
      </c>
      <c r="Q1019">
        <v>186604</v>
      </c>
    </row>
    <row r="1020" spans="1:17" x14ac:dyDescent="0.2">
      <c r="A1020">
        <v>1691</v>
      </c>
      <c r="B1020" t="s">
        <v>1460</v>
      </c>
      <c r="C1020" t="s">
        <v>16</v>
      </c>
      <c r="D1020" s="4">
        <v>472450</v>
      </c>
      <c r="E1020" t="s">
        <v>17</v>
      </c>
      <c r="F1020">
        <v>747</v>
      </c>
      <c r="G1020" s="1">
        <v>1398913</v>
      </c>
      <c r="H1020" t="s">
        <v>22</v>
      </c>
      <c r="I1020" t="s">
        <v>19</v>
      </c>
      <c r="J1020" t="s">
        <v>23</v>
      </c>
      <c r="K1020" s="5">
        <v>17952.72</v>
      </c>
      <c r="L1020" t="s">
        <v>439</v>
      </c>
      <c r="M1020">
        <v>4</v>
      </c>
      <c r="N1020">
        <v>11</v>
      </c>
      <c r="O1020">
        <v>0</v>
      </c>
      <c r="P1020">
        <v>110523</v>
      </c>
      <c r="Q1020">
        <v>699248</v>
      </c>
    </row>
    <row r="1021" spans="1:17" x14ac:dyDescent="0.2">
      <c r="A1021">
        <v>1737</v>
      </c>
      <c r="B1021" t="s">
        <v>1496</v>
      </c>
      <c r="C1021" t="s">
        <v>16</v>
      </c>
      <c r="D1021" s="4">
        <v>132308</v>
      </c>
      <c r="E1021" t="s">
        <v>17</v>
      </c>
      <c r="F1021">
        <v>716</v>
      </c>
      <c r="G1021" s="1">
        <v>721601</v>
      </c>
      <c r="I1021" t="s">
        <v>19</v>
      </c>
      <c r="J1021" t="s">
        <v>78</v>
      </c>
      <c r="K1021" s="5">
        <v>5526.34</v>
      </c>
      <c r="L1021" t="s">
        <v>1195</v>
      </c>
      <c r="M1021">
        <v>31</v>
      </c>
      <c r="N1021">
        <v>9</v>
      </c>
      <c r="O1021">
        <v>0</v>
      </c>
      <c r="P1021">
        <v>110466</v>
      </c>
      <c r="Q1021">
        <v>167640</v>
      </c>
    </row>
    <row r="1022" spans="1:17" x14ac:dyDescent="0.2">
      <c r="A1022">
        <v>59</v>
      </c>
      <c r="B1022" t="s">
        <v>123</v>
      </c>
      <c r="C1022" t="s">
        <v>16</v>
      </c>
      <c r="D1022" s="4">
        <v>130922</v>
      </c>
      <c r="E1022" t="s">
        <v>17</v>
      </c>
      <c r="F1022">
        <v>747</v>
      </c>
      <c r="G1022" s="1">
        <v>2261304</v>
      </c>
      <c r="H1022" t="s">
        <v>42</v>
      </c>
      <c r="I1022" t="s">
        <v>32</v>
      </c>
      <c r="J1022" t="s">
        <v>23</v>
      </c>
      <c r="K1022" s="5">
        <v>9761.25</v>
      </c>
      <c r="L1022" t="s">
        <v>124</v>
      </c>
      <c r="M1022">
        <v>30</v>
      </c>
      <c r="N1022">
        <v>6</v>
      </c>
      <c r="O1022">
        <v>0</v>
      </c>
      <c r="P1022">
        <v>110428</v>
      </c>
      <c r="Q1022">
        <v>235488</v>
      </c>
    </row>
    <row r="1023" spans="1:17" x14ac:dyDescent="0.2">
      <c r="A1023">
        <v>1832</v>
      </c>
      <c r="B1023" t="s">
        <v>1566</v>
      </c>
      <c r="C1023" t="s">
        <v>16</v>
      </c>
      <c r="D1023" s="4">
        <v>109670</v>
      </c>
      <c r="E1023" t="s">
        <v>17</v>
      </c>
      <c r="F1023">
        <v>740</v>
      </c>
      <c r="G1023" s="1">
        <v>852359</v>
      </c>
      <c r="H1023" t="s">
        <v>49</v>
      </c>
      <c r="I1023" t="s">
        <v>25</v>
      </c>
      <c r="J1023" t="s">
        <v>20</v>
      </c>
      <c r="K1023" s="5">
        <v>22303.15</v>
      </c>
      <c r="L1023" t="s">
        <v>1567</v>
      </c>
      <c r="N1023">
        <v>16</v>
      </c>
      <c r="O1023">
        <v>1</v>
      </c>
      <c r="P1023">
        <v>110181</v>
      </c>
      <c r="Q1023">
        <v>302302</v>
      </c>
    </row>
    <row r="1024" spans="1:17" x14ac:dyDescent="0.2">
      <c r="A1024">
        <v>384</v>
      </c>
      <c r="B1024" t="s">
        <v>491</v>
      </c>
      <c r="C1024" t="s">
        <v>34</v>
      </c>
      <c r="D1024" s="4">
        <v>79948</v>
      </c>
      <c r="E1024" t="s">
        <v>17</v>
      </c>
      <c r="F1024">
        <v>741</v>
      </c>
      <c r="G1024" s="1">
        <v>230147</v>
      </c>
      <c r="I1024" t="s">
        <v>32</v>
      </c>
      <c r="J1024" t="s">
        <v>23</v>
      </c>
      <c r="K1024" s="5">
        <v>4372.66</v>
      </c>
      <c r="L1024" t="s">
        <v>492</v>
      </c>
      <c r="N1024">
        <v>11</v>
      </c>
      <c r="O1024">
        <v>0</v>
      </c>
      <c r="P1024">
        <v>110086</v>
      </c>
      <c r="Q1024">
        <v>242792</v>
      </c>
    </row>
    <row r="1025" spans="1:17" x14ac:dyDescent="0.2">
      <c r="A1025">
        <v>1439</v>
      </c>
      <c r="B1025" t="s">
        <v>1288</v>
      </c>
      <c r="C1025" t="s">
        <v>34</v>
      </c>
      <c r="D1025" s="4">
        <v>185306</v>
      </c>
      <c r="E1025" t="s">
        <v>17</v>
      </c>
      <c r="F1025">
        <v>716</v>
      </c>
      <c r="G1025" s="1">
        <v>1223771</v>
      </c>
      <c r="H1025" t="s">
        <v>22</v>
      </c>
      <c r="I1025" t="s">
        <v>32</v>
      </c>
      <c r="J1025" t="s">
        <v>23</v>
      </c>
      <c r="K1025" s="5">
        <v>17948.349999999999</v>
      </c>
      <c r="L1025" t="s">
        <v>124</v>
      </c>
      <c r="M1025">
        <v>32</v>
      </c>
      <c r="N1025">
        <v>19</v>
      </c>
      <c r="O1025">
        <v>0</v>
      </c>
      <c r="P1025">
        <v>109896</v>
      </c>
      <c r="Q1025">
        <v>130768</v>
      </c>
    </row>
    <row r="1026" spans="1:17" x14ac:dyDescent="0.2">
      <c r="A1026">
        <v>1482</v>
      </c>
      <c r="B1026" t="s">
        <v>1308</v>
      </c>
      <c r="C1026" t="s">
        <v>16</v>
      </c>
      <c r="D1026" s="4">
        <v>609092</v>
      </c>
      <c r="E1026" t="s">
        <v>17</v>
      </c>
      <c r="F1026">
        <v>750</v>
      </c>
      <c r="G1026" s="1">
        <v>1690848</v>
      </c>
      <c r="H1026" t="s">
        <v>29</v>
      </c>
      <c r="I1026" t="s">
        <v>32</v>
      </c>
      <c r="J1026" t="s">
        <v>23</v>
      </c>
      <c r="K1026" s="5">
        <v>17049.46</v>
      </c>
      <c r="L1026" t="s">
        <v>484</v>
      </c>
      <c r="N1026">
        <v>8</v>
      </c>
      <c r="O1026">
        <v>0</v>
      </c>
      <c r="P1026">
        <v>109877</v>
      </c>
      <c r="Q1026">
        <v>1479500</v>
      </c>
    </row>
    <row r="1027" spans="1:17" x14ac:dyDescent="0.2">
      <c r="A1027">
        <v>225</v>
      </c>
      <c r="B1027" t="s">
        <v>333</v>
      </c>
      <c r="C1027" t="s">
        <v>16</v>
      </c>
      <c r="D1027" s="4">
        <v>86724</v>
      </c>
      <c r="E1027" t="s">
        <v>17</v>
      </c>
      <c r="F1027">
        <v>716</v>
      </c>
      <c r="G1027" s="1">
        <v>580469</v>
      </c>
      <c r="H1027" t="s">
        <v>49</v>
      </c>
      <c r="I1027" t="s">
        <v>19</v>
      </c>
      <c r="J1027" t="s">
        <v>23</v>
      </c>
      <c r="K1027" s="5">
        <v>7352.62</v>
      </c>
      <c r="L1027" t="s">
        <v>334</v>
      </c>
      <c r="N1027">
        <v>6</v>
      </c>
      <c r="O1027">
        <v>0</v>
      </c>
      <c r="P1027">
        <v>109687</v>
      </c>
      <c r="Q1027">
        <v>182226</v>
      </c>
    </row>
    <row r="1028" spans="1:17" x14ac:dyDescent="0.2">
      <c r="A1028">
        <v>699</v>
      </c>
      <c r="B1028" t="s">
        <v>747</v>
      </c>
      <c r="C1028" t="s">
        <v>34</v>
      </c>
      <c r="D1028" s="4">
        <v>288420</v>
      </c>
      <c r="E1028" t="s">
        <v>28</v>
      </c>
      <c r="F1028">
        <v>687</v>
      </c>
      <c r="G1028" s="1">
        <v>1286490</v>
      </c>
      <c r="H1028" t="s">
        <v>42</v>
      </c>
      <c r="I1028" t="s">
        <v>32</v>
      </c>
      <c r="J1028" t="s">
        <v>23</v>
      </c>
      <c r="K1028" s="5">
        <v>4373.99</v>
      </c>
      <c r="L1028" t="s">
        <v>163</v>
      </c>
      <c r="N1028">
        <v>6</v>
      </c>
      <c r="O1028">
        <v>0</v>
      </c>
      <c r="P1028">
        <v>109459</v>
      </c>
      <c r="Q1028">
        <v>278564</v>
      </c>
    </row>
    <row r="1029" spans="1:17" x14ac:dyDescent="0.2">
      <c r="A1029">
        <v>1458</v>
      </c>
      <c r="B1029" t="s">
        <v>1298</v>
      </c>
      <c r="C1029" t="s">
        <v>34</v>
      </c>
      <c r="D1029" s="4">
        <v>324258</v>
      </c>
      <c r="E1029" t="s">
        <v>28</v>
      </c>
      <c r="F1029">
        <v>695</v>
      </c>
      <c r="G1029" s="1">
        <v>896135</v>
      </c>
      <c r="H1029" t="s">
        <v>22</v>
      </c>
      <c r="I1029" t="s">
        <v>19</v>
      </c>
      <c r="J1029" t="s">
        <v>20</v>
      </c>
      <c r="K1029" s="5">
        <v>21133.7</v>
      </c>
      <c r="L1029" t="s">
        <v>161</v>
      </c>
      <c r="N1029">
        <v>15</v>
      </c>
      <c r="O1029">
        <v>1</v>
      </c>
      <c r="P1029">
        <v>109459</v>
      </c>
      <c r="Q1029">
        <v>551034</v>
      </c>
    </row>
    <row r="1030" spans="1:17" x14ac:dyDescent="0.2">
      <c r="A1030">
        <v>963</v>
      </c>
      <c r="B1030" t="s">
        <v>942</v>
      </c>
      <c r="C1030" t="s">
        <v>16</v>
      </c>
      <c r="D1030" s="4">
        <v>172700</v>
      </c>
      <c r="E1030" t="s">
        <v>17</v>
      </c>
      <c r="F1030">
        <v>723</v>
      </c>
      <c r="G1030" s="1">
        <v>775542</v>
      </c>
      <c r="H1030" t="s">
        <v>22</v>
      </c>
      <c r="I1030" t="s">
        <v>32</v>
      </c>
      <c r="J1030" t="s">
        <v>23</v>
      </c>
      <c r="K1030" s="5">
        <v>19840.939999999999</v>
      </c>
      <c r="L1030" t="s">
        <v>26</v>
      </c>
      <c r="N1030">
        <v>12</v>
      </c>
      <c r="O1030">
        <v>1</v>
      </c>
      <c r="P1030">
        <v>109269</v>
      </c>
      <c r="Q1030">
        <v>213708</v>
      </c>
    </row>
    <row r="1031" spans="1:17" x14ac:dyDescent="0.2">
      <c r="A1031">
        <v>1721</v>
      </c>
      <c r="B1031" t="s">
        <v>1483</v>
      </c>
      <c r="C1031" t="s">
        <v>34</v>
      </c>
      <c r="D1031" s="4">
        <v>22198</v>
      </c>
      <c r="E1031" t="s">
        <v>17</v>
      </c>
      <c r="F1031">
        <v>747</v>
      </c>
      <c r="G1031" s="1">
        <v>1437407</v>
      </c>
      <c r="H1031" t="s">
        <v>37</v>
      </c>
      <c r="I1031" t="s">
        <v>32</v>
      </c>
      <c r="J1031" t="s">
        <v>1699</v>
      </c>
      <c r="K1031" s="5">
        <v>2898.83</v>
      </c>
      <c r="L1031" t="s">
        <v>260</v>
      </c>
      <c r="N1031">
        <v>4</v>
      </c>
      <c r="O1031">
        <v>0</v>
      </c>
      <c r="P1031">
        <v>109212</v>
      </c>
      <c r="Q1031">
        <v>239030</v>
      </c>
    </row>
    <row r="1032" spans="1:17" x14ac:dyDescent="0.2">
      <c r="A1032">
        <v>1729</v>
      </c>
      <c r="B1032" t="s">
        <v>1488</v>
      </c>
      <c r="C1032" t="s">
        <v>34</v>
      </c>
      <c r="D1032" s="4">
        <v>151096</v>
      </c>
      <c r="E1032" t="s">
        <v>17</v>
      </c>
      <c r="F1032">
        <v>721</v>
      </c>
      <c r="G1032" s="1">
        <v>671137</v>
      </c>
      <c r="H1032" t="s">
        <v>74</v>
      </c>
      <c r="I1032" t="s">
        <v>19</v>
      </c>
      <c r="J1032" t="s">
        <v>23</v>
      </c>
      <c r="K1032" s="5">
        <v>12863.57</v>
      </c>
      <c r="L1032" t="s">
        <v>173</v>
      </c>
      <c r="M1032">
        <v>8</v>
      </c>
      <c r="N1032">
        <v>8</v>
      </c>
      <c r="O1032">
        <v>0</v>
      </c>
      <c r="P1032">
        <v>108509</v>
      </c>
      <c r="Q1032">
        <v>209396</v>
      </c>
    </row>
    <row r="1033" spans="1:17" x14ac:dyDescent="0.2">
      <c r="A1033">
        <v>872</v>
      </c>
      <c r="B1033" t="s">
        <v>876</v>
      </c>
      <c r="C1033" t="s">
        <v>16</v>
      </c>
      <c r="D1033" s="4">
        <v>189002</v>
      </c>
      <c r="E1033" t="s">
        <v>17</v>
      </c>
      <c r="F1033">
        <v>703</v>
      </c>
      <c r="G1033" s="1">
        <v>2431962</v>
      </c>
      <c r="H1033" t="s">
        <v>79</v>
      </c>
      <c r="I1033" t="s">
        <v>32</v>
      </c>
      <c r="J1033" t="s">
        <v>78</v>
      </c>
      <c r="K1033" s="5">
        <v>24725.08</v>
      </c>
      <c r="L1033" t="s">
        <v>99</v>
      </c>
      <c r="M1033">
        <v>19</v>
      </c>
      <c r="N1033">
        <v>10</v>
      </c>
      <c r="O1033">
        <v>0</v>
      </c>
      <c r="P1033">
        <v>108471</v>
      </c>
      <c r="Q1033">
        <v>156002</v>
      </c>
    </row>
    <row r="1034" spans="1:17" x14ac:dyDescent="0.2">
      <c r="A1034">
        <v>100</v>
      </c>
      <c r="B1034" t="s">
        <v>178</v>
      </c>
      <c r="C1034" t="s">
        <v>16</v>
      </c>
      <c r="D1034" s="4">
        <v>595672</v>
      </c>
      <c r="E1034" t="s">
        <v>17</v>
      </c>
      <c r="F1034">
        <v>685</v>
      </c>
      <c r="G1034" s="1">
        <v>1305927</v>
      </c>
      <c r="H1034" t="s">
        <v>22</v>
      </c>
      <c r="I1034" t="s">
        <v>32</v>
      </c>
      <c r="J1034" t="s">
        <v>23</v>
      </c>
      <c r="K1034" s="5">
        <v>13603.43</v>
      </c>
      <c r="L1034" t="s">
        <v>179</v>
      </c>
      <c r="N1034">
        <v>8</v>
      </c>
      <c r="O1034">
        <v>0</v>
      </c>
      <c r="P1034">
        <v>108148</v>
      </c>
      <c r="Q1034">
        <v>129624</v>
      </c>
    </row>
    <row r="1035" spans="1:17" x14ac:dyDescent="0.2">
      <c r="A1035">
        <v>635</v>
      </c>
      <c r="B1035" t="s">
        <v>700</v>
      </c>
      <c r="C1035" t="s">
        <v>34</v>
      </c>
      <c r="D1035" s="4">
        <v>329054</v>
      </c>
      <c r="E1035" t="s">
        <v>17</v>
      </c>
      <c r="F1035">
        <v>710</v>
      </c>
      <c r="G1035" s="1">
        <v>1136694</v>
      </c>
      <c r="H1035" t="s">
        <v>22</v>
      </c>
      <c r="I1035" t="s">
        <v>32</v>
      </c>
      <c r="J1035" t="s">
        <v>23</v>
      </c>
      <c r="K1035" s="5">
        <v>15819.02</v>
      </c>
      <c r="L1035" t="s">
        <v>701</v>
      </c>
      <c r="M1035">
        <v>37</v>
      </c>
      <c r="N1035">
        <v>14</v>
      </c>
      <c r="O1035">
        <v>0</v>
      </c>
      <c r="P1035">
        <v>108091</v>
      </c>
      <c r="Q1035">
        <v>372526</v>
      </c>
    </row>
    <row r="1036" spans="1:17" x14ac:dyDescent="0.2">
      <c r="A1036">
        <v>158</v>
      </c>
      <c r="B1036" t="s">
        <v>251</v>
      </c>
      <c r="C1036" t="s">
        <v>16</v>
      </c>
      <c r="D1036" s="4">
        <v>151954</v>
      </c>
      <c r="E1036" t="s">
        <v>17</v>
      </c>
      <c r="F1036">
        <v>707</v>
      </c>
      <c r="G1036" s="1">
        <v>562419</v>
      </c>
      <c r="H1036" t="s">
        <v>55</v>
      </c>
      <c r="I1036" t="s">
        <v>32</v>
      </c>
      <c r="J1036" t="s">
        <v>23</v>
      </c>
      <c r="K1036" s="5">
        <v>14341.77</v>
      </c>
      <c r="L1036" t="s">
        <v>214</v>
      </c>
      <c r="N1036">
        <v>9</v>
      </c>
      <c r="O1036">
        <v>1</v>
      </c>
      <c r="P1036">
        <v>107692</v>
      </c>
      <c r="Q1036">
        <v>219142</v>
      </c>
    </row>
    <row r="1037" spans="1:17" x14ac:dyDescent="0.2">
      <c r="A1037">
        <v>1016</v>
      </c>
      <c r="B1037" t="s">
        <v>976</v>
      </c>
      <c r="C1037" t="s">
        <v>16</v>
      </c>
      <c r="D1037" s="4">
        <v>132968</v>
      </c>
      <c r="E1037" t="s">
        <v>17</v>
      </c>
      <c r="F1037">
        <v>728</v>
      </c>
      <c r="G1037" s="1">
        <v>880460</v>
      </c>
      <c r="H1037" t="s">
        <v>22</v>
      </c>
      <c r="I1037" t="s">
        <v>32</v>
      </c>
      <c r="J1037" t="s">
        <v>23</v>
      </c>
      <c r="K1037" s="5">
        <v>9465.0400000000009</v>
      </c>
      <c r="L1037" t="s">
        <v>513</v>
      </c>
      <c r="N1037">
        <v>9</v>
      </c>
      <c r="O1037">
        <v>1</v>
      </c>
      <c r="P1037">
        <v>107578</v>
      </c>
      <c r="Q1037">
        <v>177936</v>
      </c>
    </row>
    <row r="1038" spans="1:17" x14ac:dyDescent="0.2">
      <c r="A1038">
        <v>26</v>
      </c>
      <c r="B1038" t="s">
        <v>72</v>
      </c>
      <c r="C1038" t="s">
        <v>16</v>
      </c>
      <c r="D1038" s="4">
        <v>465410</v>
      </c>
      <c r="E1038" t="s">
        <v>28</v>
      </c>
      <c r="F1038">
        <v>688</v>
      </c>
      <c r="G1038" s="1">
        <v>1722654</v>
      </c>
      <c r="H1038" t="s">
        <v>29</v>
      </c>
      <c r="I1038" t="s">
        <v>32</v>
      </c>
      <c r="J1038" t="s">
        <v>39</v>
      </c>
      <c r="K1038" s="5">
        <v>15647.45</v>
      </c>
      <c r="L1038" t="s">
        <v>73</v>
      </c>
      <c r="M1038">
        <v>30</v>
      </c>
      <c r="N1038">
        <v>7</v>
      </c>
      <c r="O1038">
        <v>0</v>
      </c>
      <c r="P1038">
        <v>107559</v>
      </c>
      <c r="Q1038">
        <v>488356</v>
      </c>
    </row>
    <row r="1039" spans="1:17" x14ac:dyDescent="0.2">
      <c r="A1039">
        <v>1436</v>
      </c>
      <c r="B1039" t="s">
        <v>1285</v>
      </c>
      <c r="C1039" t="s">
        <v>16</v>
      </c>
      <c r="D1039" s="4">
        <v>110836</v>
      </c>
      <c r="E1039" t="s">
        <v>17</v>
      </c>
      <c r="F1039">
        <v>742</v>
      </c>
      <c r="G1039" s="1">
        <v>765700</v>
      </c>
      <c r="H1039" t="s">
        <v>22</v>
      </c>
      <c r="I1039" t="s">
        <v>32</v>
      </c>
      <c r="J1039" t="s">
        <v>23</v>
      </c>
      <c r="K1039" s="5">
        <v>3407.46</v>
      </c>
      <c r="L1039" t="s">
        <v>45</v>
      </c>
      <c r="N1039">
        <v>5</v>
      </c>
      <c r="O1039">
        <v>0</v>
      </c>
      <c r="P1039">
        <v>107293</v>
      </c>
      <c r="Q1039">
        <v>255090</v>
      </c>
    </row>
    <row r="1040" spans="1:17" x14ac:dyDescent="0.2">
      <c r="A1040">
        <v>201</v>
      </c>
      <c r="B1040" t="s">
        <v>303</v>
      </c>
      <c r="C1040" t="s">
        <v>34</v>
      </c>
      <c r="D1040" s="4">
        <v>322872</v>
      </c>
      <c r="E1040" t="s">
        <v>28</v>
      </c>
      <c r="F1040">
        <v>708</v>
      </c>
      <c r="G1040" s="1">
        <v>985245</v>
      </c>
      <c r="H1040" t="s">
        <v>22</v>
      </c>
      <c r="I1040" t="s">
        <v>19</v>
      </c>
      <c r="J1040" t="s">
        <v>20</v>
      </c>
      <c r="K1040" s="5">
        <v>10895.17</v>
      </c>
      <c r="L1040" t="s">
        <v>69</v>
      </c>
      <c r="N1040">
        <v>7</v>
      </c>
      <c r="O1040">
        <v>0</v>
      </c>
      <c r="P1040">
        <v>106894</v>
      </c>
      <c r="Q1040">
        <v>357698</v>
      </c>
    </row>
    <row r="1041" spans="1:17" x14ac:dyDescent="0.2">
      <c r="A1041">
        <v>582</v>
      </c>
      <c r="B1041" t="s">
        <v>653</v>
      </c>
      <c r="C1041" t="s">
        <v>16</v>
      </c>
      <c r="D1041" s="4">
        <v>87428</v>
      </c>
      <c r="E1041" t="s">
        <v>17</v>
      </c>
      <c r="F1041">
        <v>743</v>
      </c>
      <c r="G1041" s="1">
        <v>692474</v>
      </c>
      <c r="H1041" t="s">
        <v>37</v>
      </c>
      <c r="I1041" t="s">
        <v>32</v>
      </c>
      <c r="J1041" t="s">
        <v>78</v>
      </c>
      <c r="K1041" s="5">
        <v>7444.2</v>
      </c>
      <c r="L1041" t="s">
        <v>216</v>
      </c>
      <c r="N1041">
        <v>15</v>
      </c>
      <c r="O1041">
        <v>0</v>
      </c>
      <c r="P1041">
        <v>106799</v>
      </c>
      <c r="Q1041">
        <v>464882</v>
      </c>
    </row>
    <row r="1042" spans="1:17" x14ac:dyDescent="0.2">
      <c r="A1042">
        <v>1296</v>
      </c>
      <c r="B1042" t="s">
        <v>1174</v>
      </c>
      <c r="C1042" t="s">
        <v>34</v>
      </c>
      <c r="D1042" s="4">
        <v>207636</v>
      </c>
      <c r="E1042" t="s">
        <v>17</v>
      </c>
      <c r="F1042">
        <v>738</v>
      </c>
      <c r="G1042" s="1">
        <v>933945</v>
      </c>
      <c r="H1042" t="s">
        <v>49</v>
      </c>
      <c r="I1042" t="s">
        <v>19</v>
      </c>
      <c r="J1042" t="s">
        <v>23</v>
      </c>
      <c r="K1042" s="5">
        <v>2015.9</v>
      </c>
      <c r="L1042" t="s">
        <v>177</v>
      </c>
      <c r="M1042">
        <v>72</v>
      </c>
      <c r="N1042">
        <v>8</v>
      </c>
      <c r="O1042">
        <v>0</v>
      </c>
      <c r="P1042">
        <v>106666</v>
      </c>
      <c r="Q1042">
        <v>307208</v>
      </c>
    </row>
    <row r="1043" spans="1:17" x14ac:dyDescent="0.2">
      <c r="A1043">
        <v>1538</v>
      </c>
      <c r="B1043" t="s">
        <v>1344</v>
      </c>
      <c r="C1043" t="s">
        <v>16</v>
      </c>
      <c r="D1043" s="4">
        <v>225126</v>
      </c>
      <c r="E1043" t="s">
        <v>17</v>
      </c>
      <c r="F1043">
        <v>725</v>
      </c>
      <c r="G1043" s="1">
        <v>1263785</v>
      </c>
      <c r="H1043" t="s">
        <v>53</v>
      </c>
      <c r="I1043" t="s">
        <v>19</v>
      </c>
      <c r="J1043" t="s">
        <v>23</v>
      </c>
      <c r="K1043" s="5">
        <v>15165.23</v>
      </c>
      <c r="L1043" t="s">
        <v>497</v>
      </c>
      <c r="M1043">
        <v>48</v>
      </c>
      <c r="N1043">
        <v>11</v>
      </c>
      <c r="O1043">
        <v>0</v>
      </c>
      <c r="P1043">
        <v>106571</v>
      </c>
      <c r="Q1043">
        <v>333498</v>
      </c>
    </row>
    <row r="1044" spans="1:17" x14ac:dyDescent="0.2">
      <c r="A1044">
        <v>1221</v>
      </c>
      <c r="B1044" t="s">
        <v>1113</v>
      </c>
      <c r="C1044" t="s">
        <v>16</v>
      </c>
      <c r="D1044" s="4">
        <v>731852</v>
      </c>
      <c r="E1044" t="s">
        <v>28</v>
      </c>
      <c r="F1044">
        <v>677</v>
      </c>
      <c r="G1044" s="1">
        <v>1438680</v>
      </c>
      <c r="H1044" t="s">
        <v>22</v>
      </c>
      <c r="I1044" t="s">
        <v>19</v>
      </c>
      <c r="J1044" t="s">
        <v>23</v>
      </c>
      <c r="K1044" s="5">
        <v>25057.01</v>
      </c>
      <c r="L1044" t="s">
        <v>169</v>
      </c>
      <c r="M1044">
        <v>36</v>
      </c>
      <c r="N1044">
        <v>11</v>
      </c>
      <c r="O1044">
        <v>2</v>
      </c>
      <c r="P1044">
        <v>106324</v>
      </c>
      <c r="Q1044">
        <v>172172</v>
      </c>
    </row>
    <row r="1045" spans="1:17" x14ac:dyDescent="0.2">
      <c r="A1045">
        <v>461</v>
      </c>
      <c r="B1045" t="s">
        <v>562</v>
      </c>
      <c r="C1045" t="s">
        <v>16</v>
      </c>
      <c r="D1045" s="4">
        <v>556996</v>
      </c>
      <c r="E1045" t="s">
        <v>17</v>
      </c>
      <c r="F1045">
        <v>733</v>
      </c>
      <c r="G1045" s="1">
        <v>4521715</v>
      </c>
      <c r="H1045" t="s">
        <v>74</v>
      </c>
      <c r="I1045" t="s">
        <v>32</v>
      </c>
      <c r="J1045" t="s">
        <v>39</v>
      </c>
      <c r="K1045" s="5">
        <v>44086.65</v>
      </c>
      <c r="L1045" t="s">
        <v>370</v>
      </c>
      <c r="M1045">
        <v>40</v>
      </c>
      <c r="N1045">
        <v>18</v>
      </c>
      <c r="O1045">
        <v>0</v>
      </c>
      <c r="P1045">
        <v>106001</v>
      </c>
      <c r="Q1045">
        <v>1157904</v>
      </c>
    </row>
    <row r="1046" spans="1:17" x14ac:dyDescent="0.2">
      <c r="A1046">
        <v>1742</v>
      </c>
      <c r="B1046" t="s">
        <v>1499</v>
      </c>
      <c r="C1046" t="s">
        <v>34</v>
      </c>
      <c r="D1046" s="4">
        <v>174592</v>
      </c>
      <c r="E1046" t="s">
        <v>17</v>
      </c>
      <c r="F1046">
        <v>685</v>
      </c>
      <c r="G1046" s="1">
        <v>452352</v>
      </c>
      <c r="H1046" t="s">
        <v>79</v>
      </c>
      <c r="I1046" t="s">
        <v>25</v>
      </c>
      <c r="J1046" t="s">
        <v>20</v>
      </c>
      <c r="K1046" s="5">
        <v>9725.5300000000007</v>
      </c>
      <c r="L1046" t="s">
        <v>701</v>
      </c>
      <c r="N1046">
        <v>10</v>
      </c>
      <c r="O1046">
        <v>0</v>
      </c>
      <c r="P1046">
        <v>106001</v>
      </c>
      <c r="Q1046">
        <v>259490</v>
      </c>
    </row>
    <row r="1047" spans="1:17" x14ac:dyDescent="0.2">
      <c r="A1047">
        <v>632</v>
      </c>
      <c r="B1047" t="s">
        <v>699</v>
      </c>
      <c r="C1047" t="s">
        <v>34</v>
      </c>
      <c r="D1047" s="4">
        <v>220286</v>
      </c>
      <c r="E1047" t="s">
        <v>17</v>
      </c>
      <c r="F1047">
        <v>734</v>
      </c>
      <c r="G1047" s="1">
        <v>1731242</v>
      </c>
      <c r="H1047" t="s">
        <v>74</v>
      </c>
      <c r="I1047" t="s">
        <v>19</v>
      </c>
      <c r="J1047" t="s">
        <v>20</v>
      </c>
      <c r="K1047" s="5">
        <v>29575.4</v>
      </c>
      <c r="L1047" t="s">
        <v>347</v>
      </c>
      <c r="N1047">
        <v>5</v>
      </c>
      <c r="O1047">
        <v>0</v>
      </c>
      <c r="P1047">
        <v>105564</v>
      </c>
      <c r="Q1047">
        <v>165198</v>
      </c>
    </row>
    <row r="1048" spans="1:17" x14ac:dyDescent="0.2">
      <c r="A1048">
        <v>151</v>
      </c>
      <c r="B1048" t="s">
        <v>240</v>
      </c>
      <c r="C1048" t="s">
        <v>16</v>
      </c>
      <c r="D1048" s="4">
        <v>133804</v>
      </c>
      <c r="E1048" t="s">
        <v>17</v>
      </c>
      <c r="F1048">
        <v>725</v>
      </c>
      <c r="G1048" s="1">
        <v>1386734</v>
      </c>
      <c r="H1048" t="s">
        <v>49</v>
      </c>
      <c r="I1048" t="s">
        <v>19</v>
      </c>
      <c r="J1048" t="s">
        <v>80</v>
      </c>
      <c r="K1048" s="5">
        <v>16756.48</v>
      </c>
      <c r="L1048" t="s">
        <v>204</v>
      </c>
      <c r="N1048">
        <v>11</v>
      </c>
      <c r="O1048">
        <v>0</v>
      </c>
      <c r="P1048">
        <v>105450</v>
      </c>
      <c r="Q1048">
        <v>260898</v>
      </c>
    </row>
    <row r="1049" spans="1:17" x14ac:dyDescent="0.2">
      <c r="A1049">
        <v>1655</v>
      </c>
      <c r="B1049" t="s">
        <v>1433</v>
      </c>
      <c r="C1049" t="s">
        <v>16</v>
      </c>
      <c r="D1049" s="4">
        <v>440220</v>
      </c>
      <c r="E1049" t="s">
        <v>28</v>
      </c>
      <c r="F1049">
        <v>661</v>
      </c>
      <c r="G1049" s="1">
        <v>1083551</v>
      </c>
      <c r="H1049" t="s">
        <v>22</v>
      </c>
      <c r="I1049" t="s">
        <v>19</v>
      </c>
      <c r="J1049" t="s">
        <v>23</v>
      </c>
      <c r="K1049" s="5">
        <v>17336.740000000002</v>
      </c>
      <c r="L1049" t="s">
        <v>65</v>
      </c>
      <c r="M1049">
        <v>18</v>
      </c>
      <c r="N1049">
        <v>9</v>
      </c>
      <c r="O1049">
        <v>0</v>
      </c>
      <c r="P1049">
        <v>105298</v>
      </c>
      <c r="Q1049">
        <v>330418</v>
      </c>
    </row>
    <row r="1050" spans="1:17" x14ac:dyDescent="0.2">
      <c r="A1050">
        <v>57</v>
      </c>
      <c r="B1050" t="s">
        <v>118</v>
      </c>
      <c r="C1050" t="s">
        <v>34</v>
      </c>
      <c r="D1050" s="4">
        <v>78012</v>
      </c>
      <c r="E1050" t="s">
        <v>17</v>
      </c>
      <c r="F1050">
        <v>738</v>
      </c>
      <c r="G1050" s="1">
        <v>728726</v>
      </c>
      <c r="H1050" t="s">
        <v>49</v>
      </c>
      <c r="I1050" t="s">
        <v>32</v>
      </c>
      <c r="J1050" t="s">
        <v>119</v>
      </c>
      <c r="K1050" s="5">
        <v>10135.36</v>
      </c>
      <c r="L1050" t="s">
        <v>120</v>
      </c>
      <c r="N1050">
        <v>8</v>
      </c>
      <c r="O1050">
        <v>0</v>
      </c>
      <c r="P1050">
        <v>104633</v>
      </c>
      <c r="Q1050">
        <v>199936</v>
      </c>
    </row>
    <row r="1051" spans="1:17" x14ac:dyDescent="0.2">
      <c r="A1051">
        <v>1002</v>
      </c>
      <c r="B1051" t="s">
        <v>967</v>
      </c>
      <c r="C1051" t="s">
        <v>16</v>
      </c>
      <c r="D1051" s="4">
        <v>274274</v>
      </c>
      <c r="E1051" t="s">
        <v>17</v>
      </c>
      <c r="F1051">
        <v>747</v>
      </c>
      <c r="G1051" s="1">
        <v>1540672</v>
      </c>
      <c r="H1051" t="s">
        <v>29</v>
      </c>
      <c r="I1051" t="s">
        <v>32</v>
      </c>
      <c r="J1051" t="s">
        <v>23</v>
      </c>
      <c r="K1051" s="5">
        <v>8640.6299999999992</v>
      </c>
      <c r="L1051" t="s">
        <v>968</v>
      </c>
      <c r="N1051">
        <v>10</v>
      </c>
      <c r="O1051">
        <v>0</v>
      </c>
      <c r="P1051">
        <v>104538</v>
      </c>
      <c r="Q1051">
        <v>500170</v>
      </c>
    </row>
    <row r="1052" spans="1:17" x14ac:dyDescent="0.2">
      <c r="A1052">
        <v>1081</v>
      </c>
      <c r="B1052" t="s">
        <v>1018</v>
      </c>
      <c r="C1052" t="s">
        <v>16</v>
      </c>
      <c r="D1052" s="4">
        <v>217338</v>
      </c>
      <c r="E1052" t="s">
        <v>17</v>
      </c>
      <c r="F1052">
        <v>746</v>
      </c>
      <c r="G1052" s="1">
        <v>1595468</v>
      </c>
      <c r="H1052" t="s">
        <v>74</v>
      </c>
      <c r="I1052" t="s">
        <v>19</v>
      </c>
      <c r="J1052" t="s">
        <v>23</v>
      </c>
      <c r="K1052" s="5">
        <v>33504.6</v>
      </c>
      <c r="L1052" t="s">
        <v>710</v>
      </c>
      <c r="N1052">
        <v>11</v>
      </c>
      <c r="O1052">
        <v>0</v>
      </c>
      <c r="P1052">
        <v>104462</v>
      </c>
      <c r="Q1052">
        <v>326018</v>
      </c>
    </row>
    <row r="1053" spans="1:17" x14ac:dyDescent="0.2">
      <c r="A1053">
        <v>616</v>
      </c>
      <c r="B1053" t="s">
        <v>686</v>
      </c>
      <c r="C1053" t="s">
        <v>16</v>
      </c>
      <c r="D1053" s="4">
        <v>262174</v>
      </c>
      <c r="E1053" t="s">
        <v>28</v>
      </c>
      <c r="F1053">
        <v>703</v>
      </c>
      <c r="G1053" s="1">
        <v>935655</v>
      </c>
      <c r="H1053" t="s">
        <v>29</v>
      </c>
      <c r="I1053" t="s">
        <v>32</v>
      </c>
      <c r="J1053" t="s">
        <v>39</v>
      </c>
      <c r="K1053" s="5">
        <v>8966.67</v>
      </c>
      <c r="L1053" t="s">
        <v>467</v>
      </c>
      <c r="M1053">
        <v>42</v>
      </c>
      <c r="N1053">
        <v>8</v>
      </c>
      <c r="O1053">
        <v>0</v>
      </c>
      <c r="P1053">
        <v>104405</v>
      </c>
      <c r="Q1053">
        <v>366322</v>
      </c>
    </row>
    <row r="1054" spans="1:17" x14ac:dyDescent="0.2">
      <c r="A1054">
        <v>1502</v>
      </c>
      <c r="B1054" t="s">
        <v>1319</v>
      </c>
      <c r="C1054" t="s">
        <v>34</v>
      </c>
      <c r="D1054" s="4">
        <v>184492</v>
      </c>
      <c r="E1054" t="s">
        <v>17</v>
      </c>
      <c r="F1054">
        <v>741</v>
      </c>
      <c r="G1054" s="1">
        <v>758708</v>
      </c>
      <c r="H1054" t="s">
        <v>49</v>
      </c>
      <c r="I1054" t="s">
        <v>32</v>
      </c>
      <c r="J1054" t="s">
        <v>23</v>
      </c>
      <c r="K1054" s="5">
        <v>14099.33</v>
      </c>
      <c r="L1054" t="s">
        <v>154</v>
      </c>
      <c r="M1054">
        <v>80</v>
      </c>
      <c r="N1054">
        <v>7</v>
      </c>
      <c r="O1054">
        <v>0</v>
      </c>
      <c r="P1054">
        <v>104329</v>
      </c>
      <c r="Q1054">
        <v>408078</v>
      </c>
    </row>
    <row r="1055" spans="1:17" x14ac:dyDescent="0.2">
      <c r="A1055">
        <v>288</v>
      </c>
      <c r="B1055" t="s">
        <v>397</v>
      </c>
      <c r="C1055" t="s">
        <v>16</v>
      </c>
      <c r="D1055" s="4">
        <v>110902</v>
      </c>
      <c r="E1055" t="s">
        <v>17</v>
      </c>
      <c r="F1055">
        <v>697</v>
      </c>
      <c r="G1055" s="1">
        <v>2202917</v>
      </c>
      <c r="H1055" t="s">
        <v>31</v>
      </c>
      <c r="I1055" t="s">
        <v>32</v>
      </c>
      <c r="J1055" t="s">
        <v>23</v>
      </c>
      <c r="K1055" s="5">
        <v>30290.18</v>
      </c>
      <c r="L1055" t="s">
        <v>398</v>
      </c>
      <c r="N1055">
        <v>20</v>
      </c>
      <c r="O1055">
        <v>0</v>
      </c>
      <c r="P1055">
        <v>104291</v>
      </c>
      <c r="Q1055">
        <v>377366</v>
      </c>
    </row>
    <row r="1056" spans="1:17" x14ac:dyDescent="0.2">
      <c r="A1056">
        <v>1268</v>
      </c>
      <c r="B1056" t="s">
        <v>1151</v>
      </c>
      <c r="C1056" t="s">
        <v>16</v>
      </c>
      <c r="D1056" s="4">
        <v>152746</v>
      </c>
      <c r="E1056" t="s">
        <v>17</v>
      </c>
      <c r="F1056">
        <v>699</v>
      </c>
      <c r="G1056" s="1">
        <v>1225006</v>
      </c>
      <c r="H1056" t="s">
        <v>29</v>
      </c>
      <c r="I1056" t="s">
        <v>19</v>
      </c>
      <c r="J1056" t="s">
        <v>23</v>
      </c>
      <c r="K1056" s="5">
        <v>10718.66</v>
      </c>
      <c r="L1056" t="s">
        <v>148</v>
      </c>
      <c r="N1056">
        <v>12</v>
      </c>
      <c r="O1056">
        <v>1</v>
      </c>
      <c r="P1056">
        <v>103968</v>
      </c>
      <c r="Q1056">
        <v>159258</v>
      </c>
    </row>
    <row r="1057" spans="1:17" x14ac:dyDescent="0.2">
      <c r="A1057">
        <v>1806</v>
      </c>
      <c r="B1057" t="s">
        <v>1548</v>
      </c>
      <c r="C1057" t="s">
        <v>16</v>
      </c>
      <c r="D1057" s="4">
        <v>467082</v>
      </c>
      <c r="E1057" t="s">
        <v>28</v>
      </c>
      <c r="F1057">
        <v>724</v>
      </c>
      <c r="G1057" s="1">
        <v>1260574</v>
      </c>
      <c r="H1057" t="s">
        <v>22</v>
      </c>
      <c r="I1057" t="s">
        <v>19</v>
      </c>
      <c r="J1057" t="s">
        <v>23</v>
      </c>
      <c r="K1057" s="5">
        <v>9391.1299999999992</v>
      </c>
      <c r="L1057" t="s">
        <v>484</v>
      </c>
      <c r="N1057">
        <v>6</v>
      </c>
      <c r="O1057">
        <v>0</v>
      </c>
      <c r="P1057">
        <v>103550</v>
      </c>
      <c r="Q1057">
        <v>224510</v>
      </c>
    </row>
    <row r="1058" spans="1:17" x14ac:dyDescent="0.2">
      <c r="A1058">
        <v>1866</v>
      </c>
      <c r="B1058" t="s">
        <v>1588</v>
      </c>
      <c r="C1058" t="s">
        <v>16</v>
      </c>
      <c r="D1058" s="4">
        <v>288508</v>
      </c>
      <c r="E1058" t="s">
        <v>17</v>
      </c>
      <c r="F1058">
        <v>661</v>
      </c>
      <c r="G1058" s="1">
        <v>808583</v>
      </c>
      <c r="H1058" t="s">
        <v>55</v>
      </c>
      <c r="I1058" t="s">
        <v>19</v>
      </c>
      <c r="J1058" t="s">
        <v>23</v>
      </c>
      <c r="K1058" s="5">
        <v>3591.38</v>
      </c>
      <c r="L1058" t="s">
        <v>120</v>
      </c>
      <c r="M1058">
        <v>1</v>
      </c>
      <c r="N1058">
        <v>4</v>
      </c>
      <c r="O1058">
        <v>0</v>
      </c>
      <c r="P1058">
        <v>102714</v>
      </c>
      <c r="Q1058">
        <v>172106</v>
      </c>
    </row>
    <row r="1059" spans="1:17" x14ac:dyDescent="0.2">
      <c r="A1059">
        <v>607</v>
      </c>
      <c r="B1059" t="s">
        <v>679</v>
      </c>
      <c r="C1059" t="s">
        <v>34</v>
      </c>
      <c r="D1059" s="4">
        <v>134992</v>
      </c>
      <c r="E1059" t="s">
        <v>17</v>
      </c>
      <c r="F1059">
        <v>728</v>
      </c>
      <c r="G1059" s="1">
        <v>437209</v>
      </c>
      <c r="H1059" t="s">
        <v>42</v>
      </c>
      <c r="I1059" t="s">
        <v>32</v>
      </c>
      <c r="J1059" t="s">
        <v>23</v>
      </c>
      <c r="K1059" s="5">
        <v>9691.33</v>
      </c>
      <c r="L1059" t="s">
        <v>680</v>
      </c>
      <c r="N1059">
        <v>5</v>
      </c>
      <c r="O1059">
        <v>0</v>
      </c>
      <c r="P1059">
        <v>102315</v>
      </c>
      <c r="Q1059">
        <v>180048</v>
      </c>
    </row>
    <row r="1060" spans="1:17" x14ac:dyDescent="0.2">
      <c r="A1060">
        <v>1710</v>
      </c>
      <c r="B1060" t="s">
        <v>1476</v>
      </c>
      <c r="C1060" t="s">
        <v>16</v>
      </c>
      <c r="D1060" s="4">
        <v>197714</v>
      </c>
      <c r="E1060" t="s">
        <v>28</v>
      </c>
      <c r="F1060">
        <v>746</v>
      </c>
      <c r="G1060" s="1">
        <v>1081480</v>
      </c>
      <c r="H1060" t="s">
        <v>22</v>
      </c>
      <c r="I1060" t="s">
        <v>19</v>
      </c>
      <c r="J1060" t="s">
        <v>78</v>
      </c>
      <c r="K1060" s="5">
        <v>7209.93</v>
      </c>
      <c r="L1060" t="s">
        <v>56</v>
      </c>
      <c r="N1060">
        <v>14</v>
      </c>
      <c r="O1060">
        <v>0</v>
      </c>
      <c r="P1060">
        <v>101479</v>
      </c>
      <c r="Q1060">
        <v>1129722</v>
      </c>
    </row>
    <row r="1061" spans="1:17" x14ac:dyDescent="0.2">
      <c r="A1061">
        <v>1770</v>
      </c>
      <c r="B1061" t="s">
        <v>1523</v>
      </c>
      <c r="C1061" t="s">
        <v>16</v>
      </c>
      <c r="D1061" s="4">
        <v>151272</v>
      </c>
      <c r="E1061" t="s">
        <v>17</v>
      </c>
      <c r="F1061">
        <v>698</v>
      </c>
      <c r="G1061" s="1">
        <v>1022846</v>
      </c>
      <c r="H1061" t="s">
        <v>22</v>
      </c>
      <c r="I1061" t="s">
        <v>19</v>
      </c>
      <c r="J1061" t="s">
        <v>78</v>
      </c>
      <c r="K1061" s="5">
        <v>4185.13</v>
      </c>
      <c r="L1061" t="s">
        <v>344</v>
      </c>
      <c r="N1061">
        <v>6</v>
      </c>
      <c r="O1061">
        <v>0</v>
      </c>
      <c r="P1061">
        <v>101422</v>
      </c>
      <c r="Q1061">
        <v>131384</v>
      </c>
    </row>
    <row r="1062" spans="1:17" x14ac:dyDescent="0.2">
      <c r="A1062">
        <v>394</v>
      </c>
      <c r="B1062" t="s">
        <v>502</v>
      </c>
      <c r="C1062" t="s">
        <v>16</v>
      </c>
      <c r="D1062" s="4">
        <v>87274</v>
      </c>
      <c r="E1062" t="s">
        <v>17</v>
      </c>
      <c r="F1062">
        <v>719</v>
      </c>
      <c r="G1062" s="1">
        <v>753692</v>
      </c>
      <c r="H1062" t="s">
        <v>22</v>
      </c>
      <c r="I1062" t="s">
        <v>32</v>
      </c>
      <c r="J1062" t="s">
        <v>23</v>
      </c>
      <c r="K1062" s="5">
        <v>4013.37</v>
      </c>
      <c r="L1062" t="s">
        <v>40</v>
      </c>
      <c r="N1062">
        <v>8</v>
      </c>
      <c r="O1062">
        <v>0</v>
      </c>
      <c r="P1062">
        <v>101042</v>
      </c>
      <c r="Q1062">
        <v>259424</v>
      </c>
    </row>
    <row r="1063" spans="1:17" x14ac:dyDescent="0.2">
      <c r="A1063">
        <v>929</v>
      </c>
      <c r="B1063" t="s">
        <v>921</v>
      </c>
      <c r="C1063" t="s">
        <v>16</v>
      </c>
      <c r="D1063" s="4">
        <v>151096</v>
      </c>
      <c r="E1063" t="s">
        <v>17</v>
      </c>
      <c r="F1063">
        <v>747</v>
      </c>
      <c r="G1063" s="1">
        <v>1134642</v>
      </c>
      <c r="H1063" t="s">
        <v>53</v>
      </c>
      <c r="I1063" t="s">
        <v>32</v>
      </c>
      <c r="J1063" t="s">
        <v>23</v>
      </c>
      <c r="K1063" s="5">
        <v>18437.98</v>
      </c>
      <c r="L1063" t="s">
        <v>290</v>
      </c>
      <c r="N1063">
        <v>8</v>
      </c>
      <c r="O1063">
        <v>1</v>
      </c>
      <c r="P1063">
        <v>101004</v>
      </c>
      <c r="Q1063">
        <v>622072</v>
      </c>
    </row>
    <row r="1064" spans="1:17" x14ac:dyDescent="0.2">
      <c r="A1064">
        <v>1401</v>
      </c>
      <c r="B1064" t="s">
        <v>1255</v>
      </c>
      <c r="C1064" t="s">
        <v>16</v>
      </c>
      <c r="D1064" s="4">
        <v>223080</v>
      </c>
      <c r="E1064" t="s">
        <v>17</v>
      </c>
      <c r="F1064">
        <v>721</v>
      </c>
      <c r="G1064" s="1">
        <v>2022930</v>
      </c>
      <c r="H1064" t="s">
        <v>22</v>
      </c>
      <c r="I1064" t="s">
        <v>32</v>
      </c>
      <c r="J1064" t="s">
        <v>23</v>
      </c>
      <c r="K1064" s="5">
        <v>14379.77</v>
      </c>
      <c r="L1064" t="s">
        <v>48</v>
      </c>
      <c r="N1064">
        <v>7</v>
      </c>
      <c r="O1064">
        <v>0</v>
      </c>
      <c r="P1064">
        <v>100852</v>
      </c>
      <c r="Q1064">
        <v>269698</v>
      </c>
    </row>
    <row r="1065" spans="1:17" x14ac:dyDescent="0.2">
      <c r="A1065">
        <v>504</v>
      </c>
      <c r="B1065" t="s">
        <v>597</v>
      </c>
      <c r="C1065" t="s">
        <v>34</v>
      </c>
      <c r="D1065" s="4">
        <v>219054</v>
      </c>
      <c r="E1065" t="s">
        <v>17</v>
      </c>
      <c r="F1065">
        <v>723</v>
      </c>
      <c r="G1065" s="1">
        <v>1067154</v>
      </c>
      <c r="H1065" t="s">
        <v>53</v>
      </c>
      <c r="I1065" t="s">
        <v>19</v>
      </c>
      <c r="J1065" t="s">
        <v>23</v>
      </c>
      <c r="K1065" s="5">
        <v>24455.66</v>
      </c>
      <c r="L1065" t="s">
        <v>84</v>
      </c>
      <c r="M1065">
        <v>29</v>
      </c>
      <c r="N1065">
        <v>8</v>
      </c>
      <c r="O1065">
        <v>0</v>
      </c>
      <c r="P1065">
        <v>100814</v>
      </c>
      <c r="Q1065">
        <v>130284</v>
      </c>
    </row>
    <row r="1066" spans="1:17" x14ac:dyDescent="0.2">
      <c r="A1066">
        <v>265</v>
      </c>
      <c r="B1066" t="s">
        <v>376</v>
      </c>
      <c r="C1066" t="s">
        <v>16</v>
      </c>
      <c r="D1066" s="4">
        <v>223344</v>
      </c>
      <c r="E1066" t="s">
        <v>17</v>
      </c>
      <c r="F1066">
        <v>719</v>
      </c>
      <c r="G1066" s="1">
        <v>1157328</v>
      </c>
      <c r="H1066" t="s">
        <v>55</v>
      </c>
      <c r="I1066" t="s">
        <v>32</v>
      </c>
      <c r="J1066" t="s">
        <v>23</v>
      </c>
      <c r="K1066" s="5">
        <v>24111</v>
      </c>
      <c r="L1066" t="s">
        <v>63</v>
      </c>
      <c r="N1066">
        <v>8</v>
      </c>
      <c r="O1066">
        <v>0</v>
      </c>
      <c r="P1066">
        <v>100624</v>
      </c>
      <c r="Q1066">
        <v>236830</v>
      </c>
    </row>
    <row r="1067" spans="1:17" x14ac:dyDescent="0.2">
      <c r="A1067">
        <v>121</v>
      </c>
      <c r="B1067" t="s">
        <v>206</v>
      </c>
      <c r="C1067" t="s">
        <v>16</v>
      </c>
      <c r="D1067" s="4">
        <v>218988</v>
      </c>
      <c r="E1067" t="s">
        <v>17</v>
      </c>
      <c r="F1067">
        <v>740</v>
      </c>
      <c r="G1067" s="1">
        <v>775409</v>
      </c>
      <c r="H1067" t="s">
        <v>49</v>
      </c>
      <c r="I1067" t="s">
        <v>19</v>
      </c>
      <c r="J1067" t="s">
        <v>23</v>
      </c>
      <c r="K1067" s="5">
        <v>8141.88</v>
      </c>
      <c r="L1067" t="s">
        <v>26</v>
      </c>
      <c r="M1067">
        <v>9</v>
      </c>
      <c r="N1067">
        <v>5</v>
      </c>
      <c r="O1067">
        <v>0</v>
      </c>
      <c r="P1067">
        <v>100206</v>
      </c>
      <c r="Q1067">
        <v>186230</v>
      </c>
    </row>
    <row r="1068" spans="1:17" x14ac:dyDescent="0.2">
      <c r="A1068">
        <v>1615</v>
      </c>
      <c r="B1068" t="s">
        <v>1403</v>
      </c>
      <c r="C1068" t="s">
        <v>34</v>
      </c>
      <c r="D1068" s="4">
        <v>347688</v>
      </c>
      <c r="E1068" t="s">
        <v>28</v>
      </c>
      <c r="F1068">
        <v>703</v>
      </c>
      <c r="G1068" s="1">
        <v>1058699</v>
      </c>
      <c r="H1068" t="s">
        <v>18</v>
      </c>
      <c r="I1068" t="s">
        <v>19</v>
      </c>
      <c r="J1068" t="s">
        <v>23</v>
      </c>
      <c r="K1068" s="5">
        <v>9439.9599999999991</v>
      </c>
      <c r="L1068" t="s">
        <v>384</v>
      </c>
      <c r="M1068">
        <v>48</v>
      </c>
      <c r="N1068">
        <v>8</v>
      </c>
      <c r="O1068">
        <v>2</v>
      </c>
      <c r="P1068">
        <v>100111</v>
      </c>
      <c r="Q1068">
        <v>287650</v>
      </c>
    </row>
    <row r="1069" spans="1:17" x14ac:dyDescent="0.2">
      <c r="A1069">
        <v>1333</v>
      </c>
      <c r="B1069" t="s">
        <v>1201</v>
      </c>
      <c r="C1069" t="s">
        <v>16</v>
      </c>
      <c r="D1069" s="4">
        <v>112706</v>
      </c>
      <c r="E1069" t="s">
        <v>17</v>
      </c>
      <c r="F1069">
        <v>744</v>
      </c>
      <c r="G1069" s="1">
        <v>973275</v>
      </c>
      <c r="H1069" t="s">
        <v>22</v>
      </c>
      <c r="I1069" t="s">
        <v>19</v>
      </c>
      <c r="J1069" t="s">
        <v>23</v>
      </c>
      <c r="K1069" s="5">
        <v>7688.92</v>
      </c>
      <c r="L1069" t="s">
        <v>155</v>
      </c>
      <c r="M1069">
        <v>14</v>
      </c>
      <c r="N1069">
        <v>9</v>
      </c>
      <c r="O1069">
        <v>0</v>
      </c>
      <c r="P1069">
        <v>99750</v>
      </c>
      <c r="Q1069">
        <v>220814</v>
      </c>
    </row>
    <row r="1070" spans="1:17" x14ac:dyDescent="0.2">
      <c r="A1070">
        <v>1776</v>
      </c>
      <c r="B1070" t="s">
        <v>1529</v>
      </c>
      <c r="C1070" t="s">
        <v>34</v>
      </c>
      <c r="D1070" s="4">
        <v>76186</v>
      </c>
      <c r="E1070" t="s">
        <v>17</v>
      </c>
      <c r="F1070">
        <v>705</v>
      </c>
      <c r="G1070" s="1">
        <v>451117</v>
      </c>
      <c r="H1070" t="s">
        <v>42</v>
      </c>
      <c r="I1070" t="s">
        <v>19</v>
      </c>
      <c r="J1070" t="s">
        <v>23</v>
      </c>
      <c r="K1070" s="5">
        <v>3740.53</v>
      </c>
      <c r="L1070" t="s">
        <v>99</v>
      </c>
      <c r="M1070">
        <v>26</v>
      </c>
      <c r="N1070">
        <v>9</v>
      </c>
      <c r="O1070">
        <v>0</v>
      </c>
      <c r="P1070">
        <v>99636</v>
      </c>
      <c r="Q1070">
        <v>226226</v>
      </c>
    </row>
    <row r="1071" spans="1:17" x14ac:dyDescent="0.2">
      <c r="A1071">
        <v>476</v>
      </c>
      <c r="B1071" t="s">
        <v>574</v>
      </c>
      <c r="C1071" t="s">
        <v>16</v>
      </c>
      <c r="D1071" s="4">
        <v>176220</v>
      </c>
      <c r="E1071" t="s">
        <v>17</v>
      </c>
      <c r="F1071">
        <v>717</v>
      </c>
      <c r="G1071" s="1">
        <v>1027235</v>
      </c>
      <c r="H1071" t="s">
        <v>22</v>
      </c>
      <c r="I1071" t="s">
        <v>25</v>
      </c>
      <c r="J1071" t="s">
        <v>23</v>
      </c>
      <c r="K1071" s="5">
        <v>9330.7099999999991</v>
      </c>
      <c r="L1071" t="s">
        <v>444</v>
      </c>
      <c r="N1071">
        <v>7</v>
      </c>
      <c r="O1071">
        <v>1</v>
      </c>
      <c r="P1071">
        <v>99294</v>
      </c>
      <c r="Q1071">
        <v>283888</v>
      </c>
    </row>
    <row r="1072" spans="1:17" x14ac:dyDescent="0.2">
      <c r="A1072">
        <v>959</v>
      </c>
      <c r="B1072" t="s">
        <v>938</v>
      </c>
      <c r="C1072" t="s">
        <v>34</v>
      </c>
      <c r="D1072" s="4">
        <v>109692</v>
      </c>
      <c r="E1072" t="s">
        <v>17</v>
      </c>
      <c r="F1072">
        <v>735</v>
      </c>
      <c r="G1072" s="1">
        <v>625252</v>
      </c>
      <c r="H1072" t="s">
        <v>31</v>
      </c>
      <c r="I1072" t="s">
        <v>32</v>
      </c>
      <c r="J1072" t="s">
        <v>23</v>
      </c>
      <c r="K1072" s="5">
        <v>5679.29</v>
      </c>
      <c r="L1072" t="s">
        <v>63</v>
      </c>
      <c r="M1072">
        <v>71</v>
      </c>
      <c r="N1072">
        <v>9</v>
      </c>
      <c r="O1072">
        <v>0</v>
      </c>
      <c r="P1072">
        <v>99180</v>
      </c>
      <c r="Q1072">
        <v>256916</v>
      </c>
    </row>
    <row r="1073" spans="1:17" x14ac:dyDescent="0.2">
      <c r="A1073">
        <v>1065</v>
      </c>
      <c r="B1073" t="s">
        <v>1007</v>
      </c>
      <c r="C1073" t="s">
        <v>16</v>
      </c>
      <c r="D1073" s="4">
        <v>299420</v>
      </c>
      <c r="E1073" t="s">
        <v>28</v>
      </c>
      <c r="F1073">
        <v>677</v>
      </c>
      <c r="G1073" s="1">
        <v>836589</v>
      </c>
      <c r="H1073" t="s">
        <v>55</v>
      </c>
      <c r="I1073" t="s">
        <v>19</v>
      </c>
      <c r="J1073" t="s">
        <v>23</v>
      </c>
      <c r="K1073" s="5">
        <v>6748.42</v>
      </c>
      <c r="L1073" t="s">
        <v>413</v>
      </c>
      <c r="M1073">
        <v>39</v>
      </c>
      <c r="N1073">
        <v>7</v>
      </c>
      <c r="O1073">
        <v>2</v>
      </c>
      <c r="P1073">
        <v>99142</v>
      </c>
      <c r="Q1073">
        <v>204622</v>
      </c>
    </row>
    <row r="1074" spans="1:17" x14ac:dyDescent="0.2">
      <c r="A1074">
        <v>1704</v>
      </c>
      <c r="B1074" t="s">
        <v>1471</v>
      </c>
      <c r="C1074" t="s">
        <v>16</v>
      </c>
      <c r="D1074" s="4">
        <v>172040</v>
      </c>
      <c r="E1074" t="s">
        <v>17</v>
      </c>
      <c r="F1074">
        <v>731</v>
      </c>
      <c r="G1074" s="1">
        <v>612902</v>
      </c>
      <c r="H1074" t="s">
        <v>42</v>
      </c>
      <c r="I1074" t="s">
        <v>25</v>
      </c>
      <c r="J1074" t="s">
        <v>23</v>
      </c>
      <c r="K1074" s="5">
        <v>11134.19</v>
      </c>
      <c r="L1074" t="s">
        <v>482</v>
      </c>
      <c r="M1074">
        <v>29</v>
      </c>
      <c r="N1074">
        <v>29</v>
      </c>
      <c r="O1074">
        <v>0</v>
      </c>
      <c r="P1074">
        <v>98648</v>
      </c>
      <c r="Q1074">
        <v>562628</v>
      </c>
    </row>
    <row r="1075" spans="1:17" x14ac:dyDescent="0.2">
      <c r="A1075">
        <v>801</v>
      </c>
      <c r="B1075" t="s">
        <v>829</v>
      </c>
      <c r="C1075" t="s">
        <v>34</v>
      </c>
      <c r="D1075" s="4">
        <v>247500</v>
      </c>
      <c r="E1075" t="s">
        <v>28</v>
      </c>
      <c r="F1075">
        <v>664</v>
      </c>
      <c r="G1075" s="1">
        <v>1347955</v>
      </c>
      <c r="H1075" t="s">
        <v>55</v>
      </c>
      <c r="I1075" t="s">
        <v>32</v>
      </c>
      <c r="J1075" t="s">
        <v>23</v>
      </c>
      <c r="K1075" s="5">
        <v>2976.73</v>
      </c>
      <c r="L1075" t="s">
        <v>497</v>
      </c>
      <c r="N1075">
        <v>4</v>
      </c>
      <c r="O1075">
        <v>0</v>
      </c>
      <c r="P1075">
        <v>98534</v>
      </c>
      <c r="Q1075">
        <v>131604</v>
      </c>
    </row>
    <row r="1076" spans="1:17" x14ac:dyDescent="0.2">
      <c r="A1076">
        <v>1292</v>
      </c>
      <c r="B1076" t="s">
        <v>1170</v>
      </c>
      <c r="C1076" t="s">
        <v>16</v>
      </c>
      <c r="D1076" s="4">
        <v>155078</v>
      </c>
      <c r="E1076" t="s">
        <v>17</v>
      </c>
      <c r="F1076">
        <v>745</v>
      </c>
      <c r="G1076" s="1">
        <v>1626305</v>
      </c>
      <c r="I1076" t="s">
        <v>19</v>
      </c>
      <c r="J1076" t="s">
        <v>23</v>
      </c>
      <c r="K1076" s="5">
        <v>30357.82</v>
      </c>
      <c r="L1076" t="s">
        <v>161</v>
      </c>
      <c r="N1076">
        <v>11</v>
      </c>
      <c r="O1076">
        <v>1</v>
      </c>
      <c r="P1076">
        <v>98496</v>
      </c>
      <c r="Q1076">
        <v>349844</v>
      </c>
    </row>
    <row r="1077" spans="1:17" x14ac:dyDescent="0.2">
      <c r="A1077">
        <v>1096</v>
      </c>
      <c r="B1077" t="s">
        <v>1029</v>
      </c>
      <c r="C1077" t="s">
        <v>16</v>
      </c>
      <c r="D1077" s="4">
        <v>110440</v>
      </c>
      <c r="E1077" t="s">
        <v>17</v>
      </c>
      <c r="F1077">
        <v>750</v>
      </c>
      <c r="G1077" s="1">
        <v>1068142</v>
      </c>
      <c r="H1077" t="s">
        <v>22</v>
      </c>
      <c r="I1077" t="s">
        <v>19</v>
      </c>
      <c r="J1077" t="s">
        <v>23</v>
      </c>
      <c r="K1077" s="5">
        <v>8144.73</v>
      </c>
      <c r="L1077" t="s">
        <v>347</v>
      </c>
      <c r="N1077">
        <v>14</v>
      </c>
      <c r="O1077">
        <v>0</v>
      </c>
      <c r="P1077">
        <v>98154</v>
      </c>
      <c r="Q1077">
        <v>1148026</v>
      </c>
    </row>
    <row r="1078" spans="1:17" x14ac:dyDescent="0.2">
      <c r="A1078">
        <v>670</v>
      </c>
      <c r="B1078" t="s">
        <v>723</v>
      </c>
      <c r="C1078" t="s">
        <v>16</v>
      </c>
      <c r="D1078" s="4">
        <v>351076</v>
      </c>
      <c r="E1078" t="s">
        <v>28</v>
      </c>
      <c r="F1078">
        <v>716</v>
      </c>
      <c r="G1078" s="1">
        <v>758024</v>
      </c>
      <c r="H1078" t="s">
        <v>79</v>
      </c>
      <c r="I1078" t="s">
        <v>19</v>
      </c>
      <c r="J1078" t="s">
        <v>23</v>
      </c>
      <c r="K1078" s="5">
        <v>8780.4699999999993</v>
      </c>
      <c r="L1078" t="s">
        <v>290</v>
      </c>
      <c r="N1078">
        <v>8</v>
      </c>
      <c r="O1078">
        <v>1</v>
      </c>
      <c r="P1078">
        <v>97983</v>
      </c>
      <c r="Q1078">
        <v>144892</v>
      </c>
    </row>
    <row r="1079" spans="1:17" x14ac:dyDescent="0.2">
      <c r="A1079">
        <v>1716</v>
      </c>
      <c r="B1079" t="s">
        <v>1479</v>
      </c>
      <c r="C1079" t="s">
        <v>16</v>
      </c>
      <c r="D1079" s="4">
        <v>171820</v>
      </c>
      <c r="E1079" t="s">
        <v>17</v>
      </c>
      <c r="F1079">
        <v>719</v>
      </c>
      <c r="G1079" s="1">
        <v>649249</v>
      </c>
      <c r="H1079" t="s">
        <v>79</v>
      </c>
      <c r="I1079" t="s">
        <v>32</v>
      </c>
      <c r="J1079" t="s">
        <v>23</v>
      </c>
      <c r="K1079" s="5">
        <v>3468.07</v>
      </c>
      <c r="L1079" t="s">
        <v>56</v>
      </c>
      <c r="N1079">
        <v>3</v>
      </c>
      <c r="O1079">
        <v>0</v>
      </c>
      <c r="P1079">
        <v>97755</v>
      </c>
      <c r="Q1079">
        <v>118162</v>
      </c>
    </row>
    <row r="1080" spans="1:17" x14ac:dyDescent="0.2">
      <c r="A1080">
        <v>1894</v>
      </c>
      <c r="B1080" t="s">
        <v>1612</v>
      </c>
      <c r="C1080" t="s">
        <v>16</v>
      </c>
      <c r="D1080" s="4">
        <v>120912</v>
      </c>
      <c r="E1080" t="s">
        <v>17</v>
      </c>
      <c r="F1080">
        <v>735</v>
      </c>
      <c r="G1080" s="1">
        <v>801154</v>
      </c>
      <c r="H1080" t="s">
        <v>49</v>
      </c>
      <c r="I1080" t="s">
        <v>32</v>
      </c>
      <c r="J1080" t="s">
        <v>23</v>
      </c>
      <c r="K1080" s="5">
        <v>4406.29</v>
      </c>
      <c r="L1080" t="s">
        <v>71</v>
      </c>
      <c r="M1080">
        <v>13</v>
      </c>
      <c r="N1080">
        <v>11</v>
      </c>
      <c r="O1080">
        <v>1</v>
      </c>
      <c r="P1080">
        <v>97622</v>
      </c>
      <c r="Q1080">
        <v>359986</v>
      </c>
    </row>
    <row r="1081" spans="1:17" x14ac:dyDescent="0.2">
      <c r="A1081">
        <v>1111</v>
      </c>
      <c r="B1081" t="s">
        <v>1039</v>
      </c>
      <c r="C1081" t="s">
        <v>16</v>
      </c>
      <c r="D1081" s="4">
        <v>44748</v>
      </c>
      <c r="E1081" t="s">
        <v>17</v>
      </c>
      <c r="F1081">
        <v>736</v>
      </c>
      <c r="G1081" s="1">
        <v>734274</v>
      </c>
      <c r="H1081" t="s">
        <v>79</v>
      </c>
      <c r="I1081" t="s">
        <v>25</v>
      </c>
      <c r="J1081" t="s">
        <v>23</v>
      </c>
      <c r="K1081" s="5">
        <v>10035.040000000001</v>
      </c>
      <c r="L1081" t="s">
        <v>591</v>
      </c>
      <c r="N1081">
        <v>9</v>
      </c>
      <c r="O1081">
        <v>0</v>
      </c>
      <c r="P1081">
        <v>97052</v>
      </c>
      <c r="Q1081">
        <v>597784</v>
      </c>
    </row>
    <row r="1082" spans="1:17" x14ac:dyDescent="0.2">
      <c r="A1082">
        <v>271</v>
      </c>
      <c r="B1082" t="s">
        <v>380</v>
      </c>
      <c r="C1082" t="s">
        <v>16</v>
      </c>
      <c r="D1082" s="4">
        <v>216194</v>
      </c>
      <c r="E1082" t="s">
        <v>17</v>
      </c>
      <c r="F1082">
        <v>720</v>
      </c>
      <c r="G1082" s="1">
        <v>1077528</v>
      </c>
      <c r="I1082" t="s">
        <v>19</v>
      </c>
      <c r="J1082" t="s">
        <v>23</v>
      </c>
      <c r="K1082" s="5">
        <v>8081.46</v>
      </c>
      <c r="L1082" t="s">
        <v>294</v>
      </c>
      <c r="M1082">
        <v>14</v>
      </c>
      <c r="N1082">
        <v>5</v>
      </c>
      <c r="O1082">
        <v>1</v>
      </c>
      <c r="P1082">
        <v>96463</v>
      </c>
      <c r="Q1082">
        <v>174240</v>
      </c>
    </row>
    <row r="1083" spans="1:17" x14ac:dyDescent="0.2">
      <c r="A1083">
        <v>152</v>
      </c>
      <c r="B1083" t="s">
        <v>241</v>
      </c>
      <c r="C1083" t="s">
        <v>16</v>
      </c>
      <c r="D1083" s="4">
        <v>87846</v>
      </c>
      <c r="E1083" t="s">
        <v>17</v>
      </c>
      <c r="F1083">
        <v>736</v>
      </c>
      <c r="G1083" s="1">
        <v>625879</v>
      </c>
      <c r="H1083" t="s">
        <v>49</v>
      </c>
      <c r="I1083" t="s">
        <v>25</v>
      </c>
      <c r="J1083" t="s">
        <v>23</v>
      </c>
      <c r="K1083" s="5">
        <v>6988.96</v>
      </c>
      <c r="L1083" t="s">
        <v>242</v>
      </c>
      <c r="M1083">
        <v>56</v>
      </c>
      <c r="N1083">
        <v>16</v>
      </c>
      <c r="O1083">
        <v>0</v>
      </c>
      <c r="P1083">
        <v>96330</v>
      </c>
      <c r="Q1083">
        <v>714978</v>
      </c>
    </row>
    <row r="1084" spans="1:17" x14ac:dyDescent="0.2">
      <c r="A1084">
        <v>1000</v>
      </c>
      <c r="B1084" t="s">
        <v>965</v>
      </c>
      <c r="C1084" t="s">
        <v>16</v>
      </c>
      <c r="D1084" s="4">
        <v>334092</v>
      </c>
      <c r="E1084" t="s">
        <v>17</v>
      </c>
      <c r="F1084">
        <v>737</v>
      </c>
      <c r="G1084" s="1">
        <v>1442670</v>
      </c>
      <c r="H1084" t="s">
        <v>22</v>
      </c>
      <c r="I1084" t="s">
        <v>19</v>
      </c>
      <c r="J1084" t="s">
        <v>20</v>
      </c>
      <c r="K1084" s="5">
        <v>16350.26</v>
      </c>
      <c r="L1084" t="s">
        <v>207</v>
      </c>
      <c r="M1084">
        <v>21</v>
      </c>
      <c r="N1084">
        <v>10</v>
      </c>
      <c r="O1084">
        <v>0</v>
      </c>
      <c r="P1084">
        <v>95950</v>
      </c>
      <c r="Q1084">
        <v>178310</v>
      </c>
    </row>
    <row r="1085" spans="1:17" x14ac:dyDescent="0.2">
      <c r="A1085">
        <v>24</v>
      </c>
      <c r="B1085" t="s">
        <v>68</v>
      </c>
      <c r="C1085" t="s">
        <v>16</v>
      </c>
      <c r="D1085" s="4">
        <v>91894</v>
      </c>
      <c r="E1085" t="s">
        <v>17</v>
      </c>
      <c r="F1085">
        <v>724</v>
      </c>
      <c r="G1085" s="1">
        <v>850383</v>
      </c>
      <c r="H1085" t="s">
        <v>22</v>
      </c>
      <c r="I1085" t="s">
        <v>19</v>
      </c>
      <c r="J1085" t="s">
        <v>23</v>
      </c>
      <c r="K1085" s="5">
        <v>5860.74</v>
      </c>
      <c r="L1085" t="s">
        <v>69</v>
      </c>
      <c r="N1085">
        <v>7</v>
      </c>
      <c r="O1085">
        <v>0</v>
      </c>
      <c r="P1085">
        <v>95608</v>
      </c>
      <c r="Q1085">
        <v>230626</v>
      </c>
    </row>
    <row r="1086" spans="1:17" x14ac:dyDescent="0.2">
      <c r="A1086">
        <v>589</v>
      </c>
      <c r="B1086" t="s">
        <v>658</v>
      </c>
      <c r="C1086" t="s">
        <v>16</v>
      </c>
      <c r="D1086" s="4">
        <v>121440</v>
      </c>
      <c r="E1086" t="s">
        <v>17</v>
      </c>
      <c r="F1086">
        <v>731</v>
      </c>
      <c r="G1086" s="1">
        <v>749132</v>
      </c>
      <c r="H1086" t="s">
        <v>74</v>
      </c>
      <c r="I1086" t="s">
        <v>32</v>
      </c>
      <c r="J1086" t="s">
        <v>23</v>
      </c>
      <c r="K1086" s="5">
        <v>17479.62</v>
      </c>
      <c r="L1086" t="s">
        <v>106</v>
      </c>
      <c r="M1086">
        <v>22</v>
      </c>
      <c r="N1086">
        <v>15</v>
      </c>
      <c r="O1086">
        <v>0</v>
      </c>
      <c r="P1086">
        <v>95456</v>
      </c>
      <c r="Q1086">
        <v>504702</v>
      </c>
    </row>
    <row r="1087" spans="1:17" x14ac:dyDescent="0.2">
      <c r="A1087">
        <v>218</v>
      </c>
      <c r="B1087" t="s">
        <v>321</v>
      </c>
      <c r="C1087" t="s">
        <v>16</v>
      </c>
      <c r="D1087" s="4">
        <v>149116</v>
      </c>
      <c r="E1087" t="s">
        <v>17</v>
      </c>
      <c r="F1087">
        <v>700</v>
      </c>
      <c r="G1087" s="1">
        <v>1380160</v>
      </c>
      <c r="H1087" t="s">
        <v>55</v>
      </c>
      <c r="I1087" t="s">
        <v>19</v>
      </c>
      <c r="J1087" t="s">
        <v>20</v>
      </c>
      <c r="K1087" s="5">
        <v>18171.98</v>
      </c>
      <c r="L1087" t="s">
        <v>322</v>
      </c>
      <c r="N1087">
        <v>5</v>
      </c>
      <c r="O1087">
        <v>0</v>
      </c>
      <c r="P1087">
        <v>95171</v>
      </c>
      <c r="Q1087">
        <v>112574</v>
      </c>
    </row>
    <row r="1088" spans="1:17" x14ac:dyDescent="0.2">
      <c r="A1088">
        <v>1988</v>
      </c>
      <c r="B1088" t="s">
        <v>1686</v>
      </c>
      <c r="C1088" t="s">
        <v>16</v>
      </c>
      <c r="D1088" s="4">
        <v>108702</v>
      </c>
      <c r="E1088" t="s">
        <v>17</v>
      </c>
      <c r="F1088">
        <v>747</v>
      </c>
      <c r="G1088" s="1">
        <v>600761</v>
      </c>
      <c r="H1088" t="s">
        <v>31</v>
      </c>
      <c r="I1088" t="s">
        <v>32</v>
      </c>
      <c r="J1088" t="s">
        <v>23</v>
      </c>
      <c r="K1088" s="5">
        <v>8711.1200000000008</v>
      </c>
      <c r="L1088" t="s">
        <v>846</v>
      </c>
      <c r="N1088">
        <v>5</v>
      </c>
      <c r="O1088">
        <v>0</v>
      </c>
      <c r="P1088">
        <v>94620</v>
      </c>
      <c r="Q1088">
        <v>258412</v>
      </c>
    </row>
    <row r="1089" spans="1:17" x14ac:dyDescent="0.2">
      <c r="A1089">
        <v>1685</v>
      </c>
      <c r="B1089" t="s">
        <v>1456</v>
      </c>
      <c r="C1089" t="s">
        <v>16</v>
      </c>
      <c r="D1089" s="4">
        <v>403172</v>
      </c>
      <c r="E1089" t="s">
        <v>17</v>
      </c>
      <c r="F1089">
        <v>738</v>
      </c>
      <c r="G1089" s="1">
        <v>1973074</v>
      </c>
      <c r="H1089" t="s">
        <v>37</v>
      </c>
      <c r="I1089" t="s">
        <v>32</v>
      </c>
      <c r="J1089" t="s">
        <v>78</v>
      </c>
      <c r="K1089" s="5">
        <v>11443.89</v>
      </c>
      <c r="L1089" t="s">
        <v>1233</v>
      </c>
      <c r="N1089">
        <v>9</v>
      </c>
      <c r="O1089">
        <v>0</v>
      </c>
      <c r="P1089">
        <v>94468</v>
      </c>
      <c r="Q1089">
        <v>504108</v>
      </c>
    </row>
    <row r="1090" spans="1:17" x14ac:dyDescent="0.2">
      <c r="A1090">
        <v>1576</v>
      </c>
      <c r="B1090" t="s">
        <v>1371</v>
      </c>
      <c r="C1090" t="s">
        <v>34</v>
      </c>
      <c r="D1090" s="4">
        <v>132814</v>
      </c>
      <c r="E1090" t="s">
        <v>17</v>
      </c>
      <c r="F1090">
        <v>717</v>
      </c>
      <c r="G1090" s="1">
        <v>1022523</v>
      </c>
      <c r="H1090" t="s">
        <v>22</v>
      </c>
      <c r="I1090" t="s">
        <v>19</v>
      </c>
      <c r="J1090" t="s">
        <v>20</v>
      </c>
      <c r="K1090" s="5">
        <v>26074.27</v>
      </c>
      <c r="L1090" t="s">
        <v>26</v>
      </c>
      <c r="M1090">
        <v>25</v>
      </c>
      <c r="N1090">
        <v>12</v>
      </c>
      <c r="O1090">
        <v>0</v>
      </c>
      <c r="P1090">
        <v>94411</v>
      </c>
      <c r="Q1090">
        <v>153098</v>
      </c>
    </row>
    <row r="1091" spans="1:17" x14ac:dyDescent="0.2">
      <c r="A1091">
        <v>1540</v>
      </c>
      <c r="B1091" t="s">
        <v>1346</v>
      </c>
      <c r="C1091" t="s">
        <v>16</v>
      </c>
      <c r="D1091" s="4">
        <v>328658</v>
      </c>
      <c r="E1091" t="s">
        <v>17</v>
      </c>
      <c r="F1091">
        <v>731</v>
      </c>
      <c r="G1091" s="1">
        <v>1589464</v>
      </c>
      <c r="H1091" t="s">
        <v>29</v>
      </c>
      <c r="I1091" t="s">
        <v>32</v>
      </c>
      <c r="J1091" t="s">
        <v>23</v>
      </c>
      <c r="K1091" s="5">
        <v>20133.16</v>
      </c>
      <c r="L1091" t="s">
        <v>92</v>
      </c>
      <c r="M1091">
        <v>78</v>
      </c>
      <c r="N1091">
        <v>12</v>
      </c>
      <c r="O1091">
        <v>1</v>
      </c>
      <c r="P1091">
        <v>94278</v>
      </c>
      <c r="Q1091">
        <v>983378</v>
      </c>
    </row>
    <row r="1092" spans="1:17" x14ac:dyDescent="0.2">
      <c r="A1092">
        <v>235</v>
      </c>
      <c r="B1092" t="s">
        <v>343</v>
      </c>
      <c r="C1092" t="s">
        <v>34</v>
      </c>
      <c r="D1092" s="4">
        <v>177628</v>
      </c>
      <c r="E1092" t="s">
        <v>28</v>
      </c>
      <c r="F1092">
        <v>709</v>
      </c>
      <c r="G1092" s="1">
        <v>843771</v>
      </c>
      <c r="H1092" t="s">
        <v>31</v>
      </c>
      <c r="I1092" t="s">
        <v>32</v>
      </c>
      <c r="J1092" t="s">
        <v>23</v>
      </c>
      <c r="K1092" s="5">
        <v>5027.59</v>
      </c>
      <c r="L1092" t="s">
        <v>344</v>
      </c>
      <c r="N1092">
        <v>8</v>
      </c>
      <c r="O1092">
        <v>0</v>
      </c>
      <c r="P1092">
        <v>94221</v>
      </c>
      <c r="Q1092">
        <v>172062</v>
      </c>
    </row>
    <row r="1093" spans="1:17" x14ac:dyDescent="0.2">
      <c r="A1093">
        <v>871</v>
      </c>
      <c r="B1093" t="s">
        <v>875</v>
      </c>
      <c r="C1093" t="s">
        <v>16</v>
      </c>
      <c r="D1093" s="4">
        <v>590414</v>
      </c>
      <c r="E1093" t="s">
        <v>28</v>
      </c>
      <c r="F1093">
        <v>692</v>
      </c>
      <c r="G1093" s="1">
        <v>1243645</v>
      </c>
      <c r="H1093" t="s">
        <v>22</v>
      </c>
      <c r="I1093" t="s">
        <v>19</v>
      </c>
      <c r="J1093" t="s">
        <v>20</v>
      </c>
      <c r="K1093" s="5">
        <v>4186.84</v>
      </c>
      <c r="L1093" t="s">
        <v>395</v>
      </c>
      <c r="N1093">
        <v>10</v>
      </c>
      <c r="O1093">
        <v>1</v>
      </c>
      <c r="P1093">
        <v>94145</v>
      </c>
      <c r="Q1093">
        <v>502392</v>
      </c>
    </row>
    <row r="1094" spans="1:17" x14ac:dyDescent="0.2">
      <c r="A1094">
        <v>1313</v>
      </c>
      <c r="B1094" t="s">
        <v>1187</v>
      </c>
      <c r="C1094" t="s">
        <v>34</v>
      </c>
      <c r="D1094" s="4">
        <v>171952</v>
      </c>
      <c r="E1094" t="s">
        <v>17</v>
      </c>
      <c r="F1094">
        <v>729</v>
      </c>
      <c r="G1094" s="1">
        <v>742520</v>
      </c>
      <c r="H1094" t="s">
        <v>22</v>
      </c>
      <c r="I1094" t="s">
        <v>32</v>
      </c>
      <c r="J1094" t="s">
        <v>23</v>
      </c>
      <c r="K1094" s="5">
        <v>13612.74</v>
      </c>
      <c r="L1094" t="s">
        <v>30</v>
      </c>
      <c r="M1094">
        <v>72</v>
      </c>
      <c r="N1094">
        <v>8</v>
      </c>
      <c r="O1094">
        <v>1</v>
      </c>
      <c r="P1094">
        <v>93974</v>
      </c>
      <c r="Q1094">
        <v>165616</v>
      </c>
    </row>
    <row r="1095" spans="1:17" x14ac:dyDescent="0.2">
      <c r="A1095">
        <v>416</v>
      </c>
      <c r="B1095" t="s">
        <v>521</v>
      </c>
      <c r="C1095" t="s">
        <v>16</v>
      </c>
      <c r="D1095" s="4">
        <v>450648</v>
      </c>
      <c r="E1095" t="s">
        <v>17</v>
      </c>
      <c r="F1095">
        <v>737</v>
      </c>
      <c r="G1095" s="1">
        <v>1634627</v>
      </c>
      <c r="H1095" t="s">
        <v>22</v>
      </c>
      <c r="I1095" t="s">
        <v>32</v>
      </c>
      <c r="J1095" t="s">
        <v>23</v>
      </c>
      <c r="K1095" s="5">
        <v>10570.65</v>
      </c>
      <c r="L1095" t="s">
        <v>522</v>
      </c>
      <c r="M1095">
        <v>20</v>
      </c>
      <c r="N1095">
        <v>6</v>
      </c>
      <c r="O1095">
        <v>1</v>
      </c>
      <c r="P1095">
        <v>93252</v>
      </c>
      <c r="Q1095">
        <v>151008</v>
      </c>
    </row>
    <row r="1096" spans="1:17" x14ac:dyDescent="0.2">
      <c r="A1096">
        <v>1186</v>
      </c>
      <c r="B1096" t="s">
        <v>1094</v>
      </c>
      <c r="C1096" t="s">
        <v>16</v>
      </c>
      <c r="D1096" s="4">
        <v>257400</v>
      </c>
      <c r="E1096" t="s">
        <v>17</v>
      </c>
      <c r="F1096">
        <v>720</v>
      </c>
      <c r="G1096" s="1">
        <v>703950</v>
      </c>
      <c r="H1096" t="s">
        <v>29</v>
      </c>
      <c r="I1096" t="s">
        <v>32</v>
      </c>
      <c r="J1096" t="s">
        <v>78</v>
      </c>
      <c r="K1096" s="5">
        <v>3132.53</v>
      </c>
      <c r="L1096" t="s">
        <v>120</v>
      </c>
      <c r="N1096">
        <v>5</v>
      </c>
      <c r="O1096">
        <v>0</v>
      </c>
      <c r="P1096">
        <v>93233</v>
      </c>
      <c r="Q1096">
        <v>175824</v>
      </c>
    </row>
    <row r="1097" spans="1:17" x14ac:dyDescent="0.2">
      <c r="A1097">
        <v>1577</v>
      </c>
      <c r="B1097" t="s">
        <v>1372</v>
      </c>
      <c r="C1097" t="s">
        <v>16</v>
      </c>
      <c r="D1097" s="4">
        <v>218416</v>
      </c>
      <c r="E1097" t="s">
        <v>17</v>
      </c>
      <c r="F1097">
        <v>716</v>
      </c>
      <c r="G1097" s="1">
        <v>867711</v>
      </c>
      <c r="H1097" t="s">
        <v>49</v>
      </c>
      <c r="I1097" t="s">
        <v>19</v>
      </c>
      <c r="J1097" t="s">
        <v>23</v>
      </c>
      <c r="K1097" s="5">
        <v>12798.59</v>
      </c>
      <c r="L1097" t="s">
        <v>456</v>
      </c>
      <c r="M1097">
        <v>31</v>
      </c>
      <c r="N1097">
        <v>12</v>
      </c>
      <c r="O1097">
        <v>0</v>
      </c>
      <c r="P1097">
        <v>93138</v>
      </c>
      <c r="Q1097">
        <v>194326</v>
      </c>
    </row>
    <row r="1098" spans="1:17" x14ac:dyDescent="0.2">
      <c r="A1098">
        <v>1969</v>
      </c>
      <c r="B1098" t="s">
        <v>1669</v>
      </c>
      <c r="C1098" t="s">
        <v>16</v>
      </c>
      <c r="D1098" s="4">
        <v>134288</v>
      </c>
      <c r="E1098" t="s">
        <v>17</v>
      </c>
      <c r="F1098">
        <v>721</v>
      </c>
      <c r="G1098" s="1">
        <v>1198387</v>
      </c>
      <c r="H1098" t="s">
        <v>53</v>
      </c>
      <c r="I1098" t="s">
        <v>32</v>
      </c>
      <c r="J1098" t="s">
        <v>23</v>
      </c>
      <c r="K1098" s="5">
        <v>10286.219999999999</v>
      </c>
      <c r="L1098" t="s">
        <v>484</v>
      </c>
      <c r="M1098">
        <v>28</v>
      </c>
      <c r="N1098">
        <v>8</v>
      </c>
      <c r="O1098">
        <v>0</v>
      </c>
      <c r="P1098">
        <v>93119</v>
      </c>
      <c r="Q1098">
        <v>109692</v>
      </c>
    </row>
    <row r="1099" spans="1:17" x14ac:dyDescent="0.2">
      <c r="A1099">
        <v>71</v>
      </c>
      <c r="B1099" t="s">
        <v>140</v>
      </c>
      <c r="C1099" t="s">
        <v>16</v>
      </c>
      <c r="D1099" s="4">
        <v>211222</v>
      </c>
      <c r="E1099" t="s">
        <v>17</v>
      </c>
      <c r="F1099">
        <v>694</v>
      </c>
      <c r="G1099" s="1">
        <v>947625</v>
      </c>
      <c r="H1099" t="s">
        <v>49</v>
      </c>
      <c r="I1099" t="s">
        <v>32</v>
      </c>
      <c r="J1099" t="s">
        <v>23</v>
      </c>
      <c r="K1099" s="5">
        <v>8923.35</v>
      </c>
      <c r="L1099" t="s">
        <v>81</v>
      </c>
      <c r="M1099">
        <v>65</v>
      </c>
      <c r="N1099">
        <v>9</v>
      </c>
      <c r="O1099">
        <v>1</v>
      </c>
      <c r="P1099">
        <v>93081</v>
      </c>
      <c r="Q1099">
        <v>397694</v>
      </c>
    </row>
    <row r="1100" spans="1:17" x14ac:dyDescent="0.2">
      <c r="A1100">
        <v>475</v>
      </c>
      <c r="B1100" s="2" t="s">
        <v>573</v>
      </c>
      <c r="C1100" t="s">
        <v>34</v>
      </c>
      <c r="D1100" s="4">
        <v>220770</v>
      </c>
      <c r="E1100" t="s">
        <v>17</v>
      </c>
      <c r="F1100">
        <v>705</v>
      </c>
      <c r="G1100" s="1">
        <v>571995</v>
      </c>
      <c r="H1100" t="s">
        <v>53</v>
      </c>
      <c r="I1100" t="s">
        <v>32</v>
      </c>
      <c r="J1100" t="s">
        <v>23</v>
      </c>
      <c r="K1100" s="5">
        <v>10915.5</v>
      </c>
      <c r="L1100" t="s">
        <v>359</v>
      </c>
      <c r="N1100">
        <v>6</v>
      </c>
      <c r="O1100">
        <v>0</v>
      </c>
      <c r="P1100">
        <v>93043</v>
      </c>
      <c r="Q1100">
        <v>139018</v>
      </c>
    </row>
    <row r="1101" spans="1:17" x14ac:dyDescent="0.2">
      <c r="A1101">
        <v>736</v>
      </c>
      <c r="B1101" t="s">
        <v>777</v>
      </c>
      <c r="C1101" t="s">
        <v>16</v>
      </c>
      <c r="D1101" s="4">
        <v>287408</v>
      </c>
      <c r="E1101" t="s">
        <v>17</v>
      </c>
      <c r="F1101">
        <v>699</v>
      </c>
      <c r="G1101" s="1">
        <v>992845</v>
      </c>
      <c r="H1101" t="s">
        <v>79</v>
      </c>
      <c r="I1101" t="s">
        <v>32</v>
      </c>
      <c r="J1101" t="s">
        <v>23</v>
      </c>
      <c r="K1101" s="5">
        <v>6014.83</v>
      </c>
      <c r="L1101" t="s">
        <v>507</v>
      </c>
      <c r="N1101">
        <v>7</v>
      </c>
      <c r="O1101">
        <v>0</v>
      </c>
      <c r="P1101">
        <v>93005</v>
      </c>
      <c r="Q1101">
        <v>192302</v>
      </c>
    </row>
    <row r="1102" spans="1:17" x14ac:dyDescent="0.2">
      <c r="A1102">
        <v>1906</v>
      </c>
      <c r="B1102" t="s">
        <v>1620</v>
      </c>
      <c r="C1102" t="s">
        <v>34</v>
      </c>
      <c r="D1102" s="4">
        <v>220858</v>
      </c>
      <c r="E1102" t="s">
        <v>28</v>
      </c>
      <c r="F1102">
        <v>704</v>
      </c>
      <c r="G1102" s="1">
        <v>1907410</v>
      </c>
      <c r="H1102" t="s">
        <v>42</v>
      </c>
      <c r="I1102" t="s">
        <v>32</v>
      </c>
      <c r="J1102" t="s">
        <v>80</v>
      </c>
      <c r="K1102" s="5">
        <v>20504.61</v>
      </c>
      <c r="L1102" t="s">
        <v>200</v>
      </c>
      <c r="M1102">
        <v>20</v>
      </c>
      <c r="N1102">
        <v>9</v>
      </c>
      <c r="O1102">
        <v>0</v>
      </c>
      <c r="P1102">
        <v>92872</v>
      </c>
      <c r="Q1102">
        <v>185416</v>
      </c>
    </row>
    <row r="1103" spans="1:17" x14ac:dyDescent="0.2">
      <c r="A1103">
        <v>1939</v>
      </c>
      <c r="B1103" t="s">
        <v>1648</v>
      </c>
      <c r="C1103" t="s">
        <v>16</v>
      </c>
      <c r="D1103" s="4">
        <v>218988</v>
      </c>
      <c r="E1103" t="s">
        <v>17</v>
      </c>
      <c r="F1103">
        <v>736</v>
      </c>
      <c r="G1103" s="1">
        <v>1365131</v>
      </c>
      <c r="H1103" t="s">
        <v>42</v>
      </c>
      <c r="I1103" t="s">
        <v>32</v>
      </c>
      <c r="J1103" t="s">
        <v>23</v>
      </c>
      <c r="K1103" s="5">
        <v>14902.65</v>
      </c>
      <c r="L1103" t="s">
        <v>846</v>
      </c>
      <c r="N1103">
        <v>11</v>
      </c>
      <c r="O1103">
        <v>0</v>
      </c>
      <c r="P1103">
        <v>92758</v>
      </c>
      <c r="Q1103">
        <v>206536</v>
      </c>
    </row>
    <row r="1104" spans="1:17" x14ac:dyDescent="0.2">
      <c r="A1104">
        <v>1580</v>
      </c>
      <c r="B1104" t="s">
        <v>1374</v>
      </c>
      <c r="C1104" t="s">
        <v>16</v>
      </c>
      <c r="D1104" s="4">
        <v>43890</v>
      </c>
      <c r="E1104" t="s">
        <v>17</v>
      </c>
      <c r="F1104">
        <v>749</v>
      </c>
      <c r="G1104" s="1">
        <v>1326808</v>
      </c>
      <c r="H1104" t="s">
        <v>74</v>
      </c>
      <c r="I1104" t="s">
        <v>19</v>
      </c>
      <c r="J1104" t="s">
        <v>78</v>
      </c>
      <c r="K1104" s="5">
        <v>6269.24</v>
      </c>
      <c r="L1104" t="s">
        <v>596</v>
      </c>
      <c r="N1104">
        <v>19</v>
      </c>
      <c r="O1104">
        <v>0</v>
      </c>
      <c r="P1104">
        <v>92625</v>
      </c>
      <c r="Q1104">
        <v>957638</v>
      </c>
    </row>
    <row r="1105" spans="1:17" x14ac:dyDescent="0.2">
      <c r="A1105">
        <v>1593</v>
      </c>
      <c r="B1105" t="s">
        <v>1386</v>
      </c>
      <c r="C1105" t="s">
        <v>16</v>
      </c>
      <c r="D1105" s="4">
        <v>189244</v>
      </c>
      <c r="E1105" t="s">
        <v>17</v>
      </c>
      <c r="F1105">
        <v>645</v>
      </c>
      <c r="G1105" s="1">
        <v>482125</v>
      </c>
      <c r="H1105" t="s">
        <v>22</v>
      </c>
      <c r="I1105" t="s">
        <v>25</v>
      </c>
      <c r="J1105" t="s">
        <v>23</v>
      </c>
      <c r="K1105" s="5">
        <v>6106.98</v>
      </c>
      <c r="L1105" t="s">
        <v>384</v>
      </c>
      <c r="N1105">
        <v>11</v>
      </c>
      <c r="O1105">
        <v>1</v>
      </c>
      <c r="P1105">
        <v>92416</v>
      </c>
      <c r="Q1105">
        <v>321332</v>
      </c>
    </row>
    <row r="1106" spans="1:17" x14ac:dyDescent="0.2">
      <c r="A1106">
        <v>1278</v>
      </c>
      <c r="B1106" t="s">
        <v>1160</v>
      </c>
      <c r="C1106" t="s">
        <v>34</v>
      </c>
      <c r="D1106" s="4">
        <v>127952</v>
      </c>
      <c r="E1106" t="s">
        <v>28</v>
      </c>
      <c r="F1106">
        <v>733</v>
      </c>
      <c r="G1106" s="1">
        <v>1222536</v>
      </c>
      <c r="H1106" t="s">
        <v>79</v>
      </c>
      <c r="I1106" t="s">
        <v>19</v>
      </c>
      <c r="J1106" t="s">
        <v>23</v>
      </c>
      <c r="K1106" s="5">
        <v>16076.28</v>
      </c>
      <c r="L1106" t="s">
        <v>657</v>
      </c>
      <c r="M1106">
        <v>58</v>
      </c>
      <c r="N1106">
        <v>8</v>
      </c>
      <c r="O1106">
        <v>0</v>
      </c>
      <c r="P1106">
        <v>92169</v>
      </c>
      <c r="Q1106">
        <v>268136</v>
      </c>
    </row>
    <row r="1107" spans="1:17" x14ac:dyDescent="0.2">
      <c r="A1107">
        <v>366</v>
      </c>
      <c r="B1107" t="s">
        <v>472</v>
      </c>
      <c r="C1107" t="s">
        <v>34</v>
      </c>
      <c r="D1107" s="4">
        <v>772772</v>
      </c>
      <c r="E1107" t="s">
        <v>28</v>
      </c>
      <c r="F1107">
        <v>699</v>
      </c>
      <c r="G1107" s="1">
        <v>3336970</v>
      </c>
      <c r="H1107" t="s">
        <v>53</v>
      </c>
      <c r="I1107" t="s">
        <v>19</v>
      </c>
      <c r="J1107" t="s">
        <v>23</v>
      </c>
      <c r="K1107" s="5">
        <v>41434.06</v>
      </c>
      <c r="L1107" t="s">
        <v>86</v>
      </c>
      <c r="N1107">
        <v>8</v>
      </c>
      <c r="O1107">
        <v>0</v>
      </c>
      <c r="P1107">
        <v>91979</v>
      </c>
      <c r="Q1107">
        <v>132484</v>
      </c>
    </row>
    <row r="1108" spans="1:17" x14ac:dyDescent="0.2">
      <c r="A1108">
        <v>188</v>
      </c>
      <c r="B1108" t="s">
        <v>288</v>
      </c>
      <c r="C1108" t="s">
        <v>16</v>
      </c>
      <c r="D1108" s="4">
        <v>476586</v>
      </c>
      <c r="E1108" t="s">
        <v>17</v>
      </c>
      <c r="F1108">
        <v>707</v>
      </c>
      <c r="G1108" s="1">
        <v>1403207</v>
      </c>
      <c r="H1108" t="s">
        <v>55</v>
      </c>
      <c r="I1108" t="s">
        <v>32</v>
      </c>
      <c r="J1108" t="s">
        <v>23</v>
      </c>
      <c r="K1108" s="5">
        <v>18241.52</v>
      </c>
      <c r="L1108" t="s">
        <v>218</v>
      </c>
      <c r="M1108">
        <v>11</v>
      </c>
      <c r="N1108">
        <v>6</v>
      </c>
      <c r="O1108">
        <v>0</v>
      </c>
      <c r="P1108">
        <v>91580</v>
      </c>
      <c r="Q1108">
        <v>214654</v>
      </c>
    </row>
    <row r="1109" spans="1:17" x14ac:dyDescent="0.2">
      <c r="A1109">
        <v>1546</v>
      </c>
      <c r="B1109" t="s">
        <v>1350</v>
      </c>
      <c r="C1109" t="s">
        <v>16</v>
      </c>
      <c r="D1109" s="4">
        <v>460284</v>
      </c>
      <c r="E1109" t="s">
        <v>28</v>
      </c>
      <c r="F1109">
        <v>639</v>
      </c>
      <c r="G1109" s="1">
        <v>1211497</v>
      </c>
      <c r="H1109" t="s">
        <v>42</v>
      </c>
      <c r="I1109" t="s">
        <v>32</v>
      </c>
      <c r="J1109" t="s">
        <v>23</v>
      </c>
      <c r="K1109" s="5">
        <v>13225.52</v>
      </c>
      <c r="L1109" t="s">
        <v>672</v>
      </c>
      <c r="N1109">
        <v>14</v>
      </c>
      <c r="O1109">
        <v>1</v>
      </c>
      <c r="P1109">
        <v>91371</v>
      </c>
      <c r="Q1109">
        <v>542564</v>
      </c>
    </row>
    <row r="1110" spans="1:17" x14ac:dyDescent="0.2">
      <c r="A1110">
        <v>1550</v>
      </c>
      <c r="B1110" t="s">
        <v>1353</v>
      </c>
      <c r="C1110" t="s">
        <v>16</v>
      </c>
      <c r="D1110" s="4">
        <v>132330</v>
      </c>
      <c r="E1110" t="s">
        <v>17</v>
      </c>
      <c r="F1110">
        <v>692</v>
      </c>
      <c r="G1110" s="1">
        <v>761900</v>
      </c>
      <c r="H1110" t="s">
        <v>37</v>
      </c>
      <c r="I1110" t="s">
        <v>32</v>
      </c>
      <c r="J1110" t="s">
        <v>23</v>
      </c>
      <c r="K1110" s="5">
        <v>10730.06</v>
      </c>
      <c r="L1110" t="s">
        <v>1148</v>
      </c>
      <c r="N1110">
        <v>7</v>
      </c>
      <c r="O1110">
        <v>0</v>
      </c>
      <c r="P1110">
        <v>91295</v>
      </c>
      <c r="Q1110">
        <v>132308</v>
      </c>
    </row>
    <row r="1111" spans="1:17" x14ac:dyDescent="0.2">
      <c r="A1111">
        <v>112</v>
      </c>
      <c r="B1111" t="s">
        <v>196</v>
      </c>
      <c r="C1111" t="s">
        <v>34</v>
      </c>
      <c r="D1111" s="4">
        <v>109802</v>
      </c>
      <c r="E1111" t="s">
        <v>17</v>
      </c>
      <c r="F1111">
        <v>745</v>
      </c>
      <c r="G1111" s="1">
        <v>474069</v>
      </c>
      <c r="H1111" t="s">
        <v>37</v>
      </c>
      <c r="I1111" t="s">
        <v>32</v>
      </c>
      <c r="J1111" t="s">
        <v>23</v>
      </c>
      <c r="K1111" s="5">
        <v>1497.39</v>
      </c>
      <c r="L1111" t="s">
        <v>197</v>
      </c>
      <c r="N1111">
        <v>2</v>
      </c>
      <c r="O1111">
        <v>0</v>
      </c>
      <c r="P1111">
        <v>91048</v>
      </c>
      <c r="Q1111">
        <v>186604</v>
      </c>
    </row>
    <row r="1112" spans="1:17" x14ac:dyDescent="0.2">
      <c r="A1112">
        <v>144</v>
      </c>
      <c r="B1112" s="2" t="s">
        <v>231</v>
      </c>
      <c r="C1112" t="s">
        <v>16</v>
      </c>
      <c r="D1112" s="4">
        <v>348832</v>
      </c>
      <c r="E1112" t="s">
        <v>28</v>
      </c>
      <c r="F1112">
        <v>704</v>
      </c>
      <c r="G1112" s="1">
        <v>497306</v>
      </c>
      <c r="H1112" t="s">
        <v>37</v>
      </c>
      <c r="I1112" t="s">
        <v>32</v>
      </c>
      <c r="J1112" t="s">
        <v>23</v>
      </c>
      <c r="K1112" s="5">
        <v>3257.36</v>
      </c>
      <c r="L1112" t="s">
        <v>155</v>
      </c>
      <c r="N1112">
        <v>4</v>
      </c>
      <c r="O1112">
        <v>0</v>
      </c>
      <c r="P1112">
        <v>90022</v>
      </c>
      <c r="Q1112">
        <v>167860</v>
      </c>
    </row>
    <row r="1113" spans="1:17" x14ac:dyDescent="0.2">
      <c r="A1113">
        <v>358</v>
      </c>
      <c r="B1113" t="s">
        <v>462</v>
      </c>
      <c r="C1113" t="s">
        <v>34</v>
      </c>
      <c r="D1113" s="4">
        <v>147576</v>
      </c>
      <c r="E1113" t="s">
        <v>17</v>
      </c>
      <c r="F1113">
        <v>748</v>
      </c>
      <c r="G1113" s="1">
        <v>463429</v>
      </c>
      <c r="H1113" t="s">
        <v>42</v>
      </c>
      <c r="I1113" t="s">
        <v>32</v>
      </c>
      <c r="J1113" t="s">
        <v>23</v>
      </c>
      <c r="K1113" s="5">
        <v>8573.56</v>
      </c>
      <c r="L1113" t="s">
        <v>463</v>
      </c>
      <c r="M1113">
        <v>36</v>
      </c>
      <c r="N1113">
        <v>20</v>
      </c>
      <c r="O1113">
        <v>0</v>
      </c>
      <c r="P1113">
        <v>88939</v>
      </c>
      <c r="Q1113">
        <v>357588</v>
      </c>
    </row>
    <row r="1114" spans="1:17" x14ac:dyDescent="0.2">
      <c r="A1114">
        <v>714</v>
      </c>
      <c r="B1114" t="s">
        <v>758</v>
      </c>
      <c r="C1114" t="s">
        <v>34</v>
      </c>
      <c r="D1114" s="4">
        <v>357588</v>
      </c>
      <c r="E1114" t="s">
        <v>17</v>
      </c>
      <c r="F1114">
        <v>739</v>
      </c>
      <c r="G1114" s="1">
        <v>1374650</v>
      </c>
      <c r="H1114" t="s">
        <v>42</v>
      </c>
      <c r="I1114" t="s">
        <v>32</v>
      </c>
      <c r="J1114" t="s">
        <v>23</v>
      </c>
      <c r="K1114" s="5">
        <v>19015.96</v>
      </c>
      <c r="L1114" t="s">
        <v>69</v>
      </c>
      <c r="M1114">
        <v>29</v>
      </c>
      <c r="N1114">
        <v>12</v>
      </c>
      <c r="O1114">
        <v>0</v>
      </c>
      <c r="P1114">
        <v>88616</v>
      </c>
      <c r="Q1114">
        <v>190014</v>
      </c>
    </row>
    <row r="1115" spans="1:17" x14ac:dyDescent="0.2">
      <c r="A1115">
        <v>1933</v>
      </c>
      <c r="B1115" t="s">
        <v>1642</v>
      </c>
      <c r="C1115" t="s">
        <v>16</v>
      </c>
      <c r="D1115" s="4">
        <v>202488</v>
      </c>
      <c r="E1115" t="s">
        <v>17</v>
      </c>
      <c r="F1115">
        <v>687</v>
      </c>
      <c r="G1115" s="1">
        <v>668002</v>
      </c>
      <c r="H1115" t="s">
        <v>22</v>
      </c>
      <c r="I1115" t="s">
        <v>32</v>
      </c>
      <c r="J1115" t="s">
        <v>23</v>
      </c>
      <c r="K1115" s="5">
        <v>10799.22</v>
      </c>
      <c r="L1115" t="s">
        <v>332</v>
      </c>
      <c r="M1115">
        <v>6</v>
      </c>
      <c r="N1115">
        <v>11</v>
      </c>
      <c r="O1115">
        <v>0</v>
      </c>
      <c r="P1115">
        <v>88521</v>
      </c>
      <c r="Q1115">
        <v>206250</v>
      </c>
    </row>
    <row r="1116" spans="1:17" x14ac:dyDescent="0.2">
      <c r="A1116">
        <v>1122</v>
      </c>
      <c r="B1116" t="s">
        <v>1048</v>
      </c>
      <c r="C1116" t="s">
        <v>16</v>
      </c>
      <c r="D1116" s="4">
        <v>116138</v>
      </c>
      <c r="E1116" t="s">
        <v>17</v>
      </c>
      <c r="F1116">
        <v>721</v>
      </c>
      <c r="G1116" s="1">
        <v>928720</v>
      </c>
      <c r="H1116" t="s">
        <v>74</v>
      </c>
      <c r="I1116" t="s">
        <v>32</v>
      </c>
      <c r="J1116" t="s">
        <v>23</v>
      </c>
      <c r="K1116" s="5">
        <v>5758.14</v>
      </c>
      <c r="L1116" t="s">
        <v>46</v>
      </c>
      <c r="M1116">
        <v>15</v>
      </c>
      <c r="N1116">
        <v>9</v>
      </c>
      <c r="O1116">
        <v>1</v>
      </c>
      <c r="P1116">
        <v>88426</v>
      </c>
      <c r="Q1116">
        <v>167860</v>
      </c>
    </row>
    <row r="1117" spans="1:17" x14ac:dyDescent="0.2">
      <c r="A1117">
        <v>154</v>
      </c>
      <c r="B1117" t="s">
        <v>244</v>
      </c>
      <c r="C1117" t="s">
        <v>16</v>
      </c>
      <c r="D1117" s="4">
        <v>190498</v>
      </c>
      <c r="E1117" t="s">
        <v>17</v>
      </c>
      <c r="F1117">
        <v>706</v>
      </c>
      <c r="G1117" s="1">
        <v>892164</v>
      </c>
      <c r="H1117" t="s">
        <v>74</v>
      </c>
      <c r="I1117" t="s">
        <v>32</v>
      </c>
      <c r="J1117" t="s">
        <v>23</v>
      </c>
      <c r="K1117" s="5">
        <v>8996.1200000000008</v>
      </c>
      <c r="L1117" t="s">
        <v>245</v>
      </c>
      <c r="M1117">
        <v>64</v>
      </c>
      <c r="N1117">
        <v>6</v>
      </c>
      <c r="O1117">
        <v>0</v>
      </c>
      <c r="P1117">
        <v>88160</v>
      </c>
      <c r="Q1117">
        <v>117744</v>
      </c>
    </row>
    <row r="1118" spans="1:17" x14ac:dyDescent="0.2">
      <c r="A1118">
        <v>525</v>
      </c>
      <c r="B1118" t="s">
        <v>610</v>
      </c>
      <c r="C1118" t="s">
        <v>16</v>
      </c>
      <c r="D1118" s="4">
        <v>234762</v>
      </c>
      <c r="E1118" t="s">
        <v>17</v>
      </c>
      <c r="F1118">
        <v>731</v>
      </c>
      <c r="G1118" s="1">
        <v>784833</v>
      </c>
      <c r="H1118" t="s">
        <v>42</v>
      </c>
      <c r="I1118" t="s">
        <v>32</v>
      </c>
      <c r="J1118" t="s">
        <v>23</v>
      </c>
      <c r="K1118" s="5">
        <v>5958.21</v>
      </c>
      <c r="L1118" t="s">
        <v>90</v>
      </c>
      <c r="N1118">
        <v>4</v>
      </c>
      <c r="O1118">
        <v>1</v>
      </c>
      <c r="P1118">
        <v>88122</v>
      </c>
      <c r="Q1118">
        <v>123398</v>
      </c>
    </row>
    <row r="1119" spans="1:17" x14ac:dyDescent="0.2">
      <c r="A1119">
        <v>538</v>
      </c>
      <c r="B1119" t="s">
        <v>623</v>
      </c>
      <c r="C1119" t="s">
        <v>16</v>
      </c>
      <c r="D1119" s="4">
        <v>608014</v>
      </c>
      <c r="E1119" t="s">
        <v>17</v>
      </c>
      <c r="F1119">
        <v>709</v>
      </c>
      <c r="G1119" s="1">
        <v>1067686</v>
      </c>
      <c r="H1119" t="s">
        <v>79</v>
      </c>
      <c r="I1119" t="s">
        <v>19</v>
      </c>
      <c r="J1119" t="s">
        <v>80</v>
      </c>
      <c r="K1119" s="5">
        <v>16460.080000000002</v>
      </c>
      <c r="L1119" t="s">
        <v>465</v>
      </c>
      <c r="M1119">
        <v>13</v>
      </c>
      <c r="N1119">
        <v>7</v>
      </c>
      <c r="O1119">
        <v>0</v>
      </c>
      <c r="P1119">
        <v>88084</v>
      </c>
      <c r="Q1119">
        <v>352946</v>
      </c>
    </row>
    <row r="1120" spans="1:17" x14ac:dyDescent="0.2">
      <c r="A1120">
        <v>1324</v>
      </c>
      <c r="B1120" t="s">
        <v>1193</v>
      </c>
      <c r="C1120" t="s">
        <v>16</v>
      </c>
      <c r="D1120" s="4">
        <v>78430</v>
      </c>
      <c r="E1120" t="s">
        <v>17</v>
      </c>
      <c r="F1120">
        <v>699</v>
      </c>
      <c r="G1120" s="1">
        <v>620977</v>
      </c>
      <c r="H1120" t="s">
        <v>37</v>
      </c>
      <c r="I1120" t="s">
        <v>32</v>
      </c>
      <c r="J1120" t="s">
        <v>126</v>
      </c>
      <c r="K1120" s="5">
        <v>11384.61</v>
      </c>
      <c r="L1120" t="s">
        <v>120</v>
      </c>
      <c r="N1120">
        <v>15</v>
      </c>
      <c r="O1120">
        <v>0</v>
      </c>
      <c r="P1120">
        <v>87837</v>
      </c>
      <c r="Q1120">
        <v>309144</v>
      </c>
    </row>
    <row r="1121" spans="1:17" x14ac:dyDescent="0.2">
      <c r="A1121">
        <v>462</v>
      </c>
      <c r="B1121" t="s">
        <v>563</v>
      </c>
      <c r="C1121" t="s">
        <v>16</v>
      </c>
      <c r="D1121" s="4">
        <v>158026</v>
      </c>
      <c r="E1121" t="s">
        <v>17</v>
      </c>
      <c r="F1121">
        <v>716</v>
      </c>
      <c r="G1121" s="1">
        <v>1091854</v>
      </c>
      <c r="H1121" t="s">
        <v>22</v>
      </c>
      <c r="I1121" t="s">
        <v>19</v>
      </c>
      <c r="J1121" t="s">
        <v>20</v>
      </c>
      <c r="K1121" s="5">
        <v>11009.55</v>
      </c>
      <c r="L1121" t="s">
        <v>237</v>
      </c>
      <c r="M1121">
        <v>7</v>
      </c>
      <c r="N1121">
        <v>7</v>
      </c>
      <c r="O1121">
        <v>0</v>
      </c>
      <c r="P1121">
        <v>87438</v>
      </c>
      <c r="Q1121">
        <v>188540</v>
      </c>
    </row>
    <row r="1122" spans="1:17" x14ac:dyDescent="0.2">
      <c r="A1122">
        <v>1190</v>
      </c>
      <c r="B1122" t="s">
        <v>1097</v>
      </c>
      <c r="C1122" t="s">
        <v>34</v>
      </c>
      <c r="D1122" s="4">
        <v>324368</v>
      </c>
      <c r="E1122" t="s">
        <v>17</v>
      </c>
      <c r="F1122">
        <v>741</v>
      </c>
      <c r="G1122" s="1">
        <v>1792802</v>
      </c>
      <c r="H1122" t="s">
        <v>49</v>
      </c>
      <c r="I1122" t="s">
        <v>32</v>
      </c>
      <c r="J1122" t="s">
        <v>23</v>
      </c>
      <c r="K1122" s="5">
        <v>6797.82</v>
      </c>
      <c r="L1122" t="s">
        <v>46</v>
      </c>
      <c r="M1122">
        <v>41</v>
      </c>
      <c r="N1122">
        <v>7</v>
      </c>
      <c r="O1122">
        <v>0</v>
      </c>
      <c r="P1122">
        <v>87381</v>
      </c>
      <c r="Q1122">
        <v>346500</v>
      </c>
    </row>
    <row r="1123" spans="1:17" x14ac:dyDescent="0.2">
      <c r="A1123">
        <v>961</v>
      </c>
      <c r="B1123" t="s">
        <v>940</v>
      </c>
      <c r="C1123" t="s">
        <v>34</v>
      </c>
      <c r="D1123" s="4">
        <v>414414</v>
      </c>
      <c r="E1123" t="s">
        <v>17</v>
      </c>
      <c r="F1123">
        <v>740</v>
      </c>
      <c r="G1123" s="1">
        <v>813732</v>
      </c>
      <c r="H1123" t="s">
        <v>31</v>
      </c>
      <c r="I1123" t="s">
        <v>19</v>
      </c>
      <c r="J1123" t="s">
        <v>23</v>
      </c>
      <c r="K1123" s="5">
        <v>4428.1400000000003</v>
      </c>
      <c r="L1123" t="s">
        <v>122</v>
      </c>
      <c r="N1123">
        <v>9</v>
      </c>
      <c r="O1123">
        <v>0</v>
      </c>
      <c r="P1123">
        <v>87286</v>
      </c>
      <c r="Q1123">
        <v>279202</v>
      </c>
    </row>
    <row r="1124" spans="1:17" x14ac:dyDescent="0.2">
      <c r="A1124">
        <v>1360</v>
      </c>
      <c r="B1124" t="s">
        <v>1225</v>
      </c>
      <c r="C1124" t="s">
        <v>34</v>
      </c>
      <c r="D1124" s="4">
        <v>718916</v>
      </c>
      <c r="E1124" t="s">
        <v>28</v>
      </c>
      <c r="F1124">
        <v>697</v>
      </c>
      <c r="G1124" s="1">
        <v>2522364</v>
      </c>
      <c r="H1124" t="s">
        <v>37</v>
      </c>
      <c r="I1124" t="s">
        <v>25</v>
      </c>
      <c r="J1124" t="s">
        <v>23</v>
      </c>
      <c r="K1124" s="5">
        <v>8092.48</v>
      </c>
      <c r="L1124" t="s">
        <v>497</v>
      </c>
      <c r="N1124">
        <v>8</v>
      </c>
      <c r="O1124">
        <v>0</v>
      </c>
      <c r="P1124">
        <v>87115</v>
      </c>
      <c r="Q1124">
        <v>478082</v>
      </c>
    </row>
    <row r="1125" spans="1:17" x14ac:dyDescent="0.2">
      <c r="A1125">
        <v>148</v>
      </c>
      <c r="B1125" t="s">
        <v>238</v>
      </c>
      <c r="C1125" t="s">
        <v>16</v>
      </c>
      <c r="D1125" s="4">
        <v>109538</v>
      </c>
      <c r="E1125" t="s">
        <v>17</v>
      </c>
      <c r="F1125">
        <v>697</v>
      </c>
      <c r="G1125" s="1">
        <v>567606</v>
      </c>
      <c r="H1125" t="s">
        <v>55</v>
      </c>
      <c r="I1125" t="s">
        <v>19</v>
      </c>
      <c r="J1125" t="s">
        <v>23</v>
      </c>
      <c r="K1125" s="5">
        <v>5770.68</v>
      </c>
      <c r="L1125" t="s">
        <v>237</v>
      </c>
      <c r="M1125">
        <v>62</v>
      </c>
      <c r="N1125">
        <v>10</v>
      </c>
      <c r="O1125">
        <v>0</v>
      </c>
      <c r="P1125">
        <v>86716</v>
      </c>
      <c r="Q1125">
        <v>151206</v>
      </c>
    </row>
    <row r="1126" spans="1:17" x14ac:dyDescent="0.2">
      <c r="A1126">
        <v>1411</v>
      </c>
      <c r="B1126" t="s">
        <v>1263</v>
      </c>
      <c r="C1126" t="s">
        <v>34</v>
      </c>
      <c r="D1126" s="4">
        <v>234058</v>
      </c>
      <c r="E1126" t="s">
        <v>17</v>
      </c>
      <c r="F1126">
        <v>707</v>
      </c>
      <c r="G1126" s="1">
        <v>2467530</v>
      </c>
      <c r="H1126" t="s">
        <v>55</v>
      </c>
      <c r="I1126" t="s">
        <v>19</v>
      </c>
      <c r="J1126" t="s">
        <v>20</v>
      </c>
      <c r="K1126" s="5">
        <v>14126.69</v>
      </c>
      <c r="L1126" t="s">
        <v>69</v>
      </c>
      <c r="M1126">
        <v>36</v>
      </c>
      <c r="N1126">
        <v>9</v>
      </c>
      <c r="O1126">
        <v>1</v>
      </c>
      <c r="P1126">
        <v>86583</v>
      </c>
      <c r="Q1126">
        <v>169356</v>
      </c>
    </row>
    <row r="1127" spans="1:17" x14ac:dyDescent="0.2">
      <c r="A1127">
        <v>340</v>
      </c>
      <c r="B1127" t="s">
        <v>441</v>
      </c>
      <c r="C1127" t="s">
        <v>16</v>
      </c>
      <c r="D1127" s="4">
        <v>112574</v>
      </c>
      <c r="E1127" t="s">
        <v>17</v>
      </c>
      <c r="F1127">
        <v>729</v>
      </c>
      <c r="G1127" s="1">
        <v>1555416</v>
      </c>
      <c r="H1127" t="s">
        <v>22</v>
      </c>
      <c r="I1127" t="s">
        <v>19</v>
      </c>
      <c r="J1127" t="s">
        <v>126</v>
      </c>
      <c r="K1127" s="5">
        <v>10706.5</v>
      </c>
      <c r="L1127" t="s">
        <v>294</v>
      </c>
      <c r="M1127">
        <v>40</v>
      </c>
      <c r="N1127">
        <v>13</v>
      </c>
      <c r="O1127">
        <v>0</v>
      </c>
      <c r="P1127">
        <v>86507</v>
      </c>
      <c r="Q1127">
        <v>770440</v>
      </c>
    </row>
    <row r="1128" spans="1:17" x14ac:dyDescent="0.2">
      <c r="A1128">
        <v>1985</v>
      </c>
      <c r="B1128" t="s">
        <v>1683</v>
      </c>
      <c r="C1128" t="s">
        <v>16</v>
      </c>
      <c r="D1128" s="4">
        <v>175890</v>
      </c>
      <c r="E1128" t="s">
        <v>17</v>
      </c>
      <c r="F1128">
        <v>706</v>
      </c>
      <c r="G1128" s="1">
        <v>856900</v>
      </c>
      <c r="H1128" t="s">
        <v>53</v>
      </c>
      <c r="I1128" t="s">
        <v>25</v>
      </c>
      <c r="J1128" t="s">
        <v>23</v>
      </c>
      <c r="K1128" s="5">
        <v>15638.52</v>
      </c>
      <c r="L1128" t="s">
        <v>30</v>
      </c>
      <c r="N1128">
        <v>12</v>
      </c>
      <c r="O1128">
        <v>0</v>
      </c>
      <c r="P1128">
        <v>86412</v>
      </c>
      <c r="Q1128">
        <v>232144</v>
      </c>
    </row>
    <row r="1129" spans="1:17" x14ac:dyDescent="0.2">
      <c r="A1129">
        <v>1390</v>
      </c>
      <c r="B1129" t="s">
        <v>1244</v>
      </c>
      <c r="C1129" t="s">
        <v>16</v>
      </c>
      <c r="D1129" s="4">
        <v>178178</v>
      </c>
      <c r="E1129" t="s">
        <v>17</v>
      </c>
      <c r="F1129">
        <v>747</v>
      </c>
      <c r="G1129" s="1">
        <v>827127</v>
      </c>
      <c r="I1129" t="s">
        <v>19</v>
      </c>
      <c r="J1129" t="s">
        <v>23</v>
      </c>
      <c r="K1129" s="5">
        <v>4446</v>
      </c>
      <c r="L1129" t="s">
        <v>1245</v>
      </c>
      <c r="M1129">
        <v>34</v>
      </c>
      <c r="N1129">
        <v>12</v>
      </c>
      <c r="O1129">
        <v>0</v>
      </c>
      <c r="P1129">
        <v>86070</v>
      </c>
      <c r="Q1129">
        <v>324676</v>
      </c>
    </row>
    <row r="1130" spans="1:17" x14ac:dyDescent="0.2">
      <c r="A1130">
        <v>161</v>
      </c>
      <c r="B1130" t="s">
        <v>254</v>
      </c>
      <c r="C1130" t="s">
        <v>34</v>
      </c>
      <c r="D1130" s="4">
        <v>87912</v>
      </c>
      <c r="E1130" t="s">
        <v>17</v>
      </c>
      <c r="F1130">
        <v>750</v>
      </c>
      <c r="G1130" s="1">
        <v>960184</v>
      </c>
      <c r="H1130" t="s">
        <v>22</v>
      </c>
      <c r="I1130" t="s">
        <v>32</v>
      </c>
      <c r="J1130" t="s">
        <v>23</v>
      </c>
      <c r="K1130" s="5">
        <v>3432.73</v>
      </c>
      <c r="L1130" t="s">
        <v>255</v>
      </c>
      <c r="M1130">
        <v>42</v>
      </c>
      <c r="N1130">
        <v>9</v>
      </c>
      <c r="O1130">
        <v>0</v>
      </c>
      <c r="P1130">
        <v>86051</v>
      </c>
      <c r="Q1130">
        <v>301026</v>
      </c>
    </row>
    <row r="1131" spans="1:17" x14ac:dyDescent="0.2">
      <c r="A1131">
        <v>181</v>
      </c>
      <c r="B1131" t="s">
        <v>279</v>
      </c>
      <c r="C1131" t="s">
        <v>16</v>
      </c>
      <c r="D1131" s="4">
        <v>234806</v>
      </c>
      <c r="E1131" t="s">
        <v>28</v>
      </c>
      <c r="F1131">
        <v>689</v>
      </c>
      <c r="G1131" s="1">
        <v>866799</v>
      </c>
      <c r="H1131" t="s">
        <v>53</v>
      </c>
      <c r="I1131" t="s">
        <v>19</v>
      </c>
      <c r="J1131" t="s">
        <v>23</v>
      </c>
      <c r="K1131" s="5">
        <v>3676.69</v>
      </c>
      <c r="L1131" t="s">
        <v>90</v>
      </c>
      <c r="M1131">
        <v>7</v>
      </c>
      <c r="N1131">
        <v>4</v>
      </c>
      <c r="O1131">
        <v>2</v>
      </c>
      <c r="P1131">
        <v>86051</v>
      </c>
      <c r="Q1131">
        <v>167750</v>
      </c>
    </row>
    <row r="1132" spans="1:17" x14ac:dyDescent="0.2">
      <c r="A1132">
        <v>437</v>
      </c>
      <c r="B1132" t="s">
        <v>539</v>
      </c>
      <c r="C1132" t="s">
        <v>16</v>
      </c>
      <c r="D1132" s="4">
        <v>188166</v>
      </c>
      <c r="E1132" t="s">
        <v>17</v>
      </c>
      <c r="F1132">
        <v>747</v>
      </c>
      <c r="G1132" s="1">
        <v>2408554</v>
      </c>
      <c r="H1132" t="s">
        <v>22</v>
      </c>
      <c r="I1132" t="s">
        <v>32</v>
      </c>
      <c r="J1132" t="s">
        <v>23</v>
      </c>
      <c r="K1132" s="5">
        <v>7587.08</v>
      </c>
      <c r="L1132" t="s">
        <v>290</v>
      </c>
      <c r="N1132">
        <v>7</v>
      </c>
      <c r="O1132">
        <v>1</v>
      </c>
      <c r="P1132">
        <v>85975</v>
      </c>
      <c r="Q1132">
        <v>143440</v>
      </c>
    </row>
    <row r="1133" spans="1:17" x14ac:dyDescent="0.2">
      <c r="A1133">
        <v>1510</v>
      </c>
      <c r="B1133" t="s">
        <v>1325</v>
      </c>
      <c r="C1133" t="s">
        <v>16</v>
      </c>
      <c r="D1133" s="4">
        <v>206074</v>
      </c>
      <c r="E1133" t="s">
        <v>17</v>
      </c>
      <c r="F1133">
        <v>682</v>
      </c>
      <c r="G1133" s="1">
        <v>578930</v>
      </c>
      <c r="H1133" t="s">
        <v>74</v>
      </c>
      <c r="I1133" t="s">
        <v>32</v>
      </c>
      <c r="J1133" t="s">
        <v>23</v>
      </c>
      <c r="K1133" s="5">
        <v>11385.56</v>
      </c>
      <c r="L1133" t="s">
        <v>482</v>
      </c>
      <c r="M1133">
        <v>65</v>
      </c>
      <c r="N1133">
        <v>6</v>
      </c>
      <c r="O1133">
        <v>0</v>
      </c>
      <c r="P1133">
        <v>85424</v>
      </c>
      <c r="Q1133">
        <v>182842</v>
      </c>
    </row>
    <row r="1134" spans="1:17" x14ac:dyDescent="0.2">
      <c r="A1134">
        <v>1053</v>
      </c>
      <c r="B1134" t="s">
        <v>1000</v>
      </c>
      <c r="C1134" t="s">
        <v>16</v>
      </c>
      <c r="D1134" s="4">
        <v>142186</v>
      </c>
      <c r="E1134" t="s">
        <v>17</v>
      </c>
      <c r="F1134">
        <v>705</v>
      </c>
      <c r="G1134" s="1">
        <v>793459</v>
      </c>
      <c r="H1134" t="s">
        <v>74</v>
      </c>
      <c r="I1134" t="s">
        <v>19</v>
      </c>
      <c r="J1134" t="s">
        <v>23</v>
      </c>
      <c r="K1134" s="5">
        <v>16464.07</v>
      </c>
      <c r="L1134" t="s">
        <v>536</v>
      </c>
      <c r="M1134">
        <v>62</v>
      </c>
      <c r="N1134">
        <v>8</v>
      </c>
      <c r="O1134">
        <v>1</v>
      </c>
      <c r="P1134">
        <v>85291</v>
      </c>
      <c r="Q1134">
        <v>216590</v>
      </c>
    </row>
    <row r="1135" spans="1:17" x14ac:dyDescent="0.2">
      <c r="A1135">
        <v>818</v>
      </c>
      <c r="B1135" t="s">
        <v>842</v>
      </c>
      <c r="C1135" t="s">
        <v>16</v>
      </c>
      <c r="D1135" s="4">
        <v>158620</v>
      </c>
      <c r="E1135" t="s">
        <v>17</v>
      </c>
      <c r="F1135">
        <v>694</v>
      </c>
      <c r="G1135" s="1">
        <v>475665</v>
      </c>
      <c r="H1135" t="s">
        <v>31</v>
      </c>
      <c r="I1135" t="s">
        <v>25</v>
      </c>
      <c r="J1135" t="s">
        <v>20</v>
      </c>
      <c r="K1135" s="5">
        <v>3900.51</v>
      </c>
      <c r="L1135" t="s">
        <v>482</v>
      </c>
      <c r="M1135">
        <v>31</v>
      </c>
      <c r="N1135">
        <v>11</v>
      </c>
      <c r="O1135">
        <v>0</v>
      </c>
      <c r="P1135">
        <v>84835</v>
      </c>
      <c r="Q1135">
        <v>383724</v>
      </c>
    </row>
    <row r="1136" spans="1:17" x14ac:dyDescent="0.2">
      <c r="A1136">
        <v>773</v>
      </c>
      <c r="B1136" t="s">
        <v>805</v>
      </c>
      <c r="C1136" t="s">
        <v>16</v>
      </c>
      <c r="D1136" s="4">
        <v>131274</v>
      </c>
      <c r="E1136" t="s">
        <v>17</v>
      </c>
      <c r="F1136">
        <v>723</v>
      </c>
      <c r="G1136" s="1">
        <v>543837</v>
      </c>
      <c r="H1136" t="s">
        <v>49</v>
      </c>
      <c r="I1136" t="s">
        <v>32</v>
      </c>
      <c r="J1136" t="s">
        <v>23</v>
      </c>
      <c r="K1136" s="5">
        <v>10378.18</v>
      </c>
      <c r="L1136" t="s">
        <v>237</v>
      </c>
      <c r="N1136">
        <v>4</v>
      </c>
      <c r="O1136">
        <v>0</v>
      </c>
      <c r="P1136">
        <v>83942</v>
      </c>
      <c r="Q1136">
        <v>126390</v>
      </c>
    </row>
    <row r="1137" spans="1:17" x14ac:dyDescent="0.2">
      <c r="A1137">
        <v>1371</v>
      </c>
      <c r="B1137" t="s">
        <v>1232</v>
      </c>
      <c r="C1137" t="s">
        <v>16</v>
      </c>
      <c r="D1137" s="4">
        <v>108856</v>
      </c>
      <c r="E1137" t="s">
        <v>17</v>
      </c>
      <c r="F1137">
        <v>672</v>
      </c>
      <c r="G1137" s="1">
        <v>1692045</v>
      </c>
      <c r="H1137" t="s">
        <v>42</v>
      </c>
      <c r="I1137" t="s">
        <v>32</v>
      </c>
      <c r="J1137" t="s">
        <v>78</v>
      </c>
      <c r="K1137" s="5">
        <v>23688.63</v>
      </c>
      <c r="L1137" t="s">
        <v>1233</v>
      </c>
      <c r="M1137">
        <v>17</v>
      </c>
      <c r="N1137">
        <v>13</v>
      </c>
      <c r="O1137">
        <v>1</v>
      </c>
      <c r="P1137">
        <v>83600</v>
      </c>
      <c r="Q1137">
        <v>509498</v>
      </c>
    </row>
    <row r="1138" spans="1:17" x14ac:dyDescent="0.2">
      <c r="A1138">
        <v>222</v>
      </c>
      <c r="B1138" t="s">
        <v>328</v>
      </c>
      <c r="C1138" t="s">
        <v>34</v>
      </c>
      <c r="D1138" s="4">
        <v>152966</v>
      </c>
      <c r="E1138" t="s">
        <v>17</v>
      </c>
      <c r="F1138">
        <v>708</v>
      </c>
      <c r="G1138" s="1">
        <v>1334902</v>
      </c>
      <c r="H1138" t="s">
        <v>49</v>
      </c>
      <c r="I1138" t="s">
        <v>19</v>
      </c>
      <c r="J1138" t="s">
        <v>23</v>
      </c>
      <c r="K1138" s="5">
        <v>10845.96</v>
      </c>
      <c r="L1138" t="s">
        <v>329</v>
      </c>
      <c r="M1138">
        <v>41</v>
      </c>
      <c r="N1138">
        <v>13</v>
      </c>
      <c r="O1138">
        <v>0</v>
      </c>
      <c r="P1138">
        <v>82593</v>
      </c>
      <c r="Q1138">
        <v>302654</v>
      </c>
    </row>
    <row r="1139" spans="1:17" x14ac:dyDescent="0.2">
      <c r="A1139">
        <v>1161</v>
      </c>
      <c r="B1139" t="s">
        <v>1075</v>
      </c>
      <c r="C1139" t="s">
        <v>34</v>
      </c>
      <c r="D1139" s="4">
        <v>215270</v>
      </c>
      <c r="E1139" t="s">
        <v>17</v>
      </c>
      <c r="F1139">
        <v>726</v>
      </c>
      <c r="G1139" s="1">
        <v>855209</v>
      </c>
      <c r="H1139" t="s">
        <v>22</v>
      </c>
      <c r="I1139" t="s">
        <v>32</v>
      </c>
      <c r="J1139" t="s">
        <v>23</v>
      </c>
      <c r="K1139" s="5">
        <v>6841.71</v>
      </c>
      <c r="L1139" t="s">
        <v>143</v>
      </c>
      <c r="M1139">
        <v>10</v>
      </c>
      <c r="N1139">
        <v>10</v>
      </c>
      <c r="O1139">
        <v>1</v>
      </c>
      <c r="P1139">
        <v>82536</v>
      </c>
      <c r="Q1139">
        <v>264704</v>
      </c>
    </row>
    <row r="1140" spans="1:17" x14ac:dyDescent="0.2">
      <c r="A1140">
        <v>542</v>
      </c>
      <c r="B1140" t="s">
        <v>625</v>
      </c>
      <c r="C1140" t="s">
        <v>16</v>
      </c>
      <c r="D1140" s="4">
        <v>132462</v>
      </c>
      <c r="E1140" t="s">
        <v>17</v>
      </c>
      <c r="F1140">
        <v>691</v>
      </c>
      <c r="G1140" s="1">
        <v>781736</v>
      </c>
      <c r="H1140" t="s">
        <v>22</v>
      </c>
      <c r="I1140" t="s">
        <v>19</v>
      </c>
      <c r="J1140" t="s">
        <v>23</v>
      </c>
      <c r="K1140" s="5">
        <v>4156.0600000000004</v>
      </c>
      <c r="L1140" t="s">
        <v>114</v>
      </c>
      <c r="N1140">
        <v>4</v>
      </c>
      <c r="O1140">
        <v>1</v>
      </c>
      <c r="P1140">
        <v>82517</v>
      </c>
      <c r="Q1140">
        <v>203302</v>
      </c>
    </row>
    <row r="1141" spans="1:17" x14ac:dyDescent="0.2">
      <c r="A1141">
        <v>1639</v>
      </c>
      <c r="B1141" t="s">
        <v>1418</v>
      </c>
      <c r="C1141" t="s">
        <v>16</v>
      </c>
      <c r="D1141" s="4">
        <v>106766</v>
      </c>
      <c r="E1141" t="s">
        <v>17</v>
      </c>
      <c r="F1141">
        <v>728</v>
      </c>
      <c r="G1141" s="1">
        <v>1786608</v>
      </c>
      <c r="H1141" t="s">
        <v>37</v>
      </c>
      <c r="I1141" t="s">
        <v>32</v>
      </c>
      <c r="J1141" t="s">
        <v>23</v>
      </c>
      <c r="K1141" s="5">
        <v>22034.87</v>
      </c>
      <c r="L1141" t="s">
        <v>65</v>
      </c>
      <c r="M1141">
        <v>6</v>
      </c>
      <c r="N1141">
        <v>10</v>
      </c>
      <c r="O1141">
        <v>0</v>
      </c>
      <c r="P1141">
        <v>82346</v>
      </c>
      <c r="Q1141">
        <v>226996</v>
      </c>
    </row>
    <row r="1142" spans="1:17" x14ac:dyDescent="0.2">
      <c r="A1142">
        <v>489</v>
      </c>
      <c r="B1142" t="s">
        <v>581</v>
      </c>
      <c r="C1142" t="s">
        <v>16</v>
      </c>
      <c r="D1142" s="4">
        <v>171776</v>
      </c>
      <c r="E1142" t="s">
        <v>17</v>
      </c>
      <c r="F1142">
        <v>747</v>
      </c>
      <c r="G1142" s="1">
        <v>1168272</v>
      </c>
      <c r="H1142" t="s">
        <v>74</v>
      </c>
      <c r="I1142" t="s">
        <v>32</v>
      </c>
      <c r="J1142" t="s">
        <v>23</v>
      </c>
      <c r="K1142" s="5">
        <v>11293.22</v>
      </c>
      <c r="L1142" t="s">
        <v>120</v>
      </c>
      <c r="N1142">
        <v>4</v>
      </c>
      <c r="O1142">
        <v>0</v>
      </c>
      <c r="P1142">
        <v>82270</v>
      </c>
      <c r="Q1142">
        <v>118030</v>
      </c>
    </row>
    <row r="1143" spans="1:17" x14ac:dyDescent="0.2">
      <c r="A1143">
        <v>1972</v>
      </c>
      <c r="B1143" t="s">
        <v>1671</v>
      </c>
      <c r="C1143" t="s">
        <v>16</v>
      </c>
      <c r="D1143" s="4">
        <v>37598</v>
      </c>
      <c r="E1143" t="s">
        <v>17</v>
      </c>
      <c r="F1143">
        <v>690</v>
      </c>
      <c r="G1143" s="1">
        <v>222718</v>
      </c>
      <c r="H1143" t="s">
        <v>42</v>
      </c>
      <c r="I1143" t="s">
        <v>25</v>
      </c>
      <c r="J1143" t="s">
        <v>23</v>
      </c>
      <c r="K1143" s="5">
        <v>3433.49</v>
      </c>
      <c r="L1143" t="s">
        <v>222</v>
      </c>
      <c r="N1143">
        <v>6</v>
      </c>
      <c r="O1143">
        <v>0</v>
      </c>
      <c r="P1143">
        <v>82194</v>
      </c>
      <c r="Q1143">
        <v>105270</v>
      </c>
    </row>
    <row r="1144" spans="1:17" x14ac:dyDescent="0.2">
      <c r="A1144">
        <v>205</v>
      </c>
      <c r="B1144" t="s">
        <v>307</v>
      </c>
      <c r="C1144" t="s">
        <v>16</v>
      </c>
      <c r="D1144" s="4">
        <v>341352</v>
      </c>
      <c r="E1144" t="s">
        <v>28</v>
      </c>
      <c r="F1144">
        <v>712</v>
      </c>
      <c r="G1144" s="1">
        <v>751108</v>
      </c>
      <c r="H1144" t="s">
        <v>37</v>
      </c>
      <c r="I1144" t="s">
        <v>19</v>
      </c>
      <c r="J1144" t="s">
        <v>23</v>
      </c>
      <c r="K1144" s="5">
        <v>10327.83</v>
      </c>
      <c r="L1144" t="s">
        <v>50</v>
      </c>
      <c r="N1144">
        <v>11</v>
      </c>
      <c r="O1144">
        <v>0</v>
      </c>
      <c r="P1144">
        <v>81377</v>
      </c>
      <c r="Q1144">
        <v>110858</v>
      </c>
    </row>
    <row r="1145" spans="1:17" x14ac:dyDescent="0.2">
      <c r="A1145">
        <v>223</v>
      </c>
      <c r="B1145" t="s">
        <v>330</v>
      </c>
      <c r="C1145" t="s">
        <v>34</v>
      </c>
      <c r="D1145" s="4">
        <v>292292</v>
      </c>
      <c r="E1145" t="s">
        <v>17</v>
      </c>
      <c r="F1145">
        <v>741</v>
      </c>
      <c r="G1145" s="1">
        <v>666805</v>
      </c>
      <c r="H1145" t="s">
        <v>42</v>
      </c>
      <c r="I1145" t="s">
        <v>32</v>
      </c>
      <c r="J1145" t="s">
        <v>80</v>
      </c>
      <c r="K1145" s="5">
        <v>6223.45</v>
      </c>
      <c r="L1145" t="s">
        <v>127</v>
      </c>
      <c r="N1145">
        <v>7</v>
      </c>
      <c r="O1145">
        <v>0</v>
      </c>
      <c r="P1145">
        <v>81016</v>
      </c>
      <c r="Q1145">
        <v>198352</v>
      </c>
    </row>
    <row r="1146" spans="1:17" x14ac:dyDescent="0.2">
      <c r="A1146">
        <v>1772</v>
      </c>
      <c r="B1146" t="s">
        <v>1525</v>
      </c>
      <c r="C1146" t="s">
        <v>16</v>
      </c>
      <c r="D1146" s="4">
        <v>267388</v>
      </c>
      <c r="E1146" t="s">
        <v>17</v>
      </c>
      <c r="F1146">
        <v>745</v>
      </c>
      <c r="G1146" s="1">
        <v>2309184</v>
      </c>
      <c r="H1146" t="s">
        <v>29</v>
      </c>
      <c r="I1146" t="s">
        <v>32</v>
      </c>
      <c r="J1146" t="s">
        <v>78</v>
      </c>
      <c r="K1146" s="5">
        <v>20205.36</v>
      </c>
      <c r="L1146" t="s">
        <v>482</v>
      </c>
      <c r="N1146">
        <v>12</v>
      </c>
      <c r="O1146">
        <v>0</v>
      </c>
      <c r="P1146">
        <v>80940</v>
      </c>
      <c r="Q1146">
        <v>737924</v>
      </c>
    </row>
    <row r="1147" spans="1:17" x14ac:dyDescent="0.2">
      <c r="A1147">
        <v>114</v>
      </c>
      <c r="B1147" t="s">
        <v>199</v>
      </c>
      <c r="C1147" t="s">
        <v>16</v>
      </c>
      <c r="D1147" s="4">
        <v>545886</v>
      </c>
      <c r="E1147" t="s">
        <v>17</v>
      </c>
      <c r="F1147">
        <v>718</v>
      </c>
      <c r="G1147" s="1">
        <v>1565182</v>
      </c>
      <c r="H1147" t="s">
        <v>55</v>
      </c>
      <c r="I1147" t="s">
        <v>32</v>
      </c>
      <c r="J1147" t="s">
        <v>23</v>
      </c>
      <c r="K1147" s="5">
        <v>41477</v>
      </c>
      <c r="L1147" t="s">
        <v>127</v>
      </c>
      <c r="M1147">
        <v>6</v>
      </c>
      <c r="N1147">
        <v>16</v>
      </c>
      <c r="O1147">
        <v>0</v>
      </c>
      <c r="P1147">
        <v>80465</v>
      </c>
      <c r="Q1147">
        <v>296714</v>
      </c>
    </row>
    <row r="1148" spans="1:17" x14ac:dyDescent="0.2">
      <c r="A1148">
        <v>150</v>
      </c>
      <c r="B1148" t="s">
        <v>239</v>
      </c>
      <c r="C1148" t="s">
        <v>16</v>
      </c>
      <c r="D1148" s="4">
        <v>117986</v>
      </c>
      <c r="E1148" t="s">
        <v>17</v>
      </c>
      <c r="F1148">
        <v>694</v>
      </c>
      <c r="G1148" s="1">
        <v>1886890</v>
      </c>
      <c r="H1148" t="s">
        <v>31</v>
      </c>
      <c r="I1148" t="s">
        <v>32</v>
      </c>
      <c r="J1148" t="s">
        <v>23</v>
      </c>
      <c r="K1148" s="5">
        <v>3207.77</v>
      </c>
      <c r="L1148" t="s">
        <v>30</v>
      </c>
      <c r="M1148">
        <v>19</v>
      </c>
      <c r="N1148">
        <v>7</v>
      </c>
      <c r="O1148">
        <v>0</v>
      </c>
      <c r="P1148">
        <v>80408</v>
      </c>
      <c r="Q1148">
        <v>351296</v>
      </c>
    </row>
    <row r="1149" spans="1:17" x14ac:dyDescent="0.2">
      <c r="A1149">
        <v>1511</v>
      </c>
      <c r="B1149" t="s">
        <v>1326</v>
      </c>
      <c r="C1149" t="s">
        <v>16</v>
      </c>
      <c r="D1149" s="4">
        <v>248952</v>
      </c>
      <c r="E1149" t="s">
        <v>28</v>
      </c>
      <c r="F1149">
        <v>713</v>
      </c>
      <c r="G1149" s="1">
        <v>1156150</v>
      </c>
      <c r="H1149" t="s">
        <v>74</v>
      </c>
      <c r="I1149" t="s">
        <v>32</v>
      </c>
      <c r="J1149" t="s">
        <v>23</v>
      </c>
      <c r="K1149" s="5">
        <v>31023.58</v>
      </c>
      <c r="L1149" t="s">
        <v>84</v>
      </c>
      <c r="M1149">
        <v>67</v>
      </c>
      <c r="N1149">
        <v>19</v>
      </c>
      <c r="O1149">
        <v>3</v>
      </c>
      <c r="P1149">
        <v>80408</v>
      </c>
      <c r="Q1149">
        <v>151140</v>
      </c>
    </row>
    <row r="1150" spans="1:17" x14ac:dyDescent="0.2">
      <c r="A1150">
        <v>705</v>
      </c>
      <c r="B1150" t="s">
        <v>752</v>
      </c>
      <c r="C1150" t="s">
        <v>16</v>
      </c>
      <c r="D1150" s="4">
        <v>196196</v>
      </c>
      <c r="E1150" t="s">
        <v>17</v>
      </c>
      <c r="F1150">
        <v>739</v>
      </c>
      <c r="G1150" s="1">
        <v>378632</v>
      </c>
      <c r="H1150" t="s">
        <v>74</v>
      </c>
      <c r="I1150" t="s">
        <v>19</v>
      </c>
      <c r="J1150" t="s">
        <v>23</v>
      </c>
      <c r="K1150" s="5">
        <v>2120.4</v>
      </c>
      <c r="L1150" t="s">
        <v>753</v>
      </c>
      <c r="N1150">
        <v>3</v>
      </c>
      <c r="O1150">
        <v>0</v>
      </c>
      <c r="P1150">
        <v>80028</v>
      </c>
      <c r="Q1150">
        <v>188320</v>
      </c>
    </row>
    <row r="1151" spans="1:17" x14ac:dyDescent="0.2">
      <c r="A1151">
        <v>731</v>
      </c>
      <c r="B1151" t="s">
        <v>772</v>
      </c>
      <c r="C1151" t="s">
        <v>34</v>
      </c>
      <c r="D1151" s="4">
        <v>178948</v>
      </c>
      <c r="E1151" t="s">
        <v>17</v>
      </c>
      <c r="F1151">
        <v>740</v>
      </c>
      <c r="G1151" s="1">
        <v>1352344</v>
      </c>
      <c r="H1151" t="s">
        <v>29</v>
      </c>
      <c r="I1151" t="s">
        <v>32</v>
      </c>
      <c r="J1151" t="s">
        <v>78</v>
      </c>
      <c r="K1151" s="5">
        <v>25581.98</v>
      </c>
      <c r="L1151" t="s">
        <v>173</v>
      </c>
      <c r="M1151">
        <v>14</v>
      </c>
      <c r="N1151">
        <v>10</v>
      </c>
      <c r="O1151">
        <v>0</v>
      </c>
      <c r="P1151">
        <v>79952</v>
      </c>
      <c r="Q1151">
        <v>183304</v>
      </c>
    </row>
    <row r="1152" spans="1:17" x14ac:dyDescent="0.2">
      <c r="A1152">
        <v>706</v>
      </c>
      <c r="B1152" t="s">
        <v>754</v>
      </c>
      <c r="C1152" t="s">
        <v>34</v>
      </c>
      <c r="D1152" s="4">
        <v>219538</v>
      </c>
      <c r="E1152" t="s">
        <v>17</v>
      </c>
      <c r="F1152">
        <v>751</v>
      </c>
      <c r="G1152" s="1">
        <v>1611618</v>
      </c>
      <c r="H1152" t="s">
        <v>22</v>
      </c>
      <c r="I1152" t="s">
        <v>19</v>
      </c>
      <c r="J1152" t="s">
        <v>78</v>
      </c>
      <c r="K1152" s="5">
        <v>11603.49</v>
      </c>
      <c r="L1152" t="s">
        <v>272</v>
      </c>
      <c r="N1152">
        <v>9</v>
      </c>
      <c r="O1152">
        <v>0</v>
      </c>
      <c r="P1152">
        <v>79572</v>
      </c>
      <c r="Q1152">
        <v>662882</v>
      </c>
    </row>
    <row r="1153" spans="1:17" x14ac:dyDescent="0.2">
      <c r="A1153">
        <v>1647</v>
      </c>
      <c r="B1153" t="s">
        <v>1424</v>
      </c>
      <c r="C1153" t="s">
        <v>16</v>
      </c>
      <c r="D1153" s="4">
        <v>215666</v>
      </c>
      <c r="E1153" t="s">
        <v>17</v>
      </c>
      <c r="F1153">
        <v>691</v>
      </c>
      <c r="G1153" s="1">
        <v>651909</v>
      </c>
      <c r="H1153" t="s">
        <v>29</v>
      </c>
      <c r="I1153" t="s">
        <v>32</v>
      </c>
      <c r="J1153" t="s">
        <v>78</v>
      </c>
      <c r="K1153" s="5">
        <v>2982.62</v>
      </c>
      <c r="L1153" t="s">
        <v>467</v>
      </c>
      <c r="M1153">
        <v>36</v>
      </c>
      <c r="N1153">
        <v>7</v>
      </c>
      <c r="O1153">
        <v>0</v>
      </c>
      <c r="P1153">
        <v>79496</v>
      </c>
      <c r="Q1153">
        <v>196262</v>
      </c>
    </row>
    <row r="1154" spans="1:17" x14ac:dyDescent="0.2">
      <c r="A1154">
        <v>249</v>
      </c>
      <c r="B1154" t="s">
        <v>360</v>
      </c>
      <c r="C1154" t="s">
        <v>16</v>
      </c>
      <c r="D1154" s="4">
        <v>226336</v>
      </c>
      <c r="E1154" t="s">
        <v>17</v>
      </c>
      <c r="F1154">
        <v>724</v>
      </c>
      <c r="G1154" s="1">
        <v>1409610</v>
      </c>
      <c r="H1154" t="s">
        <v>79</v>
      </c>
      <c r="I1154" t="s">
        <v>32</v>
      </c>
      <c r="J1154" t="s">
        <v>23</v>
      </c>
      <c r="K1154" s="5">
        <v>6331.56</v>
      </c>
      <c r="L1154" t="s">
        <v>113</v>
      </c>
      <c r="N1154">
        <v>5</v>
      </c>
      <c r="O1154">
        <v>4</v>
      </c>
      <c r="P1154">
        <v>79192</v>
      </c>
      <c r="Q1154">
        <v>230428</v>
      </c>
    </row>
    <row r="1155" spans="1:17" x14ac:dyDescent="0.2">
      <c r="A1155">
        <v>1600</v>
      </c>
      <c r="B1155" t="s">
        <v>1392</v>
      </c>
      <c r="C1155" t="s">
        <v>16</v>
      </c>
      <c r="D1155" s="4">
        <v>427328</v>
      </c>
      <c r="E1155" t="s">
        <v>17</v>
      </c>
      <c r="F1155">
        <v>710</v>
      </c>
      <c r="G1155" s="1">
        <v>1029895</v>
      </c>
      <c r="H1155" t="s">
        <v>79</v>
      </c>
      <c r="I1155" t="s">
        <v>19</v>
      </c>
      <c r="J1155" t="s">
        <v>23</v>
      </c>
      <c r="K1155" s="5">
        <v>23172.78</v>
      </c>
      <c r="L1155" t="s">
        <v>187</v>
      </c>
      <c r="M1155">
        <v>33</v>
      </c>
      <c r="N1155">
        <v>11</v>
      </c>
      <c r="O1155">
        <v>1</v>
      </c>
      <c r="P1155">
        <v>79192</v>
      </c>
      <c r="Q1155">
        <v>203302</v>
      </c>
    </row>
    <row r="1156" spans="1:17" x14ac:dyDescent="0.2">
      <c r="A1156">
        <v>1101</v>
      </c>
      <c r="B1156" t="s">
        <v>1032</v>
      </c>
      <c r="C1156" t="s">
        <v>16</v>
      </c>
      <c r="D1156" s="4">
        <v>437580</v>
      </c>
      <c r="E1156" t="s">
        <v>17</v>
      </c>
      <c r="F1156">
        <v>747</v>
      </c>
      <c r="G1156" s="1">
        <v>982566</v>
      </c>
      <c r="H1156" t="s">
        <v>37</v>
      </c>
      <c r="I1156" t="s">
        <v>32</v>
      </c>
      <c r="J1156" t="s">
        <v>80</v>
      </c>
      <c r="K1156" s="5">
        <v>17931.82</v>
      </c>
      <c r="L1156" t="s">
        <v>90</v>
      </c>
      <c r="M1156">
        <v>72</v>
      </c>
      <c r="N1156">
        <v>11</v>
      </c>
      <c r="O1156">
        <v>0</v>
      </c>
      <c r="P1156">
        <v>78926</v>
      </c>
      <c r="Q1156">
        <v>613360</v>
      </c>
    </row>
    <row r="1157" spans="1:17" x14ac:dyDescent="0.2">
      <c r="A1157">
        <v>1819</v>
      </c>
      <c r="B1157" t="s">
        <v>1558</v>
      </c>
      <c r="C1157" t="s">
        <v>16</v>
      </c>
      <c r="D1157" s="4">
        <v>111826</v>
      </c>
      <c r="E1157" t="s">
        <v>17</v>
      </c>
      <c r="F1157">
        <v>744</v>
      </c>
      <c r="G1157" s="1">
        <v>521512</v>
      </c>
      <c r="H1157" t="s">
        <v>42</v>
      </c>
      <c r="I1157" t="s">
        <v>19</v>
      </c>
      <c r="J1157" t="s">
        <v>20</v>
      </c>
      <c r="K1157" s="5">
        <v>12472.93</v>
      </c>
      <c r="L1157" t="s">
        <v>1559</v>
      </c>
      <c r="N1157">
        <v>7</v>
      </c>
      <c r="O1157">
        <v>0</v>
      </c>
      <c r="P1157">
        <v>78394</v>
      </c>
      <c r="Q1157">
        <v>174592</v>
      </c>
    </row>
    <row r="1158" spans="1:17" x14ac:dyDescent="0.2">
      <c r="A1158">
        <v>1842</v>
      </c>
      <c r="B1158" t="s">
        <v>1576</v>
      </c>
      <c r="C1158" t="s">
        <v>34</v>
      </c>
      <c r="D1158" s="4">
        <v>220528</v>
      </c>
      <c r="E1158" t="s">
        <v>17</v>
      </c>
      <c r="F1158">
        <v>664</v>
      </c>
      <c r="G1158" s="1">
        <v>914185</v>
      </c>
      <c r="H1158" t="s">
        <v>29</v>
      </c>
      <c r="I1158" t="s">
        <v>32</v>
      </c>
      <c r="J1158" t="s">
        <v>78</v>
      </c>
      <c r="K1158" s="5">
        <v>13103.35</v>
      </c>
      <c r="L1158" t="s">
        <v>522</v>
      </c>
      <c r="M1158">
        <v>6</v>
      </c>
      <c r="N1158">
        <v>8</v>
      </c>
      <c r="O1158">
        <v>0</v>
      </c>
      <c r="P1158">
        <v>78261</v>
      </c>
      <c r="Q1158">
        <v>187594</v>
      </c>
    </row>
    <row r="1159" spans="1:17" x14ac:dyDescent="0.2">
      <c r="A1159">
        <v>399</v>
      </c>
      <c r="B1159" t="s">
        <v>505</v>
      </c>
      <c r="C1159" t="s">
        <v>16</v>
      </c>
      <c r="D1159" s="4">
        <v>39138</v>
      </c>
      <c r="E1159" t="s">
        <v>17</v>
      </c>
      <c r="F1159">
        <v>731</v>
      </c>
      <c r="G1159" s="1">
        <v>751336</v>
      </c>
      <c r="H1159" t="s">
        <v>49</v>
      </c>
      <c r="I1159" t="s">
        <v>19</v>
      </c>
      <c r="J1159" t="s">
        <v>20</v>
      </c>
      <c r="K1159" s="5">
        <v>10894.41</v>
      </c>
      <c r="L1159" t="s">
        <v>497</v>
      </c>
      <c r="M1159">
        <v>27</v>
      </c>
      <c r="N1159">
        <v>11</v>
      </c>
      <c r="O1159">
        <v>0</v>
      </c>
      <c r="P1159">
        <v>77539</v>
      </c>
      <c r="Q1159">
        <v>302302</v>
      </c>
    </row>
    <row r="1160" spans="1:17" x14ac:dyDescent="0.2">
      <c r="A1160">
        <v>922</v>
      </c>
      <c r="B1160" t="s">
        <v>916</v>
      </c>
      <c r="C1160" t="s">
        <v>16</v>
      </c>
      <c r="D1160" s="4">
        <v>70136</v>
      </c>
      <c r="E1160" t="s">
        <v>17</v>
      </c>
      <c r="F1160">
        <v>705</v>
      </c>
      <c r="G1160" s="1">
        <v>946295</v>
      </c>
      <c r="H1160" t="s">
        <v>22</v>
      </c>
      <c r="I1160" t="s">
        <v>19</v>
      </c>
      <c r="J1160" t="s">
        <v>23</v>
      </c>
      <c r="K1160" s="5">
        <v>23814.98</v>
      </c>
      <c r="L1160" t="s">
        <v>783</v>
      </c>
      <c r="M1160">
        <v>18</v>
      </c>
      <c r="N1160">
        <v>9</v>
      </c>
      <c r="O1160">
        <v>0</v>
      </c>
      <c r="P1160">
        <v>77425</v>
      </c>
      <c r="Q1160">
        <v>146740</v>
      </c>
    </row>
    <row r="1161" spans="1:17" x14ac:dyDescent="0.2">
      <c r="A1161">
        <v>428</v>
      </c>
      <c r="B1161" t="s">
        <v>531</v>
      </c>
      <c r="C1161" t="s">
        <v>16</v>
      </c>
      <c r="D1161" s="4">
        <v>223146</v>
      </c>
      <c r="E1161" t="s">
        <v>17</v>
      </c>
      <c r="F1161">
        <v>719</v>
      </c>
      <c r="G1161" s="1">
        <v>573819</v>
      </c>
      <c r="H1161" t="s">
        <v>55</v>
      </c>
      <c r="I1161" t="s">
        <v>19</v>
      </c>
      <c r="J1161" t="s">
        <v>23</v>
      </c>
      <c r="K1161" s="5">
        <v>10902.58</v>
      </c>
      <c r="L1161" t="s">
        <v>43</v>
      </c>
      <c r="N1161">
        <v>9</v>
      </c>
      <c r="O1161">
        <v>1</v>
      </c>
      <c r="P1161">
        <v>77159</v>
      </c>
      <c r="Q1161">
        <v>192544</v>
      </c>
    </row>
    <row r="1162" spans="1:17" x14ac:dyDescent="0.2">
      <c r="A1162">
        <v>735</v>
      </c>
      <c r="B1162" t="s">
        <v>776</v>
      </c>
      <c r="C1162" t="s">
        <v>16</v>
      </c>
      <c r="D1162" s="4">
        <v>560010</v>
      </c>
      <c r="E1162" t="s">
        <v>28</v>
      </c>
      <c r="F1162">
        <v>719</v>
      </c>
      <c r="G1162" s="1">
        <v>5701140</v>
      </c>
      <c r="H1162" t="s">
        <v>49</v>
      </c>
      <c r="I1162" t="s">
        <v>19</v>
      </c>
      <c r="J1162" t="s">
        <v>20</v>
      </c>
      <c r="K1162" s="5">
        <v>24942.44</v>
      </c>
      <c r="L1162" t="s">
        <v>561</v>
      </c>
      <c r="N1162">
        <v>9</v>
      </c>
      <c r="O1162">
        <v>0</v>
      </c>
      <c r="P1162">
        <v>76893</v>
      </c>
      <c r="Q1162">
        <v>436414</v>
      </c>
    </row>
    <row r="1163" spans="1:17" x14ac:dyDescent="0.2">
      <c r="A1163">
        <v>767</v>
      </c>
      <c r="B1163" s="2" t="s">
        <v>801</v>
      </c>
      <c r="C1163" t="s">
        <v>16</v>
      </c>
      <c r="D1163" s="4">
        <v>54824</v>
      </c>
      <c r="E1163" t="s">
        <v>28</v>
      </c>
      <c r="F1163">
        <v>747</v>
      </c>
      <c r="G1163" s="1">
        <v>830813</v>
      </c>
      <c r="H1163" t="s">
        <v>22</v>
      </c>
      <c r="I1163" t="s">
        <v>19</v>
      </c>
      <c r="J1163" t="s">
        <v>87</v>
      </c>
      <c r="K1163" s="5">
        <v>5130.38</v>
      </c>
      <c r="L1163" t="s">
        <v>729</v>
      </c>
      <c r="N1163">
        <v>13</v>
      </c>
      <c r="O1163">
        <v>0</v>
      </c>
      <c r="P1163">
        <v>76665</v>
      </c>
      <c r="Q1163">
        <v>1431650</v>
      </c>
    </row>
    <row r="1164" spans="1:17" x14ac:dyDescent="0.2">
      <c r="A1164">
        <v>772</v>
      </c>
      <c r="B1164" t="s">
        <v>804</v>
      </c>
      <c r="C1164" t="s">
        <v>16</v>
      </c>
      <c r="D1164" s="4">
        <v>137852</v>
      </c>
      <c r="E1164" t="s">
        <v>17</v>
      </c>
      <c r="F1164">
        <v>732</v>
      </c>
      <c r="G1164" s="1">
        <v>1395227</v>
      </c>
      <c r="H1164" t="s">
        <v>22</v>
      </c>
      <c r="I1164" t="s">
        <v>19</v>
      </c>
      <c r="J1164" t="s">
        <v>23</v>
      </c>
      <c r="K1164" s="5">
        <v>2813.71</v>
      </c>
      <c r="L1164" t="s">
        <v>393</v>
      </c>
      <c r="M1164">
        <v>52</v>
      </c>
      <c r="N1164">
        <v>10</v>
      </c>
      <c r="O1164">
        <v>0</v>
      </c>
      <c r="P1164">
        <v>76627</v>
      </c>
      <c r="Q1164">
        <v>243078</v>
      </c>
    </row>
    <row r="1165" spans="1:17" x14ac:dyDescent="0.2">
      <c r="A1165">
        <v>243</v>
      </c>
      <c r="B1165" t="s">
        <v>351</v>
      </c>
      <c r="C1165" t="s">
        <v>16</v>
      </c>
      <c r="D1165" s="4">
        <v>128634</v>
      </c>
      <c r="E1165" t="s">
        <v>17</v>
      </c>
      <c r="F1165">
        <v>695</v>
      </c>
      <c r="G1165" s="1">
        <v>463657</v>
      </c>
      <c r="H1165" t="s">
        <v>49</v>
      </c>
      <c r="I1165" t="s">
        <v>19</v>
      </c>
      <c r="J1165" t="s">
        <v>78</v>
      </c>
      <c r="K1165" s="5">
        <v>9891.4</v>
      </c>
      <c r="L1165" t="s">
        <v>352</v>
      </c>
      <c r="M1165">
        <v>16</v>
      </c>
      <c r="N1165">
        <v>9</v>
      </c>
      <c r="O1165">
        <v>0</v>
      </c>
      <c r="P1165">
        <v>76133</v>
      </c>
      <c r="Q1165">
        <v>134178</v>
      </c>
    </row>
    <row r="1166" spans="1:17" x14ac:dyDescent="0.2">
      <c r="A1166">
        <v>884</v>
      </c>
      <c r="B1166" t="s">
        <v>884</v>
      </c>
      <c r="C1166" t="s">
        <v>16</v>
      </c>
      <c r="D1166" s="4">
        <v>216018</v>
      </c>
      <c r="E1166" t="s">
        <v>17</v>
      </c>
      <c r="F1166">
        <v>736</v>
      </c>
      <c r="G1166" s="1">
        <v>1212656</v>
      </c>
      <c r="H1166" t="s">
        <v>42</v>
      </c>
      <c r="I1166" t="s">
        <v>32</v>
      </c>
      <c r="J1166" t="s">
        <v>23</v>
      </c>
      <c r="K1166" s="5">
        <v>2647.65</v>
      </c>
      <c r="L1166" t="s">
        <v>103</v>
      </c>
      <c r="N1166">
        <v>6</v>
      </c>
      <c r="O1166">
        <v>0</v>
      </c>
      <c r="P1166">
        <v>76114</v>
      </c>
      <c r="Q1166">
        <v>345620</v>
      </c>
    </row>
    <row r="1167" spans="1:17" x14ac:dyDescent="0.2">
      <c r="A1167">
        <v>1277</v>
      </c>
      <c r="B1167" t="s">
        <v>1159</v>
      </c>
      <c r="C1167" t="s">
        <v>16</v>
      </c>
      <c r="D1167" s="4">
        <v>219758</v>
      </c>
      <c r="E1167" t="s">
        <v>17</v>
      </c>
      <c r="F1167">
        <v>708</v>
      </c>
      <c r="G1167" s="1">
        <v>873031</v>
      </c>
      <c r="H1167" t="s">
        <v>42</v>
      </c>
      <c r="I1167" t="s">
        <v>19</v>
      </c>
      <c r="J1167" t="s">
        <v>23</v>
      </c>
      <c r="K1167" s="5">
        <v>17751.7</v>
      </c>
      <c r="L1167" t="s">
        <v>356</v>
      </c>
      <c r="M1167">
        <v>23</v>
      </c>
      <c r="N1167">
        <v>8</v>
      </c>
      <c r="O1167">
        <v>0</v>
      </c>
      <c r="P1167">
        <v>76114</v>
      </c>
      <c r="Q1167">
        <v>98912</v>
      </c>
    </row>
    <row r="1168" spans="1:17" x14ac:dyDescent="0.2">
      <c r="A1168">
        <v>509</v>
      </c>
      <c r="B1168" t="s">
        <v>601</v>
      </c>
      <c r="C1168" t="s">
        <v>16</v>
      </c>
      <c r="D1168" s="4">
        <v>43054</v>
      </c>
      <c r="E1168" t="s">
        <v>17</v>
      </c>
      <c r="F1168">
        <v>747</v>
      </c>
      <c r="G1168" s="1">
        <v>490713</v>
      </c>
      <c r="H1168" t="s">
        <v>42</v>
      </c>
      <c r="I1168" t="s">
        <v>32</v>
      </c>
      <c r="J1168" t="s">
        <v>23</v>
      </c>
      <c r="K1168" s="5">
        <v>8346.32</v>
      </c>
      <c r="L1168" t="s">
        <v>515</v>
      </c>
      <c r="M1168">
        <v>81</v>
      </c>
      <c r="N1168">
        <v>10</v>
      </c>
      <c r="O1168">
        <v>0</v>
      </c>
      <c r="P1168">
        <v>75962</v>
      </c>
      <c r="Q1168">
        <v>240988</v>
      </c>
    </row>
    <row r="1169" spans="1:17" x14ac:dyDescent="0.2">
      <c r="A1169">
        <v>1640</v>
      </c>
      <c r="B1169" t="s">
        <v>1419</v>
      </c>
      <c r="C1169" t="s">
        <v>16</v>
      </c>
      <c r="D1169" s="4">
        <v>109890</v>
      </c>
      <c r="E1169" t="s">
        <v>17</v>
      </c>
      <c r="F1169">
        <v>718</v>
      </c>
      <c r="G1169" s="1">
        <v>778145</v>
      </c>
      <c r="H1169" t="s">
        <v>49</v>
      </c>
      <c r="I1169" t="s">
        <v>19</v>
      </c>
      <c r="J1169" t="s">
        <v>23</v>
      </c>
      <c r="K1169" s="5">
        <v>6056.63</v>
      </c>
      <c r="L1169" t="s">
        <v>142</v>
      </c>
      <c r="M1169">
        <v>8</v>
      </c>
      <c r="N1169">
        <v>8</v>
      </c>
      <c r="O1169">
        <v>0</v>
      </c>
      <c r="P1169">
        <v>75962</v>
      </c>
      <c r="Q1169">
        <v>158180</v>
      </c>
    </row>
    <row r="1170" spans="1:17" x14ac:dyDescent="0.2">
      <c r="A1170">
        <v>1354</v>
      </c>
      <c r="B1170" t="s">
        <v>1220</v>
      </c>
      <c r="C1170" t="s">
        <v>16</v>
      </c>
      <c r="D1170" s="4">
        <v>245278</v>
      </c>
      <c r="E1170" t="s">
        <v>28</v>
      </c>
      <c r="F1170">
        <v>683</v>
      </c>
      <c r="G1170" s="1">
        <v>916009</v>
      </c>
      <c r="H1170" t="s">
        <v>18</v>
      </c>
      <c r="I1170" t="s">
        <v>19</v>
      </c>
      <c r="J1170" t="s">
        <v>23</v>
      </c>
      <c r="K1170" s="5">
        <v>15648.59</v>
      </c>
      <c r="L1170" t="s">
        <v>227</v>
      </c>
      <c r="M1170">
        <v>73</v>
      </c>
      <c r="N1170">
        <v>7</v>
      </c>
      <c r="O1170">
        <v>0</v>
      </c>
      <c r="P1170">
        <v>75886</v>
      </c>
      <c r="Q1170">
        <v>291962</v>
      </c>
    </row>
    <row r="1171" spans="1:17" x14ac:dyDescent="0.2">
      <c r="A1171">
        <v>1626</v>
      </c>
      <c r="B1171" t="s">
        <v>1412</v>
      </c>
      <c r="C1171" t="s">
        <v>16</v>
      </c>
      <c r="D1171" s="4">
        <v>387244</v>
      </c>
      <c r="E1171" t="s">
        <v>17</v>
      </c>
      <c r="F1171">
        <v>725</v>
      </c>
      <c r="G1171" s="1">
        <v>2316480</v>
      </c>
      <c r="H1171" t="s">
        <v>42</v>
      </c>
      <c r="I1171" t="s">
        <v>32</v>
      </c>
      <c r="J1171" t="s">
        <v>78</v>
      </c>
      <c r="K1171" s="5">
        <v>4285.45</v>
      </c>
      <c r="L1171" t="s">
        <v>281</v>
      </c>
      <c r="N1171">
        <v>6</v>
      </c>
      <c r="O1171">
        <v>0</v>
      </c>
      <c r="P1171">
        <v>75544</v>
      </c>
      <c r="Q1171">
        <v>403062</v>
      </c>
    </row>
    <row r="1172" spans="1:17" x14ac:dyDescent="0.2">
      <c r="A1172">
        <v>87</v>
      </c>
      <c r="B1172" t="s">
        <v>164</v>
      </c>
      <c r="C1172" t="s">
        <v>16</v>
      </c>
      <c r="D1172" s="4">
        <v>378334</v>
      </c>
      <c r="E1172" t="s">
        <v>17</v>
      </c>
      <c r="F1172">
        <v>714</v>
      </c>
      <c r="G1172" s="1">
        <v>2120514</v>
      </c>
      <c r="H1172" t="s">
        <v>42</v>
      </c>
      <c r="I1172" t="s">
        <v>32</v>
      </c>
      <c r="J1172" t="s">
        <v>23</v>
      </c>
      <c r="K1172" s="5">
        <v>35695.300000000003</v>
      </c>
      <c r="L1172" t="s">
        <v>113</v>
      </c>
      <c r="M1172">
        <v>24</v>
      </c>
      <c r="N1172">
        <v>12</v>
      </c>
      <c r="O1172">
        <v>0</v>
      </c>
      <c r="P1172">
        <v>75335</v>
      </c>
      <c r="Q1172">
        <v>413402</v>
      </c>
    </row>
    <row r="1173" spans="1:17" x14ac:dyDescent="0.2">
      <c r="A1173">
        <v>1874</v>
      </c>
      <c r="B1173" t="s">
        <v>1595</v>
      </c>
      <c r="C1173" t="s">
        <v>16</v>
      </c>
      <c r="D1173" s="4">
        <v>182358</v>
      </c>
      <c r="E1173" t="s">
        <v>17</v>
      </c>
      <c r="F1173">
        <v>724</v>
      </c>
      <c r="G1173" s="1">
        <v>648508</v>
      </c>
      <c r="H1173" t="s">
        <v>29</v>
      </c>
      <c r="I1173" t="s">
        <v>19</v>
      </c>
      <c r="J1173" t="s">
        <v>78</v>
      </c>
      <c r="K1173" s="5">
        <v>7133.55</v>
      </c>
      <c r="L1173" t="s">
        <v>957</v>
      </c>
      <c r="N1173">
        <v>14</v>
      </c>
      <c r="O1173">
        <v>0</v>
      </c>
      <c r="P1173">
        <v>74860</v>
      </c>
      <c r="Q1173">
        <v>291852</v>
      </c>
    </row>
    <row r="1174" spans="1:17" x14ac:dyDescent="0.2">
      <c r="A1174">
        <v>834</v>
      </c>
      <c r="B1174" s="2" t="s">
        <v>855</v>
      </c>
      <c r="C1174" t="s">
        <v>16</v>
      </c>
      <c r="D1174" s="4">
        <v>221276</v>
      </c>
      <c r="E1174" t="s">
        <v>17</v>
      </c>
      <c r="F1174">
        <v>743</v>
      </c>
      <c r="G1174" s="1">
        <v>1299486</v>
      </c>
      <c r="H1174" t="s">
        <v>31</v>
      </c>
      <c r="I1174" t="s">
        <v>19</v>
      </c>
      <c r="J1174" t="s">
        <v>23</v>
      </c>
      <c r="K1174" s="5">
        <v>12345.25</v>
      </c>
      <c r="L1174" t="s">
        <v>395</v>
      </c>
      <c r="M1174">
        <v>37</v>
      </c>
      <c r="N1174">
        <v>12</v>
      </c>
      <c r="O1174">
        <v>1</v>
      </c>
      <c r="P1174">
        <v>74385</v>
      </c>
      <c r="Q1174">
        <v>206030</v>
      </c>
    </row>
    <row r="1175" spans="1:17" x14ac:dyDescent="0.2">
      <c r="A1175">
        <v>1301</v>
      </c>
      <c r="B1175" t="s">
        <v>1179</v>
      </c>
      <c r="C1175" t="s">
        <v>16</v>
      </c>
      <c r="D1175" s="4">
        <v>198616</v>
      </c>
      <c r="E1175" t="s">
        <v>17</v>
      </c>
      <c r="F1175">
        <v>717</v>
      </c>
      <c r="G1175" s="1">
        <v>773072</v>
      </c>
      <c r="H1175" t="s">
        <v>29</v>
      </c>
      <c r="I1175" t="s">
        <v>19</v>
      </c>
      <c r="J1175" t="s">
        <v>23</v>
      </c>
      <c r="K1175" s="5">
        <v>16492.189999999999</v>
      </c>
      <c r="L1175" t="s">
        <v>155</v>
      </c>
      <c r="M1175">
        <v>69</v>
      </c>
      <c r="N1175">
        <v>13</v>
      </c>
      <c r="O1175">
        <v>0</v>
      </c>
      <c r="P1175">
        <v>74252</v>
      </c>
      <c r="Q1175">
        <v>109670</v>
      </c>
    </row>
    <row r="1176" spans="1:17" x14ac:dyDescent="0.2">
      <c r="A1176">
        <v>346</v>
      </c>
      <c r="B1176" t="s">
        <v>449</v>
      </c>
      <c r="C1176" t="s">
        <v>34</v>
      </c>
      <c r="D1176" s="4">
        <v>261910</v>
      </c>
      <c r="E1176" t="s">
        <v>17</v>
      </c>
      <c r="F1176">
        <v>675</v>
      </c>
      <c r="G1176" s="1">
        <v>1438509</v>
      </c>
      <c r="H1176" t="s">
        <v>79</v>
      </c>
      <c r="I1176" t="s">
        <v>25</v>
      </c>
      <c r="J1176" t="s">
        <v>78</v>
      </c>
      <c r="K1176" s="5">
        <v>24334.82</v>
      </c>
      <c r="L1176" t="s">
        <v>114</v>
      </c>
      <c r="N1176">
        <v>9</v>
      </c>
      <c r="O1176">
        <v>1</v>
      </c>
      <c r="P1176">
        <v>74214</v>
      </c>
      <c r="Q1176">
        <v>767272</v>
      </c>
    </row>
    <row r="1177" spans="1:17" x14ac:dyDescent="0.2">
      <c r="A1177">
        <v>1135</v>
      </c>
      <c r="B1177" t="s">
        <v>1058</v>
      </c>
      <c r="C1177" t="s">
        <v>16</v>
      </c>
      <c r="D1177" s="4">
        <v>172348</v>
      </c>
      <c r="E1177" t="s">
        <v>17</v>
      </c>
      <c r="F1177">
        <v>719</v>
      </c>
      <c r="G1177" s="1">
        <v>753692</v>
      </c>
      <c r="H1177" t="s">
        <v>29</v>
      </c>
      <c r="I1177" t="s">
        <v>32</v>
      </c>
      <c r="J1177" t="s">
        <v>23</v>
      </c>
      <c r="K1177" s="5">
        <v>8102.17</v>
      </c>
      <c r="L1177" t="s">
        <v>90</v>
      </c>
      <c r="M1177">
        <v>34</v>
      </c>
      <c r="N1177">
        <v>5</v>
      </c>
      <c r="O1177">
        <v>0</v>
      </c>
      <c r="P1177">
        <v>74100</v>
      </c>
      <c r="Q1177">
        <v>135344</v>
      </c>
    </row>
    <row r="1178" spans="1:17" x14ac:dyDescent="0.2">
      <c r="A1178">
        <v>1357</v>
      </c>
      <c r="B1178" t="s">
        <v>1223</v>
      </c>
      <c r="C1178" t="s">
        <v>16</v>
      </c>
      <c r="D1178" s="4">
        <v>85954</v>
      </c>
      <c r="E1178" t="s">
        <v>17</v>
      </c>
      <c r="F1178">
        <v>718</v>
      </c>
      <c r="G1178" s="1">
        <v>556719</v>
      </c>
      <c r="H1178" t="s">
        <v>29</v>
      </c>
      <c r="I1178" t="s">
        <v>32</v>
      </c>
      <c r="J1178" t="s">
        <v>23</v>
      </c>
      <c r="K1178" s="5">
        <v>1874.35</v>
      </c>
      <c r="L1178" t="s">
        <v>334</v>
      </c>
      <c r="N1178">
        <v>4</v>
      </c>
      <c r="O1178">
        <v>0</v>
      </c>
      <c r="P1178">
        <v>73131</v>
      </c>
      <c r="Q1178">
        <v>193336</v>
      </c>
    </row>
    <row r="1179" spans="1:17" x14ac:dyDescent="0.2">
      <c r="A1179">
        <v>715</v>
      </c>
      <c r="B1179" t="s">
        <v>759</v>
      </c>
      <c r="C1179" t="s">
        <v>16</v>
      </c>
      <c r="D1179" s="4">
        <v>128942</v>
      </c>
      <c r="E1179" t="s">
        <v>17</v>
      </c>
      <c r="F1179">
        <v>712</v>
      </c>
      <c r="G1179" s="1">
        <v>1633202</v>
      </c>
      <c r="H1179" t="s">
        <v>22</v>
      </c>
      <c r="I1179" t="s">
        <v>19</v>
      </c>
      <c r="J1179" t="s">
        <v>23</v>
      </c>
      <c r="K1179" s="5">
        <v>44505.03</v>
      </c>
      <c r="L1179" t="s">
        <v>393</v>
      </c>
      <c r="M1179">
        <v>9</v>
      </c>
      <c r="N1179">
        <v>13</v>
      </c>
      <c r="O1179">
        <v>0</v>
      </c>
      <c r="P1179">
        <v>72884</v>
      </c>
      <c r="Q1179">
        <v>120384</v>
      </c>
    </row>
    <row r="1180" spans="1:17" x14ac:dyDescent="0.2">
      <c r="A1180">
        <v>978</v>
      </c>
      <c r="B1180" t="s">
        <v>952</v>
      </c>
      <c r="C1180" t="s">
        <v>16</v>
      </c>
      <c r="D1180" s="4">
        <v>153780</v>
      </c>
      <c r="E1180" t="s">
        <v>17</v>
      </c>
      <c r="F1180">
        <v>710</v>
      </c>
      <c r="G1180" s="1">
        <v>531202</v>
      </c>
      <c r="H1180" t="s">
        <v>29</v>
      </c>
      <c r="I1180" t="s">
        <v>25</v>
      </c>
      <c r="J1180" t="s">
        <v>78</v>
      </c>
      <c r="K1180" s="5">
        <v>8632.08</v>
      </c>
      <c r="L1180" t="s">
        <v>81</v>
      </c>
      <c r="N1180">
        <v>8</v>
      </c>
      <c r="O1180">
        <v>0</v>
      </c>
      <c r="P1180">
        <v>72637</v>
      </c>
      <c r="Q1180">
        <v>426976</v>
      </c>
    </row>
    <row r="1181" spans="1:17" x14ac:dyDescent="0.2">
      <c r="A1181">
        <v>843</v>
      </c>
      <c r="B1181" s="2" t="s">
        <v>861</v>
      </c>
      <c r="C1181" t="s">
        <v>34</v>
      </c>
      <c r="D1181" s="4">
        <v>177144</v>
      </c>
      <c r="E1181" t="s">
        <v>17</v>
      </c>
      <c r="F1181">
        <v>675</v>
      </c>
      <c r="G1181" s="1">
        <v>705394</v>
      </c>
      <c r="H1181" t="s">
        <v>74</v>
      </c>
      <c r="I1181" t="s">
        <v>32</v>
      </c>
      <c r="J1181" t="s">
        <v>23</v>
      </c>
      <c r="K1181" s="5">
        <v>19221.919999999998</v>
      </c>
      <c r="L1181" t="s">
        <v>152</v>
      </c>
      <c r="M1181">
        <v>17</v>
      </c>
      <c r="N1181">
        <v>8</v>
      </c>
      <c r="O1181">
        <v>0</v>
      </c>
      <c r="P1181">
        <v>72523</v>
      </c>
      <c r="Q1181">
        <v>174218</v>
      </c>
    </row>
    <row r="1182" spans="1:17" x14ac:dyDescent="0.2">
      <c r="A1182">
        <v>444</v>
      </c>
      <c r="B1182" t="s">
        <v>549</v>
      </c>
      <c r="C1182" t="s">
        <v>16</v>
      </c>
      <c r="D1182" s="4">
        <v>134794</v>
      </c>
      <c r="E1182" t="s">
        <v>17</v>
      </c>
      <c r="F1182">
        <v>736</v>
      </c>
      <c r="G1182" s="1">
        <v>927523</v>
      </c>
      <c r="I1182" t="s">
        <v>32</v>
      </c>
      <c r="J1182" t="s">
        <v>23</v>
      </c>
      <c r="K1182" s="5">
        <v>11439.33</v>
      </c>
      <c r="L1182" t="s">
        <v>494</v>
      </c>
      <c r="M1182">
        <v>49</v>
      </c>
      <c r="N1182">
        <v>7</v>
      </c>
      <c r="O1182">
        <v>1</v>
      </c>
      <c r="P1182">
        <v>72371</v>
      </c>
      <c r="Q1182">
        <v>130306</v>
      </c>
    </row>
    <row r="1183" spans="1:17" x14ac:dyDescent="0.2">
      <c r="A1183">
        <v>355</v>
      </c>
      <c r="B1183" t="s">
        <v>459</v>
      </c>
      <c r="C1183" t="s">
        <v>16</v>
      </c>
      <c r="D1183" s="4">
        <v>64526</v>
      </c>
      <c r="E1183" t="s">
        <v>17</v>
      </c>
      <c r="F1183">
        <v>747</v>
      </c>
      <c r="G1183" s="1">
        <v>185782</v>
      </c>
      <c r="H1183" t="s">
        <v>37</v>
      </c>
      <c r="I1183" t="s">
        <v>32</v>
      </c>
      <c r="J1183" t="s">
        <v>23</v>
      </c>
      <c r="K1183" s="5">
        <v>4799.3999999999996</v>
      </c>
      <c r="L1183" t="s">
        <v>460</v>
      </c>
      <c r="N1183">
        <v>8</v>
      </c>
      <c r="O1183">
        <v>0</v>
      </c>
      <c r="P1183">
        <v>72257</v>
      </c>
      <c r="Q1183">
        <v>172128</v>
      </c>
    </row>
    <row r="1184" spans="1:17" x14ac:dyDescent="0.2">
      <c r="A1184">
        <v>1051</v>
      </c>
      <c r="B1184" t="s">
        <v>998</v>
      </c>
      <c r="C1184" t="s">
        <v>34</v>
      </c>
      <c r="D1184" s="4">
        <v>181984</v>
      </c>
      <c r="E1184" t="s">
        <v>17</v>
      </c>
      <c r="F1184">
        <v>693</v>
      </c>
      <c r="G1184" s="1">
        <v>562932</v>
      </c>
      <c r="H1184" t="s">
        <v>22</v>
      </c>
      <c r="I1184" t="s">
        <v>19</v>
      </c>
      <c r="J1184" t="s">
        <v>23</v>
      </c>
      <c r="K1184" s="5">
        <v>15434.08</v>
      </c>
      <c r="L1184" t="s">
        <v>299</v>
      </c>
      <c r="M1184">
        <v>4</v>
      </c>
      <c r="N1184">
        <v>14</v>
      </c>
      <c r="O1184">
        <v>1</v>
      </c>
      <c r="P1184">
        <v>72257</v>
      </c>
      <c r="Q1184">
        <v>228624</v>
      </c>
    </row>
    <row r="1185" spans="1:17" x14ac:dyDescent="0.2">
      <c r="A1185">
        <v>888</v>
      </c>
      <c r="B1185" t="s">
        <v>889</v>
      </c>
      <c r="C1185" t="s">
        <v>34</v>
      </c>
      <c r="D1185" s="4">
        <v>138160</v>
      </c>
      <c r="E1185" t="s">
        <v>17</v>
      </c>
      <c r="F1185">
        <v>728</v>
      </c>
      <c r="G1185" s="1">
        <v>691828</v>
      </c>
      <c r="H1185" t="s">
        <v>22</v>
      </c>
      <c r="I1185" t="s">
        <v>19</v>
      </c>
      <c r="J1185" t="s">
        <v>23</v>
      </c>
      <c r="K1185" s="5">
        <v>13548.14</v>
      </c>
      <c r="L1185" t="s">
        <v>92</v>
      </c>
      <c r="M1185">
        <v>68</v>
      </c>
      <c r="N1185">
        <v>8</v>
      </c>
      <c r="O1185">
        <v>0</v>
      </c>
      <c r="P1185">
        <v>72200</v>
      </c>
      <c r="Q1185">
        <v>179014</v>
      </c>
    </row>
    <row r="1186" spans="1:17" x14ac:dyDescent="0.2">
      <c r="A1186">
        <v>293</v>
      </c>
      <c r="B1186" t="s">
        <v>403</v>
      </c>
      <c r="C1186" t="s">
        <v>16</v>
      </c>
      <c r="D1186" s="4">
        <v>108526</v>
      </c>
      <c r="E1186" t="s">
        <v>17</v>
      </c>
      <c r="F1186">
        <v>743</v>
      </c>
      <c r="G1186" s="1">
        <v>1312045</v>
      </c>
      <c r="H1186" t="s">
        <v>55</v>
      </c>
      <c r="I1186" t="s">
        <v>19</v>
      </c>
      <c r="J1186" t="s">
        <v>78</v>
      </c>
      <c r="K1186" s="5">
        <v>7380.17</v>
      </c>
      <c r="L1186" t="s">
        <v>157</v>
      </c>
      <c r="M1186">
        <v>56</v>
      </c>
      <c r="N1186">
        <v>10</v>
      </c>
      <c r="O1186">
        <v>1</v>
      </c>
      <c r="P1186">
        <v>71953</v>
      </c>
      <c r="Q1186">
        <v>108504</v>
      </c>
    </row>
    <row r="1187" spans="1:17" x14ac:dyDescent="0.2">
      <c r="A1187">
        <v>1262</v>
      </c>
      <c r="B1187" t="s">
        <v>1147</v>
      </c>
      <c r="C1187" t="s">
        <v>34</v>
      </c>
      <c r="D1187" s="4">
        <v>48268</v>
      </c>
      <c r="E1187" t="s">
        <v>17</v>
      </c>
      <c r="F1187">
        <v>720</v>
      </c>
      <c r="G1187" s="1">
        <v>217911</v>
      </c>
      <c r="H1187" t="s">
        <v>37</v>
      </c>
      <c r="I1187" t="s">
        <v>25</v>
      </c>
      <c r="J1187" t="s">
        <v>78</v>
      </c>
      <c r="K1187" s="5">
        <v>4013.18</v>
      </c>
      <c r="L1187" t="s">
        <v>1148</v>
      </c>
      <c r="M1187">
        <v>29</v>
      </c>
      <c r="N1187">
        <v>6</v>
      </c>
      <c r="O1187">
        <v>0</v>
      </c>
      <c r="P1187">
        <v>71782</v>
      </c>
      <c r="Q1187">
        <v>138292</v>
      </c>
    </row>
    <row r="1188" spans="1:17" x14ac:dyDescent="0.2">
      <c r="A1188">
        <v>1216</v>
      </c>
      <c r="B1188" t="s">
        <v>1109</v>
      </c>
      <c r="C1188" t="s">
        <v>16</v>
      </c>
      <c r="D1188" s="4">
        <v>71698</v>
      </c>
      <c r="E1188" t="s">
        <v>17</v>
      </c>
      <c r="F1188">
        <v>718</v>
      </c>
      <c r="G1188" s="1">
        <v>676324</v>
      </c>
      <c r="H1188" t="s">
        <v>31</v>
      </c>
      <c r="I1188" t="s">
        <v>19</v>
      </c>
      <c r="J1188" t="s">
        <v>23</v>
      </c>
      <c r="K1188" s="5">
        <v>3409.74</v>
      </c>
      <c r="L1188" t="s">
        <v>261</v>
      </c>
      <c r="M1188">
        <v>54</v>
      </c>
      <c r="N1188">
        <v>6</v>
      </c>
      <c r="O1188">
        <v>1</v>
      </c>
      <c r="P1188">
        <v>71744</v>
      </c>
      <c r="Q1188">
        <v>180994</v>
      </c>
    </row>
    <row r="1189" spans="1:17" x14ac:dyDescent="0.2">
      <c r="A1189">
        <v>1656</v>
      </c>
      <c r="B1189" t="s">
        <v>1434</v>
      </c>
      <c r="C1189" t="s">
        <v>16</v>
      </c>
      <c r="D1189" s="4">
        <v>394174</v>
      </c>
      <c r="E1189" t="s">
        <v>17</v>
      </c>
      <c r="F1189">
        <v>654</v>
      </c>
      <c r="G1189" s="1">
        <v>1915846</v>
      </c>
      <c r="H1189" t="s">
        <v>37</v>
      </c>
      <c r="I1189" t="s">
        <v>25</v>
      </c>
      <c r="J1189" t="s">
        <v>39</v>
      </c>
      <c r="K1189" s="5">
        <v>22990.19</v>
      </c>
      <c r="L1189" t="s">
        <v>370</v>
      </c>
      <c r="M1189">
        <v>29</v>
      </c>
      <c r="N1189">
        <v>15</v>
      </c>
      <c r="O1189">
        <v>0</v>
      </c>
      <c r="P1189">
        <v>71516</v>
      </c>
      <c r="Q1189">
        <v>507958</v>
      </c>
    </row>
    <row r="1190" spans="1:17" x14ac:dyDescent="0.2">
      <c r="A1190">
        <v>156</v>
      </c>
      <c r="B1190" t="s">
        <v>248</v>
      </c>
      <c r="C1190" t="s">
        <v>16</v>
      </c>
      <c r="D1190" s="4">
        <v>229086</v>
      </c>
      <c r="E1190" t="s">
        <v>17</v>
      </c>
      <c r="F1190">
        <v>715</v>
      </c>
      <c r="G1190" s="1">
        <v>787626</v>
      </c>
      <c r="H1190" t="s">
        <v>18</v>
      </c>
      <c r="I1190" t="s">
        <v>32</v>
      </c>
      <c r="J1190" t="s">
        <v>23</v>
      </c>
      <c r="K1190" s="5">
        <v>6543.79</v>
      </c>
      <c r="L1190" t="s">
        <v>249</v>
      </c>
      <c r="M1190">
        <v>36</v>
      </c>
      <c r="N1190">
        <v>7</v>
      </c>
      <c r="O1190">
        <v>1</v>
      </c>
      <c r="P1190">
        <v>71231</v>
      </c>
      <c r="Q1190">
        <v>152460</v>
      </c>
    </row>
    <row r="1191" spans="1:17" x14ac:dyDescent="0.2">
      <c r="A1191">
        <v>980</v>
      </c>
      <c r="B1191" t="s">
        <v>954</v>
      </c>
      <c r="C1191" t="s">
        <v>34</v>
      </c>
      <c r="D1191" s="4">
        <v>222816</v>
      </c>
      <c r="E1191" t="s">
        <v>17</v>
      </c>
      <c r="F1191">
        <v>725</v>
      </c>
      <c r="G1191" s="1">
        <v>1520209</v>
      </c>
      <c r="H1191" t="s">
        <v>55</v>
      </c>
      <c r="I1191" t="s">
        <v>32</v>
      </c>
      <c r="J1191" t="s">
        <v>23</v>
      </c>
      <c r="K1191" s="5">
        <v>12491.17</v>
      </c>
      <c r="L1191" t="s">
        <v>69</v>
      </c>
      <c r="M1191">
        <v>28</v>
      </c>
      <c r="N1191">
        <v>7</v>
      </c>
      <c r="O1191">
        <v>1</v>
      </c>
      <c r="P1191">
        <v>71079</v>
      </c>
      <c r="Q1191">
        <v>104720</v>
      </c>
    </row>
    <row r="1192" spans="1:17" x14ac:dyDescent="0.2">
      <c r="A1192">
        <v>471</v>
      </c>
      <c r="B1192" t="s">
        <v>571</v>
      </c>
      <c r="C1192" t="s">
        <v>16</v>
      </c>
      <c r="D1192" s="4">
        <v>260216</v>
      </c>
      <c r="E1192" t="s">
        <v>28</v>
      </c>
      <c r="F1192">
        <v>664</v>
      </c>
      <c r="G1192" s="1">
        <v>1685547</v>
      </c>
      <c r="H1192" t="s">
        <v>22</v>
      </c>
      <c r="I1192" t="s">
        <v>19</v>
      </c>
      <c r="J1192" t="s">
        <v>20</v>
      </c>
      <c r="K1192" s="5">
        <v>17698.310000000001</v>
      </c>
      <c r="L1192" t="s">
        <v>99</v>
      </c>
      <c r="N1192">
        <v>12</v>
      </c>
      <c r="O1192">
        <v>1</v>
      </c>
      <c r="P1192">
        <v>71041</v>
      </c>
      <c r="Q1192">
        <v>301290</v>
      </c>
    </row>
    <row r="1193" spans="1:17" x14ac:dyDescent="0.2">
      <c r="A1193">
        <v>178</v>
      </c>
      <c r="B1193" t="s">
        <v>277</v>
      </c>
      <c r="C1193" t="s">
        <v>16</v>
      </c>
      <c r="D1193" s="4">
        <v>175428</v>
      </c>
      <c r="E1193" t="s">
        <v>17</v>
      </c>
      <c r="F1193">
        <v>698</v>
      </c>
      <c r="G1193" s="1">
        <v>1136238</v>
      </c>
      <c r="H1193" t="s">
        <v>42</v>
      </c>
      <c r="I1193" t="s">
        <v>32</v>
      </c>
      <c r="J1193" t="s">
        <v>87</v>
      </c>
      <c r="K1193" s="5">
        <v>2594.4499999999998</v>
      </c>
      <c r="L1193" t="s">
        <v>278</v>
      </c>
      <c r="M1193">
        <v>68</v>
      </c>
      <c r="N1193">
        <v>4</v>
      </c>
      <c r="O1193">
        <v>0</v>
      </c>
      <c r="P1193">
        <v>70832</v>
      </c>
      <c r="Q1193">
        <v>96470</v>
      </c>
    </row>
    <row r="1194" spans="1:17" x14ac:dyDescent="0.2">
      <c r="A1194">
        <v>602</v>
      </c>
      <c r="B1194" t="s">
        <v>673</v>
      </c>
      <c r="C1194" t="s">
        <v>16</v>
      </c>
      <c r="D1194" s="4">
        <v>77000</v>
      </c>
      <c r="E1194" t="s">
        <v>17</v>
      </c>
      <c r="F1194">
        <v>711</v>
      </c>
      <c r="G1194" s="1">
        <v>674044</v>
      </c>
      <c r="H1194" t="s">
        <v>74</v>
      </c>
      <c r="I1194" t="s">
        <v>25</v>
      </c>
      <c r="J1194" t="s">
        <v>126</v>
      </c>
      <c r="K1194" s="5">
        <v>9942.32</v>
      </c>
      <c r="L1194" t="s">
        <v>479</v>
      </c>
      <c r="N1194">
        <v>5</v>
      </c>
      <c r="O1194">
        <v>1</v>
      </c>
      <c r="P1194">
        <v>70794</v>
      </c>
      <c r="Q1194">
        <v>160710</v>
      </c>
    </row>
    <row r="1195" spans="1:17" x14ac:dyDescent="0.2">
      <c r="A1195">
        <v>1606</v>
      </c>
      <c r="B1195" t="s">
        <v>1397</v>
      </c>
      <c r="C1195" t="s">
        <v>34</v>
      </c>
      <c r="D1195" s="4">
        <v>64460</v>
      </c>
      <c r="E1195" t="s">
        <v>17</v>
      </c>
      <c r="F1195">
        <v>725</v>
      </c>
      <c r="G1195" s="1">
        <v>280706</v>
      </c>
      <c r="I1195" t="s">
        <v>32</v>
      </c>
      <c r="J1195" t="s">
        <v>23</v>
      </c>
      <c r="K1195" s="5">
        <v>3508.73</v>
      </c>
      <c r="L1195" t="s">
        <v>212</v>
      </c>
      <c r="N1195">
        <v>6</v>
      </c>
      <c r="O1195">
        <v>0</v>
      </c>
      <c r="P1195">
        <v>69597</v>
      </c>
      <c r="Q1195">
        <v>125906</v>
      </c>
    </row>
    <row r="1196" spans="1:17" x14ac:dyDescent="0.2">
      <c r="A1196">
        <v>472</v>
      </c>
      <c r="B1196" t="s">
        <v>572</v>
      </c>
      <c r="C1196" t="s">
        <v>16</v>
      </c>
      <c r="D1196" s="4">
        <v>151602</v>
      </c>
      <c r="E1196" t="s">
        <v>17</v>
      </c>
      <c r="F1196">
        <v>739</v>
      </c>
      <c r="G1196" s="1">
        <v>1084805</v>
      </c>
      <c r="H1196" t="s">
        <v>29</v>
      </c>
      <c r="I1196" t="s">
        <v>32</v>
      </c>
      <c r="J1196" t="s">
        <v>23</v>
      </c>
      <c r="K1196" s="5">
        <v>7204.99</v>
      </c>
      <c r="L1196" t="s">
        <v>216</v>
      </c>
      <c r="M1196">
        <v>61</v>
      </c>
      <c r="N1196">
        <v>6</v>
      </c>
      <c r="O1196">
        <v>0</v>
      </c>
      <c r="P1196">
        <v>69331</v>
      </c>
      <c r="Q1196">
        <v>395472</v>
      </c>
    </row>
    <row r="1197" spans="1:17" x14ac:dyDescent="0.2">
      <c r="A1197">
        <v>1966</v>
      </c>
      <c r="B1197" t="s">
        <v>1666</v>
      </c>
      <c r="C1197" t="s">
        <v>34</v>
      </c>
      <c r="D1197" s="4">
        <v>502810</v>
      </c>
      <c r="E1197" t="s">
        <v>28</v>
      </c>
      <c r="F1197">
        <v>636</v>
      </c>
      <c r="G1197" s="1">
        <v>1453937</v>
      </c>
      <c r="H1197" t="s">
        <v>53</v>
      </c>
      <c r="I1197" t="s">
        <v>19</v>
      </c>
      <c r="J1197" t="s">
        <v>23</v>
      </c>
      <c r="K1197" s="5">
        <v>22293.65</v>
      </c>
      <c r="L1197" t="s">
        <v>479</v>
      </c>
      <c r="M1197">
        <v>23</v>
      </c>
      <c r="N1197">
        <v>6</v>
      </c>
      <c r="O1197">
        <v>0</v>
      </c>
      <c r="P1197">
        <v>69331</v>
      </c>
      <c r="Q1197">
        <v>94314</v>
      </c>
    </row>
    <row r="1198" spans="1:17" x14ac:dyDescent="0.2">
      <c r="A1198">
        <v>606</v>
      </c>
      <c r="B1198" t="s">
        <v>678</v>
      </c>
      <c r="C1198" t="s">
        <v>16</v>
      </c>
      <c r="D1198" s="4">
        <v>349932</v>
      </c>
      <c r="E1198" t="s">
        <v>17</v>
      </c>
      <c r="F1198">
        <v>721</v>
      </c>
      <c r="G1198" s="1">
        <v>3602153</v>
      </c>
      <c r="H1198" t="s">
        <v>22</v>
      </c>
      <c r="I1198" t="s">
        <v>19</v>
      </c>
      <c r="J1198" t="s">
        <v>78</v>
      </c>
      <c r="K1198" s="5">
        <v>16029.54</v>
      </c>
      <c r="L1198" t="s">
        <v>77</v>
      </c>
      <c r="M1198">
        <v>15</v>
      </c>
      <c r="N1198">
        <v>17</v>
      </c>
      <c r="O1198">
        <v>0</v>
      </c>
      <c r="P1198">
        <v>68989</v>
      </c>
      <c r="Q1198">
        <v>275462</v>
      </c>
    </row>
    <row r="1199" spans="1:17" x14ac:dyDescent="0.2">
      <c r="A1199">
        <v>1352</v>
      </c>
      <c r="B1199" t="s">
        <v>1218</v>
      </c>
      <c r="C1199" t="s">
        <v>16</v>
      </c>
      <c r="D1199" s="4">
        <v>670758</v>
      </c>
      <c r="E1199" t="s">
        <v>28</v>
      </c>
      <c r="F1199">
        <v>665</v>
      </c>
      <c r="G1199" s="1">
        <v>2124067</v>
      </c>
      <c r="I1199" t="s">
        <v>19</v>
      </c>
      <c r="J1199" t="s">
        <v>78</v>
      </c>
      <c r="K1199" s="5">
        <v>34693.24</v>
      </c>
      <c r="L1199" t="s">
        <v>127</v>
      </c>
      <c r="M1199">
        <v>49</v>
      </c>
      <c r="N1199">
        <v>8</v>
      </c>
      <c r="O1199">
        <v>0</v>
      </c>
      <c r="P1199">
        <v>68989</v>
      </c>
      <c r="Q1199">
        <v>272668</v>
      </c>
    </row>
    <row r="1200" spans="1:17" x14ac:dyDescent="0.2">
      <c r="A1200">
        <v>1617</v>
      </c>
      <c r="B1200" t="s">
        <v>1404</v>
      </c>
      <c r="C1200" t="s">
        <v>16</v>
      </c>
      <c r="D1200" s="4">
        <v>211508</v>
      </c>
      <c r="E1200" t="s">
        <v>17</v>
      </c>
      <c r="F1200">
        <v>722</v>
      </c>
      <c r="G1200" s="1">
        <v>908010</v>
      </c>
      <c r="H1200" t="s">
        <v>79</v>
      </c>
      <c r="I1200" t="s">
        <v>19</v>
      </c>
      <c r="J1200" t="s">
        <v>23</v>
      </c>
      <c r="K1200" s="5">
        <v>13090.62</v>
      </c>
      <c r="L1200" t="s">
        <v>214</v>
      </c>
      <c r="M1200">
        <v>18</v>
      </c>
      <c r="N1200">
        <v>13</v>
      </c>
      <c r="O1200">
        <v>0</v>
      </c>
      <c r="P1200">
        <v>68989</v>
      </c>
      <c r="Q1200">
        <v>108526</v>
      </c>
    </row>
    <row r="1201" spans="1:17" x14ac:dyDescent="0.2">
      <c r="A1201">
        <v>1559</v>
      </c>
      <c r="B1201" t="s">
        <v>1358</v>
      </c>
      <c r="C1201" t="s">
        <v>16</v>
      </c>
      <c r="D1201" s="4">
        <v>292952</v>
      </c>
      <c r="E1201" t="s">
        <v>28</v>
      </c>
      <c r="F1201">
        <v>649</v>
      </c>
      <c r="G1201" s="1">
        <v>2062260</v>
      </c>
      <c r="H1201" t="s">
        <v>74</v>
      </c>
      <c r="I1201" t="s">
        <v>19</v>
      </c>
      <c r="J1201" t="s">
        <v>20</v>
      </c>
      <c r="K1201" s="5">
        <v>18388.580000000002</v>
      </c>
      <c r="L1201" t="s">
        <v>1047</v>
      </c>
      <c r="M1201">
        <v>43</v>
      </c>
      <c r="N1201">
        <v>8</v>
      </c>
      <c r="O1201">
        <v>0</v>
      </c>
      <c r="P1201">
        <v>68780</v>
      </c>
      <c r="Q1201">
        <v>143770</v>
      </c>
    </row>
    <row r="1202" spans="1:17" x14ac:dyDescent="0.2">
      <c r="A1202">
        <v>354</v>
      </c>
      <c r="B1202" t="s">
        <v>458</v>
      </c>
      <c r="C1202" t="s">
        <v>34</v>
      </c>
      <c r="D1202" s="4">
        <v>133936</v>
      </c>
      <c r="E1202" t="s">
        <v>17</v>
      </c>
      <c r="F1202">
        <v>639</v>
      </c>
      <c r="G1202" s="1">
        <v>347035</v>
      </c>
      <c r="H1202" t="s">
        <v>74</v>
      </c>
      <c r="I1202" t="s">
        <v>19</v>
      </c>
      <c r="J1202" t="s">
        <v>20</v>
      </c>
      <c r="K1202" s="5">
        <v>6969.39</v>
      </c>
      <c r="L1202" t="s">
        <v>84</v>
      </c>
      <c r="M1202">
        <v>22</v>
      </c>
      <c r="N1202">
        <v>10</v>
      </c>
      <c r="O1202">
        <v>0</v>
      </c>
      <c r="P1202">
        <v>68742</v>
      </c>
      <c r="Q1202">
        <v>151910</v>
      </c>
    </row>
    <row r="1203" spans="1:17" x14ac:dyDescent="0.2">
      <c r="A1203">
        <v>1718</v>
      </c>
      <c r="B1203" t="s">
        <v>1481</v>
      </c>
      <c r="C1203" t="s">
        <v>16</v>
      </c>
      <c r="D1203" s="4">
        <v>154506</v>
      </c>
      <c r="E1203" t="s">
        <v>17</v>
      </c>
      <c r="F1203">
        <v>718</v>
      </c>
      <c r="G1203" s="1">
        <v>732963</v>
      </c>
      <c r="H1203" t="s">
        <v>37</v>
      </c>
      <c r="I1203" t="s">
        <v>25</v>
      </c>
      <c r="J1203" t="s">
        <v>23</v>
      </c>
      <c r="K1203" s="5">
        <v>5094.09</v>
      </c>
      <c r="L1203" t="s">
        <v>189</v>
      </c>
      <c r="N1203">
        <v>8</v>
      </c>
      <c r="O1203">
        <v>0</v>
      </c>
      <c r="P1203">
        <v>68628</v>
      </c>
      <c r="Q1203">
        <v>309210</v>
      </c>
    </row>
    <row r="1204" spans="1:17" x14ac:dyDescent="0.2">
      <c r="A1204">
        <v>1536</v>
      </c>
      <c r="B1204" t="s">
        <v>1343</v>
      </c>
      <c r="C1204" t="s">
        <v>16</v>
      </c>
      <c r="D1204" s="4">
        <v>188672</v>
      </c>
      <c r="E1204" t="s">
        <v>17</v>
      </c>
      <c r="F1204">
        <v>652</v>
      </c>
      <c r="G1204" s="1">
        <v>1008748</v>
      </c>
      <c r="H1204" t="s">
        <v>22</v>
      </c>
      <c r="I1204" t="s">
        <v>32</v>
      </c>
      <c r="J1204" t="s">
        <v>23</v>
      </c>
      <c r="K1204" s="5">
        <v>3127.21</v>
      </c>
      <c r="L1204" t="s">
        <v>197</v>
      </c>
      <c r="M1204">
        <v>47</v>
      </c>
      <c r="N1204">
        <v>5</v>
      </c>
      <c r="O1204">
        <v>0</v>
      </c>
      <c r="P1204">
        <v>68153</v>
      </c>
      <c r="Q1204">
        <v>96580</v>
      </c>
    </row>
    <row r="1205" spans="1:17" x14ac:dyDescent="0.2">
      <c r="A1205">
        <v>1211</v>
      </c>
      <c r="B1205" t="s">
        <v>1104</v>
      </c>
      <c r="C1205" t="s">
        <v>16</v>
      </c>
      <c r="D1205" s="4">
        <v>176528</v>
      </c>
      <c r="E1205" t="s">
        <v>17</v>
      </c>
      <c r="F1205">
        <v>702</v>
      </c>
      <c r="G1205" s="1">
        <v>1010021</v>
      </c>
      <c r="H1205" t="s">
        <v>29</v>
      </c>
      <c r="I1205" t="s">
        <v>19</v>
      </c>
      <c r="J1205" t="s">
        <v>23</v>
      </c>
      <c r="K1205" s="5">
        <v>4957.4799999999996</v>
      </c>
      <c r="L1205" t="s">
        <v>129</v>
      </c>
      <c r="N1205">
        <v>8</v>
      </c>
      <c r="O1205">
        <v>0</v>
      </c>
      <c r="P1205">
        <v>68096</v>
      </c>
      <c r="Q1205">
        <v>463782</v>
      </c>
    </row>
    <row r="1206" spans="1:17" x14ac:dyDescent="0.2">
      <c r="A1206">
        <v>1041</v>
      </c>
      <c r="B1206" t="s">
        <v>993</v>
      </c>
      <c r="C1206" t="s">
        <v>16</v>
      </c>
      <c r="D1206" s="4">
        <v>154594</v>
      </c>
      <c r="E1206" t="s">
        <v>17</v>
      </c>
      <c r="F1206">
        <v>722</v>
      </c>
      <c r="G1206" s="1">
        <v>434853</v>
      </c>
      <c r="I1206" t="s">
        <v>19</v>
      </c>
      <c r="J1206" t="s">
        <v>23</v>
      </c>
      <c r="K1206" s="5">
        <v>2290.2600000000002</v>
      </c>
      <c r="L1206" t="s">
        <v>366</v>
      </c>
      <c r="M1206">
        <v>23</v>
      </c>
      <c r="N1206">
        <v>8</v>
      </c>
      <c r="O1206">
        <v>2</v>
      </c>
      <c r="P1206">
        <v>67792</v>
      </c>
      <c r="Q1206">
        <v>130372</v>
      </c>
    </row>
    <row r="1207" spans="1:17" x14ac:dyDescent="0.2">
      <c r="A1207">
        <v>1567</v>
      </c>
      <c r="B1207" t="s">
        <v>1364</v>
      </c>
      <c r="C1207" t="s">
        <v>16</v>
      </c>
      <c r="D1207" s="4">
        <v>112904</v>
      </c>
      <c r="E1207" t="s">
        <v>17</v>
      </c>
      <c r="F1207">
        <v>749</v>
      </c>
      <c r="G1207" s="1">
        <v>1337353</v>
      </c>
      <c r="H1207" t="s">
        <v>31</v>
      </c>
      <c r="I1207" t="s">
        <v>19</v>
      </c>
      <c r="J1207" t="s">
        <v>23</v>
      </c>
      <c r="K1207" s="5">
        <v>12259.18</v>
      </c>
      <c r="L1207" t="s">
        <v>398</v>
      </c>
      <c r="N1207">
        <v>5</v>
      </c>
      <c r="O1207">
        <v>0</v>
      </c>
      <c r="P1207">
        <v>67735</v>
      </c>
      <c r="Q1207">
        <v>122540</v>
      </c>
    </row>
    <row r="1208" spans="1:17" x14ac:dyDescent="0.2">
      <c r="A1208">
        <v>1957</v>
      </c>
      <c r="B1208" t="s">
        <v>1659</v>
      </c>
      <c r="C1208" t="s">
        <v>16</v>
      </c>
      <c r="D1208" s="4">
        <v>88352</v>
      </c>
      <c r="E1208" t="s">
        <v>28</v>
      </c>
      <c r="F1208">
        <v>696</v>
      </c>
      <c r="G1208" s="1">
        <v>992047</v>
      </c>
      <c r="H1208" t="s">
        <v>49</v>
      </c>
      <c r="I1208" t="s">
        <v>32</v>
      </c>
      <c r="J1208" t="s">
        <v>87</v>
      </c>
      <c r="K1208" s="5">
        <v>1777.45</v>
      </c>
      <c r="L1208" t="s">
        <v>56</v>
      </c>
      <c r="M1208">
        <v>37</v>
      </c>
      <c r="N1208">
        <v>6</v>
      </c>
      <c r="O1208">
        <v>0</v>
      </c>
      <c r="P1208">
        <v>67032</v>
      </c>
      <c r="Q1208">
        <v>103774</v>
      </c>
    </row>
    <row r="1209" spans="1:17" x14ac:dyDescent="0.2">
      <c r="A1209">
        <v>290</v>
      </c>
      <c r="B1209" t="s">
        <v>400</v>
      </c>
      <c r="C1209" t="s">
        <v>16</v>
      </c>
      <c r="D1209" s="4">
        <v>277948</v>
      </c>
      <c r="E1209" t="s">
        <v>17</v>
      </c>
      <c r="F1209">
        <v>707</v>
      </c>
      <c r="G1209" s="1">
        <v>1118948</v>
      </c>
      <c r="H1209" t="s">
        <v>22</v>
      </c>
      <c r="I1209" t="s">
        <v>32</v>
      </c>
      <c r="J1209" t="s">
        <v>23</v>
      </c>
      <c r="K1209" s="5">
        <v>29465.58</v>
      </c>
      <c r="L1209" t="s">
        <v>67</v>
      </c>
      <c r="M1209">
        <v>63</v>
      </c>
      <c r="N1209">
        <v>11</v>
      </c>
      <c r="O1209">
        <v>1</v>
      </c>
      <c r="P1209">
        <v>66994</v>
      </c>
      <c r="Q1209">
        <v>129294</v>
      </c>
    </row>
    <row r="1210" spans="1:17" x14ac:dyDescent="0.2">
      <c r="A1210">
        <v>1916</v>
      </c>
      <c r="B1210" t="s">
        <v>1629</v>
      </c>
      <c r="C1210" t="s">
        <v>16</v>
      </c>
      <c r="D1210" s="4">
        <v>440044</v>
      </c>
      <c r="E1210" t="s">
        <v>17</v>
      </c>
      <c r="F1210">
        <v>745</v>
      </c>
      <c r="G1210" s="1">
        <v>1900190</v>
      </c>
      <c r="H1210" t="s">
        <v>79</v>
      </c>
      <c r="I1210" t="s">
        <v>25</v>
      </c>
      <c r="J1210" t="s">
        <v>23</v>
      </c>
      <c r="K1210" s="5">
        <v>24860.74</v>
      </c>
      <c r="L1210" t="s">
        <v>92</v>
      </c>
      <c r="M1210">
        <v>33</v>
      </c>
      <c r="N1210">
        <v>10</v>
      </c>
      <c r="O1210">
        <v>0</v>
      </c>
      <c r="P1210">
        <v>66120</v>
      </c>
      <c r="Q1210">
        <v>204732</v>
      </c>
    </row>
    <row r="1211" spans="1:17" x14ac:dyDescent="0.2">
      <c r="A1211">
        <v>78</v>
      </c>
      <c r="B1211" t="s">
        <v>151</v>
      </c>
      <c r="C1211" t="s">
        <v>16</v>
      </c>
      <c r="D1211" s="4">
        <v>163966</v>
      </c>
      <c r="E1211" t="s">
        <v>17</v>
      </c>
      <c r="F1211">
        <v>678</v>
      </c>
      <c r="G1211" s="1">
        <v>719910</v>
      </c>
      <c r="H1211" t="s">
        <v>53</v>
      </c>
      <c r="I1211" t="s">
        <v>19</v>
      </c>
      <c r="J1211" t="s">
        <v>20</v>
      </c>
      <c r="K1211" s="5">
        <v>12778.26</v>
      </c>
      <c r="L1211" t="s">
        <v>152</v>
      </c>
      <c r="N1211">
        <v>9</v>
      </c>
      <c r="O1211">
        <v>1</v>
      </c>
      <c r="P1211">
        <v>66025</v>
      </c>
      <c r="Q1211">
        <v>138248</v>
      </c>
    </row>
    <row r="1212" spans="1:17" x14ac:dyDescent="0.2">
      <c r="A1212">
        <v>282</v>
      </c>
      <c r="B1212" t="s">
        <v>391</v>
      </c>
      <c r="C1212" t="s">
        <v>16</v>
      </c>
      <c r="D1212" s="4">
        <v>273482</v>
      </c>
      <c r="E1212" t="s">
        <v>28</v>
      </c>
      <c r="F1212">
        <v>693</v>
      </c>
      <c r="G1212" s="1">
        <v>1115699</v>
      </c>
      <c r="H1212" t="s">
        <v>22</v>
      </c>
      <c r="I1212" t="s">
        <v>19</v>
      </c>
      <c r="J1212" t="s">
        <v>23</v>
      </c>
      <c r="K1212" s="5">
        <v>13667.27</v>
      </c>
      <c r="L1212" t="s">
        <v>215</v>
      </c>
      <c r="M1212">
        <v>51</v>
      </c>
      <c r="N1212">
        <v>6</v>
      </c>
      <c r="O1212">
        <v>0</v>
      </c>
      <c r="P1212">
        <v>65683</v>
      </c>
      <c r="Q1212">
        <v>109758</v>
      </c>
    </row>
    <row r="1213" spans="1:17" x14ac:dyDescent="0.2">
      <c r="A1213">
        <v>1612</v>
      </c>
      <c r="B1213" t="s">
        <v>1401</v>
      </c>
      <c r="C1213" t="s">
        <v>16</v>
      </c>
      <c r="D1213" s="4">
        <v>206690</v>
      </c>
      <c r="E1213" t="s">
        <v>17</v>
      </c>
      <c r="F1213">
        <v>655</v>
      </c>
      <c r="G1213" s="1">
        <v>1499176</v>
      </c>
      <c r="H1213" t="s">
        <v>49</v>
      </c>
      <c r="I1213" t="s">
        <v>19</v>
      </c>
      <c r="J1213" t="s">
        <v>23</v>
      </c>
      <c r="K1213" s="5">
        <v>22737.49</v>
      </c>
      <c r="L1213" t="s">
        <v>67</v>
      </c>
      <c r="M1213">
        <v>13</v>
      </c>
      <c r="N1213">
        <v>10</v>
      </c>
      <c r="O1213">
        <v>1</v>
      </c>
      <c r="P1213">
        <v>65683</v>
      </c>
      <c r="Q1213">
        <v>140844</v>
      </c>
    </row>
    <row r="1214" spans="1:17" x14ac:dyDescent="0.2">
      <c r="A1214">
        <v>677</v>
      </c>
      <c r="B1214" t="s">
        <v>727</v>
      </c>
      <c r="C1214" t="s">
        <v>16</v>
      </c>
      <c r="D1214" s="4">
        <v>54230</v>
      </c>
      <c r="E1214" t="s">
        <v>17</v>
      </c>
      <c r="F1214">
        <v>742</v>
      </c>
      <c r="G1214" s="1">
        <v>842859</v>
      </c>
      <c r="H1214" t="s">
        <v>49</v>
      </c>
      <c r="I1214" t="s">
        <v>19</v>
      </c>
      <c r="J1214" t="s">
        <v>23</v>
      </c>
      <c r="K1214" s="5">
        <v>9692.85</v>
      </c>
      <c r="L1214" t="s">
        <v>173</v>
      </c>
      <c r="M1214">
        <v>22</v>
      </c>
      <c r="N1214">
        <v>20</v>
      </c>
      <c r="O1214">
        <v>0</v>
      </c>
      <c r="P1214">
        <v>65436</v>
      </c>
      <c r="Q1214">
        <v>190872</v>
      </c>
    </row>
    <row r="1215" spans="1:17" x14ac:dyDescent="0.2">
      <c r="A1215">
        <v>893</v>
      </c>
      <c r="B1215" t="s">
        <v>894</v>
      </c>
      <c r="C1215" t="s">
        <v>34</v>
      </c>
      <c r="D1215" s="4">
        <v>107734</v>
      </c>
      <c r="E1215" t="s">
        <v>17</v>
      </c>
      <c r="F1215">
        <v>729</v>
      </c>
      <c r="G1215" s="1">
        <v>651301</v>
      </c>
      <c r="H1215" t="s">
        <v>22</v>
      </c>
      <c r="I1215" t="s">
        <v>25</v>
      </c>
      <c r="J1215" t="s">
        <v>119</v>
      </c>
      <c r="K1215" s="5">
        <v>3180.6</v>
      </c>
      <c r="L1215" t="s">
        <v>69</v>
      </c>
      <c r="M1215">
        <v>17</v>
      </c>
      <c r="N1215">
        <v>5</v>
      </c>
      <c r="O1215">
        <v>0</v>
      </c>
      <c r="P1215">
        <v>65056</v>
      </c>
      <c r="Q1215">
        <v>269038</v>
      </c>
    </row>
    <row r="1216" spans="1:17" x14ac:dyDescent="0.2">
      <c r="A1216">
        <v>1061</v>
      </c>
      <c r="B1216" t="s">
        <v>1003</v>
      </c>
      <c r="C1216" t="s">
        <v>16</v>
      </c>
      <c r="D1216" s="4">
        <v>133496</v>
      </c>
      <c r="E1216" t="s">
        <v>17</v>
      </c>
      <c r="F1216">
        <v>709</v>
      </c>
      <c r="G1216" s="1">
        <v>480415</v>
      </c>
      <c r="H1216" t="s">
        <v>79</v>
      </c>
      <c r="I1216" t="s">
        <v>32</v>
      </c>
      <c r="J1216" t="s">
        <v>23</v>
      </c>
      <c r="K1216" s="5">
        <v>11209.62</v>
      </c>
      <c r="L1216" t="s">
        <v>69</v>
      </c>
      <c r="M1216">
        <v>40</v>
      </c>
      <c r="N1216">
        <v>12</v>
      </c>
      <c r="O1216">
        <v>0</v>
      </c>
      <c r="P1216">
        <v>65018</v>
      </c>
      <c r="Q1216">
        <v>173448</v>
      </c>
    </row>
    <row r="1217" spans="1:17" x14ac:dyDescent="0.2">
      <c r="A1217">
        <v>414</v>
      </c>
      <c r="B1217" t="s">
        <v>520</v>
      </c>
      <c r="C1217" t="s">
        <v>16</v>
      </c>
      <c r="D1217" s="4">
        <v>222728</v>
      </c>
      <c r="E1217" t="s">
        <v>28</v>
      </c>
      <c r="F1217">
        <v>615</v>
      </c>
      <c r="G1217" s="1">
        <v>905160</v>
      </c>
      <c r="H1217" t="s">
        <v>74</v>
      </c>
      <c r="I1217" t="s">
        <v>32</v>
      </c>
      <c r="J1217" t="s">
        <v>80</v>
      </c>
      <c r="K1217" s="5">
        <v>18706.64</v>
      </c>
      <c r="L1217" t="s">
        <v>261</v>
      </c>
      <c r="M1217">
        <v>49</v>
      </c>
      <c r="N1217">
        <v>9</v>
      </c>
      <c r="O1217">
        <v>0</v>
      </c>
      <c r="P1217">
        <v>64676</v>
      </c>
      <c r="Q1217">
        <v>135432</v>
      </c>
    </row>
    <row r="1218" spans="1:17" x14ac:dyDescent="0.2">
      <c r="A1218">
        <v>1571</v>
      </c>
      <c r="B1218" t="s">
        <v>1368</v>
      </c>
      <c r="C1218" t="s">
        <v>16</v>
      </c>
      <c r="D1218" s="4">
        <v>68244</v>
      </c>
      <c r="E1218" t="s">
        <v>17</v>
      </c>
      <c r="F1218">
        <v>740</v>
      </c>
      <c r="G1218" s="1">
        <v>1871310</v>
      </c>
      <c r="H1218" t="s">
        <v>55</v>
      </c>
      <c r="I1218" t="s">
        <v>25</v>
      </c>
      <c r="J1218" t="s">
        <v>23</v>
      </c>
      <c r="K1218" s="5">
        <v>2744.74</v>
      </c>
      <c r="L1218" t="s">
        <v>219</v>
      </c>
      <c r="M1218">
        <v>14</v>
      </c>
      <c r="N1218">
        <v>6</v>
      </c>
      <c r="O1218">
        <v>1</v>
      </c>
      <c r="P1218">
        <v>64125</v>
      </c>
      <c r="Q1218">
        <v>160380</v>
      </c>
    </row>
    <row r="1219" spans="1:17" x14ac:dyDescent="0.2">
      <c r="A1219">
        <v>1405</v>
      </c>
      <c r="B1219" t="s">
        <v>1258</v>
      </c>
      <c r="C1219" t="s">
        <v>16</v>
      </c>
      <c r="D1219" s="4">
        <v>116930</v>
      </c>
      <c r="E1219" t="s">
        <v>17</v>
      </c>
      <c r="F1219">
        <v>724</v>
      </c>
      <c r="G1219" s="1">
        <v>1320557</v>
      </c>
      <c r="H1219" t="s">
        <v>22</v>
      </c>
      <c r="I1219" t="s">
        <v>19</v>
      </c>
      <c r="J1219" t="s">
        <v>78</v>
      </c>
      <c r="K1219" s="5">
        <v>10366.4</v>
      </c>
      <c r="L1219" t="s">
        <v>261</v>
      </c>
      <c r="N1219">
        <v>5</v>
      </c>
      <c r="O1219">
        <v>0</v>
      </c>
      <c r="P1219">
        <v>63764</v>
      </c>
      <c r="Q1219">
        <v>101112</v>
      </c>
    </row>
    <row r="1220" spans="1:17" x14ac:dyDescent="0.2">
      <c r="A1220">
        <v>1859</v>
      </c>
      <c r="B1220" t="s">
        <v>1583</v>
      </c>
      <c r="C1220" t="s">
        <v>16</v>
      </c>
      <c r="D1220" s="4">
        <v>163548</v>
      </c>
      <c r="E1220" t="s">
        <v>17</v>
      </c>
      <c r="F1220">
        <v>739</v>
      </c>
      <c r="G1220" s="1">
        <v>405859</v>
      </c>
      <c r="H1220" t="s">
        <v>22</v>
      </c>
      <c r="I1220" t="s">
        <v>32</v>
      </c>
      <c r="J1220" t="s">
        <v>23</v>
      </c>
      <c r="K1220" s="5">
        <v>4160.05</v>
      </c>
      <c r="L1220" t="s">
        <v>456</v>
      </c>
      <c r="M1220">
        <v>66</v>
      </c>
      <c r="N1220">
        <v>11</v>
      </c>
      <c r="O1220">
        <v>1</v>
      </c>
      <c r="P1220">
        <v>63460</v>
      </c>
      <c r="Q1220">
        <v>247390</v>
      </c>
    </row>
    <row r="1221" spans="1:17" x14ac:dyDescent="0.2">
      <c r="A1221">
        <v>1175</v>
      </c>
      <c r="B1221" t="s">
        <v>1084</v>
      </c>
      <c r="C1221" t="s">
        <v>16</v>
      </c>
      <c r="D1221" s="4">
        <v>158136</v>
      </c>
      <c r="E1221" t="s">
        <v>17</v>
      </c>
      <c r="F1221">
        <v>690</v>
      </c>
      <c r="G1221" s="1">
        <v>866476</v>
      </c>
      <c r="H1221" t="s">
        <v>42</v>
      </c>
      <c r="I1221" t="s">
        <v>32</v>
      </c>
      <c r="J1221" t="s">
        <v>78</v>
      </c>
      <c r="K1221" s="5">
        <v>2729.35</v>
      </c>
      <c r="L1221" t="s">
        <v>90</v>
      </c>
      <c r="M1221">
        <v>36</v>
      </c>
      <c r="N1221">
        <v>15</v>
      </c>
      <c r="O1221">
        <v>0</v>
      </c>
      <c r="P1221">
        <v>63156</v>
      </c>
      <c r="Q1221">
        <v>115522</v>
      </c>
    </row>
    <row r="1222" spans="1:17" x14ac:dyDescent="0.2">
      <c r="A1222">
        <v>895</v>
      </c>
      <c r="B1222" t="s">
        <v>896</v>
      </c>
      <c r="C1222" t="s">
        <v>16</v>
      </c>
      <c r="D1222" s="4">
        <v>110242</v>
      </c>
      <c r="E1222" t="s">
        <v>17</v>
      </c>
      <c r="F1222">
        <v>716</v>
      </c>
      <c r="G1222" s="1">
        <v>914014</v>
      </c>
      <c r="H1222" t="s">
        <v>74</v>
      </c>
      <c r="I1222" t="s">
        <v>32</v>
      </c>
      <c r="J1222" t="s">
        <v>23</v>
      </c>
      <c r="K1222" s="5">
        <v>13481.64</v>
      </c>
      <c r="L1222" t="s">
        <v>127</v>
      </c>
      <c r="M1222">
        <v>60</v>
      </c>
      <c r="N1222">
        <v>11</v>
      </c>
      <c r="O1222">
        <v>0</v>
      </c>
      <c r="P1222">
        <v>62833</v>
      </c>
      <c r="Q1222">
        <v>112442</v>
      </c>
    </row>
    <row r="1223" spans="1:17" x14ac:dyDescent="0.2">
      <c r="A1223">
        <v>172</v>
      </c>
      <c r="B1223" t="s">
        <v>271</v>
      </c>
      <c r="C1223" t="s">
        <v>16</v>
      </c>
      <c r="D1223" s="4">
        <v>263648</v>
      </c>
      <c r="E1223" t="s">
        <v>17</v>
      </c>
      <c r="F1223">
        <v>736</v>
      </c>
      <c r="G1223" s="1">
        <v>1138518</v>
      </c>
      <c r="H1223" t="s">
        <v>53</v>
      </c>
      <c r="I1223" t="s">
        <v>32</v>
      </c>
      <c r="J1223" t="s">
        <v>23</v>
      </c>
      <c r="K1223" s="5">
        <v>12808.28</v>
      </c>
      <c r="L1223" t="s">
        <v>127</v>
      </c>
      <c r="N1223">
        <v>6</v>
      </c>
      <c r="O1223">
        <v>1</v>
      </c>
      <c r="P1223">
        <v>61788</v>
      </c>
      <c r="Q1223">
        <v>202092</v>
      </c>
    </row>
    <row r="1224" spans="1:17" x14ac:dyDescent="0.2">
      <c r="A1224">
        <v>782</v>
      </c>
      <c r="B1224" t="s">
        <v>813</v>
      </c>
      <c r="C1224" t="s">
        <v>16</v>
      </c>
      <c r="D1224" s="4">
        <v>346060</v>
      </c>
      <c r="E1224" t="s">
        <v>28</v>
      </c>
      <c r="F1224">
        <v>711</v>
      </c>
      <c r="G1224" s="1">
        <v>765833</v>
      </c>
      <c r="H1224" t="s">
        <v>22</v>
      </c>
      <c r="I1224" t="s">
        <v>19</v>
      </c>
      <c r="J1224" t="s">
        <v>23</v>
      </c>
      <c r="K1224" s="5">
        <v>13402.03</v>
      </c>
      <c r="L1224" t="s">
        <v>24</v>
      </c>
      <c r="M1224">
        <v>16</v>
      </c>
      <c r="N1224">
        <v>9</v>
      </c>
      <c r="O1224">
        <v>1</v>
      </c>
      <c r="P1224">
        <v>61788</v>
      </c>
      <c r="Q1224">
        <v>123354</v>
      </c>
    </row>
    <row r="1225" spans="1:17" x14ac:dyDescent="0.2">
      <c r="A1225">
        <v>102</v>
      </c>
      <c r="B1225" t="s">
        <v>181</v>
      </c>
      <c r="C1225" t="s">
        <v>16</v>
      </c>
      <c r="D1225" s="4">
        <v>132792</v>
      </c>
      <c r="E1225" t="s">
        <v>17</v>
      </c>
      <c r="F1225">
        <v>751</v>
      </c>
      <c r="G1225" s="1">
        <v>668990</v>
      </c>
      <c r="H1225" t="s">
        <v>49</v>
      </c>
      <c r="I1225" t="s">
        <v>32</v>
      </c>
      <c r="J1225" t="s">
        <v>78</v>
      </c>
      <c r="K1225" s="5">
        <v>6132.25</v>
      </c>
      <c r="L1225" t="s">
        <v>182</v>
      </c>
      <c r="N1225">
        <v>5</v>
      </c>
      <c r="O1225">
        <v>0</v>
      </c>
      <c r="P1225">
        <v>61199</v>
      </c>
      <c r="Q1225">
        <v>214742</v>
      </c>
    </row>
    <row r="1226" spans="1:17" x14ac:dyDescent="0.2">
      <c r="A1226">
        <v>1153</v>
      </c>
      <c r="B1226" t="s">
        <v>1070</v>
      </c>
      <c r="C1226" t="s">
        <v>16</v>
      </c>
      <c r="D1226" s="4">
        <v>249546</v>
      </c>
      <c r="E1226" t="s">
        <v>28</v>
      </c>
      <c r="F1226">
        <v>724</v>
      </c>
      <c r="G1226" s="1">
        <v>2309184</v>
      </c>
      <c r="H1226" t="s">
        <v>74</v>
      </c>
      <c r="I1226" t="s">
        <v>19</v>
      </c>
      <c r="J1226" t="s">
        <v>23</v>
      </c>
      <c r="K1226" s="5">
        <v>16279.77</v>
      </c>
      <c r="L1226" t="s">
        <v>372</v>
      </c>
      <c r="M1226">
        <v>18</v>
      </c>
      <c r="N1226">
        <v>8</v>
      </c>
      <c r="O1226">
        <v>0</v>
      </c>
      <c r="P1226">
        <v>60743</v>
      </c>
      <c r="Q1226">
        <v>265430</v>
      </c>
    </row>
    <row r="1227" spans="1:17" x14ac:dyDescent="0.2">
      <c r="A1227">
        <v>467</v>
      </c>
      <c r="B1227" t="s">
        <v>567</v>
      </c>
      <c r="C1227" t="s">
        <v>16</v>
      </c>
      <c r="D1227" s="4">
        <v>267784</v>
      </c>
      <c r="E1227" t="s">
        <v>28</v>
      </c>
      <c r="F1227">
        <v>689</v>
      </c>
      <c r="G1227" s="1">
        <v>1638104</v>
      </c>
      <c r="H1227" t="s">
        <v>74</v>
      </c>
      <c r="I1227" t="s">
        <v>25</v>
      </c>
      <c r="J1227" t="s">
        <v>23</v>
      </c>
      <c r="K1227" s="5">
        <v>48050.62</v>
      </c>
      <c r="L1227" t="s">
        <v>163</v>
      </c>
      <c r="M1227">
        <v>20</v>
      </c>
      <c r="N1227">
        <v>10</v>
      </c>
      <c r="O1227">
        <v>0</v>
      </c>
      <c r="P1227">
        <v>60325</v>
      </c>
      <c r="Q1227">
        <v>403722</v>
      </c>
    </row>
    <row r="1228" spans="1:17" x14ac:dyDescent="0.2">
      <c r="A1228">
        <v>1690</v>
      </c>
      <c r="B1228" t="s">
        <v>1459</v>
      </c>
      <c r="C1228" t="s">
        <v>16</v>
      </c>
      <c r="D1228" s="4">
        <v>157410</v>
      </c>
      <c r="E1228" t="s">
        <v>17</v>
      </c>
      <c r="F1228">
        <v>743</v>
      </c>
      <c r="G1228" s="1">
        <v>699124</v>
      </c>
      <c r="H1228" t="s">
        <v>31</v>
      </c>
      <c r="I1228" t="s">
        <v>19</v>
      </c>
      <c r="J1228" t="s">
        <v>23</v>
      </c>
      <c r="K1228" s="5">
        <v>8739.0499999999993</v>
      </c>
      <c r="L1228" t="s">
        <v>396</v>
      </c>
      <c r="N1228">
        <v>6</v>
      </c>
      <c r="O1228">
        <v>0</v>
      </c>
      <c r="P1228">
        <v>60306</v>
      </c>
      <c r="Q1228">
        <v>114664</v>
      </c>
    </row>
    <row r="1229" spans="1:17" x14ac:dyDescent="0.2">
      <c r="A1229">
        <v>21</v>
      </c>
      <c r="B1229" t="s">
        <v>62</v>
      </c>
      <c r="C1229" t="s">
        <v>34</v>
      </c>
      <c r="D1229" s="4">
        <v>317108</v>
      </c>
      <c r="E1229" t="s">
        <v>28</v>
      </c>
      <c r="F1229">
        <v>687</v>
      </c>
      <c r="G1229" s="1">
        <v>1133274</v>
      </c>
      <c r="H1229" t="s">
        <v>18</v>
      </c>
      <c r="I1229" t="s">
        <v>32</v>
      </c>
      <c r="J1229" t="s">
        <v>23</v>
      </c>
      <c r="K1229" s="5">
        <v>9632.81</v>
      </c>
      <c r="L1229" t="s">
        <v>63</v>
      </c>
      <c r="M1229">
        <v>53</v>
      </c>
      <c r="N1229">
        <v>4</v>
      </c>
      <c r="O1229">
        <v>0</v>
      </c>
      <c r="P1229">
        <v>60287</v>
      </c>
      <c r="Q1229">
        <v>126940</v>
      </c>
    </row>
    <row r="1230" spans="1:17" x14ac:dyDescent="0.2">
      <c r="A1230">
        <v>207</v>
      </c>
      <c r="B1230" t="s">
        <v>309</v>
      </c>
      <c r="C1230" t="s">
        <v>16</v>
      </c>
      <c r="D1230" s="4">
        <v>301114</v>
      </c>
      <c r="E1230" t="s">
        <v>28</v>
      </c>
      <c r="F1230">
        <v>645</v>
      </c>
      <c r="G1230" s="1">
        <v>825246</v>
      </c>
      <c r="H1230" t="s">
        <v>37</v>
      </c>
      <c r="I1230" t="s">
        <v>32</v>
      </c>
      <c r="J1230" t="s">
        <v>23</v>
      </c>
      <c r="K1230" s="5">
        <v>5948.71</v>
      </c>
      <c r="L1230" t="s">
        <v>222</v>
      </c>
      <c r="N1230">
        <v>10</v>
      </c>
      <c r="O1230">
        <v>1</v>
      </c>
      <c r="P1230">
        <v>59888</v>
      </c>
      <c r="Q1230">
        <v>372746</v>
      </c>
    </row>
    <row r="1231" spans="1:17" x14ac:dyDescent="0.2">
      <c r="A1231">
        <v>1958</v>
      </c>
      <c r="B1231" t="s">
        <v>1660</v>
      </c>
      <c r="C1231" t="s">
        <v>34</v>
      </c>
      <c r="D1231" s="4">
        <v>450296</v>
      </c>
      <c r="E1231" t="s">
        <v>28</v>
      </c>
      <c r="F1231">
        <v>739</v>
      </c>
      <c r="G1231" s="1">
        <v>864120</v>
      </c>
      <c r="H1231" t="s">
        <v>22</v>
      </c>
      <c r="I1231" t="s">
        <v>19</v>
      </c>
      <c r="J1231" t="s">
        <v>23</v>
      </c>
      <c r="K1231" s="5">
        <v>18578.77</v>
      </c>
      <c r="L1231" t="s">
        <v>299</v>
      </c>
      <c r="M1231">
        <v>38</v>
      </c>
      <c r="N1231">
        <v>7</v>
      </c>
      <c r="O1231">
        <v>0</v>
      </c>
      <c r="P1231">
        <v>59280</v>
      </c>
      <c r="Q1231">
        <v>367004</v>
      </c>
    </row>
    <row r="1232" spans="1:17" x14ac:dyDescent="0.2">
      <c r="A1232">
        <v>1421</v>
      </c>
      <c r="B1232" t="s">
        <v>1270</v>
      </c>
      <c r="C1232" t="s">
        <v>16</v>
      </c>
      <c r="D1232" s="4">
        <v>198308</v>
      </c>
      <c r="E1232" t="s">
        <v>17</v>
      </c>
      <c r="F1232">
        <v>706</v>
      </c>
      <c r="G1232" s="1">
        <v>846431</v>
      </c>
      <c r="H1232" t="s">
        <v>79</v>
      </c>
      <c r="I1232" t="s">
        <v>32</v>
      </c>
      <c r="J1232" t="s">
        <v>23</v>
      </c>
      <c r="K1232" s="5">
        <v>4753.99</v>
      </c>
      <c r="L1232" t="s">
        <v>476</v>
      </c>
      <c r="M1232">
        <v>31</v>
      </c>
      <c r="N1232">
        <v>8</v>
      </c>
      <c r="O1232">
        <v>0</v>
      </c>
      <c r="P1232">
        <v>58881</v>
      </c>
      <c r="Q1232">
        <v>112310</v>
      </c>
    </row>
    <row r="1233" spans="1:17" x14ac:dyDescent="0.2">
      <c r="A1233">
        <v>438</v>
      </c>
      <c r="B1233" t="s">
        <v>540</v>
      </c>
      <c r="C1233" t="s">
        <v>16</v>
      </c>
      <c r="D1233" s="4">
        <v>358578</v>
      </c>
      <c r="E1233" t="s">
        <v>17</v>
      </c>
      <c r="F1233">
        <v>711</v>
      </c>
      <c r="G1233" s="1">
        <v>1509721</v>
      </c>
      <c r="H1233" t="s">
        <v>53</v>
      </c>
      <c r="I1233" t="s">
        <v>19</v>
      </c>
      <c r="J1233" t="s">
        <v>23</v>
      </c>
      <c r="K1233" s="5">
        <v>3157.8</v>
      </c>
      <c r="L1233" t="s">
        <v>294</v>
      </c>
      <c r="N1233">
        <v>3</v>
      </c>
      <c r="O1233">
        <v>0</v>
      </c>
      <c r="P1233">
        <v>58862</v>
      </c>
      <c r="Q1233">
        <v>91850</v>
      </c>
    </row>
    <row r="1234" spans="1:17" x14ac:dyDescent="0.2">
      <c r="A1234">
        <v>1967</v>
      </c>
      <c r="B1234" t="s">
        <v>1667</v>
      </c>
      <c r="C1234" t="s">
        <v>16</v>
      </c>
      <c r="D1234" s="4">
        <v>109406</v>
      </c>
      <c r="E1234" t="s">
        <v>17</v>
      </c>
      <c r="F1234">
        <v>732</v>
      </c>
      <c r="G1234" s="1">
        <v>944775</v>
      </c>
      <c r="H1234" t="s">
        <v>55</v>
      </c>
      <c r="I1234" t="s">
        <v>19</v>
      </c>
      <c r="J1234" t="s">
        <v>23</v>
      </c>
      <c r="K1234" s="5">
        <v>17084.8</v>
      </c>
      <c r="L1234" t="s">
        <v>393</v>
      </c>
      <c r="M1234">
        <v>27</v>
      </c>
      <c r="N1234">
        <v>6</v>
      </c>
      <c r="O1234">
        <v>0</v>
      </c>
      <c r="P1234">
        <v>58653</v>
      </c>
      <c r="Q1234">
        <v>72182</v>
      </c>
    </row>
    <row r="1235" spans="1:17" x14ac:dyDescent="0.2">
      <c r="A1235">
        <v>889</v>
      </c>
      <c r="B1235" t="s">
        <v>890</v>
      </c>
      <c r="C1235" t="s">
        <v>16</v>
      </c>
      <c r="D1235" s="4">
        <v>303688</v>
      </c>
      <c r="E1235" t="s">
        <v>28</v>
      </c>
      <c r="F1235">
        <v>703</v>
      </c>
      <c r="G1235" s="1">
        <v>950285</v>
      </c>
      <c r="H1235" t="s">
        <v>49</v>
      </c>
      <c r="I1235" t="s">
        <v>19</v>
      </c>
      <c r="J1235" t="s">
        <v>23</v>
      </c>
      <c r="K1235" s="5">
        <v>14016.68</v>
      </c>
      <c r="L1235" t="s">
        <v>157</v>
      </c>
      <c r="M1235">
        <v>38</v>
      </c>
      <c r="N1235">
        <v>19</v>
      </c>
      <c r="O1235">
        <v>1</v>
      </c>
      <c r="P1235">
        <v>58520</v>
      </c>
      <c r="Q1235">
        <v>376442</v>
      </c>
    </row>
    <row r="1236" spans="1:17" x14ac:dyDescent="0.2">
      <c r="A1236">
        <v>280</v>
      </c>
      <c r="B1236" t="s">
        <v>389</v>
      </c>
      <c r="C1236" t="s">
        <v>16</v>
      </c>
      <c r="D1236" s="4">
        <v>401852</v>
      </c>
      <c r="E1236" t="s">
        <v>28</v>
      </c>
      <c r="F1236">
        <v>725</v>
      </c>
      <c r="G1236" s="1">
        <v>1263785</v>
      </c>
      <c r="H1236" t="s">
        <v>22</v>
      </c>
      <c r="I1236" t="s">
        <v>19</v>
      </c>
      <c r="J1236" t="s">
        <v>23</v>
      </c>
      <c r="K1236" s="5">
        <v>15059.97</v>
      </c>
      <c r="L1236" t="s">
        <v>390</v>
      </c>
      <c r="M1236">
        <v>39</v>
      </c>
      <c r="N1236">
        <v>6</v>
      </c>
      <c r="O1236">
        <v>1</v>
      </c>
      <c r="P1236">
        <v>58482</v>
      </c>
      <c r="Q1236">
        <v>101376</v>
      </c>
    </row>
    <row r="1237" spans="1:17" x14ac:dyDescent="0.2">
      <c r="A1237">
        <v>264</v>
      </c>
      <c r="B1237" t="s">
        <v>375</v>
      </c>
      <c r="C1237" t="s">
        <v>34</v>
      </c>
      <c r="D1237" s="4">
        <v>63140</v>
      </c>
      <c r="E1237" t="s">
        <v>17</v>
      </c>
      <c r="F1237">
        <v>733</v>
      </c>
      <c r="G1237" s="1">
        <v>233681</v>
      </c>
      <c r="H1237" t="s">
        <v>37</v>
      </c>
      <c r="I1237" t="s">
        <v>32</v>
      </c>
      <c r="J1237" t="s">
        <v>23</v>
      </c>
      <c r="K1237" s="5">
        <v>2122.4899999999998</v>
      </c>
      <c r="L1237" t="s">
        <v>26</v>
      </c>
      <c r="N1237">
        <v>3</v>
      </c>
      <c r="O1237">
        <v>0</v>
      </c>
      <c r="P1237">
        <v>58463</v>
      </c>
      <c r="Q1237">
        <v>119592</v>
      </c>
    </row>
    <row r="1238" spans="1:17" x14ac:dyDescent="0.2">
      <c r="A1238">
        <v>1739</v>
      </c>
      <c r="B1238" t="s">
        <v>1498</v>
      </c>
      <c r="C1238" t="s">
        <v>16</v>
      </c>
      <c r="D1238" s="4">
        <v>210650</v>
      </c>
      <c r="E1238" t="s">
        <v>17</v>
      </c>
      <c r="F1238">
        <v>707</v>
      </c>
      <c r="G1238" s="1">
        <v>1705554</v>
      </c>
      <c r="H1238" t="s">
        <v>42</v>
      </c>
      <c r="I1238" t="s">
        <v>19</v>
      </c>
      <c r="J1238" t="s">
        <v>23</v>
      </c>
      <c r="K1238" s="5">
        <v>19329.650000000001</v>
      </c>
      <c r="L1238" t="s">
        <v>46</v>
      </c>
      <c r="M1238">
        <v>34</v>
      </c>
      <c r="N1238">
        <v>14</v>
      </c>
      <c r="O1238">
        <v>0</v>
      </c>
      <c r="P1238">
        <v>58045</v>
      </c>
      <c r="Q1238">
        <v>193138</v>
      </c>
    </row>
    <row r="1239" spans="1:17" x14ac:dyDescent="0.2">
      <c r="A1239">
        <v>1417</v>
      </c>
      <c r="B1239" s="2" t="s">
        <v>1267</v>
      </c>
      <c r="C1239" t="s">
        <v>16</v>
      </c>
      <c r="D1239" s="4">
        <v>43758</v>
      </c>
      <c r="E1239" t="s">
        <v>17</v>
      </c>
      <c r="F1239">
        <v>701</v>
      </c>
      <c r="G1239" s="1">
        <v>1228464</v>
      </c>
      <c r="H1239" t="s">
        <v>22</v>
      </c>
      <c r="I1239" t="s">
        <v>32</v>
      </c>
      <c r="J1239" t="s">
        <v>78</v>
      </c>
      <c r="K1239" s="5">
        <v>7503.86</v>
      </c>
      <c r="L1239" t="s">
        <v>439</v>
      </c>
      <c r="N1239">
        <v>8</v>
      </c>
      <c r="O1239">
        <v>1</v>
      </c>
      <c r="P1239">
        <v>57874</v>
      </c>
      <c r="Q1239">
        <v>183590</v>
      </c>
    </row>
    <row r="1240" spans="1:17" x14ac:dyDescent="0.2">
      <c r="A1240">
        <v>642</v>
      </c>
      <c r="B1240" t="s">
        <v>705</v>
      </c>
      <c r="C1240" t="s">
        <v>34</v>
      </c>
      <c r="D1240" s="4">
        <v>220396</v>
      </c>
      <c r="E1240" t="s">
        <v>28</v>
      </c>
      <c r="F1240">
        <v>680</v>
      </c>
      <c r="G1240" s="1">
        <v>1903420</v>
      </c>
      <c r="H1240" t="s">
        <v>42</v>
      </c>
      <c r="I1240" t="s">
        <v>32</v>
      </c>
      <c r="J1240" t="s">
        <v>23</v>
      </c>
      <c r="K1240" s="5">
        <v>18240.95</v>
      </c>
      <c r="L1240" t="s">
        <v>287</v>
      </c>
      <c r="M1240">
        <v>12</v>
      </c>
      <c r="N1240">
        <v>9</v>
      </c>
      <c r="O1240">
        <v>0</v>
      </c>
      <c r="P1240">
        <v>57608</v>
      </c>
      <c r="Q1240">
        <v>66110</v>
      </c>
    </row>
    <row r="1241" spans="1:17" x14ac:dyDescent="0.2">
      <c r="A1241">
        <v>302</v>
      </c>
      <c r="B1241" t="s">
        <v>412</v>
      </c>
      <c r="C1241" t="s">
        <v>16</v>
      </c>
      <c r="D1241" s="4">
        <v>391468</v>
      </c>
      <c r="E1241" t="s">
        <v>17</v>
      </c>
      <c r="F1241">
        <v>742</v>
      </c>
      <c r="G1241" s="1">
        <v>629850</v>
      </c>
      <c r="H1241" t="s">
        <v>37</v>
      </c>
      <c r="I1241" t="s">
        <v>32</v>
      </c>
      <c r="J1241" t="s">
        <v>23</v>
      </c>
      <c r="K1241" s="5">
        <v>10025.16</v>
      </c>
      <c r="L1241" t="s">
        <v>108</v>
      </c>
      <c r="M1241">
        <v>14</v>
      </c>
      <c r="N1241">
        <v>8</v>
      </c>
      <c r="O1241">
        <v>0</v>
      </c>
      <c r="P1241">
        <v>57570</v>
      </c>
      <c r="Q1241">
        <v>169620</v>
      </c>
    </row>
    <row r="1242" spans="1:17" x14ac:dyDescent="0.2">
      <c r="A1242">
        <v>1998</v>
      </c>
      <c r="B1242" t="s">
        <v>1694</v>
      </c>
      <c r="C1242" t="s">
        <v>16</v>
      </c>
      <c r="D1242" s="4">
        <v>178860</v>
      </c>
      <c r="E1242" t="s">
        <v>17</v>
      </c>
      <c r="F1242">
        <v>681</v>
      </c>
      <c r="G1242" s="1">
        <v>714457</v>
      </c>
      <c r="H1242" t="s">
        <v>22</v>
      </c>
      <c r="I1242" t="s">
        <v>19</v>
      </c>
      <c r="J1242" t="s">
        <v>20</v>
      </c>
      <c r="K1242" s="5">
        <v>11371.88</v>
      </c>
      <c r="L1242" t="s">
        <v>177</v>
      </c>
      <c r="M1242">
        <v>49</v>
      </c>
      <c r="N1242">
        <v>8</v>
      </c>
      <c r="O1242">
        <v>2</v>
      </c>
      <c r="P1242">
        <v>57570</v>
      </c>
      <c r="Q1242">
        <v>270952</v>
      </c>
    </row>
    <row r="1243" spans="1:17" x14ac:dyDescent="0.2">
      <c r="A1243">
        <v>1902</v>
      </c>
      <c r="B1243" t="s">
        <v>1616</v>
      </c>
      <c r="C1243" t="s">
        <v>16</v>
      </c>
      <c r="D1243" s="4">
        <v>264946</v>
      </c>
      <c r="E1243" t="s">
        <v>17</v>
      </c>
      <c r="F1243">
        <v>746</v>
      </c>
      <c r="G1243" s="1">
        <v>858078</v>
      </c>
      <c r="H1243" t="s">
        <v>37</v>
      </c>
      <c r="I1243" t="s">
        <v>25</v>
      </c>
      <c r="J1243" t="s">
        <v>23</v>
      </c>
      <c r="K1243" s="5">
        <v>11155.09</v>
      </c>
      <c r="L1243" t="s">
        <v>294</v>
      </c>
      <c r="N1243">
        <v>11</v>
      </c>
      <c r="O1243">
        <v>0</v>
      </c>
      <c r="P1243">
        <v>57437</v>
      </c>
      <c r="Q1243">
        <v>588522</v>
      </c>
    </row>
    <row r="1244" spans="1:17" x14ac:dyDescent="0.2">
      <c r="A1244">
        <v>1167</v>
      </c>
      <c r="B1244" t="s">
        <v>1078</v>
      </c>
      <c r="C1244" t="s">
        <v>34</v>
      </c>
      <c r="D1244" s="4">
        <v>184690</v>
      </c>
      <c r="E1244" t="s">
        <v>17</v>
      </c>
      <c r="F1244">
        <v>736</v>
      </c>
      <c r="G1244" s="1">
        <v>945535</v>
      </c>
      <c r="H1244" t="s">
        <v>49</v>
      </c>
      <c r="I1244" t="s">
        <v>32</v>
      </c>
      <c r="J1244" t="s">
        <v>23</v>
      </c>
      <c r="K1244" s="5">
        <v>8903.9699999999993</v>
      </c>
      <c r="L1244" t="s">
        <v>124</v>
      </c>
      <c r="M1244">
        <v>46</v>
      </c>
      <c r="N1244">
        <v>7</v>
      </c>
      <c r="O1244">
        <v>0</v>
      </c>
      <c r="P1244">
        <v>57038</v>
      </c>
      <c r="Q1244">
        <v>293546</v>
      </c>
    </row>
    <row r="1245" spans="1:17" x14ac:dyDescent="0.2">
      <c r="A1245">
        <v>419</v>
      </c>
      <c r="B1245" t="s">
        <v>524</v>
      </c>
      <c r="C1245" t="s">
        <v>16</v>
      </c>
      <c r="D1245" s="4">
        <v>152372</v>
      </c>
      <c r="E1245" t="s">
        <v>17</v>
      </c>
      <c r="F1245">
        <v>697</v>
      </c>
      <c r="G1245" s="1">
        <v>845937</v>
      </c>
      <c r="H1245" t="s">
        <v>37</v>
      </c>
      <c r="I1245" t="s">
        <v>32</v>
      </c>
      <c r="J1245" t="s">
        <v>23</v>
      </c>
      <c r="K1245" s="5">
        <v>2876.22</v>
      </c>
      <c r="L1245" t="s">
        <v>525</v>
      </c>
      <c r="M1245">
        <v>46</v>
      </c>
      <c r="N1245">
        <v>10</v>
      </c>
      <c r="O1245">
        <v>0</v>
      </c>
      <c r="P1245">
        <v>56943</v>
      </c>
      <c r="Q1245">
        <v>215468</v>
      </c>
    </row>
    <row r="1246" spans="1:17" x14ac:dyDescent="0.2">
      <c r="A1246">
        <v>167</v>
      </c>
      <c r="B1246" t="s">
        <v>263</v>
      </c>
      <c r="C1246" t="s">
        <v>16</v>
      </c>
      <c r="D1246" s="4">
        <v>174460</v>
      </c>
      <c r="E1246" t="s">
        <v>17</v>
      </c>
      <c r="F1246">
        <v>723</v>
      </c>
      <c r="G1246" s="1">
        <v>1318429</v>
      </c>
      <c r="H1246" t="s">
        <v>29</v>
      </c>
      <c r="I1246" t="s">
        <v>25</v>
      </c>
      <c r="J1246" t="s">
        <v>78</v>
      </c>
      <c r="K1246" s="5">
        <v>10547.47</v>
      </c>
      <c r="L1246" t="s">
        <v>127</v>
      </c>
      <c r="M1246">
        <v>55</v>
      </c>
      <c r="N1246">
        <v>14</v>
      </c>
      <c r="O1246">
        <v>0</v>
      </c>
      <c r="P1246">
        <v>55176</v>
      </c>
      <c r="Q1246">
        <v>443586</v>
      </c>
    </row>
    <row r="1247" spans="1:17" x14ac:dyDescent="0.2">
      <c r="A1247">
        <v>1115</v>
      </c>
      <c r="B1247" t="s">
        <v>1043</v>
      </c>
      <c r="C1247" t="s">
        <v>16</v>
      </c>
      <c r="D1247" s="4">
        <v>130746</v>
      </c>
      <c r="E1247" t="s">
        <v>17</v>
      </c>
      <c r="F1247">
        <v>742</v>
      </c>
      <c r="G1247" s="1">
        <v>1674945</v>
      </c>
      <c r="H1247" t="s">
        <v>31</v>
      </c>
      <c r="I1247" t="s">
        <v>19</v>
      </c>
      <c r="J1247" t="s">
        <v>23</v>
      </c>
      <c r="K1247" s="5">
        <v>11780.38</v>
      </c>
      <c r="L1247" t="s">
        <v>177</v>
      </c>
      <c r="M1247">
        <v>10</v>
      </c>
      <c r="N1247">
        <v>6</v>
      </c>
      <c r="O1247">
        <v>0</v>
      </c>
      <c r="P1247">
        <v>54245</v>
      </c>
      <c r="Q1247">
        <v>106788</v>
      </c>
    </row>
    <row r="1248" spans="1:17" x14ac:dyDescent="0.2">
      <c r="A1248">
        <v>709</v>
      </c>
      <c r="B1248" t="s">
        <v>756</v>
      </c>
      <c r="C1248" t="s">
        <v>34</v>
      </c>
      <c r="D1248" s="4">
        <v>322300</v>
      </c>
      <c r="E1248" t="s">
        <v>17</v>
      </c>
      <c r="F1248">
        <v>733</v>
      </c>
      <c r="G1248" s="1">
        <v>891480</v>
      </c>
      <c r="H1248" t="s">
        <v>42</v>
      </c>
      <c r="I1248" t="s">
        <v>19</v>
      </c>
      <c r="J1248" t="s">
        <v>23</v>
      </c>
      <c r="K1248" s="5">
        <v>23772.799999999999</v>
      </c>
      <c r="L1248" t="s">
        <v>43</v>
      </c>
      <c r="M1248">
        <v>11</v>
      </c>
      <c r="N1248">
        <v>11</v>
      </c>
      <c r="O1248">
        <v>0</v>
      </c>
      <c r="P1248">
        <v>53827</v>
      </c>
      <c r="Q1248">
        <v>214918</v>
      </c>
    </row>
    <row r="1249" spans="1:17" x14ac:dyDescent="0.2">
      <c r="A1249">
        <v>231</v>
      </c>
      <c r="B1249" t="s">
        <v>339</v>
      </c>
      <c r="C1249" t="s">
        <v>34</v>
      </c>
      <c r="D1249" s="4">
        <v>142846</v>
      </c>
      <c r="E1249" t="s">
        <v>17</v>
      </c>
      <c r="F1249">
        <v>750</v>
      </c>
      <c r="G1249" s="1">
        <v>654227</v>
      </c>
      <c r="H1249" t="s">
        <v>22</v>
      </c>
      <c r="I1249" t="s">
        <v>19</v>
      </c>
      <c r="J1249" t="s">
        <v>23</v>
      </c>
      <c r="K1249" s="5">
        <v>16246.71</v>
      </c>
      <c r="L1249" t="s">
        <v>21</v>
      </c>
      <c r="M1249">
        <v>16</v>
      </c>
      <c r="N1249">
        <v>9</v>
      </c>
      <c r="O1249">
        <v>0</v>
      </c>
      <c r="P1249">
        <v>53694</v>
      </c>
      <c r="Q1249">
        <v>112662</v>
      </c>
    </row>
    <row r="1250" spans="1:17" x14ac:dyDescent="0.2">
      <c r="A1250">
        <v>1272</v>
      </c>
      <c r="B1250" t="s">
        <v>1154</v>
      </c>
      <c r="C1250" t="s">
        <v>16</v>
      </c>
      <c r="D1250" s="4">
        <v>130064</v>
      </c>
      <c r="E1250" t="s">
        <v>17</v>
      </c>
      <c r="F1250">
        <v>738</v>
      </c>
      <c r="G1250" s="1">
        <v>936130</v>
      </c>
      <c r="H1250" t="s">
        <v>22</v>
      </c>
      <c r="I1250" t="s">
        <v>19</v>
      </c>
      <c r="J1250" t="s">
        <v>20</v>
      </c>
      <c r="K1250" s="5">
        <v>11389.55</v>
      </c>
      <c r="L1250" t="s">
        <v>179</v>
      </c>
      <c r="M1250">
        <v>77</v>
      </c>
      <c r="N1250">
        <v>8</v>
      </c>
      <c r="O1250">
        <v>1</v>
      </c>
      <c r="P1250">
        <v>53656</v>
      </c>
      <c r="Q1250">
        <v>119262</v>
      </c>
    </row>
    <row r="1251" spans="1:17" x14ac:dyDescent="0.2">
      <c r="A1251">
        <v>1976</v>
      </c>
      <c r="B1251" t="s">
        <v>1675</v>
      </c>
      <c r="C1251" t="s">
        <v>16</v>
      </c>
      <c r="D1251" s="4">
        <v>66132</v>
      </c>
      <c r="E1251" t="s">
        <v>17</v>
      </c>
      <c r="F1251">
        <v>718</v>
      </c>
      <c r="G1251" s="1">
        <v>761520</v>
      </c>
      <c r="I1251" t="s">
        <v>25</v>
      </c>
      <c r="J1251" t="s">
        <v>23</v>
      </c>
      <c r="K1251" s="5">
        <v>7107.52</v>
      </c>
      <c r="L1251" t="s">
        <v>150</v>
      </c>
      <c r="M1251">
        <v>27</v>
      </c>
      <c r="N1251">
        <v>6</v>
      </c>
      <c r="O1251">
        <v>0</v>
      </c>
      <c r="P1251">
        <v>52934</v>
      </c>
      <c r="Q1251">
        <v>147664</v>
      </c>
    </row>
    <row r="1252" spans="1:17" x14ac:dyDescent="0.2">
      <c r="A1252">
        <v>1583</v>
      </c>
      <c r="B1252" t="s">
        <v>1377</v>
      </c>
      <c r="C1252" t="s">
        <v>16</v>
      </c>
      <c r="D1252" s="4">
        <v>44924</v>
      </c>
      <c r="E1252" t="s">
        <v>17</v>
      </c>
      <c r="F1252">
        <v>647</v>
      </c>
      <c r="G1252" s="1">
        <v>582027</v>
      </c>
      <c r="H1252" t="s">
        <v>37</v>
      </c>
      <c r="I1252" t="s">
        <v>32</v>
      </c>
      <c r="J1252" t="s">
        <v>78</v>
      </c>
      <c r="K1252" s="5">
        <v>1668.39</v>
      </c>
      <c r="L1252" t="s">
        <v>152</v>
      </c>
      <c r="N1252">
        <v>5</v>
      </c>
      <c r="O1252">
        <v>0</v>
      </c>
      <c r="P1252">
        <v>52839</v>
      </c>
      <c r="Q1252">
        <v>179982</v>
      </c>
    </row>
    <row r="1253" spans="1:17" x14ac:dyDescent="0.2">
      <c r="A1253">
        <v>1095</v>
      </c>
      <c r="B1253" s="2" t="s">
        <v>1028</v>
      </c>
      <c r="C1253" t="s">
        <v>34</v>
      </c>
      <c r="D1253" s="4">
        <v>80982</v>
      </c>
      <c r="E1253" t="s">
        <v>28</v>
      </c>
      <c r="F1253">
        <v>701</v>
      </c>
      <c r="G1253" s="1">
        <v>738245</v>
      </c>
      <c r="H1253" t="s">
        <v>31</v>
      </c>
      <c r="I1253" t="s">
        <v>32</v>
      </c>
      <c r="J1253" t="s">
        <v>23</v>
      </c>
      <c r="K1253" s="5">
        <v>14082.23</v>
      </c>
      <c r="L1253" t="s">
        <v>200</v>
      </c>
      <c r="M1253">
        <v>40</v>
      </c>
      <c r="N1253">
        <v>7</v>
      </c>
      <c r="O1253">
        <v>0</v>
      </c>
      <c r="P1253">
        <v>52383</v>
      </c>
      <c r="Q1253">
        <v>101288</v>
      </c>
    </row>
    <row r="1254" spans="1:17" x14ac:dyDescent="0.2">
      <c r="A1254">
        <v>1774</v>
      </c>
      <c r="B1254" t="s">
        <v>1527</v>
      </c>
      <c r="C1254" t="s">
        <v>34</v>
      </c>
      <c r="D1254" s="4">
        <v>288222</v>
      </c>
      <c r="E1254" t="s">
        <v>17</v>
      </c>
      <c r="F1254">
        <v>659</v>
      </c>
      <c r="G1254" s="1">
        <v>734027</v>
      </c>
      <c r="H1254" t="s">
        <v>49</v>
      </c>
      <c r="I1254" t="s">
        <v>32</v>
      </c>
      <c r="J1254" t="s">
        <v>23</v>
      </c>
      <c r="K1254" s="5">
        <v>20002.439999999999</v>
      </c>
      <c r="L1254" t="s">
        <v>492</v>
      </c>
      <c r="N1254">
        <v>24</v>
      </c>
      <c r="O1254">
        <v>0</v>
      </c>
      <c r="P1254">
        <v>52383</v>
      </c>
      <c r="Q1254">
        <v>196262</v>
      </c>
    </row>
    <row r="1255" spans="1:17" x14ac:dyDescent="0.2">
      <c r="A1255">
        <v>862</v>
      </c>
      <c r="B1255" t="s">
        <v>871</v>
      </c>
      <c r="C1255" t="s">
        <v>16</v>
      </c>
      <c r="D1255" s="4">
        <v>64856</v>
      </c>
      <c r="E1255" t="s">
        <v>17</v>
      </c>
      <c r="F1255">
        <v>722</v>
      </c>
      <c r="G1255" s="1">
        <v>1306991</v>
      </c>
      <c r="H1255" t="s">
        <v>22</v>
      </c>
      <c r="I1255" t="s">
        <v>19</v>
      </c>
      <c r="J1255" t="s">
        <v>20</v>
      </c>
      <c r="K1255" s="5">
        <v>15139.2</v>
      </c>
      <c r="L1255" t="s">
        <v>89</v>
      </c>
      <c r="M1255">
        <v>31</v>
      </c>
      <c r="N1255">
        <v>4</v>
      </c>
      <c r="O1255">
        <v>0</v>
      </c>
      <c r="P1255">
        <v>51813</v>
      </c>
      <c r="Q1255">
        <v>69212</v>
      </c>
    </row>
    <row r="1256" spans="1:17" x14ac:dyDescent="0.2">
      <c r="A1256">
        <v>1026</v>
      </c>
      <c r="B1256" t="s">
        <v>987</v>
      </c>
      <c r="C1256" t="s">
        <v>16</v>
      </c>
      <c r="D1256" s="4">
        <v>248248</v>
      </c>
      <c r="E1256" t="s">
        <v>17</v>
      </c>
      <c r="F1256">
        <v>710</v>
      </c>
      <c r="G1256" s="1">
        <v>618089</v>
      </c>
      <c r="H1256" t="s">
        <v>22</v>
      </c>
      <c r="I1256" t="s">
        <v>32</v>
      </c>
      <c r="J1256" t="s">
        <v>78</v>
      </c>
      <c r="K1256" s="5">
        <v>6953.62</v>
      </c>
      <c r="L1256" t="s">
        <v>437</v>
      </c>
      <c r="M1256">
        <v>77</v>
      </c>
      <c r="N1256">
        <v>6</v>
      </c>
      <c r="O1256">
        <v>0</v>
      </c>
      <c r="P1256">
        <v>51585</v>
      </c>
      <c r="Q1256">
        <v>136378</v>
      </c>
    </row>
    <row r="1257" spans="1:17" x14ac:dyDescent="0.2">
      <c r="A1257">
        <v>571</v>
      </c>
      <c r="B1257" t="s">
        <v>646</v>
      </c>
      <c r="C1257" t="s">
        <v>16</v>
      </c>
      <c r="D1257" s="4">
        <v>150788</v>
      </c>
      <c r="E1257" t="s">
        <v>17</v>
      </c>
      <c r="F1257">
        <v>739</v>
      </c>
      <c r="G1257" s="1">
        <v>2009326</v>
      </c>
      <c r="H1257" t="s">
        <v>74</v>
      </c>
      <c r="I1257" t="s">
        <v>32</v>
      </c>
      <c r="J1257" t="s">
        <v>39</v>
      </c>
      <c r="K1257" s="5">
        <v>11787.98</v>
      </c>
      <c r="L1257" t="s">
        <v>613</v>
      </c>
      <c r="N1257">
        <v>4</v>
      </c>
      <c r="O1257">
        <v>0</v>
      </c>
      <c r="P1257">
        <v>51338</v>
      </c>
      <c r="Q1257">
        <v>540320</v>
      </c>
    </row>
    <row r="1258" spans="1:17" x14ac:dyDescent="0.2">
      <c r="A1258">
        <v>1609</v>
      </c>
      <c r="B1258" t="s">
        <v>1398</v>
      </c>
      <c r="C1258" t="s">
        <v>16</v>
      </c>
      <c r="D1258" s="4">
        <v>200706</v>
      </c>
      <c r="E1258" t="s">
        <v>17</v>
      </c>
      <c r="F1258">
        <v>701</v>
      </c>
      <c r="G1258" s="1">
        <v>655899</v>
      </c>
      <c r="H1258" t="s">
        <v>42</v>
      </c>
      <c r="I1258" t="s">
        <v>32</v>
      </c>
      <c r="J1258" t="s">
        <v>23</v>
      </c>
      <c r="K1258" s="5">
        <v>12352.66</v>
      </c>
      <c r="L1258" t="s">
        <v>40</v>
      </c>
      <c r="N1258">
        <v>9</v>
      </c>
      <c r="O1258">
        <v>0</v>
      </c>
      <c r="P1258">
        <v>50996</v>
      </c>
      <c r="Q1258">
        <v>164934</v>
      </c>
    </row>
    <row r="1259" spans="1:17" x14ac:dyDescent="0.2">
      <c r="A1259">
        <v>466</v>
      </c>
      <c r="B1259" t="s">
        <v>566</v>
      </c>
      <c r="C1259" t="s">
        <v>16</v>
      </c>
      <c r="D1259" s="4">
        <v>298166</v>
      </c>
      <c r="E1259" t="s">
        <v>17</v>
      </c>
      <c r="F1259">
        <v>717</v>
      </c>
      <c r="G1259" s="1">
        <v>2247396</v>
      </c>
      <c r="H1259" t="s">
        <v>22</v>
      </c>
      <c r="I1259" t="s">
        <v>19</v>
      </c>
      <c r="J1259" t="s">
        <v>23</v>
      </c>
      <c r="K1259" s="5">
        <v>35583.769999999997</v>
      </c>
      <c r="L1259" t="s">
        <v>191</v>
      </c>
      <c r="N1259">
        <v>22</v>
      </c>
      <c r="O1259">
        <v>1</v>
      </c>
      <c r="P1259">
        <v>50825</v>
      </c>
      <c r="Q1259">
        <v>159060</v>
      </c>
    </row>
    <row r="1260" spans="1:17" x14ac:dyDescent="0.2">
      <c r="A1260">
        <v>1007</v>
      </c>
      <c r="B1260" t="s">
        <v>971</v>
      </c>
      <c r="C1260" t="s">
        <v>16</v>
      </c>
      <c r="D1260" s="4">
        <v>258060</v>
      </c>
      <c r="E1260" t="s">
        <v>17</v>
      </c>
      <c r="F1260">
        <v>695</v>
      </c>
      <c r="G1260" s="1">
        <v>1634380</v>
      </c>
      <c r="H1260" t="s">
        <v>22</v>
      </c>
      <c r="I1260" t="s">
        <v>19</v>
      </c>
      <c r="J1260" t="s">
        <v>20</v>
      </c>
      <c r="K1260" s="5">
        <v>3895.19</v>
      </c>
      <c r="L1260" t="s">
        <v>54</v>
      </c>
      <c r="M1260">
        <v>20</v>
      </c>
      <c r="N1260">
        <v>8</v>
      </c>
      <c r="O1260">
        <v>2</v>
      </c>
      <c r="P1260">
        <v>50787</v>
      </c>
      <c r="Q1260">
        <v>187308</v>
      </c>
    </row>
    <row r="1261" spans="1:17" x14ac:dyDescent="0.2">
      <c r="A1261">
        <v>990</v>
      </c>
      <c r="B1261" t="s">
        <v>959</v>
      </c>
      <c r="C1261" t="s">
        <v>16</v>
      </c>
      <c r="D1261" s="4">
        <v>151822</v>
      </c>
      <c r="E1261" t="s">
        <v>17</v>
      </c>
      <c r="F1261">
        <v>723</v>
      </c>
      <c r="G1261" s="1">
        <v>936605</v>
      </c>
      <c r="H1261" t="s">
        <v>49</v>
      </c>
      <c r="I1261" t="s">
        <v>32</v>
      </c>
      <c r="J1261" t="s">
        <v>23</v>
      </c>
      <c r="K1261" s="5">
        <v>7625.46</v>
      </c>
      <c r="L1261" t="s">
        <v>131</v>
      </c>
      <c r="M1261">
        <v>28</v>
      </c>
      <c r="N1261">
        <v>3</v>
      </c>
      <c r="O1261">
        <v>0</v>
      </c>
      <c r="P1261">
        <v>49495</v>
      </c>
      <c r="Q1261">
        <v>119372</v>
      </c>
    </row>
    <row r="1262" spans="1:17" x14ac:dyDescent="0.2">
      <c r="A1262">
        <v>439</v>
      </c>
      <c r="B1262" t="s">
        <v>541</v>
      </c>
      <c r="C1262" t="s">
        <v>16</v>
      </c>
      <c r="D1262" s="4">
        <v>94534</v>
      </c>
      <c r="E1262" t="s">
        <v>17</v>
      </c>
      <c r="F1262">
        <v>718</v>
      </c>
      <c r="G1262" s="1">
        <v>777556</v>
      </c>
      <c r="H1262" t="s">
        <v>42</v>
      </c>
      <c r="I1262" t="s">
        <v>32</v>
      </c>
      <c r="J1262" t="s">
        <v>23</v>
      </c>
      <c r="K1262" s="5">
        <v>12894.35</v>
      </c>
      <c r="L1262" t="s">
        <v>352</v>
      </c>
      <c r="N1262">
        <v>8</v>
      </c>
      <c r="O1262">
        <v>0</v>
      </c>
      <c r="P1262">
        <v>49286</v>
      </c>
      <c r="Q1262">
        <v>72050</v>
      </c>
    </row>
    <row r="1263" spans="1:17" x14ac:dyDescent="0.2">
      <c r="A1263">
        <v>370</v>
      </c>
      <c r="B1263" t="s">
        <v>477</v>
      </c>
      <c r="C1263" t="s">
        <v>16</v>
      </c>
      <c r="D1263" s="4">
        <v>33154</v>
      </c>
      <c r="E1263" t="s">
        <v>17</v>
      </c>
      <c r="F1263">
        <v>713</v>
      </c>
      <c r="G1263" s="1">
        <v>572793</v>
      </c>
      <c r="H1263" t="s">
        <v>22</v>
      </c>
      <c r="I1263" t="s">
        <v>32</v>
      </c>
      <c r="J1263" t="s">
        <v>78</v>
      </c>
      <c r="K1263" s="5">
        <v>13412.86</v>
      </c>
      <c r="L1263" t="s">
        <v>159</v>
      </c>
      <c r="N1263">
        <v>10</v>
      </c>
      <c r="O1263">
        <v>2</v>
      </c>
      <c r="P1263">
        <v>49153</v>
      </c>
      <c r="Q1263">
        <v>178948</v>
      </c>
    </row>
    <row r="1264" spans="1:17" x14ac:dyDescent="0.2">
      <c r="A1264">
        <v>817</v>
      </c>
      <c r="B1264" t="s">
        <v>841</v>
      </c>
      <c r="C1264" t="s">
        <v>16</v>
      </c>
      <c r="D1264" s="4">
        <v>385308</v>
      </c>
      <c r="E1264" t="s">
        <v>28</v>
      </c>
      <c r="F1264">
        <v>678</v>
      </c>
      <c r="G1264" s="1">
        <v>1823715</v>
      </c>
      <c r="H1264" t="s">
        <v>79</v>
      </c>
      <c r="I1264" t="s">
        <v>32</v>
      </c>
      <c r="J1264" t="s">
        <v>78</v>
      </c>
      <c r="K1264" s="5">
        <v>6914.86</v>
      </c>
      <c r="L1264" t="s">
        <v>155</v>
      </c>
      <c r="M1264">
        <v>18</v>
      </c>
      <c r="N1264">
        <v>21</v>
      </c>
      <c r="O1264">
        <v>0</v>
      </c>
      <c r="P1264">
        <v>48944</v>
      </c>
      <c r="Q1264">
        <v>57244</v>
      </c>
    </row>
    <row r="1265" spans="1:17" x14ac:dyDescent="0.2">
      <c r="A1265">
        <v>952</v>
      </c>
      <c r="B1265" t="s">
        <v>935</v>
      </c>
      <c r="C1265" t="s">
        <v>16</v>
      </c>
      <c r="D1265" s="4">
        <v>108834</v>
      </c>
      <c r="E1265" t="s">
        <v>28</v>
      </c>
      <c r="F1265">
        <v>704</v>
      </c>
      <c r="G1265" s="1">
        <v>1447344</v>
      </c>
      <c r="H1265" t="s">
        <v>18</v>
      </c>
      <c r="I1265" t="s">
        <v>32</v>
      </c>
      <c r="J1265" t="s">
        <v>78</v>
      </c>
      <c r="K1265" s="5">
        <v>11168.58</v>
      </c>
      <c r="L1265" t="s">
        <v>197</v>
      </c>
      <c r="M1265">
        <v>31</v>
      </c>
      <c r="N1265">
        <v>4</v>
      </c>
      <c r="O1265">
        <v>0</v>
      </c>
      <c r="P1265">
        <v>48868</v>
      </c>
      <c r="Q1265">
        <v>239778</v>
      </c>
    </row>
    <row r="1266" spans="1:17" x14ac:dyDescent="0.2">
      <c r="A1266">
        <v>1695</v>
      </c>
      <c r="B1266" t="s">
        <v>1464</v>
      </c>
      <c r="C1266" t="s">
        <v>16</v>
      </c>
      <c r="D1266" s="4">
        <v>44088</v>
      </c>
      <c r="E1266" t="s">
        <v>17</v>
      </c>
      <c r="F1266">
        <v>735</v>
      </c>
      <c r="G1266" s="1">
        <v>868224</v>
      </c>
      <c r="H1266" t="s">
        <v>31</v>
      </c>
      <c r="I1266" t="s">
        <v>19</v>
      </c>
      <c r="J1266" t="s">
        <v>20</v>
      </c>
      <c r="K1266" s="5">
        <v>12719.36</v>
      </c>
      <c r="L1266" t="s">
        <v>245</v>
      </c>
      <c r="N1266">
        <v>5</v>
      </c>
      <c r="O1266">
        <v>0</v>
      </c>
      <c r="P1266">
        <v>48070</v>
      </c>
      <c r="Q1266">
        <v>154198</v>
      </c>
    </row>
    <row r="1267" spans="1:17" x14ac:dyDescent="0.2">
      <c r="A1267">
        <v>356</v>
      </c>
      <c r="B1267" t="s">
        <v>461</v>
      </c>
      <c r="C1267" t="s">
        <v>34</v>
      </c>
      <c r="D1267" s="4">
        <v>47806</v>
      </c>
      <c r="E1267" t="s">
        <v>17</v>
      </c>
      <c r="F1267">
        <v>671</v>
      </c>
      <c r="G1267" s="1">
        <v>835620</v>
      </c>
      <c r="H1267" t="s">
        <v>42</v>
      </c>
      <c r="I1267" t="s">
        <v>32</v>
      </c>
      <c r="J1267" t="s">
        <v>78</v>
      </c>
      <c r="K1267" s="5">
        <v>3070.97</v>
      </c>
      <c r="L1267" t="s">
        <v>437</v>
      </c>
      <c r="M1267">
        <v>12</v>
      </c>
      <c r="N1267">
        <v>10</v>
      </c>
      <c r="O1267">
        <v>0</v>
      </c>
      <c r="P1267">
        <v>48051</v>
      </c>
      <c r="Q1267">
        <v>60764</v>
      </c>
    </row>
    <row r="1268" spans="1:17" x14ac:dyDescent="0.2">
      <c r="A1268">
        <v>1619</v>
      </c>
      <c r="B1268" t="s">
        <v>1406</v>
      </c>
      <c r="C1268" t="s">
        <v>16</v>
      </c>
      <c r="D1268" s="4">
        <v>396506</v>
      </c>
      <c r="E1268" t="s">
        <v>28</v>
      </c>
      <c r="F1268">
        <v>721</v>
      </c>
      <c r="G1268" s="1">
        <v>1750280</v>
      </c>
      <c r="H1268" t="s">
        <v>22</v>
      </c>
      <c r="I1268" t="s">
        <v>19</v>
      </c>
      <c r="J1268" t="s">
        <v>23</v>
      </c>
      <c r="K1268" s="5">
        <v>13491.71</v>
      </c>
      <c r="L1268" t="s">
        <v>920</v>
      </c>
      <c r="M1268">
        <v>41</v>
      </c>
      <c r="N1268">
        <v>11</v>
      </c>
      <c r="O1268">
        <v>0</v>
      </c>
      <c r="P1268">
        <v>48013</v>
      </c>
      <c r="Q1268">
        <v>96866</v>
      </c>
    </row>
    <row r="1269" spans="1:17" x14ac:dyDescent="0.2">
      <c r="A1269">
        <v>1227</v>
      </c>
      <c r="B1269" t="s">
        <v>1117</v>
      </c>
      <c r="C1269" t="s">
        <v>34</v>
      </c>
      <c r="D1269" s="4">
        <v>80234</v>
      </c>
      <c r="E1269" t="s">
        <v>17</v>
      </c>
      <c r="F1269">
        <v>730</v>
      </c>
      <c r="G1269" s="1">
        <v>461928</v>
      </c>
      <c r="H1269" t="s">
        <v>37</v>
      </c>
      <c r="I1269" t="s">
        <v>32</v>
      </c>
      <c r="J1269" t="s">
        <v>23</v>
      </c>
      <c r="K1269" s="5">
        <v>7660.23</v>
      </c>
      <c r="L1269" t="s">
        <v>507</v>
      </c>
      <c r="N1269">
        <v>12</v>
      </c>
      <c r="O1269">
        <v>0</v>
      </c>
      <c r="P1269">
        <v>47994</v>
      </c>
      <c r="Q1269">
        <v>66880</v>
      </c>
    </row>
    <row r="1270" spans="1:17" x14ac:dyDescent="0.2">
      <c r="A1270">
        <v>1876</v>
      </c>
      <c r="B1270" t="s">
        <v>1597</v>
      </c>
      <c r="C1270" t="s">
        <v>16</v>
      </c>
      <c r="D1270" s="4">
        <v>94358</v>
      </c>
      <c r="E1270" t="s">
        <v>17</v>
      </c>
      <c r="F1270">
        <v>681</v>
      </c>
      <c r="G1270" s="1">
        <v>379050</v>
      </c>
      <c r="I1270" t="s">
        <v>32</v>
      </c>
      <c r="J1270" t="s">
        <v>23</v>
      </c>
      <c r="K1270" s="5">
        <v>2577.54</v>
      </c>
      <c r="L1270" t="s">
        <v>212</v>
      </c>
      <c r="M1270">
        <v>51</v>
      </c>
      <c r="N1270">
        <v>7</v>
      </c>
      <c r="O1270">
        <v>0</v>
      </c>
      <c r="P1270">
        <v>47861</v>
      </c>
      <c r="Q1270">
        <v>179916</v>
      </c>
    </row>
    <row r="1271" spans="1:17" x14ac:dyDescent="0.2">
      <c r="A1271">
        <v>1995</v>
      </c>
      <c r="B1271" t="s">
        <v>1692</v>
      </c>
      <c r="C1271" t="s">
        <v>16</v>
      </c>
      <c r="D1271" s="4">
        <v>49038</v>
      </c>
      <c r="E1271" t="s">
        <v>17</v>
      </c>
      <c r="F1271">
        <v>716</v>
      </c>
      <c r="G1271" s="1">
        <v>577467</v>
      </c>
      <c r="H1271" t="s">
        <v>42</v>
      </c>
      <c r="I1271" t="s">
        <v>32</v>
      </c>
      <c r="J1271" t="s">
        <v>23</v>
      </c>
      <c r="K1271" s="5">
        <v>7795.89</v>
      </c>
      <c r="L1271" t="s">
        <v>305</v>
      </c>
      <c r="N1271">
        <v>7</v>
      </c>
      <c r="O1271">
        <v>0</v>
      </c>
      <c r="P1271">
        <v>47652</v>
      </c>
      <c r="Q1271">
        <v>77066</v>
      </c>
    </row>
    <row r="1272" spans="1:17" x14ac:dyDescent="0.2">
      <c r="A1272">
        <v>1987</v>
      </c>
      <c r="B1272" t="s">
        <v>1685</v>
      </c>
      <c r="C1272" t="s">
        <v>34</v>
      </c>
      <c r="D1272" s="4">
        <v>132682</v>
      </c>
      <c r="E1272" t="s">
        <v>17</v>
      </c>
      <c r="F1272">
        <v>718</v>
      </c>
      <c r="G1272" s="1">
        <v>630268</v>
      </c>
      <c r="H1272" t="s">
        <v>55</v>
      </c>
      <c r="I1272" t="s">
        <v>32</v>
      </c>
      <c r="J1272" t="s">
        <v>23</v>
      </c>
      <c r="K1272" s="5">
        <v>4432.8900000000003</v>
      </c>
      <c r="L1272" t="s">
        <v>482</v>
      </c>
      <c r="M1272">
        <v>53</v>
      </c>
      <c r="N1272">
        <v>8</v>
      </c>
      <c r="O1272">
        <v>0</v>
      </c>
      <c r="P1272">
        <v>47557</v>
      </c>
      <c r="Q1272">
        <v>136972</v>
      </c>
    </row>
    <row r="1273" spans="1:17" x14ac:dyDescent="0.2">
      <c r="A1273">
        <v>1365</v>
      </c>
      <c r="B1273" t="s">
        <v>1227</v>
      </c>
      <c r="C1273" t="s">
        <v>16</v>
      </c>
      <c r="D1273" s="4">
        <v>138534</v>
      </c>
      <c r="E1273" t="s">
        <v>17</v>
      </c>
      <c r="F1273">
        <v>703</v>
      </c>
      <c r="G1273" s="1">
        <v>1215126</v>
      </c>
      <c r="H1273" t="s">
        <v>42</v>
      </c>
      <c r="I1273" t="s">
        <v>19</v>
      </c>
      <c r="J1273" t="s">
        <v>23</v>
      </c>
      <c r="K1273" s="5">
        <v>13568.66</v>
      </c>
      <c r="L1273" t="s">
        <v>177</v>
      </c>
      <c r="M1273">
        <v>47</v>
      </c>
      <c r="N1273">
        <v>6</v>
      </c>
      <c r="O1273">
        <v>0</v>
      </c>
      <c r="P1273">
        <v>47500</v>
      </c>
      <c r="Q1273">
        <v>56298</v>
      </c>
    </row>
    <row r="1274" spans="1:17" x14ac:dyDescent="0.2">
      <c r="A1274">
        <v>1106</v>
      </c>
      <c r="B1274" t="s">
        <v>1035</v>
      </c>
      <c r="C1274" t="s">
        <v>16</v>
      </c>
      <c r="D1274" s="4">
        <v>577764</v>
      </c>
      <c r="E1274" t="s">
        <v>28</v>
      </c>
      <c r="F1274">
        <v>715</v>
      </c>
      <c r="G1274" s="1">
        <v>1135098</v>
      </c>
      <c r="H1274" t="s">
        <v>29</v>
      </c>
      <c r="I1274" t="s">
        <v>19</v>
      </c>
      <c r="J1274" t="s">
        <v>20</v>
      </c>
      <c r="K1274" s="5">
        <v>10688.83</v>
      </c>
      <c r="L1274" t="s">
        <v>108</v>
      </c>
      <c r="M1274">
        <v>34</v>
      </c>
      <c r="N1274">
        <v>4</v>
      </c>
      <c r="O1274">
        <v>0</v>
      </c>
      <c r="P1274">
        <v>46987</v>
      </c>
      <c r="Q1274">
        <v>591448</v>
      </c>
    </row>
    <row r="1275" spans="1:17" x14ac:dyDescent="0.2">
      <c r="A1275">
        <v>530</v>
      </c>
      <c r="B1275" t="s">
        <v>614</v>
      </c>
      <c r="C1275" t="s">
        <v>16</v>
      </c>
      <c r="D1275" s="4">
        <v>748154</v>
      </c>
      <c r="E1275" t="s">
        <v>17</v>
      </c>
      <c r="F1275">
        <v>668</v>
      </c>
      <c r="G1275" s="1">
        <v>7669160</v>
      </c>
      <c r="H1275" t="s">
        <v>31</v>
      </c>
      <c r="I1275" t="s">
        <v>32</v>
      </c>
      <c r="J1275" t="s">
        <v>78</v>
      </c>
      <c r="K1275" s="5">
        <v>12078.87</v>
      </c>
      <c r="L1275" t="s">
        <v>111</v>
      </c>
      <c r="N1275">
        <v>7</v>
      </c>
      <c r="O1275">
        <v>2</v>
      </c>
      <c r="P1275">
        <v>46721</v>
      </c>
      <c r="Q1275">
        <v>314556</v>
      </c>
    </row>
    <row r="1276" spans="1:17" x14ac:dyDescent="0.2">
      <c r="A1276">
        <v>1318</v>
      </c>
      <c r="B1276" t="s">
        <v>1190</v>
      </c>
      <c r="C1276" t="s">
        <v>16</v>
      </c>
      <c r="D1276" s="4">
        <v>111012</v>
      </c>
      <c r="E1276" t="s">
        <v>17</v>
      </c>
      <c r="F1276">
        <v>699</v>
      </c>
      <c r="G1276" s="1">
        <v>325945</v>
      </c>
      <c r="I1276" t="s">
        <v>32</v>
      </c>
      <c r="J1276" t="s">
        <v>23</v>
      </c>
      <c r="K1276" s="5">
        <v>2015.52</v>
      </c>
      <c r="L1276" t="s">
        <v>122</v>
      </c>
      <c r="N1276">
        <v>7</v>
      </c>
      <c r="O1276">
        <v>0</v>
      </c>
      <c r="P1276">
        <v>45410</v>
      </c>
      <c r="Q1276">
        <v>383724</v>
      </c>
    </row>
    <row r="1277" spans="1:17" x14ac:dyDescent="0.2">
      <c r="A1277">
        <v>1406</v>
      </c>
      <c r="B1277" t="s">
        <v>1259</v>
      </c>
      <c r="C1277" t="s">
        <v>16</v>
      </c>
      <c r="D1277" s="4">
        <v>167772</v>
      </c>
      <c r="E1277" t="s">
        <v>17</v>
      </c>
      <c r="F1277">
        <v>719</v>
      </c>
      <c r="G1277" s="1">
        <v>835943</v>
      </c>
      <c r="H1277" t="s">
        <v>79</v>
      </c>
      <c r="I1277" t="s">
        <v>25</v>
      </c>
      <c r="J1277" t="s">
        <v>126</v>
      </c>
      <c r="K1277" s="5">
        <v>11981.78</v>
      </c>
      <c r="L1277" t="s">
        <v>763</v>
      </c>
      <c r="N1277">
        <v>6</v>
      </c>
      <c r="O1277">
        <v>1</v>
      </c>
      <c r="P1277">
        <v>45239</v>
      </c>
      <c r="Q1277">
        <v>131274</v>
      </c>
    </row>
    <row r="1278" spans="1:17" x14ac:dyDescent="0.2">
      <c r="A1278">
        <v>47</v>
      </c>
      <c r="B1278" t="s">
        <v>104</v>
      </c>
      <c r="C1278" t="s">
        <v>16</v>
      </c>
      <c r="D1278" s="4">
        <v>129712</v>
      </c>
      <c r="E1278" t="s">
        <v>17</v>
      </c>
      <c r="F1278">
        <v>723</v>
      </c>
      <c r="G1278" s="1">
        <v>1465698</v>
      </c>
      <c r="H1278" t="s">
        <v>22</v>
      </c>
      <c r="I1278" t="s">
        <v>25</v>
      </c>
      <c r="J1278" t="s">
        <v>23</v>
      </c>
      <c r="K1278" s="5">
        <v>18199.150000000001</v>
      </c>
      <c r="L1278" t="s">
        <v>54</v>
      </c>
      <c r="M1278">
        <v>6</v>
      </c>
      <c r="N1278">
        <v>34</v>
      </c>
      <c r="O1278">
        <v>1</v>
      </c>
      <c r="P1278">
        <v>45106</v>
      </c>
      <c r="Q1278">
        <v>163218</v>
      </c>
    </row>
    <row r="1279" spans="1:17" x14ac:dyDescent="0.2">
      <c r="A1279">
        <v>1903</v>
      </c>
      <c r="B1279" s="2" t="s">
        <v>1617</v>
      </c>
      <c r="C1279" t="s">
        <v>16</v>
      </c>
      <c r="D1279" s="4">
        <v>254034</v>
      </c>
      <c r="E1279" t="s">
        <v>17</v>
      </c>
      <c r="F1279">
        <v>674</v>
      </c>
      <c r="G1279" s="1">
        <v>1304198</v>
      </c>
      <c r="H1279" t="s">
        <v>29</v>
      </c>
      <c r="I1279" t="s">
        <v>32</v>
      </c>
      <c r="J1279" t="s">
        <v>23</v>
      </c>
      <c r="K1279" s="5">
        <v>35539.31</v>
      </c>
      <c r="L1279" t="s">
        <v>710</v>
      </c>
      <c r="M1279">
        <v>49</v>
      </c>
      <c r="N1279">
        <v>12</v>
      </c>
      <c r="O1279">
        <v>0</v>
      </c>
      <c r="P1279">
        <v>43852</v>
      </c>
      <c r="Q1279">
        <v>280588</v>
      </c>
    </row>
    <row r="1280" spans="1:17" x14ac:dyDescent="0.2">
      <c r="A1280">
        <v>1374</v>
      </c>
      <c r="B1280" t="s">
        <v>1235</v>
      </c>
      <c r="C1280" t="s">
        <v>34</v>
      </c>
      <c r="D1280" s="4">
        <v>107492</v>
      </c>
      <c r="E1280" t="s">
        <v>17</v>
      </c>
      <c r="F1280">
        <v>681</v>
      </c>
      <c r="G1280" s="1">
        <v>807576</v>
      </c>
      <c r="H1280" t="s">
        <v>49</v>
      </c>
      <c r="I1280" t="s">
        <v>32</v>
      </c>
      <c r="J1280" t="s">
        <v>78</v>
      </c>
      <c r="K1280" s="5">
        <v>3936.8</v>
      </c>
      <c r="L1280" t="s">
        <v>1047</v>
      </c>
      <c r="M1280">
        <v>16</v>
      </c>
      <c r="N1280">
        <v>5</v>
      </c>
      <c r="O1280">
        <v>0</v>
      </c>
      <c r="P1280">
        <v>43833</v>
      </c>
      <c r="Q1280">
        <v>111782</v>
      </c>
    </row>
    <row r="1281" spans="1:17" x14ac:dyDescent="0.2">
      <c r="A1281">
        <v>1861</v>
      </c>
      <c r="B1281" t="s">
        <v>1584</v>
      </c>
      <c r="C1281" t="s">
        <v>16</v>
      </c>
      <c r="D1281" s="4">
        <v>219648</v>
      </c>
      <c r="E1281" t="s">
        <v>28</v>
      </c>
      <c r="F1281">
        <v>681</v>
      </c>
      <c r="G1281" s="1">
        <v>777822</v>
      </c>
      <c r="H1281" t="s">
        <v>29</v>
      </c>
      <c r="I1281" t="s">
        <v>32</v>
      </c>
      <c r="J1281" t="s">
        <v>23</v>
      </c>
      <c r="K1281" s="5">
        <v>8232.1299999999992</v>
      </c>
      <c r="L1281" t="s">
        <v>76</v>
      </c>
      <c r="N1281">
        <v>5</v>
      </c>
      <c r="O1281">
        <v>0</v>
      </c>
      <c r="P1281">
        <v>43833</v>
      </c>
      <c r="Q1281">
        <v>131846</v>
      </c>
    </row>
    <row r="1282" spans="1:17" x14ac:dyDescent="0.2">
      <c r="A1282">
        <v>1599</v>
      </c>
      <c r="B1282" t="s">
        <v>1391</v>
      </c>
      <c r="C1282" t="s">
        <v>16</v>
      </c>
      <c r="D1282" s="4">
        <v>78452</v>
      </c>
      <c r="E1282" t="s">
        <v>17</v>
      </c>
      <c r="F1282">
        <v>724</v>
      </c>
      <c r="G1282" s="1">
        <v>941070</v>
      </c>
      <c r="H1282" t="s">
        <v>31</v>
      </c>
      <c r="I1282" t="s">
        <v>25</v>
      </c>
      <c r="J1282" t="s">
        <v>78</v>
      </c>
      <c r="K1282" s="5">
        <v>22507.21</v>
      </c>
      <c r="L1282" t="s">
        <v>169</v>
      </c>
      <c r="M1282">
        <v>38</v>
      </c>
      <c r="N1282">
        <v>13</v>
      </c>
      <c r="O1282">
        <v>0</v>
      </c>
      <c r="P1282">
        <v>43738</v>
      </c>
      <c r="Q1282">
        <v>267960</v>
      </c>
    </row>
    <row r="1283" spans="1:17" x14ac:dyDescent="0.2">
      <c r="A1283">
        <v>822</v>
      </c>
      <c r="B1283" t="s">
        <v>845</v>
      </c>
      <c r="C1283" t="s">
        <v>16</v>
      </c>
      <c r="D1283" s="4">
        <v>130944</v>
      </c>
      <c r="E1283" t="s">
        <v>17</v>
      </c>
      <c r="F1283">
        <v>720</v>
      </c>
      <c r="G1283" s="1">
        <v>584288</v>
      </c>
      <c r="H1283" t="s">
        <v>74</v>
      </c>
      <c r="I1283" t="s">
        <v>32</v>
      </c>
      <c r="J1283" t="s">
        <v>78</v>
      </c>
      <c r="K1283" s="5">
        <v>9835.5400000000009</v>
      </c>
      <c r="L1283" t="s">
        <v>846</v>
      </c>
      <c r="N1283">
        <v>4</v>
      </c>
      <c r="O1283">
        <v>0</v>
      </c>
      <c r="P1283">
        <v>43605</v>
      </c>
      <c r="Q1283">
        <v>157322</v>
      </c>
    </row>
    <row r="1284" spans="1:17" x14ac:dyDescent="0.2">
      <c r="A1284">
        <v>1731</v>
      </c>
      <c r="B1284" t="s">
        <v>1490</v>
      </c>
      <c r="C1284" t="s">
        <v>16</v>
      </c>
      <c r="D1284" s="4">
        <v>369754</v>
      </c>
      <c r="E1284" t="s">
        <v>28</v>
      </c>
      <c r="F1284">
        <v>683</v>
      </c>
      <c r="G1284" s="1">
        <v>1257971</v>
      </c>
      <c r="H1284" t="s">
        <v>74</v>
      </c>
      <c r="I1284" t="s">
        <v>32</v>
      </c>
      <c r="J1284" t="s">
        <v>23</v>
      </c>
      <c r="K1284" s="5">
        <v>28304.3</v>
      </c>
      <c r="L1284" t="s">
        <v>372</v>
      </c>
      <c r="N1284">
        <v>25</v>
      </c>
      <c r="O1284">
        <v>1</v>
      </c>
      <c r="P1284">
        <v>43206</v>
      </c>
      <c r="Q1284">
        <v>685168</v>
      </c>
    </row>
    <row r="1285" spans="1:17" x14ac:dyDescent="0.2">
      <c r="A1285">
        <v>1975</v>
      </c>
      <c r="B1285" t="s">
        <v>1674</v>
      </c>
      <c r="C1285" t="s">
        <v>16</v>
      </c>
      <c r="D1285" s="4">
        <v>109978</v>
      </c>
      <c r="E1285" t="s">
        <v>17</v>
      </c>
      <c r="F1285">
        <v>751</v>
      </c>
      <c r="G1285" s="1">
        <v>1044696</v>
      </c>
      <c r="H1285" t="s">
        <v>37</v>
      </c>
      <c r="I1285" t="s">
        <v>32</v>
      </c>
      <c r="J1285" t="s">
        <v>23</v>
      </c>
      <c r="K1285" s="5">
        <v>16540.830000000002</v>
      </c>
      <c r="L1285" t="s">
        <v>750</v>
      </c>
      <c r="M1285">
        <v>32</v>
      </c>
      <c r="N1285">
        <v>18</v>
      </c>
      <c r="O1285">
        <v>0</v>
      </c>
      <c r="P1285">
        <v>42826</v>
      </c>
      <c r="Q1285">
        <v>378598</v>
      </c>
    </row>
    <row r="1286" spans="1:17" x14ac:dyDescent="0.2">
      <c r="A1286">
        <v>629</v>
      </c>
      <c r="B1286" t="s">
        <v>697</v>
      </c>
      <c r="C1286" t="s">
        <v>16</v>
      </c>
      <c r="D1286" s="4">
        <v>776864</v>
      </c>
      <c r="E1286" t="s">
        <v>28</v>
      </c>
      <c r="F1286">
        <v>724</v>
      </c>
      <c r="G1286" s="1">
        <v>1380179</v>
      </c>
      <c r="H1286" t="s">
        <v>55</v>
      </c>
      <c r="I1286" t="s">
        <v>32</v>
      </c>
      <c r="J1286" t="s">
        <v>80</v>
      </c>
      <c r="K1286" s="5">
        <v>11593.42</v>
      </c>
      <c r="L1286" t="s">
        <v>437</v>
      </c>
      <c r="N1286">
        <v>15</v>
      </c>
      <c r="O1286">
        <v>0</v>
      </c>
      <c r="P1286">
        <v>42750</v>
      </c>
      <c r="Q1286">
        <v>562474</v>
      </c>
    </row>
    <row r="1287" spans="1:17" x14ac:dyDescent="0.2">
      <c r="A1287">
        <v>1425</v>
      </c>
      <c r="B1287" t="s">
        <v>1274</v>
      </c>
      <c r="C1287" t="s">
        <v>16</v>
      </c>
      <c r="D1287" s="4">
        <v>220880</v>
      </c>
      <c r="E1287" t="s">
        <v>17</v>
      </c>
      <c r="F1287">
        <v>744</v>
      </c>
      <c r="G1287" s="1">
        <v>1239940</v>
      </c>
      <c r="H1287" t="s">
        <v>22</v>
      </c>
      <c r="I1287" t="s">
        <v>25</v>
      </c>
      <c r="J1287" t="s">
        <v>20</v>
      </c>
      <c r="K1287" s="5">
        <v>1797.97</v>
      </c>
      <c r="L1287" t="s">
        <v>155</v>
      </c>
      <c r="M1287">
        <v>51</v>
      </c>
      <c r="N1287">
        <v>4</v>
      </c>
      <c r="O1287">
        <v>1</v>
      </c>
      <c r="P1287">
        <v>42370</v>
      </c>
      <c r="Q1287">
        <v>225038</v>
      </c>
    </row>
    <row r="1288" spans="1:17" x14ac:dyDescent="0.2">
      <c r="A1288">
        <v>260</v>
      </c>
      <c r="B1288" t="s">
        <v>373</v>
      </c>
      <c r="C1288" t="s">
        <v>16</v>
      </c>
      <c r="D1288" s="4">
        <v>337656</v>
      </c>
      <c r="E1288" t="s">
        <v>17</v>
      </c>
      <c r="F1288">
        <v>744</v>
      </c>
      <c r="G1288" s="1">
        <v>1205322</v>
      </c>
      <c r="H1288" t="s">
        <v>22</v>
      </c>
      <c r="I1288" t="s">
        <v>19</v>
      </c>
      <c r="J1288" t="s">
        <v>23</v>
      </c>
      <c r="K1288" s="5">
        <v>12254.05</v>
      </c>
      <c r="L1288" t="s">
        <v>120</v>
      </c>
      <c r="N1288">
        <v>6</v>
      </c>
      <c r="O1288">
        <v>0</v>
      </c>
      <c r="P1288">
        <v>41876</v>
      </c>
      <c r="Q1288">
        <v>119416</v>
      </c>
    </row>
    <row r="1289" spans="1:17" x14ac:dyDescent="0.2">
      <c r="A1289">
        <v>464</v>
      </c>
      <c r="B1289" t="s">
        <v>564</v>
      </c>
      <c r="C1289" t="s">
        <v>16</v>
      </c>
      <c r="D1289" s="4">
        <v>130746</v>
      </c>
      <c r="E1289" t="s">
        <v>17</v>
      </c>
      <c r="F1289">
        <v>734</v>
      </c>
      <c r="G1289" s="1">
        <v>1018590</v>
      </c>
      <c r="H1289" t="s">
        <v>22</v>
      </c>
      <c r="I1289" t="s">
        <v>32</v>
      </c>
      <c r="J1289" t="s">
        <v>23</v>
      </c>
      <c r="K1289" s="5">
        <v>16891.57</v>
      </c>
      <c r="L1289" t="s">
        <v>413</v>
      </c>
      <c r="M1289">
        <v>29</v>
      </c>
      <c r="N1289">
        <v>7</v>
      </c>
      <c r="O1289">
        <v>1</v>
      </c>
      <c r="P1289">
        <v>41230</v>
      </c>
      <c r="Q1289">
        <v>191686</v>
      </c>
    </row>
    <row r="1290" spans="1:17" x14ac:dyDescent="0.2">
      <c r="A1290">
        <v>520</v>
      </c>
      <c r="B1290" t="s">
        <v>607</v>
      </c>
      <c r="C1290" t="s">
        <v>16</v>
      </c>
      <c r="D1290" s="4">
        <v>147400</v>
      </c>
      <c r="E1290" t="s">
        <v>17</v>
      </c>
      <c r="F1290">
        <v>745</v>
      </c>
      <c r="G1290" s="1">
        <v>2314428</v>
      </c>
      <c r="H1290" t="s">
        <v>49</v>
      </c>
      <c r="I1290" t="s">
        <v>32</v>
      </c>
      <c r="J1290" t="s">
        <v>23</v>
      </c>
      <c r="K1290" s="5">
        <v>20058.3</v>
      </c>
      <c r="L1290" t="s">
        <v>608</v>
      </c>
      <c r="N1290">
        <v>8</v>
      </c>
      <c r="O1290">
        <v>0</v>
      </c>
      <c r="P1290">
        <v>40603</v>
      </c>
      <c r="Q1290">
        <v>528198</v>
      </c>
    </row>
    <row r="1291" spans="1:17" x14ac:dyDescent="0.2">
      <c r="A1291">
        <v>60</v>
      </c>
      <c r="B1291" t="s">
        <v>125</v>
      </c>
      <c r="C1291" t="s">
        <v>16</v>
      </c>
      <c r="D1291" s="4">
        <v>174548</v>
      </c>
      <c r="E1291" t="s">
        <v>17</v>
      </c>
      <c r="F1291">
        <v>721</v>
      </c>
      <c r="G1291" s="1">
        <v>1620681</v>
      </c>
      <c r="H1291" t="s">
        <v>79</v>
      </c>
      <c r="I1291" t="s">
        <v>32</v>
      </c>
      <c r="J1291" t="s">
        <v>126</v>
      </c>
      <c r="K1291" s="5">
        <v>30522.74</v>
      </c>
      <c r="L1291" t="s">
        <v>127</v>
      </c>
      <c r="M1291">
        <v>27</v>
      </c>
      <c r="N1291">
        <v>7</v>
      </c>
      <c r="O1291">
        <v>0</v>
      </c>
      <c r="P1291">
        <v>40489</v>
      </c>
      <c r="Q1291">
        <v>128832</v>
      </c>
    </row>
    <row r="1292" spans="1:17" x14ac:dyDescent="0.2">
      <c r="A1292">
        <v>1181</v>
      </c>
      <c r="B1292" t="s">
        <v>1089</v>
      </c>
      <c r="C1292" t="s">
        <v>34</v>
      </c>
      <c r="D1292" s="4">
        <v>55946</v>
      </c>
      <c r="E1292" t="s">
        <v>17</v>
      </c>
      <c r="F1292">
        <v>727</v>
      </c>
      <c r="G1292" s="1">
        <v>501771</v>
      </c>
      <c r="H1292" t="s">
        <v>42</v>
      </c>
      <c r="I1292" t="s">
        <v>32</v>
      </c>
      <c r="J1292" t="s">
        <v>23</v>
      </c>
      <c r="K1292" s="5">
        <v>8655.4500000000007</v>
      </c>
      <c r="L1292" t="s">
        <v>494</v>
      </c>
      <c r="N1292">
        <v>6</v>
      </c>
      <c r="O1292">
        <v>0</v>
      </c>
      <c r="P1292">
        <v>40432</v>
      </c>
      <c r="Q1292">
        <v>212828</v>
      </c>
    </row>
    <row r="1293" spans="1:17" x14ac:dyDescent="0.2">
      <c r="A1293">
        <v>528</v>
      </c>
      <c r="B1293" t="s">
        <v>611</v>
      </c>
      <c r="C1293" t="s">
        <v>16</v>
      </c>
      <c r="D1293" s="4">
        <v>264836</v>
      </c>
      <c r="E1293" t="s">
        <v>28</v>
      </c>
      <c r="F1293">
        <v>703</v>
      </c>
      <c r="G1293" s="1">
        <v>1277066</v>
      </c>
      <c r="H1293" t="s">
        <v>53</v>
      </c>
      <c r="I1293" t="s">
        <v>19</v>
      </c>
      <c r="J1293" t="s">
        <v>1699</v>
      </c>
      <c r="K1293" s="5">
        <v>14473.44</v>
      </c>
      <c r="L1293" t="s">
        <v>21</v>
      </c>
      <c r="N1293">
        <v>7</v>
      </c>
      <c r="O1293">
        <v>0</v>
      </c>
      <c r="P1293">
        <v>40280</v>
      </c>
      <c r="Q1293">
        <v>249370</v>
      </c>
    </row>
    <row r="1294" spans="1:17" x14ac:dyDescent="0.2">
      <c r="A1294">
        <v>1899</v>
      </c>
      <c r="B1294" t="s">
        <v>1614</v>
      </c>
      <c r="C1294" t="s">
        <v>16</v>
      </c>
      <c r="D1294" s="4">
        <v>78034</v>
      </c>
      <c r="E1294" t="s">
        <v>17</v>
      </c>
      <c r="F1294">
        <v>732</v>
      </c>
      <c r="G1294" s="1">
        <v>936130</v>
      </c>
      <c r="H1294" t="s">
        <v>74</v>
      </c>
      <c r="I1294" t="s">
        <v>19</v>
      </c>
      <c r="J1294" t="s">
        <v>20</v>
      </c>
      <c r="K1294" s="5">
        <v>1739.64</v>
      </c>
      <c r="L1294" t="s">
        <v>155</v>
      </c>
      <c r="N1294">
        <v>2</v>
      </c>
      <c r="O1294">
        <v>0</v>
      </c>
      <c r="P1294">
        <v>39615</v>
      </c>
      <c r="Q1294">
        <v>82368</v>
      </c>
    </row>
    <row r="1295" spans="1:17" x14ac:dyDescent="0.2">
      <c r="A1295">
        <v>1348</v>
      </c>
      <c r="B1295" t="s">
        <v>1213</v>
      </c>
      <c r="C1295" t="s">
        <v>16</v>
      </c>
      <c r="D1295" s="4">
        <v>112728</v>
      </c>
      <c r="E1295" t="s">
        <v>17</v>
      </c>
      <c r="F1295">
        <v>736</v>
      </c>
      <c r="G1295" s="1">
        <v>584079</v>
      </c>
      <c r="H1295" t="s">
        <v>31</v>
      </c>
      <c r="I1295" t="s">
        <v>19</v>
      </c>
      <c r="J1295" t="s">
        <v>23</v>
      </c>
      <c r="K1295" s="5">
        <v>8031.11</v>
      </c>
      <c r="L1295" t="s">
        <v>299</v>
      </c>
      <c r="N1295">
        <v>4</v>
      </c>
      <c r="O1295">
        <v>1</v>
      </c>
      <c r="P1295">
        <v>38893</v>
      </c>
      <c r="Q1295">
        <v>281512</v>
      </c>
    </row>
    <row r="1296" spans="1:17" x14ac:dyDescent="0.2">
      <c r="A1296">
        <v>712</v>
      </c>
      <c r="B1296" t="s">
        <v>757</v>
      </c>
      <c r="C1296" t="s">
        <v>16</v>
      </c>
      <c r="D1296" s="4">
        <v>407132</v>
      </c>
      <c r="E1296" t="s">
        <v>28</v>
      </c>
      <c r="F1296">
        <v>668</v>
      </c>
      <c r="G1296" s="1">
        <v>1233765</v>
      </c>
      <c r="H1296" t="s">
        <v>29</v>
      </c>
      <c r="I1296" t="s">
        <v>32</v>
      </c>
      <c r="J1296" t="s">
        <v>87</v>
      </c>
      <c r="K1296" s="5">
        <v>2868.62</v>
      </c>
      <c r="L1296" t="s">
        <v>456</v>
      </c>
      <c r="N1296">
        <v>12</v>
      </c>
      <c r="O1296">
        <v>0</v>
      </c>
      <c r="P1296">
        <v>38589</v>
      </c>
      <c r="Q1296">
        <v>312466</v>
      </c>
    </row>
    <row r="1297" spans="1:17" x14ac:dyDescent="0.2">
      <c r="A1297">
        <v>284</v>
      </c>
      <c r="B1297" t="s">
        <v>394</v>
      </c>
      <c r="C1297" t="s">
        <v>34</v>
      </c>
      <c r="D1297" s="4">
        <v>88528</v>
      </c>
      <c r="E1297" t="s">
        <v>17</v>
      </c>
      <c r="F1297">
        <v>696</v>
      </c>
      <c r="G1297" s="1">
        <v>993833</v>
      </c>
      <c r="H1297" t="s">
        <v>42</v>
      </c>
      <c r="I1297" t="s">
        <v>32</v>
      </c>
      <c r="J1297" t="s">
        <v>23</v>
      </c>
      <c r="K1297" s="5">
        <v>2550.94</v>
      </c>
      <c r="L1297" t="s">
        <v>395</v>
      </c>
      <c r="M1297">
        <v>35</v>
      </c>
      <c r="N1297">
        <v>11</v>
      </c>
      <c r="O1297">
        <v>0</v>
      </c>
      <c r="P1297">
        <v>38532</v>
      </c>
      <c r="Q1297">
        <v>241142</v>
      </c>
    </row>
    <row r="1298" spans="1:17" x14ac:dyDescent="0.2">
      <c r="A1298">
        <v>94</v>
      </c>
      <c r="B1298" t="s">
        <v>172</v>
      </c>
      <c r="C1298" t="s">
        <v>16</v>
      </c>
      <c r="D1298" s="4">
        <v>156772</v>
      </c>
      <c r="E1298" t="s">
        <v>17</v>
      </c>
      <c r="F1298">
        <v>748</v>
      </c>
      <c r="G1298" s="1">
        <v>1411966</v>
      </c>
      <c r="H1298" t="s">
        <v>79</v>
      </c>
      <c r="I1298" t="s">
        <v>19</v>
      </c>
      <c r="J1298" t="s">
        <v>20</v>
      </c>
      <c r="K1298" s="5">
        <v>22591.38</v>
      </c>
      <c r="L1298" t="s">
        <v>81</v>
      </c>
      <c r="M1298">
        <v>73</v>
      </c>
      <c r="N1298">
        <v>10</v>
      </c>
      <c r="O1298">
        <v>0</v>
      </c>
      <c r="P1298">
        <v>38456</v>
      </c>
      <c r="Q1298">
        <v>251548</v>
      </c>
    </row>
    <row r="1299" spans="1:17" x14ac:dyDescent="0.2">
      <c r="A1299">
        <v>1575</v>
      </c>
      <c r="B1299" t="s">
        <v>1370</v>
      </c>
      <c r="C1299" t="s">
        <v>16</v>
      </c>
      <c r="D1299" s="4">
        <v>343486</v>
      </c>
      <c r="E1299" t="s">
        <v>17</v>
      </c>
      <c r="F1299">
        <v>751</v>
      </c>
      <c r="G1299" s="1">
        <v>6489070</v>
      </c>
      <c r="H1299" t="s">
        <v>31</v>
      </c>
      <c r="I1299" t="s">
        <v>19</v>
      </c>
      <c r="J1299" t="s">
        <v>78</v>
      </c>
      <c r="K1299" s="5">
        <v>3785.37</v>
      </c>
      <c r="L1299" t="s">
        <v>84</v>
      </c>
      <c r="N1299">
        <v>11</v>
      </c>
      <c r="O1299">
        <v>0</v>
      </c>
      <c r="P1299">
        <v>38019</v>
      </c>
      <c r="Q1299">
        <v>285912</v>
      </c>
    </row>
    <row r="1300" spans="1:17" x14ac:dyDescent="0.2">
      <c r="A1300">
        <v>1317</v>
      </c>
      <c r="B1300" t="s">
        <v>1189</v>
      </c>
      <c r="C1300" t="s">
        <v>16</v>
      </c>
      <c r="D1300" s="4">
        <v>108064</v>
      </c>
      <c r="E1300" t="s">
        <v>17</v>
      </c>
      <c r="F1300">
        <v>715</v>
      </c>
      <c r="G1300" s="1">
        <v>563844</v>
      </c>
      <c r="H1300" t="s">
        <v>49</v>
      </c>
      <c r="I1300" t="s">
        <v>32</v>
      </c>
      <c r="J1300" t="s">
        <v>23</v>
      </c>
      <c r="K1300" s="5">
        <v>5920.21</v>
      </c>
      <c r="L1300" t="s">
        <v>672</v>
      </c>
      <c r="M1300">
        <v>47</v>
      </c>
      <c r="N1300">
        <v>3</v>
      </c>
      <c r="O1300">
        <v>0</v>
      </c>
      <c r="P1300">
        <v>37753</v>
      </c>
      <c r="Q1300">
        <v>45034</v>
      </c>
    </row>
    <row r="1301" spans="1:17" x14ac:dyDescent="0.2">
      <c r="A1301">
        <v>1214</v>
      </c>
      <c r="B1301" t="s">
        <v>1107</v>
      </c>
      <c r="C1301" t="s">
        <v>16</v>
      </c>
      <c r="D1301" s="4">
        <v>46596</v>
      </c>
      <c r="E1301" t="s">
        <v>17</v>
      </c>
      <c r="F1301">
        <v>705</v>
      </c>
      <c r="G1301" s="1">
        <v>692664</v>
      </c>
      <c r="H1301" t="s">
        <v>42</v>
      </c>
      <c r="I1301" t="s">
        <v>32</v>
      </c>
      <c r="J1301" t="s">
        <v>23</v>
      </c>
      <c r="K1301" s="5">
        <v>10274.44</v>
      </c>
      <c r="L1301" t="s">
        <v>476</v>
      </c>
      <c r="N1301">
        <v>11</v>
      </c>
      <c r="O1301">
        <v>1</v>
      </c>
      <c r="P1301">
        <v>37430</v>
      </c>
      <c r="Q1301">
        <v>361086</v>
      </c>
    </row>
    <row r="1302" spans="1:17" x14ac:dyDescent="0.2">
      <c r="A1302">
        <v>220</v>
      </c>
      <c r="B1302" t="s">
        <v>325</v>
      </c>
      <c r="C1302" t="s">
        <v>16</v>
      </c>
      <c r="D1302" s="4">
        <v>128832</v>
      </c>
      <c r="E1302" t="s">
        <v>17</v>
      </c>
      <c r="F1302">
        <v>719</v>
      </c>
      <c r="G1302" s="1">
        <v>1483520</v>
      </c>
      <c r="H1302" t="s">
        <v>22</v>
      </c>
      <c r="I1302" t="s">
        <v>32</v>
      </c>
      <c r="J1302" t="s">
        <v>23</v>
      </c>
      <c r="K1302" s="5">
        <v>8381.85</v>
      </c>
      <c r="L1302" t="s">
        <v>326</v>
      </c>
      <c r="M1302">
        <v>38</v>
      </c>
      <c r="N1302">
        <v>4</v>
      </c>
      <c r="O1302">
        <v>0</v>
      </c>
      <c r="P1302">
        <v>36708</v>
      </c>
      <c r="Q1302">
        <v>64372</v>
      </c>
    </row>
    <row r="1303" spans="1:17" x14ac:dyDescent="0.2">
      <c r="A1303">
        <v>1623</v>
      </c>
      <c r="B1303" t="s">
        <v>1410</v>
      </c>
      <c r="C1303" t="s">
        <v>16</v>
      </c>
      <c r="D1303" s="4">
        <v>65230</v>
      </c>
      <c r="E1303" t="s">
        <v>17</v>
      </c>
      <c r="F1303">
        <v>741</v>
      </c>
      <c r="G1303" s="1">
        <v>1107776</v>
      </c>
      <c r="H1303" t="s">
        <v>22</v>
      </c>
      <c r="I1303" t="s">
        <v>32</v>
      </c>
      <c r="J1303" t="s">
        <v>87</v>
      </c>
      <c r="K1303" s="5">
        <v>5686.7</v>
      </c>
      <c r="L1303" t="s">
        <v>267</v>
      </c>
      <c r="N1303">
        <v>7</v>
      </c>
      <c r="O1303">
        <v>0</v>
      </c>
      <c r="P1303">
        <v>36347</v>
      </c>
      <c r="Q1303">
        <v>243298</v>
      </c>
    </row>
    <row r="1304" spans="1:17" x14ac:dyDescent="0.2">
      <c r="A1304">
        <v>729</v>
      </c>
      <c r="B1304" t="s">
        <v>770</v>
      </c>
      <c r="C1304" t="s">
        <v>34</v>
      </c>
      <c r="D1304" s="4">
        <v>111122</v>
      </c>
      <c r="E1304" t="s">
        <v>17</v>
      </c>
      <c r="F1304">
        <v>693</v>
      </c>
      <c r="G1304" s="1">
        <v>767752</v>
      </c>
      <c r="H1304" t="s">
        <v>55</v>
      </c>
      <c r="I1304" t="s">
        <v>32</v>
      </c>
      <c r="J1304" t="s">
        <v>80</v>
      </c>
      <c r="K1304" s="5">
        <v>4184.18</v>
      </c>
      <c r="L1304" t="s">
        <v>460</v>
      </c>
      <c r="N1304">
        <v>3</v>
      </c>
      <c r="O1304">
        <v>0</v>
      </c>
      <c r="P1304">
        <v>35701</v>
      </c>
      <c r="Q1304">
        <v>86658</v>
      </c>
    </row>
    <row r="1305" spans="1:17" x14ac:dyDescent="0.2">
      <c r="A1305">
        <v>1734</v>
      </c>
      <c r="B1305" t="s">
        <v>1493</v>
      </c>
      <c r="C1305" t="s">
        <v>16</v>
      </c>
      <c r="D1305" s="4">
        <v>86592</v>
      </c>
      <c r="E1305" t="s">
        <v>17</v>
      </c>
      <c r="F1305">
        <v>750</v>
      </c>
      <c r="G1305" s="1">
        <v>1065786</v>
      </c>
      <c r="H1305" t="s">
        <v>79</v>
      </c>
      <c r="I1305" t="s">
        <v>32</v>
      </c>
      <c r="J1305" t="s">
        <v>23</v>
      </c>
      <c r="K1305" s="5">
        <v>17407.8</v>
      </c>
      <c r="L1305" t="s">
        <v>159</v>
      </c>
      <c r="N1305">
        <v>6</v>
      </c>
      <c r="O1305">
        <v>0</v>
      </c>
      <c r="P1305">
        <v>35682</v>
      </c>
      <c r="Q1305">
        <v>60654</v>
      </c>
    </row>
    <row r="1306" spans="1:17" x14ac:dyDescent="0.2">
      <c r="A1306">
        <v>83</v>
      </c>
      <c r="B1306" t="s">
        <v>158</v>
      </c>
      <c r="C1306" t="s">
        <v>16</v>
      </c>
      <c r="D1306" s="4">
        <v>392282</v>
      </c>
      <c r="E1306" t="s">
        <v>28</v>
      </c>
      <c r="F1306">
        <v>688</v>
      </c>
      <c r="G1306" s="1">
        <v>974662</v>
      </c>
      <c r="H1306" t="s">
        <v>18</v>
      </c>
      <c r="I1306" t="s">
        <v>19</v>
      </c>
      <c r="J1306" t="s">
        <v>23</v>
      </c>
      <c r="K1306" s="5">
        <v>10396.42</v>
      </c>
      <c r="L1306" t="s">
        <v>30</v>
      </c>
      <c r="M1306">
        <v>10</v>
      </c>
      <c r="N1306">
        <v>11</v>
      </c>
      <c r="O1306">
        <v>0</v>
      </c>
      <c r="P1306">
        <v>35663</v>
      </c>
      <c r="Q1306">
        <v>242946</v>
      </c>
    </row>
    <row r="1307" spans="1:17" x14ac:dyDescent="0.2">
      <c r="A1307">
        <v>1743</v>
      </c>
      <c r="B1307" t="s">
        <v>1500</v>
      </c>
      <c r="C1307" t="s">
        <v>16</v>
      </c>
      <c r="D1307" s="4">
        <v>268994</v>
      </c>
      <c r="E1307" t="s">
        <v>17</v>
      </c>
      <c r="F1307">
        <v>751</v>
      </c>
      <c r="G1307" s="1">
        <v>1490645</v>
      </c>
      <c r="H1307" t="s">
        <v>22</v>
      </c>
      <c r="I1307" t="s">
        <v>19</v>
      </c>
      <c r="J1307" t="s">
        <v>23</v>
      </c>
      <c r="K1307" s="5">
        <v>10161.200000000001</v>
      </c>
      <c r="L1307" t="s">
        <v>559</v>
      </c>
      <c r="N1307">
        <v>7</v>
      </c>
      <c r="O1307">
        <v>0</v>
      </c>
      <c r="P1307">
        <v>35568</v>
      </c>
      <c r="Q1307">
        <v>370986</v>
      </c>
    </row>
    <row r="1308" spans="1:17" x14ac:dyDescent="0.2">
      <c r="A1308">
        <v>1274</v>
      </c>
      <c r="B1308" t="s">
        <v>1156</v>
      </c>
      <c r="C1308" t="s">
        <v>16</v>
      </c>
      <c r="D1308" s="4">
        <v>108174</v>
      </c>
      <c r="E1308" t="s">
        <v>17</v>
      </c>
      <c r="F1308">
        <v>750</v>
      </c>
      <c r="G1308" s="1">
        <v>1603144</v>
      </c>
      <c r="H1308" t="s">
        <v>22</v>
      </c>
      <c r="I1308" t="s">
        <v>25</v>
      </c>
      <c r="J1308" t="s">
        <v>23</v>
      </c>
      <c r="K1308" s="5">
        <v>10580.72</v>
      </c>
      <c r="L1308" t="s">
        <v>1157</v>
      </c>
      <c r="N1308">
        <v>7</v>
      </c>
      <c r="O1308">
        <v>0</v>
      </c>
      <c r="P1308">
        <v>35017</v>
      </c>
      <c r="Q1308">
        <v>737154</v>
      </c>
    </row>
    <row r="1309" spans="1:17" x14ac:dyDescent="0.2">
      <c r="A1309">
        <v>776</v>
      </c>
      <c r="B1309" t="s">
        <v>807</v>
      </c>
      <c r="C1309" t="s">
        <v>16</v>
      </c>
      <c r="D1309" s="4">
        <v>67496</v>
      </c>
      <c r="E1309" t="s">
        <v>17</v>
      </c>
      <c r="F1309">
        <v>725</v>
      </c>
      <c r="G1309" s="1">
        <v>582825</v>
      </c>
      <c r="H1309" t="s">
        <v>22</v>
      </c>
      <c r="I1309" t="s">
        <v>32</v>
      </c>
      <c r="J1309" t="s">
        <v>23</v>
      </c>
      <c r="K1309" s="5">
        <v>5925.34</v>
      </c>
      <c r="L1309" t="s">
        <v>808</v>
      </c>
      <c r="N1309">
        <v>5</v>
      </c>
      <c r="O1309">
        <v>0</v>
      </c>
      <c r="P1309">
        <v>33706</v>
      </c>
      <c r="Q1309">
        <v>112486</v>
      </c>
    </row>
    <row r="1310" spans="1:17" x14ac:dyDescent="0.2">
      <c r="A1310">
        <v>1522</v>
      </c>
      <c r="B1310" t="s">
        <v>1333</v>
      </c>
      <c r="C1310" t="s">
        <v>16</v>
      </c>
      <c r="D1310" s="4">
        <v>133914</v>
      </c>
      <c r="E1310" t="s">
        <v>17</v>
      </c>
      <c r="F1310">
        <v>699</v>
      </c>
      <c r="G1310" s="1">
        <v>1831182</v>
      </c>
      <c r="H1310" t="s">
        <v>42</v>
      </c>
      <c r="I1310" t="s">
        <v>19</v>
      </c>
      <c r="J1310" t="s">
        <v>78</v>
      </c>
      <c r="K1310" s="5">
        <v>17243.45</v>
      </c>
      <c r="L1310" t="s">
        <v>290</v>
      </c>
      <c r="M1310">
        <v>61</v>
      </c>
      <c r="N1310">
        <v>9</v>
      </c>
      <c r="O1310">
        <v>1</v>
      </c>
      <c r="P1310">
        <v>33364</v>
      </c>
      <c r="Q1310">
        <v>58014</v>
      </c>
    </row>
    <row r="1311" spans="1:17" x14ac:dyDescent="0.2">
      <c r="A1311">
        <v>859</v>
      </c>
      <c r="B1311" t="s">
        <v>868</v>
      </c>
      <c r="C1311" t="s">
        <v>16</v>
      </c>
      <c r="D1311" s="4">
        <v>134882</v>
      </c>
      <c r="E1311" t="s">
        <v>17</v>
      </c>
      <c r="F1311">
        <v>738</v>
      </c>
      <c r="G1311" s="1">
        <v>990223</v>
      </c>
      <c r="H1311" t="s">
        <v>31</v>
      </c>
      <c r="I1311" t="s">
        <v>32</v>
      </c>
      <c r="J1311" t="s">
        <v>23</v>
      </c>
      <c r="K1311" s="5">
        <v>13780.51</v>
      </c>
      <c r="L1311" t="s">
        <v>43</v>
      </c>
      <c r="M1311">
        <v>30</v>
      </c>
      <c r="N1311">
        <v>12</v>
      </c>
      <c r="O1311">
        <v>0</v>
      </c>
      <c r="P1311">
        <v>33326</v>
      </c>
      <c r="Q1311">
        <v>85338</v>
      </c>
    </row>
    <row r="1312" spans="1:17" x14ac:dyDescent="0.2">
      <c r="A1312">
        <v>103</v>
      </c>
      <c r="B1312" t="s">
        <v>183</v>
      </c>
      <c r="C1312" t="s">
        <v>34</v>
      </c>
      <c r="D1312" s="4">
        <v>119504</v>
      </c>
      <c r="E1312" t="s">
        <v>17</v>
      </c>
      <c r="F1312">
        <v>745</v>
      </c>
      <c r="G1312" s="1">
        <v>938315</v>
      </c>
      <c r="H1312" t="s">
        <v>42</v>
      </c>
      <c r="I1312" t="s">
        <v>19</v>
      </c>
      <c r="J1312" t="s">
        <v>39</v>
      </c>
      <c r="K1312" s="5">
        <v>11807.17</v>
      </c>
      <c r="L1312" t="s">
        <v>155</v>
      </c>
      <c r="M1312">
        <v>9</v>
      </c>
      <c r="N1312">
        <v>11</v>
      </c>
      <c r="O1312">
        <v>0</v>
      </c>
      <c r="P1312">
        <v>32300</v>
      </c>
      <c r="Q1312">
        <v>104170</v>
      </c>
    </row>
    <row r="1313" spans="1:17" x14ac:dyDescent="0.2">
      <c r="A1313">
        <v>1474</v>
      </c>
      <c r="B1313" t="s">
        <v>1306</v>
      </c>
      <c r="C1313" t="s">
        <v>16</v>
      </c>
      <c r="D1313" s="4">
        <v>29172</v>
      </c>
      <c r="E1313" t="s">
        <v>17</v>
      </c>
      <c r="F1313">
        <v>696</v>
      </c>
      <c r="G1313" s="1">
        <v>406942</v>
      </c>
      <c r="H1313" t="s">
        <v>22</v>
      </c>
      <c r="I1313" t="s">
        <v>25</v>
      </c>
      <c r="J1313" t="s">
        <v>78</v>
      </c>
      <c r="K1313" s="5">
        <v>8850.9599999999991</v>
      </c>
      <c r="L1313" t="s">
        <v>290</v>
      </c>
      <c r="N1313">
        <v>7</v>
      </c>
      <c r="O1313">
        <v>1</v>
      </c>
      <c r="P1313">
        <v>31673</v>
      </c>
      <c r="Q1313">
        <v>188012</v>
      </c>
    </row>
    <row r="1314" spans="1:17" x14ac:dyDescent="0.2">
      <c r="A1314">
        <v>1434</v>
      </c>
      <c r="B1314" t="s">
        <v>1283</v>
      </c>
      <c r="C1314" t="s">
        <v>16</v>
      </c>
      <c r="D1314" s="4">
        <v>24684</v>
      </c>
      <c r="E1314" t="s">
        <v>17</v>
      </c>
      <c r="F1314">
        <v>724</v>
      </c>
      <c r="G1314" s="1">
        <v>697547</v>
      </c>
      <c r="H1314" t="s">
        <v>22</v>
      </c>
      <c r="I1314" t="s">
        <v>19</v>
      </c>
      <c r="J1314" t="s">
        <v>23</v>
      </c>
      <c r="K1314" s="5">
        <v>18310.490000000002</v>
      </c>
      <c r="L1314" t="s">
        <v>50</v>
      </c>
      <c r="N1314">
        <v>6</v>
      </c>
      <c r="O1314">
        <v>0</v>
      </c>
      <c r="P1314">
        <v>31445</v>
      </c>
      <c r="Q1314">
        <v>246026</v>
      </c>
    </row>
    <row r="1315" spans="1:17" x14ac:dyDescent="0.2">
      <c r="A1315">
        <v>1483</v>
      </c>
      <c r="B1315" t="s">
        <v>1309</v>
      </c>
      <c r="C1315" t="s">
        <v>16</v>
      </c>
      <c r="D1315" s="4">
        <v>166232</v>
      </c>
      <c r="E1315" t="s">
        <v>17</v>
      </c>
      <c r="F1315">
        <v>723</v>
      </c>
      <c r="G1315" s="1">
        <v>1152312</v>
      </c>
      <c r="H1315" t="s">
        <v>22</v>
      </c>
      <c r="I1315" t="s">
        <v>32</v>
      </c>
      <c r="J1315" t="s">
        <v>23</v>
      </c>
      <c r="K1315" s="5">
        <v>18532.98</v>
      </c>
      <c r="L1315" t="s">
        <v>359</v>
      </c>
      <c r="M1315">
        <v>65</v>
      </c>
      <c r="N1315">
        <v>6</v>
      </c>
      <c r="O1315">
        <v>1</v>
      </c>
      <c r="P1315">
        <v>31312</v>
      </c>
      <c r="Q1315">
        <v>258918</v>
      </c>
    </row>
    <row r="1316" spans="1:17" x14ac:dyDescent="0.2">
      <c r="A1316">
        <v>1426</v>
      </c>
      <c r="B1316" t="s">
        <v>1275</v>
      </c>
      <c r="C1316" t="s">
        <v>16</v>
      </c>
      <c r="D1316" s="4">
        <v>110286</v>
      </c>
      <c r="E1316" t="s">
        <v>17</v>
      </c>
      <c r="F1316">
        <v>736</v>
      </c>
      <c r="G1316" s="1">
        <v>969513</v>
      </c>
      <c r="H1316" t="s">
        <v>22</v>
      </c>
      <c r="I1316" t="s">
        <v>19</v>
      </c>
      <c r="J1316" t="s">
        <v>20</v>
      </c>
      <c r="K1316" s="5">
        <v>12280.46</v>
      </c>
      <c r="L1316" t="s">
        <v>688</v>
      </c>
      <c r="N1316">
        <v>6</v>
      </c>
      <c r="O1316">
        <v>0</v>
      </c>
      <c r="P1316">
        <v>31160</v>
      </c>
      <c r="Q1316">
        <v>70620</v>
      </c>
    </row>
    <row r="1317" spans="1:17" x14ac:dyDescent="0.2">
      <c r="A1317">
        <v>1684</v>
      </c>
      <c r="B1317" t="s">
        <v>1455</v>
      </c>
      <c r="C1317" t="s">
        <v>16</v>
      </c>
      <c r="D1317" s="4">
        <v>266992</v>
      </c>
      <c r="E1317" t="s">
        <v>17</v>
      </c>
      <c r="F1317">
        <v>745</v>
      </c>
      <c r="G1317" s="1">
        <v>864671</v>
      </c>
      <c r="H1317" t="s">
        <v>42</v>
      </c>
      <c r="I1317" t="s">
        <v>32</v>
      </c>
      <c r="J1317" t="s">
        <v>23</v>
      </c>
      <c r="K1317" s="5">
        <v>1441.15</v>
      </c>
      <c r="L1317" t="s">
        <v>21</v>
      </c>
      <c r="N1317">
        <v>8</v>
      </c>
      <c r="O1317">
        <v>1</v>
      </c>
      <c r="P1317">
        <v>31008</v>
      </c>
      <c r="Q1317">
        <v>398992</v>
      </c>
    </row>
    <row r="1318" spans="1:17" x14ac:dyDescent="0.2">
      <c r="A1318">
        <v>240</v>
      </c>
      <c r="B1318" t="s">
        <v>349</v>
      </c>
      <c r="C1318" t="s">
        <v>16</v>
      </c>
      <c r="D1318" s="4">
        <v>25894</v>
      </c>
      <c r="E1318" t="s">
        <v>17</v>
      </c>
      <c r="F1318">
        <v>748</v>
      </c>
      <c r="G1318" s="1">
        <v>1024727</v>
      </c>
      <c r="H1318" t="s">
        <v>18</v>
      </c>
      <c r="I1318" t="s">
        <v>32</v>
      </c>
      <c r="J1318" t="s">
        <v>23</v>
      </c>
      <c r="K1318" s="5">
        <v>12723.73</v>
      </c>
      <c r="L1318" t="s">
        <v>209</v>
      </c>
      <c r="N1318">
        <v>12</v>
      </c>
      <c r="O1318">
        <v>0</v>
      </c>
      <c r="P1318">
        <v>30590</v>
      </c>
      <c r="Q1318">
        <v>492008</v>
      </c>
    </row>
    <row r="1319" spans="1:17" x14ac:dyDescent="0.2">
      <c r="A1319">
        <v>815</v>
      </c>
      <c r="B1319" t="s">
        <v>838</v>
      </c>
      <c r="C1319" t="s">
        <v>34</v>
      </c>
      <c r="D1319" s="4">
        <v>262988</v>
      </c>
      <c r="E1319" t="s">
        <v>17</v>
      </c>
      <c r="F1319">
        <v>721</v>
      </c>
      <c r="G1319" s="1">
        <v>794960</v>
      </c>
      <c r="H1319" t="s">
        <v>29</v>
      </c>
      <c r="I1319" t="s">
        <v>32</v>
      </c>
      <c r="J1319" t="s">
        <v>23</v>
      </c>
      <c r="K1319" s="5">
        <v>18880.490000000002</v>
      </c>
      <c r="L1319" t="s">
        <v>84</v>
      </c>
      <c r="M1319">
        <v>81</v>
      </c>
      <c r="N1319">
        <v>6</v>
      </c>
      <c r="O1319">
        <v>0</v>
      </c>
      <c r="P1319">
        <v>30267</v>
      </c>
      <c r="Q1319">
        <v>87626</v>
      </c>
    </row>
    <row r="1320" spans="1:17" x14ac:dyDescent="0.2">
      <c r="A1320">
        <v>823</v>
      </c>
      <c r="B1320" t="s">
        <v>847</v>
      </c>
      <c r="C1320" t="s">
        <v>16</v>
      </c>
      <c r="D1320" s="4">
        <v>134684</v>
      </c>
      <c r="E1320" t="s">
        <v>17</v>
      </c>
      <c r="F1320">
        <v>735</v>
      </c>
      <c r="G1320" s="1">
        <v>579899</v>
      </c>
      <c r="H1320" t="s">
        <v>49</v>
      </c>
      <c r="I1320" t="s">
        <v>32</v>
      </c>
      <c r="J1320" t="s">
        <v>23</v>
      </c>
      <c r="K1320" s="5">
        <v>7345.4</v>
      </c>
      <c r="L1320" t="s">
        <v>497</v>
      </c>
      <c r="M1320">
        <v>38</v>
      </c>
      <c r="N1320">
        <v>5</v>
      </c>
      <c r="O1320">
        <v>0</v>
      </c>
      <c r="P1320">
        <v>30115</v>
      </c>
      <c r="Q1320">
        <v>65032</v>
      </c>
    </row>
    <row r="1321" spans="1:17" x14ac:dyDescent="0.2">
      <c r="A1321">
        <v>1237</v>
      </c>
      <c r="B1321" t="s">
        <v>1127</v>
      </c>
      <c r="C1321" t="s">
        <v>34</v>
      </c>
      <c r="D1321" s="4">
        <v>128986</v>
      </c>
      <c r="E1321" t="s">
        <v>17</v>
      </c>
      <c r="F1321">
        <v>747</v>
      </c>
      <c r="G1321" s="1">
        <v>1142622</v>
      </c>
      <c r="H1321" t="s">
        <v>37</v>
      </c>
      <c r="I1321" t="s">
        <v>25</v>
      </c>
      <c r="J1321" t="s">
        <v>23</v>
      </c>
      <c r="K1321" s="5">
        <v>16472.810000000001</v>
      </c>
      <c r="L1321" t="s">
        <v>120</v>
      </c>
      <c r="N1321">
        <v>10</v>
      </c>
      <c r="O1321">
        <v>0</v>
      </c>
      <c r="P1321">
        <v>28994</v>
      </c>
      <c r="Q1321">
        <v>107910</v>
      </c>
    </row>
    <row r="1322" spans="1:17" x14ac:dyDescent="0.2">
      <c r="A1322">
        <v>869</v>
      </c>
      <c r="B1322" t="s">
        <v>874</v>
      </c>
      <c r="C1322" t="s">
        <v>16</v>
      </c>
      <c r="D1322" s="4">
        <v>555060</v>
      </c>
      <c r="E1322" t="s">
        <v>17</v>
      </c>
      <c r="F1322">
        <v>699</v>
      </c>
      <c r="G1322" s="1">
        <v>1143610</v>
      </c>
      <c r="H1322" t="s">
        <v>22</v>
      </c>
      <c r="I1322" t="s">
        <v>19</v>
      </c>
      <c r="J1322" t="s">
        <v>78</v>
      </c>
      <c r="K1322" s="5">
        <v>15152.88</v>
      </c>
      <c r="L1322" t="s">
        <v>363</v>
      </c>
      <c r="M1322">
        <v>15</v>
      </c>
      <c r="N1322">
        <v>6</v>
      </c>
      <c r="O1322">
        <v>0</v>
      </c>
      <c r="P1322">
        <v>28690</v>
      </c>
      <c r="Q1322">
        <v>64262</v>
      </c>
    </row>
    <row r="1323" spans="1:17" x14ac:dyDescent="0.2">
      <c r="A1323">
        <v>15</v>
      </c>
      <c r="B1323" t="s">
        <v>51</v>
      </c>
      <c r="C1323" t="s">
        <v>16</v>
      </c>
      <c r="D1323" s="4">
        <v>234124</v>
      </c>
      <c r="E1323" t="s">
        <v>17</v>
      </c>
      <c r="F1323">
        <v>727</v>
      </c>
      <c r="G1323" s="1">
        <v>693234</v>
      </c>
      <c r="H1323" t="s">
        <v>22</v>
      </c>
      <c r="I1323" t="s">
        <v>32</v>
      </c>
      <c r="J1323" t="s">
        <v>23</v>
      </c>
      <c r="K1323" s="5">
        <v>14211.24</v>
      </c>
      <c r="L1323" t="s">
        <v>52</v>
      </c>
      <c r="M1323">
        <v>46</v>
      </c>
      <c r="N1323">
        <v>10</v>
      </c>
      <c r="O1323">
        <v>1</v>
      </c>
      <c r="P1323">
        <v>28291</v>
      </c>
      <c r="Q1323">
        <v>107052</v>
      </c>
    </row>
    <row r="1324" spans="1:17" x14ac:dyDescent="0.2">
      <c r="A1324">
        <v>770</v>
      </c>
      <c r="B1324" t="s">
        <v>803</v>
      </c>
      <c r="C1324" t="s">
        <v>34</v>
      </c>
      <c r="D1324" s="4">
        <v>105468</v>
      </c>
      <c r="E1324" t="s">
        <v>17</v>
      </c>
      <c r="F1324">
        <v>738</v>
      </c>
      <c r="G1324" s="1">
        <v>702088</v>
      </c>
      <c r="H1324" t="s">
        <v>49</v>
      </c>
      <c r="I1324" t="s">
        <v>32</v>
      </c>
      <c r="J1324" t="s">
        <v>78</v>
      </c>
      <c r="K1324" s="5">
        <v>1006.24</v>
      </c>
      <c r="L1324" t="s">
        <v>672</v>
      </c>
      <c r="M1324">
        <v>42</v>
      </c>
      <c r="N1324">
        <v>13</v>
      </c>
      <c r="O1324">
        <v>0</v>
      </c>
      <c r="P1324">
        <v>28139</v>
      </c>
      <c r="Q1324">
        <v>221650</v>
      </c>
    </row>
    <row r="1325" spans="1:17" x14ac:dyDescent="0.2">
      <c r="A1325">
        <v>1744</v>
      </c>
      <c r="B1325" t="s">
        <v>1501</v>
      </c>
      <c r="C1325" t="s">
        <v>34</v>
      </c>
      <c r="D1325" s="4">
        <v>71258</v>
      </c>
      <c r="E1325" t="s">
        <v>28</v>
      </c>
      <c r="F1325">
        <v>722</v>
      </c>
      <c r="G1325" s="1">
        <v>719549</v>
      </c>
      <c r="H1325" t="s">
        <v>42</v>
      </c>
      <c r="I1325" t="s">
        <v>32</v>
      </c>
      <c r="J1325" t="s">
        <v>23</v>
      </c>
      <c r="K1325" s="5">
        <v>12592.06</v>
      </c>
      <c r="L1325" t="s">
        <v>332</v>
      </c>
      <c r="N1325">
        <v>7</v>
      </c>
      <c r="O1325">
        <v>1</v>
      </c>
      <c r="P1325">
        <v>27569</v>
      </c>
      <c r="Q1325">
        <v>37290</v>
      </c>
    </row>
    <row r="1326" spans="1:17" x14ac:dyDescent="0.2">
      <c r="A1326">
        <v>1207</v>
      </c>
      <c r="B1326" t="s">
        <v>1102</v>
      </c>
      <c r="C1326" t="s">
        <v>16</v>
      </c>
      <c r="D1326" s="4">
        <v>39006</v>
      </c>
      <c r="E1326" t="s">
        <v>17</v>
      </c>
      <c r="F1326">
        <v>717</v>
      </c>
      <c r="G1326" s="1">
        <v>291992</v>
      </c>
      <c r="I1326" t="s">
        <v>32</v>
      </c>
      <c r="J1326" t="s">
        <v>23</v>
      </c>
      <c r="K1326" s="5">
        <v>6034.4</v>
      </c>
      <c r="L1326" t="s">
        <v>58</v>
      </c>
      <c r="M1326">
        <v>43</v>
      </c>
      <c r="N1326">
        <v>8</v>
      </c>
      <c r="O1326">
        <v>1</v>
      </c>
      <c r="P1326">
        <v>27512</v>
      </c>
      <c r="Q1326">
        <v>201630</v>
      </c>
    </row>
    <row r="1327" spans="1:17" x14ac:dyDescent="0.2">
      <c r="A1327">
        <v>1248</v>
      </c>
      <c r="B1327" t="s">
        <v>1136</v>
      </c>
      <c r="C1327" t="s">
        <v>16</v>
      </c>
      <c r="D1327" s="4">
        <v>51414</v>
      </c>
      <c r="E1327" t="s">
        <v>17</v>
      </c>
      <c r="F1327">
        <v>744</v>
      </c>
      <c r="G1327" s="1">
        <v>386118</v>
      </c>
      <c r="H1327" t="s">
        <v>49</v>
      </c>
      <c r="I1327" t="s">
        <v>32</v>
      </c>
      <c r="J1327" t="s">
        <v>23</v>
      </c>
      <c r="K1327" s="5">
        <v>6885.79</v>
      </c>
      <c r="L1327" t="s">
        <v>94</v>
      </c>
      <c r="M1327">
        <v>29</v>
      </c>
      <c r="N1327">
        <v>7</v>
      </c>
      <c r="O1327">
        <v>0</v>
      </c>
      <c r="P1327">
        <v>27360</v>
      </c>
      <c r="Q1327">
        <v>94006</v>
      </c>
    </row>
    <row r="1328" spans="1:17" x14ac:dyDescent="0.2">
      <c r="A1328">
        <v>1545</v>
      </c>
      <c r="B1328" t="s">
        <v>1349</v>
      </c>
      <c r="C1328" t="s">
        <v>16</v>
      </c>
      <c r="D1328" s="4">
        <v>86218</v>
      </c>
      <c r="E1328" t="s">
        <v>17</v>
      </c>
      <c r="F1328">
        <v>720</v>
      </c>
      <c r="G1328" s="1">
        <v>468255</v>
      </c>
      <c r="H1328" t="s">
        <v>74</v>
      </c>
      <c r="I1328" t="s">
        <v>32</v>
      </c>
      <c r="J1328" t="s">
        <v>23</v>
      </c>
      <c r="K1328" s="5">
        <v>12721.07</v>
      </c>
      <c r="L1328" t="s">
        <v>45</v>
      </c>
      <c r="N1328">
        <v>6</v>
      </c>
      <c r="O1328">
        <v>1</v>
      </c>
      <c r="P1328">
        <v>27322</v>
      </c>
      <c r="Q1328">
        <v>158202</v>
      </c>
    </row>
    <row r="1329" spans="1:17" x14ac:dyDescent="0.2">
      <c r="A1329">
        <v>975</v>
      </c>
      <c r="B1329" t="s">
        <v>949</v>
      </c>
      <c r="C1329" t="s">
        <v>16</v>
      </c>
      <c r="D1329" s="4">
        <v>92642</v>
      </c>
      <c r="E1329" t="s">
        <v>28</v>
      </c>
      <c r="F1329">
        <v>689</v>
      </c>
      <c r="G1329" s="1">
        <v>571539</v>
      </c>
      <c r="H1329" t="s">
        <v>42</v>
      </c>
      <c r="I1329" t="s">
        <v>32</v>
      </c>
      <c r="J1329" t="s">
        <v>20</v>
      </c>
      <c r="K1329" s="5">
        <v>5924.96</v>
      </c>
      <c r="L1329" t="s">
        <v>131</v>
      </c>
      <c r="M1329">
        <v>10</v>
      </c>
      <c r="N1329">
        <v>6</v>
      </c>
      <c r="O1329">
        <v>0</v>
      </c>
      <c r="P1329">
        <v>26961</v>
      </c>
      <c r="Q1329">
        <v>90464</v>
      </c>
    </row>
    <row r="1330" spans="1:17" x14ac:dyDescent="0.2">
      <c r="A1330">
        <v>1794</v>
      </c>
      <c r="B1330" t="s">
        <v>1537</v>
      </c>
      <c r="C1330" t="s">
        <v>34</v>
      </c>
      <c r="D1330" s="4">
        <v>370282</v>
      </c>
      <c r="E1330" t="s">
        <v>28</v>
      </c>
      <c r="F1330">
        <v>680</v>
      </c>
      <c r="G1330" s="1">
        <v>999001</v>
      </c>
      <c r="H1330" t="s">
        <v>29</v>
      </c>
      <c r="I1330" t="s">
        <v>19</v>
      </c>
      <c r="J1330" t="s">
        <v>23</v>
      </c>
      <c r="K1330" s="5">
        <v>11155.47</v>
      </c>
      <c r="L1330" t="s">
        <v>311</v>
      </c>
      <c r="N1330">
        <v>10</v>
      </c>
      <c r="O1330">
        <v>1</v>
      </c>
      <c r="P1330">
        <v>26904</v>
      </c>
      <c r="Q1330">
        <v>255288</v>
      </c>
    </row>
    <row r="1331" spans="1:17" x14ac:dyDescent="0.2">
      <c r="A1331">
        <v>1306</v>
      </c>
      <c r="B1331" t="s">
        <v>1182</v>
      </c>
      <c r="C1331" t="s">
        <v>16</v>
      </c>
      <c r="D1331" s="4">
        <v>429264</v>
      </c>
      <c r="E1331" t="s">
        <v>17</v>
      </c>
      <c r="F1331">
        <v>715</v>
      </c>
      <c r="G1331" s="1">
        <v>704387</v>
      </c>
      <c r="H1331" t="s">
        <v>49</v>
      </c>
      <c r="I1331" t="s">
        <v>32</v>
      </c>
      <c r="J1331" t="s">
        <v>23</v>
      </c>
      <c r="K1331" s="5">
        <v>9391.89</v>
      </c>
      <c r="L1331" t="s">
        <v>155</v>
      </c>
      <c r="M1331">
        <v>16</v>
      </c>
      <c r="N1331">
        <v>12</v>
      </c>
      <c r="O1331">
        <v>0</v>
      </c>
      <c r="P1331">
        <v>26809</v>
      </c>
      <c r="Q1331">
        <v>229900</v>
      </c>
    </row>
    <row r="1332" spans="1:17" x14ac:dyDescent="0.2">
      <c r="A1332">
        <v>1978</v>
      </c>
      <c r="B1332" t="s">
        <v>1677</v>
      </c>
      <c r="C1332" t="s">
        <v>16</v>
      </c>
      <c r="D1332" s="4">
        <v>108570</v>
      </c>
      <c r="E1332" t="s">
        <v>17</v>
      </c>
      <c r="F1332">
        <v>742</v>
      </c>
      <c r="G1332" s="1">
        <v>720119</v>
      </c>
      <c r="H1332" t="s">
        <v>22</v>
      </c>
      <c r="I1332" t="s">
        <v>32</v>
      </c>
      <c r="J1332" t="s">
        <v>78</v>
      </c>
      <c r="K1332" s="5">
        <v>6505.03</v>
      </c>
      <c r="L1332" t="s">
        <v>278</v>
      </c>
      <c r="M1332">
        <v>62</v>
      </c>
      <c r="N1332">
        <v>8</v>
      </c>
      <c r="O1332">
        <v>0</v>
      </c>
      <c r="P1332">
        <v>26087</v>
      </c>
      <c r="Q1332">
        <v>97746</v>
      </c>
    </row>
    <row r="1333" spans="1:17" x14ac:dyDescent="0.2">
      <c r="A1333">
        <v>1077</v>
      </c>
      <c r="B1333" t="s">
        <v>1015</v>
      </c>
      <c r="C1333" t="s">
        <v>16</v>
      </c>
      <c r="D1333" s="4">
        <v>104390</v>
      </c>
      <c r="E1333" t="s">
        <v>17</v>
      </c>
      <c r="F1333">
        <v>739</v>
      </c>
      <c r="G1333" s="1">
        <v>1059497</v>
      </c>
      <c r="H1333" t="s">
        <v>22</v>
      </c>
      <c r="I1333" t="s">
        <v>19</v>
      </c>
      <c r="J1333" t="s">
        <v>23</v>
      </c>
      <c r="K1333" s="5">
        <v>3920.08</v>
      </c>
      <c r="L1333" t="s">
        <v>1016</v>
      </c>
      <c r="N1333">
        <v>4</v>
      </c>
      <c r="O1333">
        <v>1</v>
      </c>
      <c r="P1333">
        <v>25536</v>
      </c>
      <c r="Q1333">
        <v>42856</v>
      </c>
    </row>
    <row r="1334" spans="1:17" x14ac:dyDescent="0.2">
      <c r="A1334">
        <v>65</v>
      </c>
      <c r="B1334" t="s">
        <v>133</v>
      </c>
      <c r="C1334" t="s">
        <v>16</v>
      </c>
      <c r="D1334" s="4">
        <v>171248</v>
      </c>
      <c r="E1334" t="s">
        <v>17</v>
      </c>
      <c r="F1334">
        <v>747</v>
      </c>
      <c r="G1334" s="1">
        <v>3035725</v>
      </c>
      <c r="H1334" t="s">
        <v>22</v>
      </c>
      <c r="I1334" t="s">
        <v>19</v>
      </c>
      <c r="J1334" t="s">
        <v>23</v>
      </c>
      <c r="K1334" s="5">
        <v>42500.15</v>
      </c>
      <c r="L1334" t="s">
        <v>134</v>
      </c>
      <c r="M1334">
        <v>17</v>
      </c>
      <c r="N1334">
        <v>11</v>
      </c>
      <c r="O1334">
        <v>0</v>
      </c>
      <c r="P1334">
        <v>25460</v>
      </c>
      <c r="Q1334">
        <v>151140</v>
      </c>
    </row>
    <row r="1335" spans="1:17" x14ac:dyDescent="0.2">
      <c r="A1335">
        <v>1927</v>
      </c>
      <c r="B1335" t="s">
        <v>1638</v>
      </c>
      <c r="C1335" t="s">
        <v>34</v>
      </c>
      <c r="D1335" s="4">
        <v>165616</v>
      </c>
      <c r="E1335" t="s">
        <v>28</v>
      </c>
      <c r="F1335">
        <v>740</v>
      </c>
      <c r="G1335" s="1">
        <v>1087009</v>
      </c>
      <c r="H1335" t="s">
        <v>31</v>
      </c>
      <c r="I1335" t="s">
        <v>19</v>
      </c>
      <c r="J1335" t="s">
        <v>20</v>
      </c>
      <c r="K1335" s="5">
        <v>4212.3</v>
      </c>
      <c r="L1335" t="s">
        <v>384</v>
      </c>
      <c r="N1335">
        <v>4</v>
      </c>
      <c r="O1335">
        <v>0</v>
      </c>
      <c r="P1335">
        <v>24054</v>
      </c>
      <c r="Q1335">
        <v>66286</v>
      </c>
    </row>
    <row r="1336" spans="1:17" x14ac:dyDescent="0.2">
      <c r="A1336">
        <v>596</v>
      </c>
      <c r="B1336" t="s">
        <v>666</v>
      </c>
      <c r="C1336" t="s">
        <v>16</v>
      </c>
      <c r="D1336" s="4">
        <v>109582</v>
      </c>
      <c r="E1336" t="s">
        <v>17</v>
      </c>
      <c r="F1336">
        <v>744</v>
      </c>
      <c r="G1336" s="1">
        <v>1514224</v>
      </c>
      <c r="H1336" t="s">
        <v>49</v>
      </c>
      <c r="I1336" t="s">
        <v>19</v>
      </c>
      <c r="J1336" t="s">
        <v>23</v>
      </c>
      <c r="K1336" s="5">
        <v>10637.34</v>
      </c>
      <c r="L1336" t="s">
        <v>460</v>
      </c>
      <c r="N1336">
        <v>7</v>
      </c>
      <c r="O1336">
        <v>0</v>
      </c>
      <c r="P1336">
        <v>23294</v>
      </c>
      <c r="Q1336">
        <v>85382</v>
      </c>
    </row>
    <row r="1337" spans="1:17" x14ac:dyDescent="0.2">
      <c r="A1337">
        <v>672</v>
      </c>
      <c r="B1337" t="s">
        <v>725</v>
      </c>
      <c r="C1337" t="s">
        <v>16</v>
      </c>
      <c r="D1337" s="4">
        <v>209462</v>
      </c>
      <c r="E1337" t="s">
        <v>28</v>
      </c>
      <c r="F1337">
        <v>669</v>
      </c>
      <c r="G1337" s="1">
        <v>1828009</v>
      </c>
      <c r="H1337" t="s">
        <v>49</v>
      </c>
      <c r="I1337" t="s">
        <v>19</v>
      </c>
      <c r="J1337" t="s">
        <v>20</v>
      </c>
      <c r="K1337" s="5">
        <v>29400.6</v>
      </c>
      <c r="L1337" t="s">
        <v>113</v>
      </c>
      <c r="N1337">
        <v>7</v>
      </c>
      <c r="O1337">
        <v>1</v>
      </c>
      <c r="P1337">
        <v>23028</v>
      </c>
      <c r="Q1337">
        <v>28666</v>
      </c>
    </row>
    <row r="1338" spans="1:17" x14ac:dyDescent="0.2">
      <c r="A1338">
        <v>1930</v>
      </c>
      <c r="B1338" t="s">
        <v>1640</v>
      </c>
      <c r="C1338" t="s">
        <v>16</v>
      </c>
      <c r="D1338" s="4">
        <v>99616</v>
      </c>
      <c r="E1338" t="s">
        <v>17</v>
      </c>
      <c r="F1338">
        <v>741</v>
      </c>
      <c r="G1338" s="1">
        <v>1926467</v>
      </c>
      <c r="H1338" t="s">
        <v>49</v>
      </c>
      <c r="I1338" t="s">
        <v>19</v>
      </c>
      <c r="J1338" t="s">
        <v>23</v>
      </c>
      <c r="K1338" s="5">
        <v>10964.71</v>
      </c>
      <c r="L1338" t="s">
        <v>58</v>
      </c>
      <c r="M1338">
        <v>0</v>
      </c>
      <c r="N1338">
        <v>6</v>
      </c>
      <c r="O1338">
        <v>0</v>
      </c>
      <c r="P1338">
        <v>22515</v>
      </c>
      <c r="Q1338">
        <v>30316</v>
      </c>
    </row>
    <row r="1339" spans="1:17" x14ac:dyDescent="0.2">
      <c r="A1339">
        <v>1974</v>
      </c>
      <c r="B1339" s="2" t="s">
        <v>1673</v>
      </c>
      <c r="C1339" t="s">
        <v>16</v>
      </c>
      <c r="D1339" s="4">
        <v>33484</v>
      </c>
      <c r="E1339" t="s">
        <v>17</v>
      </c>
      <c r="F1339">
        <v>722</v>
      </c>
      <c r="G1339" s="1">
        <v>1530108</v>
      </c>
      <c r="H1339" t="s">
        <v>74</v>
      </c>
      <c r="I1339" t="s">
        <v>32</v>
      </c>
      <c r="J1339" t="s">
        <v>78</v>
      </c>
      <c r="K1339" s="5">
        <v>18871.37</v>
      </c>
      <c r="L1339" t="s">
        <v>189</v>
      </c>
      <c r="M1339">
        <v>24</v>
      </c>
      <c r="N1339">
        <v>19</v>
      </c>
      <c r="O1339">
        <v>0</v>
      </c>
      <c r="P1339">
        <v>21964</v>
      </c>
      <c r="Q1339">
        <v>69102</v>
      </c>
    </row>
    <row r="1340" spans="1:17" x14ac:dyDescent="0.2">
      <c r="A1340">
        <v>1438</v>
      </c>
      <c r="B1340" t="s">
        <v>1287</v>
      </c>
      <c r="C1340" t="s">
        <v>16</v>
      </c>
      <c r="D1340" s="4">
        <v>548790</v>
      </c>
      <c r="E1340" t="s">
        <v>28</v>
      </c>
      <c r="F1340">
        <v>686</v>
      </c>
      <c r="G1340" s="1">
        <v>2972189</v>
      </c>
      <c r="H1340" t="s">
        <v>22</v>
      </c>
      <c r="I1340" t="s">
        <v>19</v>
      </c>
      <c r="J1340" t="s">
        <v>80</v>
      </c>
      <c r="K1340" s="5">
        <v>6885.6</v>
      </c>
      <c r="L1340" t="s">
        <v>527</v>
      </c>
      <c r="M1340">
        <v>41</v>
      </c>
      <c r="N1340">
        <v>12</v>
      </c>
      <c r="O1340">
        <v>0</v>
      </c>
      <c r="P1340">
        <v>21565</v>
      </c>
      <c r="Q1340">
        <v>402930</v>
      </c>
    </row>
    <row r="1341" spans="1:17" x14ac:dyDescent="0.2">
      <c r="A1341">
        <v>116</v>
      </c>
      <c r="B1341" t="s">
        <v>201</v>
      </c>
      <c r="C1341" t="s">
        <v>16</v>
      </c>
      <c r="D1341" s="4">
        <v>354046</v>
      </c>
      <c r="E1341" t="s">
        <v>28</v>
      </c>
      <c r="F1341">
        <v>676</v>
      </c>
      <c r="G1341" s="1">
        <v>1815469</v>
      </c>
      <c r="H1341" t="s">
        <v>22</v>
      </c>
      <c r="I1341" t="s">
        <v>19</v>
      </c>
      <c r="J1341" t="s">
        <v>20</v>
      </c>
      <c r="K1341" s="5">
        <v>5522.16</v>
      </c>
      <c r="L1341" t="s">
        <v>155</v>
      </c>
      <c r="M1341">
        <v>6</v>
      </c>
      <c r="N1341">
        <v>6</v>
      </c>
      <c r="O1341">
        <v>0</v>
      </c>
      <c r="P1341">
        <v>20976</v>
      </c>
      <c r="Q1341">
        <v>70840</v>
      </c>
    </row>
    <row r="1342" spans="1:17" x14ac:dyDescent="0.2">
      <c r="A1342">
        <v>134</v>
      </c>
      <c r="B1342" t="s">
        <v>221</v>
      </c>
      <c r="C1342" t="s">
        <v>16</v>
      </c>
      <c r="D1342" s="4">
        <v>54076</v>
      </c>
      <c r="E1342" t="s">
        <v>17</v>
      </c>
      <c r="F1342">
        <v>744</v>
      </c>
      <c r="G1342" s="1">
        <v>485697</v>
      </c>
      <c r="H1342" t="s">
        <v>74</v>
      </c>
      <c r="I1342" t="s">
        <v>32</v>
      </c>
      <c r="J1342" t="s">
        <v>23</v>
      </c>
      <c r="K1342" s="5">
        <v>2655.06</v>
      </c>
      <c r="L1342" t="s">
        <v>222</v>
      </c>
      <c r="N1342">
        <v>6</v>
      </c>
      <c r="O1342">
        <v>0</v>
      </c>
      <c r="P1342">
        <v>19988</v>
      </c>
      <c r="Q1342">
        <v>282260</v>
      </c>
    </row>
    <row r="1343" spans="1:17" x14ac:dyDescent="0.2">
      <c r="A1343">
        <v>423</v>
      </c>
      <c r="B1343" t="s">
        <v>528</v>
      </c>
      <c r="C1343" t="s">
        <v>16</v>
      </c>
      <c r="D1343" s="4">
        <v>87472</v>
      </c>
      <c r="E1343" t="s">
        <v>17</v>
      </c>
      <c r="F1343">
        <v>695</v>
      </c>
      <c r="G1343" s="1">
        <v>679896</v>
      </c>
      <c r="H1343" t="s">
        <v>49</v>
      </c>
      <c r="I1343" t="s">
        <v>19</v>
      </c>
      <c r="J1343" t="s">
        <v>80</v>
      </c>
      <c r="K1343" s="5">
        <v>6872.68</v>
      </c>
      <c r="L1343" t="s">
        <v>209</v>
      </c>
      <c r="N1343">
        <v>4</v>
      </c>
      <c r="O1343">
        <v>0</v>
      </c>
      <c r="P1343">
        <v>19912</v>
      </c>
      <c r="Q1343">
        <v>133210</v>
      </c>
    </row>
    <row r="1344" spans="1:17" x14ac:dyDescent="0.2">
      <c r="A1344">
        <v>229</v>
      </c>
      <c r="B1344" t="s">
        <v>337</v>
      </c>
      <c r="C1344" t="s">
        <v>34</v>
      </c>
      <c r="D1344" s="4">
        <v>83864</v>
      </c>
      <c r="E1344" t="s">
        <v>17</v>
      </c>
      <c r="F1344">
        <v>699</v>
      </c>
      <c r="G1344" s="1">
        <v>564414</v>
      </c>
      <c r="H1344" t="s">
        <v>37</v>
      </c>
      <c r="I1344" t="s">
        <v>32</v>
      </c>
      <c r="J1344" t="s">
        <v>23</v>
      </c>
      <c r="K1344" s="5">
        <v>11711.6</v>
      </c>
      <c r="L1344" t="s">
        <v>65</v>
      </c>
      <c r="M1344">
        <v>53</v>
      </c>
      <c r="N1344">
        <v>12</v>
      </c>
      <c r="O1344">
        <v>0</v>
      </c>
      <c r="P1344">
        <v>18639</v>
      </c>
      <c r="Q1344">
        <v>107932</v>
      </c>
    </row>
    <row r="1345" spans="1:17" x14ac:dyDescent="0.2">
      <c r="A1345">
        <v>1308</v>
      </c>
      <c r="B1345" t="s">
        <v>1184</v>
      </c>
      <c r="C1345" t="s">
        <v>16</v>
      </c>
      <c r="D1345" s="4">
        <v>306240</v>
      </c>
      <c r="E1345" t="s">
        <v>17</v>
      </c>
      <c r="F1345">
        <v>714</v>
      </c>
      <c r="G1345" s="1">
        <v>1205683</v>
      </c>
      <c r="H1345" t="s">
        <v>53</v>
      </c>
      <c r="I1345" t="s">
        <v>32</v>
      </c>
      <c r="J1345" t="s">
        <v>23</v>
      </c>
      <c r="K1345" s="5">
        <v>9725.7199999999993</v>
      </c>
      <c r="L1345" t="s">
        <v>628</v>
      </c>
      <c r="M1345">
        <v>8</v>
      </c>
      <c r="N1345">
        <v>7</v>
      </c>
      <c r="O1345">
        <v>0</v>
      </c>
      <c r="P1345">
        <v>18506</v>
      </c>
      <c r="Q1345">
        <v>93192</v>
      </c>
    </row>
    <row r="1346" spans="1:17" x14ac:dyDescent="0.2">
      <c r="A1346">
        <v>1279</v>
      </c>
      <c r="B1346" t="s">
        <v>1161</v>
      </c>
      <c r="C1346" t="s">
        <v>16</v>
      </c>
      <c r="D1346" s="4">
        <v>699006</v>
      </c>
      <c r="E1346" t="s">
        <v>28</v>
      </c>
      <c r="F1346">
        <v>707</v>
      </c>
      <c r="G1346" s="1">
        <v>1886510</v>
      </c>
      <c r="H1346" t="s">
        <v>37</v>
      </c>
      <c r="I1346" t="s">
        <v>32</v>
      </c>
      <c r="J1346" t="s">
        <v>23</v>
      </c>
      <c r="K1346" s="5">
        <v>16349.88</v>
      </c>
      <c r="L1346" t="s">
        <v>84</v>
      </c>
      <c r="N1346">
        <v>6</v>
      </c>
      <c r="O1346">
        <v>0</v>
      </c>
      <c r="P1346">
        <v>18411</v>
      </c>
      <c r="Q1346">
        <v>204996</v>
      </c>
    </row>
    <row r="1347" spans="1:17" x14ac:dyDescent="0.2">
      <c r="A1347">
        <v>1827</v>
      </c>
      <c r="B1347" t="s">
        <v>1565</v>
      </c>
      <c r="C1347" t="s">
        <v>34</v>
      </c>
      <c r="D1347" s="4">
        <v>44660</v>
      </c>
      <c r="E1347" t="s">
        <v>17</v>
      </c>
      <c r="F1347">
        <v>715</v>
      </c>
      <c r="G1347" s="1">
        <v>867749</v>
      </c>
      <c r="H1347" t="s">
        <v>37</v>
      </c>
      <c r="I1347" t="s">
        <v>32</v>
      </c>
      <c r="J1347" t="s">
        <v>78</v>
      </c>
      <c r="K1347" s="5">
        <v>7672.39</v>
      </c>
      <c r="L1347" t="s">
        <v>197</v>
      </c>
      <c r="N1347">
        <v>5</v>
      </c>
      <c r="O1347">
        <v>0</v>
      </c>
      <c r="P1347">
        <v>16986</v>
      </c>
      <c r="Q1347">
        <v>22330</v>
      </c>
    </row>
    <row r="1348" spans="1:17" x14ac:dyDescent="0.2">
      <c r="A1348">
        <v>804</v>
      </c>
      <c r="B1348" t="s">
        <v>831</v>
      </c>
      <c r="C1348" t="s">
        <v>16</v>
      </c>
      <c r="D1348" s="4">
        <v>109582</v>
      </c>
      <c r="E1348" t="s">
        <v>17</v>
      </c>
      <c r="F1348">
        <v>744</v>
      </c>
      <c r="G1348" s="1">
        <v>813903</v>
      </c>
      <c r="H1348" t="s">
        <v>42</v>
      </c>
      <c r="I1348" t="s">
        <v>32</v>
      </c>
      <c r="J1348" t="s">
        <v>23</v>
      </c>
      <c r="K1348" s="5">
        <v>11665.81</v>
      </c>
      <c r="L1348" t="s">
        <v>352</v>
      </c>
      <c r="N1348">
        <v>6</v>
      </c>
      <c r="O1348">
        <v>0</v>
      </c>
      <c r="P1348">
        <v>16910</v>
      </c>
      <c r="Q1348">
        <v>89760</v>
      </c>
    </row>
    <row r="1349" spans="1:17" x14ac:dyDescent="0.2">
      <c r="A1349">
        <v>499</v>
      </c>
      <c r="B1349" t="s">
        <v>590</v>
      </c>
      <c r="C1349" t="s">
        <v>16</v>
      </c>
      <c r="D1349" s="4">
        <v>66572</v>
      </c>
      <c r="E1349" t="s">
        <v>17</v>
      </c>
      <c r="F1349">
        <v>747</v>
      </c>
      <c r="G1349" s="1">
        <v>785707</v>
      </c>
      <c r="H1349" t="s">
        <v>42</v>
      </c>
      <c r="I1349" t="s">
        <v>19</v>
      </c>
      <c r="J1349" t="s">
        <v>78</v>
      </c>
      <c r="K1349" s="5">
        <v>13618.82</v>
      </c>
      <c r="L1349" t="s">
        <v>591</v>
      </c>
      <c r="N1349">
        <v>7</v>
      </c>
      <c r="O1349">
        <v>0</v>
      </c>
      <c r="P1349">
        <v>16302</v>
      </c>
      <c r="Q1349">
        <v>132990</v>
      </c>
    </row>
    <row r="1350" spans="1:17" x14ac:dyDescent="0.2">
      <c r="A1350">
        <v>1871</v>
      </c>
      <c r="B1350" t="s">
        <v>1593</v>
      </c>
      <c r="C1350" t="s">
        <v>34</v>
      </c>
      <c r="D1350" s="4">
        <v>26708</v>
      </c>
      <c r="E1350" t="s">
        <v>17</v>
      </c>
      <c r="F1350">
        <v>715</v>
      </c>
      <c r="G1350" s="1">
        <v>192166</v>
      </c>
      <c r="H1350" t="s">
        <v>42</v>
      </c>
      <c r="I1350" t="s">
        <v>32</v>
      </c>
      <c r="J1350" t="s">
        <v>23</v>
      </c>
      <c r="K1350" s="5">
        <v>1326.01</v>
      </c>
      <c r="L1350" t="s">
        <v>710</v>
      </c>
      <c r="M1350">
        <v>6</v>
      </c>
      <c r="N1350">
        <v>4</v>
      </c>
      <c r="O1350">
        <v>0</v>
      </c>
      <c r="P1350">
        <v>15409</v>
      </c>
      <c r="Q1350">
        <v>283250</v>
      </c>
    </row>
    <row r="1351" spans="1:17" x14ac:dyDescent="0.2">
      <c r="A1351">
        <v>1223</v>
      </c>
      <c r="B1351" t="s">
        <v>1114</v>
      </c>
      <c r="C1351" t="s">
        <v>16</v>
      </c>
      <c r="D1351" s="4">
        <v>21824</v>
      </c>
      <c r="E1351" t="s">
        <v>17</v>
      </c>
      <c r="F1351">
        <v>748</v>
      </c>
      <c r="G1351" s="1">
        <v>622041</v>
      </c>
      <c r="H1351" t="s">
        <v>37</v>
      </c>
      <c r="I1351" t="s">
        <v>32</v>
      </c>
      <c r="J1351" t="s">
        <v>119</v>
      </c>
      <c r="K1351" s="5">
        <v>6163.6</v>
      </c>
      <c r="L1351" t="s">
        <v>127</v>
      </c>
      <c r="N1351">
        <v>6</v>
      </c>
      <c r="O1351">
        <v>0</v>
      </c>
      <c r="P1351">
        <v>15333</v>
      </c>
      <c r="Q1351">
        <v>21824</v>
      </c>
    </row>
    <row r="1352" spans="1:17" x14ac:dyDescent="0.2">
      <c r="A1352">
        <v>1255</v>
      </c>
      <c r="B1352" t="s">
        <v>1143</v>
      </c>
      <c r="C1352" t="s">
        <v>16</v>
      </c>
      <c r="D1352" s="4">
        <v>218878</v>
      </c>
      <c r="E1352" t="s">
        <v>17</v>
      </c>
      <c r="F1352">
        <v>747</v>
      </c>
      <c r="G1352" s="1">
        <v>1058642</v>
      </c>
      <c r="H1352" t="s">
        <v>42</v>
      </c>
      <c r="I1352" t="s">
        <v>25</v>
      </c>
      <c r="J1352" t="s">
        <v>20</v>
      </c>
      <c r="K1352" s="5">
        <v>11115.76</v>
      </c>
      <c r="L1352" t="s">
        <v>261</v>
      </c>
      <c r="N1352">
        <v>9</v>
      </c>
      <c r="O1352">
        <v>0</v>
      </c>
      <c r="P1352">
        <v>15086</v>
      </c>
      <c r="Q1352">
        <v>356466</v>
      </c>
    </row>
    <row r="1353" spans="1:17" x14ac:dyDescent="0.2">
      <c r="A1353">
        <v>906</v>
      </c>
      <c r="B1353" t="s">
        <v>904</v>
      </c>
      <c r="C1353" t="s">
        <v>34</v>
      </c>
      <c r="D1353" s="4">
        <v>495066</v>
      </c>
      <c r="E1353" t="s">
        <v>17</v>
      </c>
      <c r="F1353">
        <v>712</v>
      </c>
      <c r="G1353" s="1">
        <v>1766012</v>
      </c>
      <c r="H1353" t="s">
        <v>29</v>
      </c>
      <c r="I1353" t="s">
        <v>32</v>
      </c>
      <c r="J1353" t="s">
        <v>23</v>
      </c>
      <c r="K1353" s="5">
        <v>23693.95</v>
      </c>
      <c r="L1353" t="s">
        <v>114</v>
      </c>
      <c r="M1353">
        <v>45</v>
      </c>
      <c r="N1353">
        <v>11</v>
      </c>
      <c r="O1353">
        <v>0</v>
      </c>
      <c r="P1353">
        <v>14991</v>
      </c>
      <c r="Q1353">
        <v>168432</v>
      </c>
    </row>
    <row r="1354" spans="1:17" x14ac:dyDescent="0.2">
      <c r="A1354">
        <v>1757</v>
      </c>
      <c r="B1354" t="s">
        <v>1513</v>
      </c>
      <c r="C1354" t="s">
        <v>34</v>
      </c>
      <c r="D1354" s="4">
        <v>151118</v>
      </c>
      <c r="E1354" t="s">
        <v>17</v>
      </c>
      <c r="F1354">
        <v>738</v>
      </c>
      <c r="G1354" s="1">
        <v>932235</v>
      </c>
      <c r="H1354" t="s">
        <v>22</v>
      </c>
      <c r="I1354" t="s">
        <v>32</v>
      </c>
      <c r="J1354" t="s">
        <v>23</v>
      </c>
      <c r="K1354" s="5">
        <v>22140.51</v>
      </c>
      <c r="L1354" t="s">
        <v>354</v>
      </c>
      <c r="M1354">
        <v>6</v>
      </c>
      <c r="N1354">
        <v>15</v>
      </c>
      <c r="O1354">
        <v>0</v>
      </c>
      <c r="P1354">
        <v>14649</v>
      </c>
      <c r="Q1354">
        <v>678744</v>
      </c>
    </row>
    <row r="1355" spans="1:17" x14ac:dyDescent="0.2">
      <c r="A1355">
        <v>614</v>
      </c>
      <c r="B1355" t="s">
        <v>685</v>
      </c>
      <c r="C1355" t="s">
        <v>16</v>
      </c>
      <c r="D1355" s="4">
        <v>77814</v>
      </c>
      <c r="E1355" t="s">
        <v>17</v>
      </c>
      <c r="F1355">
        <v>748</v>
      </c>
      <c r="G1355" s="1">
        <v>529967</v>
      </c>
      <c r="H1355" t="s">
        <v>42</v>
      </c>
      <c r="I1355" t="s">
        <v>19</v>
      </c>
      <c r="J1355" t="s">
        <v>23</v>
      </c>
      <c r="K1355" s="5">
        <v>2534.98</v>
      </c>
      <c r="L1355" t="s">
        <v>81</v>
      </c>
      <c r="M1355">
        <v>80</v>
      </c>
      <c r="N1355">
        <v>4</v>
      </c>
      <c r="O1355">
        <v>1</v>
      </c>
      <c r="P1355">
        <v>14383</v>
      </c>
      <c r="Q1355">
        <v>333058</v>
      </c>
    </row>
    <row r="1356" spans="1:17" x14ac:dyDescent="0.2">
      <c r="A1356">
        <v>1336</v>
      </c>
      <c r="B1356" t="s">
        <v>1203</v>
      </c>
      <c r="C1356" t="s">
        <v>16</v>
      </c>
      <c r="D1356" s="4">
        <v>150216</v>
      </c>
      <c r="E1356" t="s">
        <v>17</v>
      </c>
      <c r="F1356">
        <v>740</v>
      </c>
      <c r="G1356" s="1">
        <v>1760597</v>
      </c>
      <c r="H1356" t="s">
        <v>74</v>
      </c>
      <c r="I1356" t="s">
        <v>32</v>
      </c>
      <c r="J1356" t="s">
        <v>23</v>
      </c>
      <c r="K1356" s="5">
        <v>9551.2999999999993</v>
      </c>
      <c r="L1356" t="s">
        <v>111</v>
      </c>
      <c r="M1356">
        <v>16</v>
      </c>
      <c r="N1356">
        <v>9</v>
      </c>
      <c r="O1356">
        <v>0</v>
      </c>
      <c r="P1356">
        <v>13129</v>
      </c>
      <c r="Q1356">
        <v>183040</v>
      </c>
    </row>
    <row r="1357" spans="1:17" x14ac:dyDescent="0.2">
      <c r="A1357">
        <v>570</v>
      </c>
      <c r="B1357" t="s">
        <v>645</v>
      </c>
      <c r="C1357" t="s">
        <v>16</v>
      </c>
      <c r="D1357" s="4">
        <v>172040</v>
      </c>
      <c r="E1357" t="s">
        <v>17</v>
      </c>
      <c r="F1357">
        <v>748</v>
      </c>
      <c r="G1357" s="1">
        <v>670985</v>
      </c>
      <c r="H1357" t="s">
        <v>22</v>
      </c>
      <c r="I1357" t="s">
        <v>19</v>
      </c>
      <c r="J1357" t="s">
        <v>39</v>
      </c>
      <c r="K1357" s="5">
        <v>10847.48</v>
      </c>
      <c r="L1357" t="s">
        <v>182</v>
      </c>
      <c r="N1357">
        <v>6</v>
      </c>
      <c r="O1357">
        <v>0</v>
      </c>
      <c r="P1357">
        <v>12901</v>
      </c>
      <c r="Q1357">
        <v>164186</v>
      </c>
    </row>
    <row r="1358" spans="1:17" x14ac:dyDescent="0.2">
      <c r="A1358">
        <v>1989</v>
      </c>
      <c r="B1358" t="s">
        <v>1687</v>
      </c>
      <c r="C1358" t="s">
        <v>16</v>
      </c>
      <c r="D1358" s="4">
        <v>218944</v>
      </c>
      <c r="E1358" t="s">
        <v>17</v>
      </c>
      <c r="F1358">
        <v>727</v>
      </c>
      <c r="G1358" s="1">
        <v>718542</v>
      </c>
      <c r="H1358" t="s">
        <v>22</v>
      </c>
      <c r="I1358" t="s">
        <v>32</v>
      </c>
      <c r="J1358" t="s">
        <v>126</v>
      </c>
      <c r="K1358" s="5">
        <v>11616.22</v>
      </c>
      <c r="L1358" t="s">
        <v>494</v>
      </c>
      <c r="M1358">
        <v>33</v>
      </c>
      <c r="N1358">
        <v>12</v>
      </c>
      <c r="O1358">
        <v>0</v>
      </c>
      <c r="P1358">
        <v>10564</v>
      </c>
      <c r="Q1358">
        <v>532114</v>
      </c>
    </row>
    <row r="1359" spans="1:17" x14ac:dyDescent="0.2">
      <c r="A1359">
        <v>324</v>
      </c>
      <c r="B1359" t="s">
        <v>431</v>
      </c>
      <c r="C1359" t="s">
        <v>16</v>
      </c>
      <c r="D1359" s="4">
        <v>154748</v>
      </c>
      <c r="E1359" t="s">
        <v>17</v>
      </c>
      <c r="F1359">
        <v>748</v>
      </c>
      <c r="G1359" s="1">
        <v>1603657</v>
      </c>
      <c r="H1359" t="s">
        <v>18</v>
      </c>
      <c r="I1359" t="s">
        <v>19</v>
      </c>
      <c r="J1359" t="s">
        <v>78</v>
      </c>
      <c r="K1359" s="5">
        <v>8539.5499999999993</v>
      </c>
      <c r="L1359" t="s">
        <v>265</v>
      </c>
      <c r="N1359">
        <v>11</v>
      </c>
      <c r="O1359">
        <v>0</v>
      </c>
      <c r="P1359">
        <v>9842</v>
      </c>
      <c r="Q1359">
        <v>1425820</v>
      </c>
    </row>
    <row r="1360" spans="1:17" x14ac:dyDescent="0.2">
      <c r="A1360">
        <v>739</v>
      </c>
      <c r="B1360" t="s">
        <v>778</v>
      </c>
      <c r="C1360" t="s">
        <v>16</v>
      </c>
      <c r="D1360" s="4">
        <v>107998</v>
      </c>
      <c r="E1360" t="s">
        <v>17</v>
      </c>
      <c r="F1360">
        <v>750</v>
      </c>
      <c r="G1360" s="1">
        <v>634182</v>
      </c>
      <c r="H1360" t="s">
        <v>42</v>
      </c>
      <c r="I1360" t="s">
        <v>32</v>
      </c>
      <c r="J1360" t="s">
        <v>23</v>
      </c>
      <c r="K1360" s="5">
        <v>14210.86</v>
      </c>
      <c r="L1360" t="s">
        <v>372</v>
      </c>
      <c r="N1360">
        <v>21</v>
      </c>
      <c r="O1360">
        <v>0</v>
      </c>
      <c r="P1360">
        <v>9177</v>
      </c>
      <c r="Q1360">
        <v>2125178</v>
      </c>
    </row>
    <row r="1361" spans="1:17" x14ac:dyDescent="0.2">
      <c r="A1361">
        <v>1300</v>
      </c>
      <c r="B1361" t="s">
        <v>1178</v>
      </c>
      <c r="C1361" t="s">
        <v>16</v>
      </c>
      <c r="D1361" s="4">
        <v>394900</v>
      </c>
      <c r="E1361" t="s">
        <v>17</v>
      </c>
      <c r="F1361">
        <v>747</v>
      </c>
      <c r="G1361" s="1">
        <v>1686269</v>
      </c>
      <c r="H1361" t="s">
        <v>79</v>
      </c>
      <c r="I1361" t="s">
        <v>32</v>
      </c>
      <c r="J1361" t="s">
        <v>23</v>
      </c>
      <c r="K1361" s="5">
        <v>15878.87</v>
      </c>
      <c r="L1361" t="s">
        <v>1047</v>
      </c>
      <c r="M1361">
        <v>54</v>
      </c>
      <c r="N1361">
        <v>12</v>
      </c>
      <c r="O1361">
        <v>0</v>
      </c>
      <c r="P1361">
        <v>8987</v>
      </c>
      <c r="Q1361">
        <v>611688</v>
      </c>
    </row>
    <row r="1362" spans="1:17" x14ac:dyDescent="0.2">
      <c r="A1362">
        <v>1332</v>
      </c>
      <c r="B1362" t="s">
        <v>1200</v>
      </c>
      <c r="C1362" t="s">
        <v>16</v>
      </c>
      <c r="D1362" s="4">
        <v>213752</v>
      </c>
      <c r="E1362" t="s">
        <v>17</v>
      </c>
      <c r="F1362">
        <v>747</v>
      </c>
      <c r="G1362" s="1">
        <v>1153794</v>
      </c>
      <c r="H1362" t="s">
        <v>22</v>
      </c>
      <c r="I1362" t="s">
        <v>32</v>
      </c>
      <c r="J1362" t="s">
        <v>23</v>
      </c>
      <c r="K1362" s="5">
        <v>19056.810000000001</v>
      </c>
      <c r="L1362" t="s">
        <v>113</v>
      </c>
      <c r="M1362">
        <v>19</v>
      </c>
      <c r="N1362">
        <v>10</v>
      </c>
      <c r="O1362">
        <v>0</v>
      </c>
      <c r="P1362">
        <v>8474</v>
      </c>
      <c r="Q1362">
        <v>755326</v>
      </c>
    </row>
    <row r="1363" spans="1:17" x14ac:dyDescent="0.2">
      <c r="A1363">
        <v>182</v>
      </c>
      <c r="B1363" t="s">
        <v>280</v>
      </c>
      <c r="C1363" t="s">
        <v>34</v>
      </c>
      <c r="D1363" s="4">
        <v>25806</v>
      </c>
      <c r="E1363" t="s">
        <v>17</v>
      </c>
      <c r="F1363">
        <v>685</v>
      </c>
      <c r="G1363" s="1">
        <v>742976</v>
      </c>
      <c r="H1363" t="s">
        <v>18</v>
      </c>
      <c r="I1363" t="s">
        <v>32</v>
      </c>
      <c r="J1363" t="s">
        <v>78</v>
      </c>
      <c r="K1363" s="5">
        <v>6377.16</v>
      </c>
      <c r="L1363" t="s">
        <v>281</v>
      </c>
      <c r="M1363">
        <v>35</v>
      </c>
      <c r="N1363">
        <v>5</v>
      </c>
      <c r="O1363">
        <v>0</v>
      </c>
      <c r="P1363">
        <v>8189</v>
      </c>
      <c r="Q1363">
        <v>47432</v>
      </c>
    </row>
    <row r="1364" spans="1:17" x14ac:dyDescent="0.2">
      <c r="A1364">
        <v>162</v>
      </c>
      <c r="B1364" t="s">
        <v>256</v>
      </c>
      <c r="C1364" t="s">
        <v>34</v>
      </c>
      <c r="D1364" s="4">
        <v>156178</v>
      </c>
      <c r="E1364" t="s">
        <v>17</v>
      </c>
      <c r="F1364">
        <v>716</v>
      </c>
      <c r="G1364" s="1">
        <v>1124040</v>
      </c>
      <c r="H1364" t="s">
        <v>29</v>
      </c>
      <c r="I1364" t="s">
        <v>32</v>
      </c>
      <c r="J1364" t="s">
        <v>78</v>
      </c>
      <c r="K1364" s="5">
        <v>8617.64</v>
      </c>
      <c r="L1364" t="s">
        <v>30</v>
      </c>
      <c r="M1364">
        <v>33</v>
      </c>
      <c r="N1364">
        <v>9</v>
      </c>
      <c r="O1364">
        <v>5</v>
      </c>
      <c r="P1364">
        <v>6194</v>
      </c>
      <c r="Q1364">
        <v>108790</v>
      </c>
    </row>
    <row r="1365" spans="1:17" x14ac:dyDescent="0.2">
      <c r="A1365">
        <v>363</v>
      </c>
      <c r="B1365" t="s">
        <v>469</v>
      </c>
      <c r="C1365" t="s">
        <v>16</v>
      </c>
      <c r="D1365" s="4">
        <v>43318</v>
      </c>
      <c r="E1365" t="s">
        <v>17</v>
      </c>
      <c r="F1365">
        <v>708</v>
      </c>
      <c r="G1365" s="1">
        <v>897769</v>
      </c>
      <c r="H1365" t="s">
        <v>49</v>
      </c>
      <c r="I1365" t="s">
        <v>32</v>
      </c>
      <c r="J1365" t="s">
        <v>78</v>
      </c>
      <c r="K1365" s="5">
        <v>7391.57</v>
      </c>
      <c r="L1365" t="s">
        <v>173</v>
      </c>
      <c r="N1365">
        <v>2</v>
      </c>
      <c r="O1365">
        <v>0</v>
      </c>
      <c r="P1365">
        <v>3382</v>
      </c>
      <c r="Q1365">
        <v>4334</v>
      </c>
    </row>
    <row r="1366" spans="1:17" x14ac:dyDescent="0.2">
      <c r="A1366">
        <v>913</v>
      </c>
      <c r="B1366" t="s">
        <v>910</v>
      </c>
      <c r="C1366" t="s">
        <v>16</v>
      </c>
      <c r="D1366" s="4">
        <v>171380</v>
      </c>
      <c r="E1366" t="s">
        <v>17</v>
      </c>
      <c r="F1366">
        <v>747</v>
      </c>
      <c r="G1366" s="1">
        <v>801762</v>
      </c>
      <c r="I1366" t="s">
        <v>19</v>
      </c>
      <c r="J1366" t="s">
        <v>20</v>
      </c>
      <c r="K1366" s="5">
        <v>9393.98</v>
      </c>
      <c r="L1366" t="s">
        <v>763</v>
      </c>
      <c r="M1366">
        <v>44</v>
      </c>
      <c r="N1366">
        <v>6</v>
      </c>
      <c r="O1366">
        <v>0</v>
      </c>
      <c r="P1366">
        <v>3059</v>
      </c>
      <c r="Q1366">
        <v>354574</v>
      </c>
    </row>
    <row r="1367" spans="1:17" x14ac:dyDescent="0.2">
      <c r="A1367">
        <v>1358</v>
      </c>
      <c r="B1367" t="s">
        <v>1224</v>
      </c>
      <c r="C1367" t="s">
        <v>34</v>
      </c>
      <c r="D1367" s="4">
        <v>308858</v>
      </c>
      <c r="E1367" t="s">
        <v>28</v>
      </c>
      <c r="F1367">
        <v>733</v>
      </c>
      <c r="G1367" s="1">
        <v>1095559</v>
      </c>
      <c r="H1367" t="s">
        <v>22</v>
      </c>
      <c r="I1367" t="s">
        <v>19</v>
      </c>
      <c r="J1367" t="s">
        <v>23</v>
      </c>
      <c r="K1367" s="5">
        <v>11868.54</v>
      </c>
      <c r="L1367" t="s">
        <v>46</v>
      </c>
      <c r="N1367">
        <v>4</v>
      </c>
      <c r="O1367">
        <v>0</v>
      </c>
      <c r="P1367">
        <v>1995</v>
      </c>
      <c r="Q1367">
        <v>289564</v>
      </c>
    </row>
    <row r="1368" spans="1:17" x14ac:dyDescent="0.2">
      <c r="A1368">
        <v>470</v>
      </c>
      <c r="B1368" t="s">
        <v>570</v>
      </c>
      <c r="C1368" t="s">
        <v>34</v>
      </c>
      <c r="D1368" s="4">
        <v>140888</v>
      </c>
      <c r="E1368" t="s">
        <v>17</v>
      </c>
      <c r="F1368">
        <v>693</v>
      </c>
      <c r="G1368" s="1">
        <v>1166296</v>
      </c>
      <c r="I1368" t="s">
        <v>32</v>
      </c>
      <c r="J1368" t="s">
        <v>119</v>
      </c>
      <c r="K1368" s="5">
        <v>7396.32</v>
      </c>
      <c r="L1368" t="s">
        <v>476</v>
      </c>
      <c r="N1368">
        <v>6</v>
      </c>
      <c r="O1368">
        <v>0</v>
      </c>
      <c r="P1368">
        <v>1254</v>
      </c>
      <c r="Q1368">
        <v>145244</v>
      </c>
    </row>
    <row r="1369" spans="1:17" x14ac:dyDescent="0.2">
      <c r="A1369">
        <v>1901</v>
      </c>
      <c r="B1369" t="s">
        <v>1615</v>
      </c>
      <c r="C1369" t="s">
        <v>34</v>
      </c>
      <c r="D1369" s="4">
        <v>115434</v>
      </c>
      <c r="E1369" t="s">
        <v>17</v>
      </c>
      <c r="F1369">
        <v>737</v>
      </c>
      <c r="G1369" s="1">
        <v>722019</v>
      </c>
      <c r="I1369" t="s">
        <v>19</v>
      </c>
      <c r="J1369" t="s">
        <v>87</v>
      </c>
      <c r="K1369" s="5">
        <v>17749.61</v>
      </c>
      <c r="L1369" t="s">
        <v>336</v>
      </c>
      <c r="M1369">
        <v>39</v>
      </c>
      <c r="N1369">
        <v>7</v>
      </c>
      <c r="O1369">
        <v>0</v>
      </c>
      <c r="P1369">
        <v>798</v>
      </c>
      <c r="Q1369">
        <v>306350</v>
      </c>
    </row>
    <row r="1370" spans="1:17" x14ac:dyDescent="0.2">
      <c r="A1370">
        <v>1708</v>
      </c>
      <c r="B1370" t="s">
        <v>1474</v>
      </c>
      <c r="C1370" t="s">
        <v>16</v>
      </c>
      <c r="D1370" s="4">
        <v>37752</v>
      </c>
      <c r="E1370" t="s">
        <v>17</v>
      </c>
      <c r="F1370">
        <v>715</v>
      </c>
      <c r="G1370" s="1">
        <v>767372</v>
      </c>
      <c r="H1370" t="s">
        <v>42</v>
      </c>
      <c r="I1370" t="s">
        <v>32</v>
      </c>
      <c r="J1370" t="s">
        <v>78</v>
      </c>
      <c r="K1370" s="5">
        <v>11446.74</v>
      </c>
      <c r="L1370" t="s">
        <v>177</v>
      </c>
      <c r="M1370">
        <v>9</v>
      </c>
      <c r="N1370">
        <v>5</v>
      </c>
      <c r="O1370">
        <v>0</v>
      </c>
      <c r="P1370">
        <v>703</v>
      </c>
      <c r="Q1370">
        <v>205480</v>
      </c>
    </row>
    <row r="1371" spans="1:17" x14ac:dyDescent="0.2">
      <c r="A1371">
        <v>1062</v>
      </c>
      <c r="B1371" t="s">
        <v>1004</v>
      </c>
      <c r="C1371" t="s">
        <v>16</v>
      </c>
      <c r="D1371" s="4">
        <v>40524</v>
      </c>
      <c r="E1371" t="s">
        <v>17</v>
      </c>
      <c r="F1371">
        <v>719</v>
      </c>
      <c r="G1371" s="1">
        <v>671194</v>
      </c>
      <c r="H1371" t="s">
        <v>22</v>
      </c>
      <c r="I1371" t="s">
        <v>32</v>
      </c>
      <c r="J1371" t="s">
        <v>119</v>
      </c>
      <c r="K1371" s="5">
        <v>10515.17</v>
      </c>
      <c r="L1371" t="s">
        <v>197</v>
      </c>
      <c r="N1371">
        <v>14</v>
      </c>
      <c r="O1371">
        <v>1</v>
      </c>
      <c r="P1371">
        <v>380</v>
      </c>
      <c r="Q1371">
        <v>450296</v>
      </c>
    </row>
    <row r="1372" spans="1:17" x14ac:dyDescent="0.2">
      <c r="A1372">
        <v>1996</v>
      </c>
      <c r="B1372" t="s">
        <v>1693</v>
      </c>
      <c r="C1372" t="s">
        <v>34</v>
      </c>
      <c r="D1372" s="4">
        <v>553080</v>
      </c>
      <c r="E1372" t="s">
        <v>17</v>
      </c>
      <c r="F1372">
        <v>740</v>
      </c>
      <c r="G1372" s="1">
        <v>1910640</v>
      </c>
      <c r="H1372" t="s">
        <v>74</v>
      </c>
      <c r="I1372" t="s">
        <v>32</v>
      </c>
      <c r="J1372" t="s">
        <v>80</v>
      </c>
      <c r="K1372" s="5">
        <v>2499.64</v>
      </c>
      <c r="L1372" t="s">
        <v>533</v>
      </c>
      <c r="M1372">
        <v>28</v>
      </c>
      <c r="N1372">
        <v>9</v>
      </c>
      <c r="O1372">
        <v>0</v>
      </c>
      <c r="P1372">
        <v>323</v>
      </c>
      <c r="Q1372">
        <v>376090</v>
      </c>
    </row>
    <row r="1373" spans="1:17" x14ac:dyDescent="0.2">
      <c r="A1373">
        <v>1992</v>
      </c>
      <c r="B1373" t="s">
        <v>1689</v>
      </c>
      <c r="C1373" t="s">
        <v>34</v>
      </c>
      <c r="D1373" s="4">
        <v>337634</v>
      </c>
      <c r="E1373" t="s">
        <v>28</v>
      </c>
      <c r="F1373">
        <v>728</v>
      </c>
      <c r="G1373" s="1">
        <v>653144</v>
      </c>
      <c r="H1373" t="s">
        <v>31</v>
      </c>
      <c r="I1373" t="s">
        <v>32</v>
      </c>
      <c r="J1373" t="s">
        <v>80</v>
      </c>
      <c r="K1373" s="5">
        <v>4376.08</v>
      </c>
      <c r="L1373" t="s">
        <v>383</v>
      </c>
      <c r="N1373">
        <v>3</v>
      </c>
      <c r="O1373">
        <v>0</v>
      </c>
      <c r="P1373">
        <v>209</v>
      </c>
      <c r="Q1373">
        <v>61908</v>
      </c>
    </row>
    <row r="1374" spans="1:17" x14ac:dyDescent="0.2">
      <c r="A1374">
        <v>1350</v>
      </c>
      <c r="B1374" t="s">
        <v>1215</v>
      </c>
      <c r="C1374" t="s">
        <v>16</v>
      </c>
      <c r="D1374" s="4">
        <v>287386</v>
      </c>
      <c r="E1374" t="s">
        <v>28</v>
      </c>
      <c r="F1374">
        <v>705</v>
      </c>
      <c r="G1374" s="1">
        <v>700967</v>
      </c>
      <c r="H1374" t="s">
        <v>49</v>
      </c>
      <c r="I1374" t="s">
        <v>19</v>
      </c>
      <c r="J1374" t="s">
        <v>87</v>
      </c>
      <c r="K1374" s="5">
        <v>34.96</v>
      </c>
      <c r="L1374" t="s">
        <v>1216</v>
      </c>
      <c r="N1374">
        <v>5</v>
      </c>
      <c r="O1374">
        <v>1</v>
      </c>
      <c r="P1374">
        <v>38</v>
      </c>
      <c r="Q1374">
        <v>0</v>
      </c>
    </row>
    <row r="1375" spans="1:17" x14ac:dyDescent="0.2">
      <c r="A1375">
        <v>1229</v>
      </c>
      <c r="B1375" t="s">
        <v>1119</v>
      </c>
      <c r="C1375" t="s">
        <v>16</v>
      </c>
      <c r="D1375" s="4">
        <v>112508</v>
      </c>
      <c r="E1375" t="s">
        <v>17</v>
      </c>
      <c r="F1375">
        <v>746</v>
      </c>
      <c r="G1375" s="1">
        <v>2055515</v>
      </c>
      <c r="H1375" t="s">
        <v>22</v>
      </c>
      <c r="I1375" t="s">
        <v>19</v>
      </c>
      <c r="J1375" t="s">
        <v>78</v>
      </c>
      <c r="K1375" s="5">
        <v>5549.9</v>
      </c>
      <c r="L1375" t="s">
        <v>886</v>
      </c>
      <c r="N1375">
        <v>10</v>
      </c>
      <c r="O1375">
        <v>0</v>
      </c>
      <c r="P1375">
        <v>0</v>
      </c>
      <c r="Q1375">
        <v>0</v>
      </c>
    </row>
    <row r="1376" spans="1:17" x14ac:dyDescent="0.2">
      <c r="A1376">
        <v>1680</v>
      </c>
      <c r="B1376" t="s">
        <v>1451</v>
      </c>
      <c r="C1376" t="s">
        <v>16</v>
      </c>
      <c r="D1376" s="4">
        <v>32406</v>
      </c>
      <c r="E1376" t="s">
        <v>17</v>
      </c>
      <c r="F1376">
        <v>732</v>
      </c>
      <c r="G1376" s="1">
        <v>1586253</v>
      </c>
      <c r="H1376" t="s">
        <v>42</v>
      </c>
      <c r="I1376" t="s">
        <v>19</v>
      </c>
      <c r="J1376" t="s">
        <v>78</v>
      </c>
      <c r="K1376" s="5">
        <v>10204.9</v>
      </c>
      <c r="L1376" t="s">
        <v>513</v>
      </c>
      <c r="M1376">
        <v>10</v>
      </c>
      <c r="N1376">
        <v>4</v>
      </c>
      <c r="O1376">
        <v>0</v>
      </c>
      <c r="P1376">
        <v>0</v>
      </c>
      <c r="Q1376">
        <v>0</v>
      </c>
    </row>
    <row r="1377" spans="1:17" x14ac:dyDescent="0.2">
      <c r="A1377">
        <v>1986</v>
      </c>
      <c r="B1377" t="s">
        <v>1684</v>
      </c>
      <c r="C1377" t="s">
        <v>16</v>
      </c>
      <c r="D1377" s="4">
        <v>388168</v>
      </c>
      <c r="E1377" t="s">
        <v>17</v>
      </c>
      <c r="F1377">
        <v>693</v>
      </c>
      <c r="G1377" s="1">
        <v>1042929</v>
      </c>
      <c r="H1377" t="s">
        <v>42</v>
      </c>
      <c r="I1377" t="s">
        <v>25</v>
      </c>
      <c r="J1377" t="s">
        <v>80</v>
      </c>
      <c r="K1377" s="5">
        <v>0</v>
      </c>
      <c r="L1377" t="s">
        <v>608</v>
      </c>
      <c r="N1377">
        <v>2</v>
      </c>
      <c r="O1377">
        <v>0</v>
      </c>
      <c r="P1377">
        <v>0</v>
      </c>
      <c r="Q1377">
        <v>0</v>
      </c>
    </row>
    <row r="1378" spans="1:17" x14ac:dyDescent="0.2">
      <c r="K1378"/>
    </row>
    <row r="1379" spans="1:17" x14ac:dyDescent="0.2">
      <c r="K1379"/>
    </row>
    <row r="1380" spans="1:17" x14ac:dyDescent="0.2">
      <c r="K1380"/>
    </row>
    <row r="1381" spans="1:17" x14ac:dyDescent="0.2">
      <c r="K1381"/>
    </row>
    <row r="1383" spans="1:17" x14ac:dyDescent="0.2">
      <c r="F1383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B4B8-AB3A-C640-86A1-AA0FE52268F9}">
  <dimension ref="A1:AA1374"/>
  <sheetViews>
    <sheetView topLeftCell="R1" zoomScale="96" workbookViewId="0">
      <selection activeCell="Q29" sqref="Q29"/>
    </sheetView>
  </sheetViews>
  <sheetFormatPr baseColWidth="10" defaultRowHeight="16" x14ac:dyDescent="0.2"/>
  <cols>
    <col min="1" max="1" width="18.1640625" customWidth="1"/>
    <col min="2" max="2" width="25.1640625" customWidth="1"/>
    <col min="3" max="3" width="16.6640625" customWidth="1"/>
    <col min="4" max="4" width="17.5" customWidth="1"/>
    <col min="5" max="5" width="15.1640625" customWidth="1"/>
    <col min="6" max="6" width="21.1640625" customWidth="1"/>
    <col min="7" max="7" width="16.5" customWidth="1"/>
    <col min="8" max="8" width="31.33203125" customWidth="1"/>
    <col min="9" max="9" width="17" customWidth="1"/>
    <col min="10" max="10" width="15.5" customWidth="1"/>
    <col min="11" max="11" width="23" customWidth="1"/>
    <col min="12" max="12" width="29.83203125" style="5" customWidth="1"/>
    <col min="13" max="13" width="54.1640625" customWidth="1"/>
    <col min="14" max="14" width="28.1640625" customWidth="1"/>
    <col min="15" max="15" width="39" customWidth="1"/>
    <col min="16" max="16" width="26.5" customWidth="1"/>
    <col min="17" max="17" width="34.33203125" customWidth="1"/>
    <col min="18" max="18" width="28.33203125" customWidth="1"/>
    <col min="19" max="19" width="30.83203125" customWidth="1"/>
    <col min="20" max="20" width="33.1640625" customWidth="1"/>
    <col min="21" max="22" width="30.6640625" customWidth="1"/>
    <col min="23" max="23" width="19.6640625" customWidth="1"/>
    <col min="24" max="24" width="21.6640625" customWidth="1"/>
    <col min="25" max="25" width="26.5" customWidth="1"/>
    <col min="26" max="26" width="27.6640625" customWidth="1"/>
    <col min="27" max="27" width="38.1640625" customWidth="1"/>
  </cols>
  <sheetData>
    <row r="1" spans="1:27" ht="19" customHeight="1" x14ac:dyDescent="0.2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8" t="s">
        <v>5</v>
      </c>
      <c r="G1" s="26" t="s">
        <v>6</v>
      </c>
      <c r="H1" s="28" t="s">
        <v>7</v>
      </c>
      <c r="I1" s="26" t="s">
        <v>8</v>
      </c>
      <c r="J1" s="26" t="s">
        <v>9</v>
      </c>
      <c r="K1" s="29" t="s">
        <v>10</v>
      </c>
      <c r="L1" s="35" t="s">
        <v>11</v>
      </c>
      <c r="M1" s="28" t="s">
        <v>12</v>
      </c>
      <c r="N1" s="28" t="s">
        <v>13</v>
      </c>
      <c r="O1" s="28" t="s">
        <v>14</v>
      </c>
      <c r="P1" s="26" t="s">
        <v>1697</v>
      </c>
      <c r="Q1" s="28" t="s">
        <v>1698</v>
      </c>
      <c r="R1" s="28" t="s">
        <v>1728</v>
      </c>
      <c r="S1" t="s">
        <v>1724</v>
      </c>
      <c r="T1" s="28" t="s">
        <v>1725</v>
      </c>
      <c r="U1" t="s">
        <v>1726</v>
      </c>
      <c r="V1" s="28" t="s">
        <v>1727</v>
      </c>
      <c r="W1" s="28" t="s">
        <v>1729</v>
      </c>
      <c r="X1" s="28" t="s">
        <v>1730</v>
      </c>
      <c r="Y1" s="28" t="s">
        <v>1731</v>
      </c>
      <c r="Z1" s="28" t="s">
        <v>1732</v>
      </c>
      <c r="AA1" s="28" t="s">
        <v>1733</v>
      </c>
    </row>
    <row r="2" spans="1:27" x14ac:dyDescent="0.2">
      <c r="A2" s="7">
        <v>1</v>
      </c>
      <c r="B2" s="7" t="s">
        <v>15</v>
      </c>
      <c r="C2" s="7" t="s">
        <v>16</v>
      </c>
      <c r="D2" s="18">
        <v>445412</v>
      </c>
      <c r="E2" s="7" t="s">
        <v>17</v>
      </c>
      <c r="F2" s="7">
        <v>709</v>
      </c>
      <c r="G2" s="19">
        <v>1167493</v>
      </c>
      <c r="H2" s="7" t="s">
        <v>18</v>
      </c>
      <c r="I2" s="7" t="s">
        <v>19</v>
      </c>
      <c r="J2" s="7" t="s">
        <v>20</v>
      </c>
      <c r="K2" s="20">
        <v>5214.74</v>
      </c>
      <c r="L2">
        <v>17.2</v>
      </c>
      <c r="M2" s="7"/>
      <c r="N2" s="7">
        <v>6</v>
      </c>
      <c r="O2" s="7">
        <v>1</v>
      </c>
      <c r="P2" s="7">
        <v>228190</v>
      </c>
      <c r="Q2" s="7">
        <v>416746</v>
      </c>
      <c r="R2" s="34">
        <f>(Таблица2[[#This Row],[Кредитный рейтинг]]-MIN(F:F))/(MAX(F:F)-MIN(F:F))</f>
        <v>0.74545454545454548</v>
      </c>
      <c r="S2">
        <f>(Таблица2[[#This Row],[Срок кредитной истории (лет)]]-MIN(L:L))/(MAX(L:L)-MIN(L:L))</f>
        <v>0.27850877192982454</v>
      </c>
      <c r="T2" s="34">
        <f>(Таблица2[[#This Row],[Срок с последнего нарушения кредитного договора (мес.)]]-MIN(M:M))/(MAX(M:M)-MIN(M:M))</f>
        <v>0</v>
      </c>
      <c r="U2">
        <f>(Таблица2[[#This Row],[Количество кредитных карт]]-MIN(N:N))/(MAX(N:N)-MIN(N:N))</f>
        <v>9.7560975609756101E-2</v>
      </c>
      <c r="V2" s="37">
        <f>(Таблица2[[#This Row],[Число нарушений кредитных договоров]]-MIN(O:O))/(MAX(O:O)-MIN(O:O))</f>
        <v>0.14285714285714285</v>
      </c>
      <c r="W2" s="37">
        <f>((Таблица2[[#This Row],[Размер кредита]]-AVERAGE(D:D)))/STDEV(D:D)</f>
        <v>0.7194751876845713</v>
      </c>
      <c r="X2" s="37">
        <f>((Таблица2[[#This Row],[Годовой доход]]-AVERAGE(G:G)))/STDEV(G:G)</f>
        <v>-0.22503451526069726</v>
      </c>
      <c r="Y2" s="38">
        <f>(Таблица2[[#This Row],[Годовой доход]]-AVERAGE(G:G))/STDEV(G:G)</f>
        <v>-0.22503451526069726</v>
      </c>
      <c r="Z2" s="38">
        <f>(Таблица2[[#This Row],[Текущий баланс кредитов]]-AVERAGE(P:P))/STDEV(P:P)</f>
        <v>-0.15009093291095726</v>
      </c>
      <c r="AA2" s="38">
        <f>(Таблица2[[#This Row],[Максимальный выданный кредит]]-AVERAGE(Q:Q))/STDEV(Q:Q)</f>
        <v>-7.2705739870093156E-2</v>
      </c>
    </row>
    <row r="3" spans="1:27" x14ac:dyDescent="0.2">
      <c r="A3" s="8">
        <v>4</v>
      </c>
      <c r="B3" s="8" t="s">
        <v>27</v>
      </c>
      <c r="C3" s="8" t="s">
        <v>16</v>
      </c>
      <c r="D3" s="21">
        <v>347666</v>
      </c>
      <c r="E3" s="8" t="s">
        <v>28</v>
      </c>
      <c r="F3" s="8">
        <v>721</v>
      </c>
      <c r="G3" s="22">
        <v>806949</v>
      </c>
      <c r="H3" s="8" t="s">
        <v>29</v>
      </c>
      <c r="I3" s="8" t="s">
        <v>25</v>
      </c>
      <c r="J3" s="8" t="s">
        <v>23</v>
      </c>
      <c r="K3" s="23">
        <v>8741.9</v>
      </c>
      <c r="L3">
        <v>12</v>
      </c>
      <c r="M3" s="8"/>
      <c r="N3" s="8">
        <v>9</v>
      </c>
      <c r="O3" s="8">
        <v>0</v>
      </c>
      <c r="P3" s="8">
        <v>256329</v>
      </c>
      <c r="Q3" s="8">
        <v>386958</v>
      </c>
      <c r="R3" s="8">
        <f>(Таблица2[[#This Row],[Кредитный рейтинг]]-MIN(F:F))/(MAX(F:F)-MIN(F:F))</f>
        <v>0.81818181818181823</v>
      </c>
      <c r="S3">
        <f>(Таблица2[[#This Row],[Срок кредитной истории (лет)]]-MIN(L:L))/(MAX(L:L)-MIN(L:L))</f>
        <v>0.1644736842105263</v>
      </c>
      <c r="T3" s="8">
        <f>(Таблица2[[#This Row],[Срок с последнего нарушения кредитного договора (мес.)]]-MIN(M:M))/(MAX(M:M)-MIN(M:M))</f>
        <v>0</v>
      </c>
      <c r="U3">
        <f>(Таблица2[[#This Row],[Количество кредитных карт]]-MIN(N:N))/(MAX(N:N)-MIN(N:N))</f>
        <v>0.17073170731707318</v>
      </c>
      <c r="V3" s="37">
        <f>(Таблица2[[#This Row],[Число нарушений кредитных договоров]]-MIN(O:O))/(MAX(O:O)-MIN(O:O))</f>
        <v>0</v>
      </c>
      <c r="W3" s="37">
        <f>((Таблица2[[#This Row],[Размер кредита]]-AVERAGE(D:D)))/STDEV(D:D)</f>
        <v>0.1969669660041555</v>
      </c>
      <c r="X3" s="37">
        <f>((Таблица2[[#This Row],[Годовой доход]]-AVERAGE(G:G)))/STDEV(G:G)</f>
        <v>-0.66211352368420795</v>
      </c>
      <c r="Y3" s="38">
        <f>(Таблица2[[#This Row],[Годовой доход]]-AVERAGE(G:G))/STDEV(G:G)</f>
        <v>-0.66211352368420795</v>
      </c>
      <c r="Z3" s="38">
        <f>(Таблица2[[#This Row],[Текущий баланс кредитов]]-AVERAGE(P:P))/STDEV(P:P)</f>
        <v>-5.437479048920181E-2</v>
      </c>
      <c r="AA3" s="38">
        <f>(Таблица2[[#This Row],[Максимальный выданный кредит]]-AVERAGE(Q:Q))/STDEV(Q:Q)</f>
        <v>-8.0149895376410388E-2</v>
      </c>
    </row>
    <row r="4" spans="1:27" x14ac:dyDescent="0.2">
      <c r="A4" s="7">
        <v>6</v>
      </c>
      <c r="B4" s="7" t="s">
        <v>33</v>
      </c>
      <c r="C4" s="7" t="s">
        <v>34</v>
      </c>
      <c r="D4" s="18">
        <v>206602</v>
      </c>
      <c r="E4" s="7" t="s">
        <v>17</v>
      </c>
      <c r="F4" s="7">
        <v>729</v>
      </c>
      <c r="G4" s="19">
        <v>896857</v>
      </c>
      <c r="H4" s="7" t="s">
        <v>22</v>
      </c>
      <c r="I4" s="7" t="s">
        <v>19</v>
      </c>
      <c r="J4" s="7" t="s">
        <v>23</v>
      </c>
      <c r="K4" s="20">
        <v>16367.74</v>
      </c>
      <c r="L4">
        <v>17.3</v>
      </c>
      <c r="M4" s="7"/>
      <c r="N4" s="7">
        <v>6</v>
      </c>
      <c r="O4" s="7">
        <v>0</v>
      </c>
      <c r="P4" s="7">
        <v>215308</v>
      </c>
      <c r="Q4" s="7">
        <v>272448</v>
      </c>
      <c r="R4" s="8">
        <f>(Таблица2[[#This Row],[Кредитный рейтинг]]-MIN(F:F))/(MAX(F:F)-MIN(F:F))</f>
        <v>0.8666666666666667</v>
      </c>
      <c r="S4">
        <f>(Таблица2[[#This Row],[Срок кредитной истории (лет)]]-MIN(L:L))/(MAX(L:L)-MIN(L:L))</f>
        <v>0.2807017543859649</v>
      </c>
      <c r="T4" s="8">
        <f>(Таблица2[[#This Row],[Срок с последнего нарушения кредитного договора (мес.)]]-MIN(M:M))/(MAX(M:M)-MIN(M:M))</f>
        <v>0</v>
      </c>
      <c r="U4">
        <f>(Таблица2[[#This Row],[Количество кредитных карт]]-MIN(N:N))/(MAX(N:N)-MIN(N:N))</f>
        <v>9.7560975609756101E-2</v>
      </c>
      <c r="V4" s="37">
        <f>(Таблица2[[#This Row],[Число нарушений кредитных договоров]]-MIN(O:O))/(MAX(O:O)-MIN(O:O))</f>
        <v>0</v>
      </c>
      <c r="W4" s="37">
        <f>((Таблица2[[#This Row],[Размер кредита]]-AVERAGE(D:D)))/STDEV(D:D)</f>
        <v>-0.5571007174112903</v>
      </c>
      <c r="X4" s="37">
        <f>((Таблица2[[#This Row],[Годовой доход]]-AVERAGE(G:G)))/STDEV(G:G)</f>
        <v>-0.55312017061401131</v>
      </c>
      <c r="Y4" s="38">
        <f>(Таблица2[[#This Row],[Годовой доход]]-AVERAGE(G:G))/STDEV(G:G)</f>
        <v>-0.55312017061401131</v>
      </c>
      <c r="Z4" s="38">
        <f>(Таблица2[[#This Row],[Текущий баланс кредитов]]-AVERAGE(P:P))/STDEV(P:P)</f>
        <v>-0.19390966657871567</v>
      </c>
      <c r="AA4" s="38">
        <f>(Таблица2[[#This Row],[Максимальный выданный кредит]]-AVERAGE(Q:Q))/STDEV(Q:Q)</f>
        <v>-0.1087664606721129</v>
      </c>
    </row>
    <row r="5" spans="1:27" x14ac:dyDescent="0.2">
      <c r="A5" s="7">
        <v>7</v>
      </c>
      <c r="B5" s="7" t="s">
        <v>36</v>
      </c>
      <c r="C5" s="7" t="s">
        <v>16</v>
      </c>
      <c r="D5" s="18">
        <v>217646</v>
      </c>
      <c r="E5" s="7" t="s">
        <v>17</v>
      </c>
      <c r="F5" s="7">
        <v>730</v>
      </c>
      <c r="G5" s="19">
        <v>1184194</v>
      </c>
      <c r="H5" s="7" t="s">
        <v>37</v>
      </c>
      <c r="I5" s="7" t="s">
        <v>19</v>
      </c>
      <c r="J5" s="7" t="s">
        <v>23</v>
      </c>
      <c r="K5" s="20">
        <v>10855.08</v>
      </c>
      <c r="L5">
        <v>19.600000000000001</v>
      </c>
      <c r="M5" s="7">
        <v>10</v>
      </c>
      <c r="N5" s="7">
        <v>13</v>
      </c>
      <c r="O5" s="7">
        <v>1</v>
      </c>
      <c r="P5" s="7">
        <v>122170</v>
      </c>
      <c r="Q5" s="7">
        <v>272052</v>
      </c>
      <c r="R5" s="8">
        <f>(Таблица2[[#This Row],[Кредитный рейтинг]]-MIN(F:F))/(MAX(F:F)-MIN(F:F))</f>
        <v>0.87272727272727268</v>
      </c>
      <c r="S5">
        <f>(Таблица2[[#This Row],[Срок кредитной истории (лет)]]-MIN(L:L))/(MAX(L:L)-MIN(L:L))</f>
        <v>0.33114035087719301</v>
      </c>
      <c r="T5" s="8">
        <f>(Таблица2[[#This Row],[Срок с последнего нарушения кредитного договора (мес.)]]-MIN(M:M))/(MAX(M:M)-MIN(M:M))</f>
        <v>0.12195121951219512</v>
      </c>
      <c r="U5">
        <f>(Таблица2[[#This Row],[Количество кредитных карт]]-MIN(N:N))/(MAX(N:N)-MIN(N:N))</f>
        <v>0.26829268292682928</v>
      </c>
      <c r="V5" s="37">
        <f>(Таблица2[[#This Row],[Число нарушений кредитных договоров]]-MIN(O:O))/(MAX(O:O)-MIN(O:O))</f>
        <v>0.14285714285714285</v>
      </c>
      <c r="W5" s="37">
        <f>((Таблица2[[#This Row],[Размер кредита]]-AVERAGE(D:D)))/STDEV(D:D)</f>
        <v>-0.49806422691307545</v>
      </c>
      <c r="X5" s="37">
        <f>((Таблица2[[#This Row],[Годовой доход]]-AVERAGE(G:G)))/STDEV(G:G)</f>
        <v>-0.20478828589706605</v>
      </c>
      <c r="Y5" s="38">
        <f>(Таблица2[[#This Row],[Годовой доход]]-AVERAGE(G:G))/STDEV(G:G)</f>
        <v>-0.20478828589706605</v>
      </c>
      <c r="Z5" s="38">
        <f>(Таблица2[[#This Row],[Текущий баланс кредитов]]-AVERAGE(P:P))/STDEV(P:P)</f>
        <v>-0.51072298876065036</v>
      </c>
      <c r="AA5" s="38">
        <f>(Таблица2[[#This Row],[Максимальный выданный кредит]]-AVERAGE(Q:Q))/STDEV(Q:Q)</f>
        <v>-0.10886542285757354</v>
      </c>
    </row>
    <row r="6" spans="1:27" x14ac:dyDescent="0.2">
      <c r="A6" s="7">
        <v>9</v>
      </c>
      <c r="B6" s="7" t="s">
        <v>41</v>
      </c>
      <c r="C6" s="7" t="s">
        <v>16</v>
      </c>
      <c r="D6" s="18">
        <v>548746</v>
      </c>
      <c r="E6" s="7" t="s">
        <v>17</v>
      </c>
      <c r="F6" s="7">
        <v>678</v>
      </c>
      <c r="G6" s="19">
        <v>2559110</v>
      </c>
      <c r="H6" s="7" t="s">
        <v>42</v>
      </c>
      <c r="I6" s="7" t="s">
        <v>32</v>
      </c>
      <c r="J6" s="7" t="s">
        <v>23</v>
      </c>
      <c r="K6" s="20">
        <v>18660.28</v>
      </c>
      <c r="L6">
        <v>22.6</v>
      </c>
      <c r="M6" s="7">
        <v>33</v>
      </c>
      <c r="N6" s="7">
        <v>4</v>
      </c>
      <c r="O6" s="7">
        <v>0</v>
      </c>
      <c r="P6" s="7">
        <v>437171</v>
      </c>
      <c r="Q6" s="7">
        <v>555038</v>
      </c>
      <c r="R6" s="8">
        <f>(Таблица2[[#This Row],[Кредитный рейтинг]]-MIN(F:F))/(MAX(F:F)-MIN(F:F))</f>
        <v>0.55757575757575761</v>
      </c>
      <c r="S6">
        <f>(Таблица2[[#This Row],[Срок кредитной истории (лет)]]-MIN(L:L))/(MAX(L:L)-MIN(L:L))</f>
        <v>0.39692982456140352</v>
      </c>
      <c r="T6" s="8">
        <f>(Таблица2[[#This Row],[Срок с последнего нарушения кредитного договора (мес.)]]-MIN(M:M))/(MAX(M:M)-MIN(M:M))</f>
        <v>0.40243902439024393</v>
      </c>
      <c r="U6">
        <f>(Таблица2[[#This Row],[Количество кредитных карт]]-MIN(N:N))/(MAX(N:N)-MIN(N:N))</f>
        <v>4.878048780487805E-2</v>
      </c>
      <c r="V6" s="37">
        <f>(Таблица2[[#This Row],[Число нарушений кредитных договоров]]-MIN(O:O))/(MAX(O:O)-MIN(O:O))</f>
        <v>0</v>
      </c>
      <c r="W6" s="37">
        <f>((Таблица2[[#This Row],[Размер кредита]]-AVERAGE(D:D)))/STDEV(D:D)</f>
        <v>1.2718544623262353</v>
      </c>
      <c r="X6" s="37">
        <f>((Таблица2[[#This Row],[Годовой доход]]-AVERAGE(G:G)))/STDEV(G:G)</f>
        <v>1.4619900322710899</v>
      </c>
      <c r="Y6" s="38">
        <f>(Таблица2[[#This Row],[Годовой доход]]-AVERAGE(G:G))/STDEV(G:G)</f>
        <v>1.4619900322710899</v>
      </c>
      <c r="Z6" s="38">
        <f>(Таблица2[[#This Row],[Текущий баланс кредитов]]-AVERAGE(P:P))/STDEV(P:P)</f>
        <v>0.56076784527735346</v>
      </c>
      <c r="AA6" s="38">
        <f>(Таблица2[[#This Row],[Максимальный выданный кредит]]-AVERAGE(Q:Q))/STDEV(Q:Q)</f>
        <v>-3.8145945547559838E-2</v>
      </c>
    </row>
    <row r="7" spans="1:27" x14ac:dyDescent="0.2">
      <c r="A7" s="8">
        <v>10</v>
      </c>
      <c r="B7" s="8" t="s">
        <v>44</v>
      </c>
      <c r="C7" s="8" t="s">
        <v>16</v>
      </c>
      <c r="D7" s="21">
        <v>215952</v>
      </c>
      <c r="E7" s="8" t="s">
        <v>17</v>
      </c>
      <c r="F7" s="8">
        <v>739</v>
      </c>
      <c r="G7" s="22">
        <v>1454735</v>
      </c>
      <c r="H7" s="8" t="s">
        <v>37</v>
      </c>
      <c r="I7" s="8" t="s">
        <v>32</v>
      </c>
      <c r="J7" s="8" t="s">
        <v>23</v>
      </c>
      <c r="K7" s="23">
        <v>39277.75</v>
      </c>
      <c r="L7">
        <v>13.9</v>
      </c>
      <c r="M7" s="8"/>
      <c r="N7" s="8">
        <v>20</v>
      </c>
      <c r="O7" s="8">
        <v>0</v>
      </c>
      <c r="P7" s="8">
        <v>669560</v>
      </c>
      <c r="Q7" s="8">
        <v>1021460</v>
      </c>
      <c r="R7" s="8">
        <f>(Таблица2[[#This Row],[Кредитный рейтинг]]-MIN(F:F))/(MAX(F:F)-MIN(F:F))</f>
        <v>0.92727272727272725</v>
      </c>
      <c r="S7">
        <f>(Таблица2[[#This Row],[Срок кредитной истории (лет)]]-MIN(L:L))/(MAX(L:L)-MIN(L:L))</f>
        <v>0.20614035087719298</v>
      </c>
      <c r="T7" s="8">
        <f>(Таблица2[[#This Row],[Срок с последнего нарушения кредитного договора (мес.)]]-MIN(M:M))/(MAX(M:M)-MIN(M:M))</f>
        <v>0</v>
      </c>
      <c r="U7">
        <f>(Таблица2[[#This Row],[Количество кредитных карт]]-MIN(N:N))/(MAX(N:N)-MIN(N:N))</f>
        <v>0.43902439024390244</v>
      </c>
      <c r="V7" s="37">
        <f>(Таблица2[[#This Row],[Число нарушений кредитных договоров]]-MIN(O:O))/(MAX(O:O)-MIN(O:O))</f>
        <v>0</v>
      </c>
      <c r="W7" s="37">
        <f>((Таблица2[[#This Row],[Размер кредита]]-AVERAGE(D:D)))/STDEV(D:D)</f>
        <v>-0.50711962485802076</v>
      </c>
      <c r="X7" s="37">
        <f>((Таблица2[[#This Row],[Годовой доход]]-AVERAGE(G:G)))/STDEV(G:G)</f>
        <v>0.12318220319138086</v>
      </c>
      <c r="Y7" s="38">
        <f>(Таблица2[[#This Row],[Годовой доход]]-AVERAGE(G:G))/STDEV(G:G)</f>
        <v>0.12318220319138086</v>
      </c>
      <c r="Z7" s="38">
        <f>(Таблица2[[#This Row],[Текущий баланс кредитов]]-AVERAGE(P:P))/STDEV(P:P)</f>
        <v>1.3512500451156324</v>
      </c>
      <c r="AA7" s="38">
        <f>(Таблица2[[#This Row],[Максимальный выданный кредит]]-AVERAGE(Q:Q))/STDEV(Q:Q)</f>
        <v>7.8415015227500467E-2</v>
      </c>
    </row>
    <row r="8" spans="1:27" x14ac:dyDescent="0.2">
      <c r="A8" s="8">
        <v>15</v>
      </c>
      <c r="B8" s="8" t="s">
        <v>51</v>
      </c>
      <c r="C8" s="8" t="s">
        <v>16</v>
      </c>
      <c r="D8" s="21">
        <v>234124</v>
      </c>
      <c r="E8" s="8" t="s">
        <v>17</v>
      </c>
      <c r="F8" s="8">
        <v>727</v>
      </c>
      <c r="G8" s="22">
        <v>693234</v>
      </c>
      <c r="H8" s="8" t="s">
        <v>22</v>
      </c>
      <c r="I8" s="8" t="s">
        <v>32</v>
      </c>
      <c r="J8" s="8" t="s">
        <v>23</v>
      </c>
      <c r="K8" s="23">
        <v>14211.24</v>
      </c>
      <c r="L8">
        <v>24.7</v>
      </c>
      <c r="M8" s="8">
        <v>46</v>
      </c>
      <c r="N8" s="8">
        <v>10</v>
      </c>
      <c r="O8" s="8">
        <v>1</v>
      </c>
      <c r="P8" s="8">
        <v>28291</v>
      </c>
      <c r="Q8" s="8">
        <v>107052</v>
      </c>
      <c r="R8" s="8">
        <f>(Таблица2[[#This Row],[Кредитный рейтинг]]-MIN(F:F))/(MAX(F:F)-MIN(F:F))</f>
        <v>0.8545454545454545</v>
      </c>
      <c r="S8">
        <f>(Таблица2[[#This Row],[Срок кредитной истории (лет)]]-MIN(L:L))/(MAX(L:L)-MIN(L:L))</f>
        <v>0.44298245614035087</v>
      </c>
      <c r="T8" s="8">
        <f>(Таблица2[[#This Row],[Срок с последнего нарушения кредитного договора (мес.)]]-MIN(M:M))/(MAX(M:M)-MIN(M:M))</f>
        <v>0.56097560975609762</v>
      </c>
      <c r="U8">
        <f>(Таблица2[[#This Row],[Количество кредитных карт]]-MIN(N:N))/(MAX(N:N)-MIN(N:N))</f>
        <v>0.1951219512195122</v>
      </c>
      <c r="V8" s="37">
        <f>(Таблица2[[#This Row],[Число нарушений кредитных договоров]]-MIN(O:O))/(MAX(O:O)-MIN(O:O))</f>
        <v>0.14285714285714285</v>
      </c>
      <c r="W8" s="37">
        <f>((Таблица2[[#This Row],[Размер кредита]]-AVERAGE(D:D)))/STDEV(D:D)</f>
        <v>-0.40997990144860746</v>
      </c>
      <c r="X8" s="37">
        <f>((Таблица2[[#This Row],[Годовой доход]]-AVERAGE(G:G)))/STDEV(G:G)</f>
        <v>-0.79996754273009285</v>
      </c>
      <c r="Y8" s="38">
        <f>(Таблица2[[#This Row],[Годовой доход]]-AVERAGE(G:G))/STDEV(G:G)</f>
        <v>-0.79996754273009285</v>
      </c>
      <c r="Z8" s="38">
        <f>(Таблица2[[#This Row],[Текущий баланс кредитов]]-AVERAGE(P:P))/STDEV(P:P)</f>
        <v>-0.83005685756949144</v>
      </c>
      <c r="AA8" s="38">
        <f>(Таблица2[[#This Row],[Максимальный выданный кредит]]-AVERAGE(Q:Q))/STDEV(Q:Q)</f>
        <v>-0.15009966679950798</v>
      </c>
    </row>
    <row r="9" spans="1:27" x14ac:dyDescent="0.2">
      <c r="A9" s="7">
        <v>18</v>
      </c>
      <c r="B9" s="25" t="s">
        <v>57</v>
      </c>
      <c r="C9" s="7" t="s">
        <v>16</v>
      </c>
      <c r="D9" s="18">
        <v>666204</v>
      </c>
      <c r="E9" s="7" t="s">
        <v>28</v>
      </c>
      <c r="F9" s="7">
        <v>723</v>
      </c>
      <c r="G9" s="19">
        <v>1821967</v>
      </c>
      <c r="H9" s="7" t="s">
        <v>22</v>
      </c>
      <c r="I9" s="7" t="s">
        <v>19</v>
      </c>
      <c r="J9" s="7" t="s">
        <v>23</v>
      </c>
      <c r="K9" s="20">
        <v>17612.240000000002</v>
      </c>
      <c r="L9">
        <v>22</v>
      </c>
      <c r="M9" s="7">
        <v>34</v>
      </c>
      <c r="N9" s="7">
        <v>15</v>
      </c>
      <c r="O9" s="7">
        <v>0</v>
      </c>
      <c r="P9" s="7">
        <v>813694</v>
      </c>
      <c r="Q9" s="7">
        <v>2004618</v>
      </c>
      <c r="R9" s="8">
        <f>(Таблица2[[#This Row],[Кредитный рейтинг]]-MIN(F:F))/(MAX(F:F)-MIN(F:F))</f>
        <v>0.83030303030303032</v>
      </c>
      <c r="S9">
        <f>(Таблица2[[#This Row],[Срок кредитной истории (лет)]]-MIN(L:L))/(MAX(L:L)-MIN(L:L))</f>
        <v>0.38377192982456138</v>
      </c>
      <c r="T9" s="8">
        <f>(Таблица2[[#This Row],[Срок с последнего нарушения кредитного договора (мес.)]]-MIN(M:M))/(MAX(M:M)-MIN(M:M))</f>
        <v>0.41463414634146339</v>
      </c>
      <c r="U9">
        <f>(Таблица2[[#This Row],[Количество кредитных карт]]-MIN(N:N))/(MAX(N:N)-MIN(N:N))</f>
        <v>0.31707317073170732</v>
      </c>
      <c r="V9" s="37">
        <f>(Таблица2[[#This Row],[Число нарушений кредитных договоров]]-MIN(O:O))/(MAX(O:O)-MIN(O:O))</f>
        <v>0</v>
      </c>
      <c r="W9" s="37">
        <f>((Таблица2[[#This Row],[Размер кредита]]-AVERAGE(D:D)))/STDEV(D:D)</f>
        <v>1.8997345873660145</v>
      </c>
      <c r="X9" s="37">
        <f>((Таблица2[[#This Row],[Годовой доход]]-AVERAGE(G:G)))/STDEV(G:G)</f>
        <v>0.56836891666153344</v>
      </c>
      <c r="Y9" s="38">
        <f>(Таблица2[[#This Row],[Годовой доход]]-AVERAGE(G:G))/STDEV(G:G)</f>
        <v>0.56836891666153344</v>
      </c>
      <c r="Z9" s="38">
        <f>(Таблица2[[#This Row],[Текущий баланс кредитов]]-AVERAGE(P:P))/STDEV(P:P)</f>
        <v>1.8415286787492831</v>
      </c>
      <c r="AA9" s="38">
        <f>(Таблица2[[#This Row],[Максимальный выданный кредит]]-AVERAGE(Q:Q))/STDEV(Q:Q)</f>
        <v>0.32411063223031489</v>
      </c>
    </row>
    <row r="10" spans="1:27" x14ac:dyDescent="0.2">
      <c r="A10" s="8">
        <v>20</v>
      </c>
      <c r="B10" s="8" t="s">
        <v>60</v>
      </c>
      <c r="C10" s="8" t="s">
        <v>16</v>
      </c>
      <c r="D10" s="21">
        <v>390390</v>
      </c>
      <c r="E10" s="8" t="s">
        <v>17</v>
      </c>
      <c r="F10" s="8">
        <v>747</v>
      </c>
      <c r="G10" s="22">
        <v>1791738</v>
      </c>
      <c r="H10" s="8" t="s">
        <v>18</v>
      </c>
      <c r="I10" s="8" t="s">
        <v>19</v>
      </c>
      <c r="J10" s="8" t="s">
        <v>20</v>
      </c>
      <c r="K10" s="23">
        <v>2478.5500000000002</v>
      </c>
      <c r="L10">
        <v>22.7</v>
      </c>
      <c r="M10" s="8"/>
      <c r="N10" s="8">
        <v>6</v>
      </c>
      <c r="O10" s="8">
        <v>0</v>
      </c>
      <c r="P10" s="8">
        <v>121182</v>
      </c>
      <c r="Q10" s="8">
        <v>801812</v>
      </c>
      <c r="R10" s="8">
        <f>(Таблица2[[#This Row],[Кредитный рейтинг]]-MIN(F:F))/(MAX(F:F)-MIN(F:F))</f>
        <v>0.97575757575757571</v>
      </c>
      <c r="S10">
        <f>(Таблица2[[#This Row],[Срок кредитной истории (лет)]]-MIN(L:L))/(MAX(L:L)-MIN(L:L))</f>
        <v>0.39912280701754382</v>
      </c>
      <c r="T10" s="8">
        <f>(Таблица2[[#This Row],[Срок с последнего нарушения кредитного договора (мес.)]]-MIN(M:M))/(MAX(M:M)-MIN(M:M))</f>
        <v>0</v>
      </c>
      <c r="U10">
        <f>(Таблица2[[#This Row],[Количество кредитных карт]]-MIN(N:N))/(MAX(N:N)-MIN(N:N))</f>
        <v>9.7560975609756101E-2</v>
      </c>
      <c r="V10" s="37">
        <f>(Таблица2[[#This Row],[Число нарушений кредитных договоров]]-MIN(O:O))/(MAX(O:O)-MIN(O:O))</f>
        <v>0</v>
      </c>
      <c r="W10" s="37">
        <f>((Таблица2[[#This Row],[Размер кредита]]-AVERAGE(D:D)))/STDEV(D:D)</f>
        <v>0.42535115832991904</v>
      </c>
      <c r="X10" s="37">
        <f>((Таблица2[[#This Row],[Годовой доход]]-AVERAGE(G:G)))/STDEV(G:G)</f>
        <v>0.53172301118083121</v>
      </c>
      <c r="Y10" s="38">
        <f>(Таблица2[[#This Row],[Годовой доход]]-AVERAGE(G:G))/STDEV(G:G)</f>
        <v>0.53172301118083121</v>
      </c>
      <c r="Z10" s="38">
        <f>(Таблица2[[#This Row],[Текущий баланс кредитов]]-AVERAGE(P:P))/STDEV(P:P)</f>
        <v>-0.5140837175965256</v>
      </c>
      <c r="AA10" s="38">
        <f>(Таблица2[[#This Row],[Максимальный выданный кредит]]-AVERAGE(Q:Q))/STDEV(Q:Q)</f>
        <v>2.3523989691997326E-2</v>
      </c>
    </row>
    <row r="11" spans="1:27" x14ac:dyDescent="0.2">
      <c r="A11" s="8">
        <v>21</v>
      </c>
      <c r="B11" s="8" t="s">
        <v>62</v>
      </c>
      <c r="C11" s="8" t="s">
        <v>34</v>
      </c>
      <c r="D11" s="21">
        <v>317108</v>
      </c>
      <c r="E11" s="8" t="s">
        <v>28</v>
      </c>
      <c r="F11" s="8">
        <v>687</v>
      </c>
      <c r="G11" s="22">
        <v>1133274</v>
      </c>
      <c r="H11" s="8" t="s">
        <v>18</v>
      </c>
      <c r="I11" s="8" t="s">
        <v>32</v>
      </c>
      <c r="J11" s="8" t="s">
        <v>23</v>
      </c>
      <c r="K11" s="23">
        <v>9632.81</v>
      </c>
      <c r="L11">
        <v>17.399999999999999</v>
      </c>
      <c r="M11" s="8">
        <v>53</v>
      </c>
      <c r="N11" s="8">
        <v>4</v>
      </c>
      <c r="O11" s="8">
        <v>0</v>
      </c>
      <c r="P11" s="8">
        <v>60287</v>
      </c>
      <c r="Q11" s="8">
        <v>126940</v>
      </c>
      <c r="R11" s="8">
        <f>(Таблица2[[#This Row],[Кредитный рейтинг]]-MIN(F:F))/(MAX(F:F)-MIN(F:F))</f>
        <v>0.61212121212121207</v>
      </c>
      <c r="S11">
        <f>(Таблица2[[#This Row],[Срок кредитной истории (лет)]]-MIN(L:L))/(MAX(L:L)-MIN(L:L))</f>
        <v>0.2828947368421052</v>
      </c>
      <c r="T11" s="8">
        <f>(Таблица2[[#This Row],[Срок с последнего нарушения кредитного договора (мес.)]]-MIN(M:M))/(MAX(M:M)-MIN(M:M))</f>
        <v>0.64634146341463417</v>
      </c>
      <c r="U11">
        <f>(Таблица2[[#This Row],[Количество кредитных карт]]-MIN(N:N))/(MAX(N:N)-MIN(N:N))</f>
        <v>4.878048780487805E-2</v>
      </c>
      <c r="V11" s="37">
        <f>(Таблица2[[#This Row],[Число нарушений кредитных договоров]]-MIN(O:O))/(MAX(O:O)-MIN(O:O))</f>
        <v>0</v>
      </c>
      <c r="W11" s="37">
        <f>((Таблица2[[#This Row],[Размер кредита]]-AVERAGE(D:D)))/STDEV(D:D)</f>
        <v>3.361699528299919E-2</v>
      </c>
      <c r="X11" s="37">
        <f>((Таблица2[[#This Row],[Годовой доход]]-AVERAGE(G:G)))/STDEV(G:G)</f>
        <v>-0.26651740386581652</v>
      </c>
      <c r="Y11" s="38">
        <f>(Таблица2[[#This Row],[Годовой доход]]-AVERAGE(G:G))/STDEV(G:G)</f>
        <v>-0.26651740386581652</v>
      </c>
      <c r="Z11" s="38">
        <f>(Таблица2[[#This Row],[Текущий баланс кредитов]]-AVERAGE(P:P))/STDEV(P:P)</f>
        <v>-0.72122094680768445</v>
      </c>
      <c r="AA11" s="38">
        <f>(Таблица2[[#This Row],[Максимальный выданный кредит]]-AVERAGE(Q:Q))/STDEV(Q:Q)</f>
        <v>-0.14512956592970683</v>
      </c>
    </row>
    <row r="12" spans="1:27" x14ac:dyDescent="0.2">
      <c r="A12" s="8">
        <v>22</v>
      </c>
      <c r="B12" s="8" t="s">
        <v>64</v>
      </c>
      <c r="C12" s="8" t="s">
        <v>16</v>
      </c>
      <c r="D12" s="21">
        <v>128238</v>
      </c>
      <c r="E12" s="8" t="s">
        <v>17</v>
      </c>
      <c r="F12" s="8">
        <v>750</v>
      </c>
      <c r="G12" s="22">
        <v>1354073</v>
      </c>
      <c r="H12" s="8" t="s">
        <v>37</v>
      </c>
      <c r="I12" s="8" t="s">
        <v>32</v>
      </c>
      <c r="J12" s="8" t="s">
        <v>23</v>
      </c>
      <c r="K12" s="23">
        <v>13202.15</v>
      </c>
      <c r="L12">
        <v>11.9</v>
      </c>
      <c r="M12" s="8"/>
      <c r="N12" s="8">
        <v>7</v>
      </c>
      <c r="O12" s="8">
        <v>0</v>
      </c>
      <c r="P12" s="8">
        <v>131936</v>
      </c>
      <c r="Q12" s="8">
        <v>458788</v>
      </c>
      <c r="R12" s="8">
        <f>(Таблица2[[#This Row],[Кредитный рейтинг]]-MIN(F:F))/(MAX(F:F)-MIN(F:F))</f>
        <v>0.9939393939393939</v>
      </c>
      <c r="S12">
        <f>(Таблица2[[#This Row],[Срок кредитной истории (лет)]]-MIN(L:L))/(MAX(L:L)-MIN(L:L))</f>
        <v>0.16228070175438597</v>
      </c>
      <c r="T12" s="8">
        <f>(Таблица2[[#This Row],[Срок с последнего нарушения кредитного договора (мес.)]]-MIN(M:M))/(MAX(M:M)-MIN(M:M))</f>
        <v>0</v>
      </c>
      <c r="U12">
        <f>(Таблица2[[#This Row],[Количество кредитных карт]]-MIN(N:N))/(MAX(N:N)-MIN(N:N))</f>
        <v>0.12195121951219512</v>
      </c>
      <c r="V12" s="37">
        <f>(Таблица2[[#This Row],[Число нарушений кредитных договоров]]-MIN(O:O))/(MAX(O:O)-MIN(O:O))</f>
        <v>0</v>
      </c>
      <c r="W12" s="37">
        <f>((Таблица2[[#This Row],[Размер кредита]]-AVERAGE(D:D)))/STDEV(D:D)</f>
        <v>-0.97600107429304617</v>
      </c>
      <c r="X12" s="37">
        <f>((Таблица2[[#This Row],[Годовой доход]]-AVERAGE(G:G)))/STDEV(G:G)</f>
        <v>1.1520289382316385E-3</v>
      </c>
      <c r="Y12" s="38">
        <f>(Таблица2[[#This Row],[Годовой доход]]-AVERAGE(G:G))/STDEV(G:G)</f>
        <v>1.1520289382316385E-3</v>
      </c>
      <c r="Z12" s="38">
        <f>(Таблица2[[#This Row],[Текущий баланс кредитов]]-AVERAGE(P:P))/STDEV(P:P)</f>
        <v>-0.477503476806037</v>
      </c>
      <c r="AA12" s="38">
        <f>(Таблица2[[#This Row],[Максимальный выданный кредит]]-AVERAGE(Q:Q))/STDEV(Q:Q)</f>
        <v>-6.2199254513688261E-2</v>
      </c>
    </row>
    <row r="13" spans="1:27" x14ac:dyDescent="0.2">
      <c r="A13" s="7">
        <v>23</v>
      </c>
      <c r="B13" s="7" t="s">
        <v>66</v>
      </c>
      <c r="C13" s="7" t="s">
        <v>34</v>
      </c>
      <c r="D13" s="18">
        <v>153252</v>
      </c>
      <c r="E13" s="7" t="s">
        <v>17</v>
      </c>
      <c r="F13" s="7">
        <v>714</v>
      </c>
      <c r="G13" s="19">
        <v>1890690</v>
      </c>
      <c r="H13" s="7" t="s">
        <v>42</v>
      </c>
      <c r="I13" s="7" t="s">
        <v>32</v>
      </c>
      <c r="J13" s="7" t="s">
        <v>23</v>
      </c>
      <c r="K13" s="20">
        <v>21900.35</v>
      </c>
      <c r="L13">
        <v>15.7</v>
      </c>
      <c r="M13" s="7"/>
      <c r="N13" s="7">
        <v>12</v>
      </c>
      <c r="O13" s="7">
        <v>0</v>
      </c>
      <c r="P13" s="7">
        <v>891594</v>
      </c>
      <c r="Q13" s="7">
        <v>1081014</v>
      </c>
      <c r="R13" s="8">
        <f>(Таблица2[[#This Row],[Кредитный рейтинг]]-MIN(F:F))/(MAX(F:F)-MIN(F:F))</f>
        <v>0.77575757575757576</v>
      </c>
      <c r="S13">
        <f>(Таблица2[[#This Row],[Срок кредитной истории (лет)]]-MIN(L:L))/(MAX(L:L)-MIN(L:L))</f>
        <v>0.24561403508771928</v>
      </c>
      <c r="T13" s="8">
        <f>(Таблица2[[#This Row],[Срок с последнего нарушения кредитного договора (мес.)]]-MIN(M:M))/(MAX(M:M)-MIN(M:M))</f>
        <v>0</v>
      </c>
      <c r="U13">
        <f>(Таблица2[[#This Row],[Количество кредитных карт]]-MIN(N:N))/(MAX(N:N)-MIN(N:N))</f>
        <v>0.24390243902439024</v>
      </c>
      <c r="V13" s="37">
        <f>(Таблица2[[#This Row],[Число нарушений кредитных договоров]]-MIN(O:O))/(MAX(O:O)-MIN(O:O))</f>
        <v>0</v>
      </c>
      <c r="W13" s="37">
        <f>((Таблица2[[#This Row],[Размер кредита]]-AVERAGE(D:D)))/STDEV(D:D)</f>
        <v>-0.84228695139171084</v>
      </c>
      <c r="X13" s="37">
        <f>((Таблица2[[#This Row],[Годовой доход]]-AVERAGE(G:G)))/STDEV(G:G)</f>
        <v>0.65168019266637311</v>
      </c>
      <c r="Y13" s="38">
        <f>(Таблица2[[#This Row],[Годовой доход]]-AVERAGE(G:G))/STDEV(G:G)</f>
        <v>0.65168019266637311</v>
      </c>
      <c r="Z13" s="38">
        <f>(Таблица2[[#This Row],[Текущий баланс кредитов]]-AVERAGE(P:P))/STDEV(P:P)</f>
        <v>2.1065092215779107</v>
      </c>
      <c r="AA13" s="38">
        <f>(Таблица2[[#This Row],[Максимальный выданный кредит]]-AVERAGE(Q:Q))/STDEV(Q:Q)</f>
        <v>9.3297828340942676E-2</v>
      </c>
    </row>
    <row r="14" spans="1:27" x14ac:dyDescent="0.2">
      <c r="A14" s="8">
        <v>24</v>
      </c>
      <c r="B14" s="8" t="s">
        <v>68</v>
      </c>
      <c r="C14" s="8" t="s">
        <v>16</v>
      </c>
      <c r="D14" s="21">
        <v>91894</v>
      </c>
      <c r="E14" s="8" t="s">
        <v>17</v>
      </c>
      <c r="F14" s="8">
        <v>724</v>
      </c>
      <c r="G14" s="22">
        <v>850383</v>
      </c>
      <c r="H14" s="8" t="s">
        <v>22</v>
      </c>
      <c r="I14" s="8" t="s">
        <v>19</v>
      </c>
      <c r="J14" s="8" t="s">
        <v>23</v>
      </c>
      <c r="K14" s="23">
        <v>5860.74</v>
      </c>
      <c r="L14">
        <v>17.5</v>
      </c>
      <c r="M14" s="8"/>
      <c r="N14" s="8">
        <v>7</v>
      </c>
      <c r="O14" s="8">
        <v>0</v>
      </c>
      <c r="P14" s="8">
        <v>95608</v>
      </c>
      <c r="Q14" s="8">
        <v>230626</v>
      </c>
      <c r="R14" s="8">
        <f>(Таблица2[[#This Row],[Кредитный рейтинг]]-MIN(F:F))/(MAX(F:F)-MIN(F:F))</f>
        <v>0.83636363636363631</v>
      </c>
      <c r="S14">
        <f>(Таблица2[[#This Row],[Срок кредитной истории (лет)]]-MIN(L:L))/(MAX(L:L)-MIN(L:L))</f>
        <v>0.28508771929824561</v>
      </c>
      <c r="T14" s="8">
        <f>(Таблица2[[#This Row],[Срок с последнего нарушения кредитного договора (мес.)]]-MIN(M:M))/(MAX(M:M)-MIN(M:M))</f>
        <v>0</v>
      </c>
      <c r="U14">
        <f>(Таблица2[[#This Row],[Количество кредитных карт]]-MIN(N:N))/(MAX(N:N)-MIN(N:N))</f>
        <v>0.12195121951219512</v>
      </c>
      <c r="V14" s="37">
        <f>(Таблица2[[#This Row],[Число нарушений кредитных договоров]]-MIN(O:O))/(MAX(O:O)-MIN(O:O))</f>
        <v>0</v>
      </c>
      <c r="W14" s="37">
        <f>((Таблица2[[#This Row],[Размер кредита]]-AVERAGE(D:D)))/STDEV(D:D)</f>
        <v>-1.1702805211118728</v>
      </c>
      <c r="X14" s="37">
        <f>((Таблица2[[#This Row],[Годовой доход]]-AVERAGE(G:G)))/STDEV(G:G)</f>
        <v>-0.60945950738698274</v>
      </c>
      <c r="Y14" s="38">
        <f>(Таблица2[[#This Row],[Годовой доход]]-AVERAGE(G:G))/STDEV(G:G)</f>
        <v>-0.60945950738698274</v>
      </c>
      <c r="Z14" s="38">
        <f>(Таблица2[[#This Row],[Текущий баланс кредитов]]-AVERAGE(P:P))/STDEV(P:P)</f>
        <v>-0.60107489092514332</v>
      </c>
      <c r="AA14" s="38">
        <f>(Таблица2[[#This Row],[Максимальный выданный кредит]]-AVERAGE(Q:Q))/STDEV(Q:Q)</f>
        <v>-0.11921796703659522</v>
      </c>
    </row>
    <row r="15" spans="1:27" x14ac:dyDescent="0.2">
      <c r="A15" s="8">
        <v>25</v>
      </c>
      <c r="B15" s="8" t="s">
        <v>70</v>
      </c>
      <c r="C15" s="8" t="s">
        <v>16</v>
      </c>
      <c r="D15" s="21">
        <v>244926</v>
      </c>
      <c r="E15" s="8" t="s">
        <v>28</v>
      </c>
      <c r="F15" s="8">
        <v>704</v>
      </c>
      <c r="G15" s="22">
        <v>1249953</v>
      </c>
      <c r="H15" s="8" t="s">
        <v>49</v>
      </c>
      <c r="I15" s="8" t="s">
        <v>19</v>
      </c>
      <c r="J15" s="8" t="s">
        <v>23</v>
      </c>
      <c r="K15" s="23">
        <v>6812.26</v>
      </c>
      <c r="L15">
        <v>14.4</v>
      </c>
      <c r="M15" s="8"/>
      <c r="N15" s="8">
        <v>6</v>
      </c>
      <c r="O15" s="8">
        <v>1</v>
      </c>
      <c r="P15" s="8">
        <v>143051</v>
      </c>
      <c r="Q15" s="8">
        <v>245014</v>
      </c>
      <c r="R15" s="8">
        <f>(Таблица2[[#This Row],[Кредитный рейтинг]]-MIN(F:F))/(MAX(F:F)-MIN(F:F))</f>
        <v>0.7151515151515152</v>
      </c>
      <c r="S15">
        <f>(Таблица2[[#This Row],[Срок кредитной истории (лет)]]-MIN(L:L))/(MAX(L:L)-MIN(L:L))</f>
        <v>0.21710526315789475</v>
      </c>
      <c r="T15" s="8">
        <f>(Таблица2[[#This Row],[Срок с последнего нарушения кредитного договора (мес.)]]-MIN(M:M))/(MAX(M:M)-MIN(M:M))</f>
        <v>0</v>
      </c>
      <c r="U15">
        <f>(Таблица2[[#This Row],[Количество кредитных карт]]-MIN(N:N))/(MAX(N:N)-MIN(N:N))</f>
        <v>9.7560975609756101E-2</v>
      </c>
      <c r="V15" s="37">
        <f>(Таблица2[[#This Row],[Число нарушений кредитных договоров]]-MIN(O:O))/(MAX(O:O)-MIN(O:O))</f>
        <v>0.14285714285714285</v>
      </c>
      <c r="W15" s="37">
        <f>((Таблица2[[#This Row],[Размер кредита]]-AVERAGE(D:D)))/STDEV(D:D)</f>
        <v>-0.3522370392282419</v>
      </c>
      <c r="X15" s="37">
        <f>((Таблица2[[#This Row],[Годовой доход]]-AVERAGE(G:G)))/STDEV(G:G)</f>
        <v>-0.12507019735607899</v>
      </c>
      <c r="Y15" s="38">
        <f>(Таблица2[[#This Row],[Годовой доход]]-AVERAGE(G:G))/STDEV(G:G)</f>
        <v>-0.12507019735607899</v>
      </c>
      <c r="Z15" s="38">
        <f>(Таблица2[[#This Row],[Текущий баланс кредитов]]-AVERAGE(P:P))/STDEV(P:P)</f>
        <v>-0.43969527740244019</v>
      </c>
      <c r="AA15" s="38">
        <f>(Таблица2[[#This Row],[Максимальный выданный кредит]]-AVERAGE(Q:Q))/STDEV(Q:Q)</f>
        <v>-0.11562234096485853</v>
      </c>
    </row>
    <row r="16" spans="1:27" x14ac:dyDescent="0.2">
      <c r="A16" s="7">
        <v>26</v>
      </c>
      <c r="B16" s="7" t="s">
        <v>72</v>
      </c>
      <c r="C16" s="7" t="s">
        <v>16</v>
      </c>
      <c r="D16" s="18">
        <v>465410</v>
      </c>
      <c r="E16" s="7" t="s">
        <v>28</v>
      </c>
      <c r="F16" s="7">
        <v>688</v>
      </c>
      <c r="G16" s="19">
        <v>1722654</v>
      </c>
      <c r="H16" s="7" t="s">
        <v>29</v>
      </c>
      <c r="I16" s="7" t="s">
        <v>32</v>
      </c>
      <c r="J16" s="7" t="s">
        <v>39</v>
      </c>
      <c r="K16" s="20">
        <v>15647.45</v>
      </c>
      <c r="L16">
        <v>22.3</v>
      </c>
      <c r="M16" s="7">
        <v>30</v>
      </c>
      <c r="N16" s="7">
        <v>7</v>
      </c>
      <c r="O16" s="7">
        <v>0</v>
      </c>
      <c r="P16" s="7">
        <v>107559</v>
      </c>
      <c r="Q16" s="7">
        <v>488356</v>
      </c>
      <c r="R16" s="8">
        <f>(Таблица2[[#This Row],[Кредитный рейтинг]]-MIN(F:F))/(MAX(F:F)-MIN(F:F))</f>
        <v>0.61818181818181817</v>
      </c>
      <c r="S16">
        <f>(Таблица2[[#This Row],[Срок кредитной истории (лет)]]-MIN(L:L))/(MAX(L:L)-MIN(L:L))</f>
        <v>0.39035087719298245</v>
      </c>
      <c r="T16" s="8">
        <f>(Таблица2[[#This Row],[Срок с последнего нарушения кредитного договора (мес.)]]-MIN(M:M))/(MAX(M:M)-MIN(M:M))</f>
        <v>0.36585365853658536</v>
      </c>
      <c r="U16">
        <f>(Таблица2[[#This Row],[Количество кредитных карт]]-MIN(N:N))/(MAX(N:N)-MIN(N:N))</f>
        <v>0.12195121951219512</v>
      </c>
      <c r="V16" s="37">
        <f>(Таблица2[[#This Row],[Число нарушений кредитных договоров]]-MIN(O:O))/(MAX(O:O)-MIN(O:O))</f>
        <v>0</v>
      </c>
      <c r="W16" s="37">
        <f>((Таблица2[[#This Row],[Размер кредита]]-AVERAGE(D:D)))/STDEV(D:D)</f>
        <v>0.8263759244632114</v>
      </c>
      <c r="X16" s="37">
        <f>((Таблица2[[#This Row],[Годовой доход]]-AVERAGE(G:G)))/STDEV(G:G)</f>
        <v>0.44797410336949661</v>
      </c>
      <c r="Y16" s="38">
        <f>(Таблица2[[#This Row],[Годовой доход]]-AVERAGE(G:G))/STDEV(G:G)</f>
        <v>0.44797410336949661</v>
      </c>
      <c r="Z16" s="38">
        <f>(Таблица2[[#This Row],[Текущий баланс кредитов]]-AVERAGE(P:P))/STDEV(P:P)</f>
        <v>-0.56042299789119043</v>
      </c>
      <c r="AA16" s="38">
        <f>(Таблица2[[#This Row],[Максимальный выданный кредит]]-AVERAGE(Q:Q))/STDEV(Q:Q)</f>
        <v>-5.4810077999293612E-2</v>
      </c>
    </row>
    <row r="17" spans="1:27" x14ac:dyDescent="0.2">
      <c r="A17" s="7">
        <v>28</v>
      </c>
      <c r="B17" s="7" t="s">
        <v>75</v>
      </c>
      <c r="C17" s="7" t="s">
        <v>16</v>
      </c>
      <c r="D17" s="18">
        <v>443960</v>
      </c>
      <c r="E17" s="7" t="s">
        <v>17</v>
      </c>
      <c r="F17" s="7">
        <v>749</v>
      </c>
      <c r="G17" s="19">
        <v>1432391</v>
      </c>
      <c r="H17" s="7" t="s">
        <v>42</v>
      </c>
      <c r="I17" s="7" t="s">
        <v>19</v>
      </c>
      <c r="J17" s="7" t="s">
        <v>23</v>
      </c>
      <c r="K17" s="20">
        <v>25186.21</v>
      </c>
      <c r="L17">
        <v>14</v>
      </c>
      <c r="M17" s="7"/>
      <c r="N17" s="7">
        <v>15</v>
      </c>
      <c r="O17" s="7">
        <v>0</v>
      </c>
      <c r="P17" s="7">
        <v>342475</v>
      </c>
      <c r="Q17" s="7">
        <v>905344</v>
      </c>
      <c r="R17" s="8">
        <f>(Таблица2[[#This Row],[Кредитный рейтинг]]-MIN(F:F))/(MAX(F:F)-MIN(F:F))</f>
        <v>0.98787878787878791</v>
      </c>
      <c r="S17">
        <f>(Таблица2[[#This Row],[Срок кредитной истории (лет)]]-MIN(L:L))/(MAX(L:L)-MIN(L:L))</f>
        <v>0.20833333333333331</v>
      </c>
      <c r="T17" s="8">
        <f>(Таблица2[[#This Row],[Срок с последнего нарушения кредитного договора (мес.)]]-MIN(M:M))/(MAX(M:M)-MIN(M:M))</f>
        <v>0</v>
      </c>
      <c r="U17">
        <f>(Таблица2[[#This Row],[Количество кредитных карт]]-MIN(N:N))/(MAX(N:N)-MIN(N:N))</f>
        <v>0.31707317073170732</v>
      </c>
      <c r="V17" s="37">
        <f>(Таблица2[[#This Row],[Число нарушений кредитных договоров]]-MIN(O:O))/(MAX(O:O)-MIN(O:O))</f>
        <v>0</v>
      </c>
      <c r="W17" s="37">
        <f>((Таблица2[[#This Row],[Размер кредита]]-AVERAGE(D:D)))/STDEV(D:D)</f>
        <v>0.71171341801747534</v>
      </c>
      <c r="X17" s="37">
        <f>((Таблица2[[#This Row],[Годовой доход]]-AVERAGE(G:G)))/STDEV(G:G)</f>
        <v>9.6095097694645581E-2</v>
      </c>
      <c r="Y17" s="38">
        <f>(Таблица2[[#This Row],[Годовой доход]]-AVERAGE(G:G))/STDEV(G:G)</f>
        <v>9.6095097694645581E-2</v>
      </c>
      <c r="Z17" s="38">
        <f>(Таблица2[[#This Row],[Текущий баланс кредитов]]-AVERAGE(P:P))/STDEV(P:P)</f>
        <v>0.23865491223884627</v>
      </c>
      <c r="AA17" s="38">
        <f>(Таблица2[[#This Row],[Максимальный выданный кредит]]-AVERAGE(Q:Q))/STDEV(Q:Q)</f>
        <v>4.9397103290763127E-2</v>
      </c>
    </row>
    <row r="18" spans="1:27" x14ac:dyDescent="0.2">
      <c r="A18" s="7">
        <v>32</v>
      </c>
      <c r="B18" s="7" t="s">
        <v>82</v>
      </c>
      <c r="C18" s="7" t="s">
        <v>16</v>
      </c>
      <c r="D18" s="18">
        <v>334620</v>
      </c>
      <c r="E18" s="7" t="s">
        <v>17</v>
      </c>
      <c r="F18" s="7">
        <v>729</v>
      </c>
      <c r="G18" s="19">
        <v>1348620</v>
      </c>
      <c r="H18" s="7" t="s">
        <v>42</v>
      </c>
      <c r="I18" s="7" t="s">
        <v>32</v>
      </c>
      <c r="J18" s="7" t="s">
        <v>23</v>
      </c>
      <c r="K18" s="20">
        <v>16913.990000000002</v>
      </c>
      <c r="L18">
        <v>20</v>
      </c>
      <c r="M18" s="7"/>
      <c r="N18" s="7">
        <v>16</v>
      </c>
      <c r="O18" s="7">
        <v>0</v>
      </c>
      <c r="P18" s="7">
        <v>313177</v>
      </c>
      <c r="Q18" s="7">
        <v>539616</v>
      </c>
      <c r="R18" s="8">
        <f>(Таблица2[[#This Row],[Кредитный рейтинг]]-MIN(F:F))/(MAX(F:F)-MIN(F:F))</f>
        <v>0.8666666666666667</v>
      </c>
      <c r="S18">
        <f>(Таблица2[[#This Row],[Срок кредитной истории (лет)]]-MIN(L:L))/(MAX(L:L)-MIN(L:L))</f>
        <v>0.33991228070175439</v>
      </c>
      <c r="T18" s="8">
        <f>(Таблица2[[#This Row],[Срок с последнего нарушения кредитного договора (мес.)]]-MIN(M:M))/(MAX(M:M)-MIN(M:M))</f>
        <v>0</v>
      </c>
      <c r="U18">
        <f>(Таблица2[[#This Row],[Количество кредитных карт]]-MIN(N:N))/(MAX(N:N)-MIN(N:N))</f>
        <v>0.34146341463414637</v>
      </c>
      <c r="V18" s="37">
        <f>(Таблица2[[#This Row],[Число нарушений кредитных договоров]]-MIN(O:O))/(MAX(O:O)-MIN(O:O))</f>
        <v>0</v>
      </c>
      <c r="W18" s="37">
        <f>((Таблица2[[#This Row],[Размер кредита]]-AVERAGE(D:D)))/STDEV(D:D)</f>
        <v>0.12722864157100525</v>
      </c>
      <c r="X18" s="37">
        <f>((Таблица2[[#This Row],[Годовой доход]]-AVERAGE(G:G)))/STDEV(G:G)</f>
        <v>-5.4585146651382798E-3</v>
      </c>
      <c r="Y18" s="38">
        <f>(Таблица2[[#This Row],[Годовой доход]]-AVERAGE(G:G))/STDEV(G:G)</f>
        <v>-5.4585146651382798E-3</v>
      </c>
      <c r="Z18" s="38">
        <f>(Таблица2[[#This Row],[Текущий баланс кредитов]]-AVERAGE(P:P))/STDEV(P:P)</f>
        <v>0.13899637637500636</v>
      </c>
      <c r="AA18" s="38">
        <f>(Таблица2[[#This Row],[Максимальный выданный кредит]]-AVERAGE(Q:Q))/STDEV(Q:Q)</f>
        <v>-4.1999972881332642E-2</v>
      </c>
    </row>
    <row r="19" spans="1:27" x14ac:dyDescent="0.2">
      <c r="A19" s="8">
        <v>33</v>
      </c>
      <c r="B19" s="8" t="s">
        <v>83</v>
      </c>
      <c r="C19" s="8" t="s">
        <v>34</v>
      </c>
      <c r="D19" s="21">
        <v>130174</v>
      </c>
      <c r="E19" s="8" t="s">
        <v>17</v>
      </c>
      <c r="F19" s="8">
        <v>733</v>
      </c>
      <c r="G19" s="22">
        <v>524609</v>
      </c>
      <c r="H19" s="8" t="s">
        <v>37</v>
      </c>
      <c r="I19" s="8" t="s">
        <v>32</v>
      </c>
      <c r="J19" s="8" t="s">
        <v>23</v>
      </c>
      <c r="K19" s="23">
        <v>9311.7099999999991</v>
      </c>
      <c r="L19">
        <v>15.4</v>
      </c>
      <c r="M19" s="8"/>
      <c r="N19" s="8">
        <v>7</v>
      </c>
      <c r="O19" s="8">
        <v>1</v>
      </c>
      <c r="P19" s="8">
        <v>130701</v>
      </c>
      <c r="Q19" s="8">
        <v>268818</v>
      </c>
      <c r="R19" s="8">
        <f>(Таблица2[[#This Row],[Кредитный рейтинг]]-MIN(F:F))/(MAX(F:F)-MIN(F:F))</f>
        <v>0.89090909090909087</v>
      </c>
      <c r="S19">
        <f>(Таблица2[[#This Row],[Срок кредитной истории (лет)]]-MIN(L:L))/(MAX(L:L)-MIN(L:L))</f>
        <v>0.23903508771929824</v>
      </c>
      <c r="T19" s="8">
        <f>(Таблица2[[#This Row],[Срок с последнего нарушения кредитного договора (мес.)]]-MIN(M:M))/(MAX(M:M)-MIN(M:M))</f>
        <v>0</v>
      </c>
      <c r="U19">
        <f>(Таблица2[[#This Row],[Количество кредитных карт]]-MIN(N:N))/(MAX(N:N)-MIN(N:N))</f>
        <v>0.12195121951219512</v>
      </c>
      <c r="V19" s="37">
        <f>(Таблица2[[#This Row],[Число нарушений кредитных договоров]]-MIN(O:O))/(MAX(O:O)-MIN(O:O))</f>
        <v>0.14285714285714285</v>
      </c>
      <c r="W19" s="37">
        <f>((Таблица2[[#This Row],[Размер кредита]]-AVERAGE(D:D)))/STDEV(D:D)</f>
        <v>-0.96565204807025151</v>
      </c>
      <c r="X19" s="37">
        <f>((Таблица2[[#This Row],[Годовой доход]]-AVERAGE(G:G)))/STDEV(G:G)</f>
        <v>-1.0043876628691453</v>
      </c>
      <c r="Y19" s="38">
        <f>(Таблица2[[#This Row],[Годовой доход]]-AVERAGE(G:G))/STDEV(G:G)</f>
        <v>-1.0043876628691453</v>
      </c>
      <c r="Z19" s="38">
        <f>(Таблица2[[#This Row],[Текущий баланс кредитов]]-AVERAGE(P:P))/STDEV(P:P)</f>
        <v>-0.4817043878508811</v>
      </c>
      <c r="AA19" s="38">
        <f>(Таблица2[[#This Row],[Максимальный выданный кредит]]-AVERAGE(Q:Q))/STDEV(Q:Q)</f>
        <v>-0.10967361403883547</v>
      </c>
    </row>
    <row r="20" spans="1:27" x14ac:dyDescent="0.2">
      <c r="A20" s="7">
        <v>34</v>
      </c>
      <c r="B20" s="7" t="s">
        <v>85</v>
      </c>
      <c r="C20" s="7" t="s">
        <v>16</v>
      </c>
      <c r="D20" s="18">
        <v>333564</v>
      </c>
      <c r="E20" s="7" t="s">
        <v>28</v>
      </c>
      <c r="F20" s="7">
        <v>725</v>
      </c>
      <c r="G20" s="19">
        <v>1248338</v>
      </c>
      <c r="H20" s="7" t="s">
        <v>22</v>
      </c>
      <c r="I20" s="7" t="s">
        <v>19</v>
      </c>
      <c r="J20" s="7" t="s">
        <v>23</v>
      </c>
      <c r="K20" s="20">
        <v>18205.04</v>
      </c>
      <c r="L20">
        <v>14.6</v>
      </c>
      <c r="M20" s="7"/>
      <c r="N20" s="7">
        <v>18</v>
      </c>
      <c r="O20" s="7">
        <v>0</v>
      </c>
      <c r="P20" s="7">
        <v>300979</v>
      </c>
      <c r="Q20" s="7">
        <v>515526</v>
      </c>
      <c r="R20" s="8">
        <f>(Таблица2[[#This Row],[Кредитный рейтинг]]-MIN(F:F))/(MAX(F:F)-MIN(F:F))</f>
        <v>0.84242424242424241</v>
      </c>
      <c r="S20">
        <f>(Таблица2[[#This Row],[Срок кредитной истории (лет)]]-MIN(L:L))/(MAX(L:L)-MIN(L:L))</f>
        <v>0.22149122807017543</v>
      </c>
      <c r="T20" s="8">
        <f>(Таблица2[[#This Row],[Срок с последнего нарушения кредитного договора (мес.)]]-MIN(M:M))/(MAX(M:M)-MIN(M:M))</f>
        <v>0</v>
      </c>
      <c r="U20">
        <f>(Таблица2[[#This Row],[Количество кредитных карт]]-MIN(N:N))/(MAX(N:N)-MIN(N:N))</f>
        <v>0.3902439024390244</v>
      </c>
      <c r="V20" s="37">
        <f>(Таблица2[[#This Row],[Число нарушений кредитных договоров]]-MIN(O:O))/(MAX(O:O)-MIN(O:O))</f>
        <v>0</v>
      </c>
      <c r="W20" s="37">
        <f>((Таблица2[[#This Row],[Размер кредита]]-AVERAGE(D:D)))/STDEV(D:D)</f>
        <v>0.12158371817675363</v>
      </c>
      <c r="X20" s="37">
        <f>((Таблица2[[#This Row],[Годовой доход]]-AVERAGE(G:G)))/STDEV(G:G)</f>
        <v>-0.1270280238588192</v>
      </c>
      <c r="Y20" s="38">
        <f>(Таблица2[[#This Row],[Годовой доход]]-AVERAGE(G:G))/STDEV(G:G)</f>
        <v>-0.1270280238588192</v>
      </c>
      <c r="Z20" s="38">
        <f>(Таблица2[[#This Row],[Текущий баланс кредитов]]-AVERAGE(P:P))/STDEV(P:P)</f>
        <v>9.7504301132084692E-2</v>
      </c>
      <c r="AA20" s="38">
        <f>(Таблица2[[#This Row],[Максимальный выданный кредит]]-AVERAGE(Q:Q))/STDEV(Q:Q)</f>
        <v>-4.8020172496855071E-2</v>
      </c>
    </row>
    <row r="21" spans="1:27" x14ac:dyDescent="0.2">
      <c r="A21" s="8">
        <v>36</v>
      </c>
      <c r="B21" s="8" t="s">
        <v>88</v>
      </c>
      <c r="C21" s="8" t="s">
        <v>16</v>
      </c>
      <c r="D21" s="21">
        <v>125796</v>
      </c>
      <c r="E21" s="8" t="s">
        <v>17</v>
      </c>
      <c r="F21" s="8">
        <v>745</v>
      </c>
      <c r="G21" s="22">
        <v>1261068</v>
      </c>
      <c r="H21" s="8" t="s">
        <v>31</v>
      </c>
      <c r="I21" s="8" t="s">
        <v>19</v>
      </c>
      <c r="J21" s="8" t="s">
        <v>23</v>
      </c>
      <c r="K21" s="23">
        <v>20597.330000000002</v>
      </c>
      <c r="L21">
        <v>24.5</v>
      </c>
      <c r="M21" s="8"/>
      <c r="N21" s="8">
        <v>13</v>
      </c>
      <c r="O21" s="8">
        <v>0</v>
      </c>
      <c r="P21" s="8">
        <v>684817</v>
      </c>
      <c r="Q21" s="8">
        <v>997414</v>
      </c>
      <c r="R21" s="8">
        <f>(Таблица2[[#This Row],[Кредитный рейтинг]]-MIN(F:F))/(MAX(F:F)-MIN(F:F))</f>
        <v>0.96363636363636362</v>
      </c>
      <c r="S21">
        <f>(Таблица2[[#This Row],[Срок кредитной истории (лет)]]-MIN(L:L))/(MAX(L:L)-MIN(L:L))</f>
        <v>0.43859649122807015</v>
      </c>
      <c r="T21" s="8">
        <f>(Таблица2[[#This Row],[Срок с последнего нарушения кредитного договора (мес.)]]-MIN(M:M))/(MAX(M:M)-MIN(M:M))</f>
        <v>0</v>
      </c>
      <c r="U21">
        <f>(Таблица2[[#This Row],[Количество кредитных карт]]-MIN(N:N))/(MAX(N:N)-MIN(N:N))</f>
        <v>0.26829268292682928</v>
      </c>
      <c r="V21" s="37">
        <f>(Таблица2[[#This Row],[Число нарушений кредитных договоров]]-MIN(O:O))/(MAX(O:O)-MIN(O:O))</f>
        <v>0</v>
      </c>
      <c r="W21" s="37">
        <f>((Таблица2[[#This Row],[Размер кредита]]-AVERAGE(D:D)))/STDEV(D:D)</f>
        <v>-0.98905495964225298</v>
      </c>
      <c r="X21" s="37">
        <f>((Таблица2[[#This Row],[Годовой доход]]-AVERAGE(G:G)))/STDEV(G:G)</f>
        <v>-0.1115957443666316</v>
      </c>
      <c r="Y21" s="38">
        <f>(Таблица2[[#This Row],[Годовой доход]]-AVERAGE(G:G))/STDEV(G:G)</f>
        <v>-0.1115957443666316</v>
      </c>
      <c r="Z21" s="38">
        <f>(Таблица2[[#This Row],[Текущий баланс кредитов]]-AVERAGE(P:P))/STDEV(P:P)</f>
        <v>1.4031474538696294</v>
      </c>
      <c r="AA21" s="38">
        <f>(Таблица2[[#This Row],[Максимальный выданный кредит]]-AVERAGE(Q:Q))/STDEV(Q:Q)</f>
        <v>7.240581141036255E-2</v>
      </c>
    </row>
    <row r="22" spans="1:27" x14ac:dyDescent="0.2">
      <c r="A22" s="8">
        <v>38</v>
      </c>
      <c r="B22" s="8" t="s">
        <v>91</v>
      </c>
      <c r="C22" s="8" t="s">
        <v>16</v>
      </c>
      <c r="D22" s="21">
        <v>161172</v>
      </c>
      <c r="E22" s="8" t="s">
        <v>17</v>
      </c>
      <c r="F22" s="8">
        <v>720</v>
      </c>
      <c r="G22" s="22">
        <v>796499</v>
      </c>
      <c r="H22" s="8" t="s">
        <v>18</v>
      </c>
      <c r="I22" s="8" t="s">
        <v>19</v>
      </c>
      <c r="J22" s="8" t="s">
        <v>23</v>
      </c>
      <c r="K22" s="23">
        <v>3404.99</v>
      </c>
      <c r="L22">
        <v>22.6</v>
      </c>
      <c r="M22" s="8"/>
      <c r="N22" s="8">
        <v>6</v>
      </c>
      <c r="O22" s="8">
        <v>1</v>
      </c>
      <c r="P22" s="8">
        <v>114095</v>
      </c>
      <c r="Q22" s="8">
        <v>170038</v>
      </c>
      <c r="R22" s="8">
        <f>(Таблица2[[#This Row],[Кредитный рейтинг]]-MIN(F:F))/(MAX(F:F)-MIN(F:F))</f>
        <v>0.81212121212121213</v>
      </c>
      <c r="S22">
        <f>(Таблица2[[#This Row],[Срок кредитной истории (лет)]]-MIN(L:L))/(MAX(L:L)-MIN(L:L))</f>
        <v>0.39692982456140352</v>
      </c>
      <c r="T22" s="8">
        <f>(Таблица2[[#This Row],[Срок с последнего нарушения кредитного договора (мес.)]]-MIN(M:M))/(MAX(M:M)-MIN(M:M))</f>
        <v>0</v>
      </c>
      <c r="U22">
        <f>(Таблица2[[#This Row],[Количество кредитных карт]]-MIN(N:N))/(MAX(N:N)-MIN(N:N))</f>
        <v>9.7560975609756101E-2</v>
      </c>
      <c r="V22" s="37">
        <f>(Таблица2[[#This Row],[Число нарушений кредитных договоров]]-MIN(O:O))/(MAX(O:O)-MIN(O:O))</f>
        <v>0.14285714285714285</v>
      </c>
      <c r="W22" s="37">
        <f>((Таблица2[[#This Row],[Размер кредита]]-AVERAGE(D:D)))/STDEV(D:D)</f>
        <v>-0.79995002593482367</v>
      </c>
      <c r="X22" s="37">
        <f>((Таблица2[[#This Row],[Годовой доход]]-AVERAGE(G:G)))/STDEV(G:G)</f>
        <v>-0.67478181281958582</v>
      </c>
      <c r="Y22" s="38">
        <f>(Таблица2[[#This Row],[Годовой доход]]-AVERAGE(G:G))/STDEV(G:G)</f>
        <v>-0.67478181281958582</v>
      </c>
      <c r="Z22" s="38">
        <f>(Таблица2[[#This Row],[Текущий баланс кредитов]]-AVERAGE(P:P))/STDEV(P:P)</f>
        <v>-0.53819048405386172</v>
      </c>
      <c r="AA22" s="38">
        <f>(Таблица2[[#This Row],[Максимальный выданный кредит]]-AVERAGE(Q:Q))/STDEV(Q:Q)</f>
        <v>-0.13435918141207354</v>
      </c>
    </row>
    <row r="23" spans="1:27" x14ac:dyDescent="0.2">
      <c r="A23" s="7">
        <v>40</v>
      </c>
      <c r="B23" s="7" t="s">
        <v>93</v>
      </c>
      <c r="C23" s="7" t="s">
        <v>16</v>
      </c>
      <c r="D23" s="18">
        <v>449108</v>
      </c>
      <c r="E23" s="7" t="s">
        <v>17</v>
      </c>
      <c r="F23" s="7">
        <v>718</v>
      </c>
      <c r="G23" s="19">
        <v>1454507</v>
      </c>
      <c r="H23" s="7" t="s">
        <v>18</v>
      </c>
      <c r="I23" s="7" t="s">
        <v>19</v>
      </c>
      <c r="J23" s="7" t="s">
        <v>23</v>
      </c>
      <c r="K23" s="20">
        <v>13090.43</v>
      </c>
      <c r="L23">
        <v>28.8</v>
      </c>
      <c r="M23" s="7">
        <v>21</v>
      </c>
      <c r="N23" s="7">
        <v>14</v>
      </c>
      <c r="O23" s="7">
        <v>0</v>
      </c>
      <c r="P23" s="7">
        <v>193990</v>
      </c>
      <c r="Q23" s="7">
        <v>458414</v>
      </c>
      <c r="R23" s="8">
        <f>(Таблица2[[#This Row],[Кредитный рейтинг]]-MIN(F:F))/(MAX(F:F)-MIN(F:F))</f>
        <v>0.8</v>
      </c>
      <c r="S23">
        <f>(Таблица2[[#This Row],[Срок кредитной истории (лет)]]-MIN(L:L))/(MAX(L:L)-MIN(L:L))</f>
        <v>0.53289473684210531</v>
      </c>
      <c r="T23" s="8">
        <f>(Таблица2[[#This Row],[Срок с последнего нарушения кредитного договора (мес.)]]-MIN(M:M))/(MAX(M:M)-MIN(M:M))</f>
        <v>0.25609756097560976</v>
      </c>
      <c r="U23">
        <f>(Таблица2[[#This Row],[Количество кредитных карт]]-MIN(N:N))/(MAX(N:N)-MIN(N:N))</f>
        <v>0.29268292682926828</v>
      </c>
      <c r="V23" s="37">
        <f>(Таблица2[[#This Row],[Число нарушений кредитных договоров]]-MIN(O:O))/(MAX(O:O)-MIN(O:O))</f>
        <v>0</v>
      </c>
      <c r="W23" s="37">
        <f>((Таблица2[[#This Row],[Размер кредита]]-AVERAGE(D:D)))/STDEV(D:D)</f>
        <v>0.73923241956445196</v>
      </c>
      <c r="X23" s="37">
        <f>((Таблица2[[#This Row],[Годовой доход]]-AVERAGE(G:G)))/STDEV(G:G)</f>
        <v>0.12290580415569989</v>
      </c>
      <c r="Y23" s="38">
        <f>(Таблица2[[#This Row],[Годовой доход]]-AVERAGE(G:G))/STDEV(G:G)</f>
        <v>0.12290580415569989</v>
      </c>
      <c r="Z23" s="38">
        <f>(Таблица2[[#This Row],[Текущий баланс кредитов]]-AVERAGE(P:P))/STDEV(P:P)</f>
        <v>-0.26642385415279374</v>
      </c>
      <c r="AA23" s="38">
        <f>(Таблица2[[#This Row],[Максимальный выданный кредит]]-AVERAGE(Q:Q))/STDEV(Q:Q)</f>
        <v>-6.2292718799956646E-2</v>
      </c>
    </row>
    <row r="24" spans="1:27" x14ac:dyDescent="0.2">
      <c r="A24" s="8">
        <v>41</v>
      </c>
      <c r="B24" s="8" t="s">
        <v>95</v>
      </c>
      <c r="C24" s="8" t="s">
        <v>34</v>
      </c>
      <c r="D24" s="21">
        <v>688468</v>
      </c>
      <c r="E24" s="8" t="s">
        <v>28</v>
      </c>
      <c r="F24" s="8">
        <v>682</v>
      </c>
      <c r="G24" s="22">
        <v>1494616</v>
      </c>
      <c r="H24" s="8" t="s">
        <v>37</v>
      </c>
      <c r="I24" s="8" t="s">
        <v>32</v>
      </c>
      <c r="J24" s="8" t="s">
        <v>23</v>
      </c>
      <c r="K24" s="23">
        <v>14697.07</v>
      </c>
      <c r="L24">
        <v>16.600000000000001</v>
      </c>
      <c r="M24" s="8">
        <v>50</v>
      </c>
      <c r="N24" s="8">
        <v>8</v>
      </c>
      <c r="O24" s="8">
        <v>0</v>
      </c>
      <c r="P24" s="8">
        <v>343995</v>
      </c>
      <c r="Q24" s="8">
        <v>843854</v>
      </c>
      <c r="R24" s="8">
        <f>(Таблица2[[#This Row],[Кредитный рейтинг]]-MIN(F:F))/(MAX(F:F)-MIN(F:F))</f>
        <v>0.58181818181818179</v>
      </c>
      <c r="S24">
        <f>(Таблица2[[#This Row],[Срок кредитной истории (лет)]]-MIN(L:L))/(MAX(L:L)-MIN(L:L))</f>
        <v>0.2653508771929825</v>
      </c>
      <c r="T24" s="8">
        <f>(Таблица2[[#This Row],[Срок с последнего нарушения кредитного договора (мес.)]]-MIN(M:M))/(MAX(M:M)-MIN(M:M))</f>
        <v>0.6097560975609756</v>
      </c>
      <c r="U24">
        <f>(Таблица2[[#This Row],[Количество кредитных карт]]-MIN(N:N))/(MAX(N:N)-MIN(N:N))</f>
        <v>0.14634146341463414</v>
      </c>
      <c r="V24" s="37">
        <f>(Таблица2[[#This Row],[Число нарушений кредитных договоров]]-MIN(O:O))/(MAX(O:O)-MIN(O:O))</f>
        <v>0</v>
      </c>
      <c r="W24" s="37">
        <f>((Таблица2[[#This Row],[Размер кредита]]-AVERAGE(D:D)))/STDEV(D:D)</f>
        <v>2.0187483889281528</v>
      </c>
      <c r="X24" s="37">
        <f>((Таблица2[[#This Row],[Годовой доход]]-AVERAGE(G:G)))/STDEV(G:G)</f>
        <v>0.17152900118257758</v>
      </c>
      <c r="Y24" s="38">
        <f>(Таблица2[[#This Row],[Годовой доход]]-AVERAGE(G:G))/STDEV(G:G)</f>
        <v>0.17152900118257758</v>
      </c>
      <c r="Z24" s="38">
        <f>(Таблица2[[#This Row],[Текущий баланс кредитов]]-AVERAGE(P:P))/STDEV(P:P)</f>
        <v>0.243825264294039</v>
      </c>
      <c r="AA24" s="38">
        <f>(Таблица2[[#This Row],[Максимальный выданный кредит]]-AVERAGE(Q:Q))/STDEV(Q:Q)</f>
        <v>3.4030475048402224E-2</v>
      </c>
    </row>
    <row r="25" spans="1:27" x14ac:dyDescent="0.2">
      <c r="A25" s="7">
        <v>44</v>
      </c>
      <c r="B25" s="7" t="s">
        <v>98</v>
      </c>
      <c r="C25" s="7" t="s">
        <v>34</v>
      </c>
      <c r="D25" s="18">
        <v>288948</v>
      </c>
      <c r="E25" s="7" t="s">
        <v>17</v>
      </c>
      <c r="F25" s="7">
        <v>712</v>
      </c>
      <c r="G25" s="19">
        <v>537472</v>
      </c>
      <c r="H25" s="7" t="s">
        <v>22</v>
      </c>
      <c r="I25" s="7" t="s">
        <v>32</v>
      </c>
      <c r="J25" s="7" t="s">
        <v>23</v>
      </c>
      <c r="K25" s="20">
        <v>5777.9</v>
      </c>
      <c r="L25">
        <v>14.8</v>
      </c>
      <c r="M25" s="7"/>
      <c r="N25" s="7">
        <v>4</v>
      </c>
      <c r="O25" s="7">
        <v>0</v>
      </c>
      <c r="P25" s="7">
        <v>132468</v>
      </c>
      <c r="Q25" s="7">
        <v>164406</v>
      </c>
      <c r="R25" s="8">
        <f>(Таблица2[[#This Row],[Кредитный рейтинг]]-MIN(F:F))/(MAX(F:F)-MIN(F:F))</f>
        <v>0.76363636363636367</v>
      </c>
      <c r="S25">
        <f>(Таблица2[[#This Row],[Срок кредитной истории (лет)]]-MIN(L:L))/(MAX(L:L)-MIN(L:L))</f>
        <v>0.22587719298245615</v>
      </c>
      <c r="T25" s="8">
        <f>(Таблица2[[#This Row],[Срок с последнего нарушения кредитного договора (мес.)]]-MIN(M:M))/(MAX(M:M)-MIN(M:M))</f>
        <v>0</v>
      </c>
      <c r="U25">
        <f>(Таблица2[[#This Row],[Количество кредитных карт]]-MIN(N:N))/(MAX(N:N)-MIN(N:N))</f>
        <v>4.878048780487805E-2</v>
      </c>
      <c r="V25" s="37">
        <f>(Таблица2[[#This Row],[Число нарушений кредитных договоров]]-MIN(O:O))/(MAX(O:O)-MIN(O:O))</f>
        <v>0</v>
      </c>
      <c r="W25" s="37">
        <f>((Таблица2[[#This Row],[Размер кредита]]-AVERAGE(D:D)))/STDEV(D:D)</f>
        <v>-0.1169142952303774</v>
      </c>
      <c r="X25" s="37">
        <f>((Таблица2[[#This Row],[Годовой доход]]-AVERAGE(G:G)))/STDEV(G:G)</f>
        <v>-0.98879415060614362</v>
      </c>
      <c r="Y25" s="38">
        <f>(Таблица2[[#This Row],[Годовой доход]]-AVERAGE(G:G))/STDEV(G:G)</f>
        <v>-0.98879415060614362</v>
      </c>
      <c r="Z25" s="38">
        <f>(Таблица2[[#This Row],[Текущий баланс кредитов]]-AVERAGE(P:P))/STDEV(P:P)</f>
        <v>-0.47569385358671956</v>
      </c>
      <c r="AA25" s="38">
        <f>(Таблица2[[#This Row],[Максимальный выданный кредит]]-AVERAGE(Q:Q))/STDEV(Q:Q)</f>
        <v>-0.13576664360529159</v>
      </c>
    </row>
    <row r="26" spans="1:27" x14ac:dyDescent="0.2">
      <c r="A26" s="8">
        <v>45</v>
      </c>
      <c r="B26" s="8" t="s">
        <v>100</v>
      </c>
      <c r="C26" s="8" t="s">
        <v>16</v>
      </c>
      <c r="D26" s="21">
        <v>311762</v>
      </c>
      <c r="E26" s="8" t="s">
        <v>28</v>
      </c>
      <c r="F26" s="8">
        <v>680</v>
      </c>
      <c r="G26" s="22">
        <v>2211657</v>
      </c>
      <c r="H26" s="8" t="s">
        <v>49</v>
      </c>
      <c r="I26" s="8" t="s">
        <v>19</v>
      </c>
      <c r="J26" s="8" t="s">
        <v>23</v>
      </c>
      <c r="K26" s="23">
        <v>44601.74</v>
      </c>
      <c r="L26">
        <v>14.5</v>
      </c>
      <c r="M26" s="8">
        <v>15</v>
      </c>
      <c r="N26" s="8">
        <v>11</v>
      </c>
      <c r="O26" s="8">
        <v>0</v>
      </c>
      <c r="P26" s="8">
        <v>213921</v>
      </c>
      <c r="Q26" s="8">
        <v>509652</v>
      </c>
      <c r="R26" s="8">
        <f>(Таблица2[[#This Row],[Кредитный рейтинг]]-MIN(F:F))/(MAX(F:F)-MIN(F:F))</f>
        <v>0.5696969696969697</v>
      </c>
      <c r="S26">
        <f>(Таблица2[[#This Row],[Срок кредитной истории (лет)]]-MIN(L:L))/(MAX(L:L)-MIN(L:L))</f>
        <v>0.21929824561403508</v>
      </c>
      <c r="T26" s="8">
        <f>(Таблица2[[#This Row],[Срок с последнего нарушения кредитного договора (мес.)]]-MIN(M:M))/(MAX(M:M)-MIN(M:M))</f>
        <v>0.18292682926829268</v>
      </c>
      <c r="U26">
        <f>(Таблица2[[#This Row],[Количество кредитных карт]]-MIN(N:N))/(MAX(N:N)-MIN(N:N))</f>
        <v>0.21951219512195122</v>
      </c>
      <c r="V26" s="37">
        <f>(Таблица2[[#This Row],[Число нарушений кредитных договоров]]-MIN(O:O))/(MAX(O:O)-MIN(O:O))</f>
        <v>0</v>
      </c>
      <c r="W26" s="37">
        <f>((Таблица2[[#This Row],[Размер кредита]]-AVERAGE(D:D)))/STDEV(D:D)</f>
        <v>5.0395705996003539E-3</v>
      </c>
      <c r="X26" s="37">
        <f>((Таблица2[[#This Row],[Годовой доход]]-AVERAGE(G:G)))/STDEV(G:G)</f>
        <v>1.0407809351462618</v>
      </c>
      <c r="Y26" s="38">
        <f>(Таблица2[[#This Row],[Годовой доход]]-AVERAGE(G:G))/STDEV(G:G)</f>
        <v>1.0407809351462618</v>
      </c>
      <c r="Z26" s="38">
        <f>(Таблица2[[#This Row],[Текущий баланс кредитов]]-AVERAGE(P:P))/STDEV(P:P)</f>
        <v>-0.19862761282907904</v>
      </c>
      <c r="AA26" s="38">
        <f>(Таблица2[[#This Row],[Максимальный выданный кредит]]-AVERAGE(Q:Q))/STDEV(Q:Q)</f>
        <v>-4.9488111581187939E-2</v>
      </c>
    </row>
    <row r="27" spans="1:27" x14ac:dyDescent="0.2">
      <c r="A27" s="8">
        <v>46</v>
      </c>
      <c r="B27" s="8" t="s">
        <v>102</v>
      </c>
      <c r="C27" s="8" t="s">
        <v>16</v>
      </c>
      <c r="D27" s="21">
        <v>266112</v>
      </c>
      <c r="E27" s="8" t="s">
        <v>17</v>
      </c>
      <c r="F27" s="8">
        <v>750</v>
      </c>
      <c r="G27" s="22">
        <v>919296</v>
      </c>
      <c r="H27" s="8" t="s">
        <v>74</v>
      </c>
      <c r="I27" s="8" t="s">
        <v>32</v>
      </c>
      <c r="J27" s="8" t="s">
        <v>23</v>
      </c>
      <c r="K27" s="23">
        <v>12946.79</v>
      </c>
      <c r="L27">
        <v>21.6</v>
      </c>
      <c r="M27" s="8"/>
      <c r="N27" s="8">
        <v>9</v>
      </c>
      <c r="O27" s="8">
        <v>0</v>
      </c>
      <c r="P27" s="8">
        <v>266266</v>
      </c>
      <c r="Q27" s="8">
        <v>485518</v>
      </c>
      <c r="R27" s="8">
        <f>(Таблица2[[#This Row],[Кредитный рейтинг]]-MIN(F:F))/(MAX(F:F)-MIN(F:F))</f>
        <v>0.9939393939393939</v>
      </c>
      <c r="S27">
        <f>(Таблица2[[#This Row],[Срок кредитной истории (лет)]]-MIN(L:L))/(MAX(L:L)-MIN(L:L))</f>
        <v>0.375</v>
      </c>
      <c r="T27" s="8">
        <f>(Таблица2[[#This Row],[Срок с последнего нарушения кредитного договора (мес.)]]-MIN(M:M))/(MAX(M:M)-MIN(M:M))</f>
        <v>0</v>
      </c>
      <c r="U27">
        <f>(Таблица2[[#This Row],[Количество кредитных карт]]-MIN(N:N))/(MAX(N:N)-MIN(N:N))</f>
        <v>0.17073170731707318</v>
      </c>
      <c r="V27" s="37">
        <f>(Таблица2[[#This Row],[Число нарушений кредитных договоров]]-MIN(O:O))/(MAX(O:O)-MIN(O:O))</f>
        <v>0</v>
      </c>
      <c r="W27" s="37">
        <f>((Таблица2[[#This Row],[Размер кредита]]-AVERAGE(D:D)))/STDEV(D:D)</f>
        <v>-0.23898576363106874</v>
      </c>
      <c r="X27" s="37">
        <f>((Таблица2[[#This Row],[Годовой доход]]-AVERAGE(G:G)))/STDEV(G:G)</f>
        <v>-0.52591789885240892</v>
      </c>
      <c r="Y27" s="38">
        <f>(Таблица2[[#This Row],[Годовой доход]]-AVERAGE(G:G))/STDEV(G:G)</f>
        <v>-0.52591789885240892</v>
      </c>
      <c r="Z27" s="38">
        <f>(Таблица2[[#This Row],[Текущий баланс кредитов]]-AVERAGE(P:P))/STDEV(P:P)</f>
        <v>-2.0573613928379326E-2</v>
      </c>
      <c r="AA27" s="38">
        <f>(Таблица2[[#This Row],[Максимальный выданный кредит]]-AVERAGE(Q:Q))/STDEV(Q:Q)</f>
        <v>-5.5519306995094886E-2</v>
      </c>
    </row>
    <row r="28" spans="1:27" x14ac:dyDescent="0.2">
      <c r="A28" s="7">
        <v>47</v>
      </c>
      <c r="B28" s="7" t="s">
        <v>104</v>
      </c>
      <c r="C28" s="7" t="s">
        <v>16</v>
      </c>
      <c r="D28" s="18">
        <v>129712</v>
      </c>
      <c r="E28" s="7" t="s">
        <v>17</v>
      </c>
      <c r="F28" s="7">
        <v>723</v>
      </c>
      <c r="G28" s="19">
        <v>1465698</v>
      </c>
      <c r="H28" s="7" t="s">
        <v>22</v>
      </c>
      <c r="I28" s="7" t="s">
        <v>25</v>
      </c>
      <c r="J28" s="7" t="s">
        <v>23</v>
      </c>
      <c r="K28" s="20">
        <v>18199.150000000001</v>
      </c>
      <c r="L28">
        <v>19.399999999999999</v>
      </c>
      <c r="M28" s="7">
        <v>6</v>
      </c>
      <c r="N28" s="7">
        <v>34</v>
      </c>
      <c r="O28" s="7">
        <v>1</v>
      </c>
      <c r="P28" s="7">
        <v>45106</v>
      </c>
      <c r="Q28" s="7">
        <v>163218</v>
      </c>
      <c r="R28" s="8">
        <f>(Таблица2[[#This Row],[Кредитный рейтинг]]-MIN(F:F))/(MAX(F:F)-MIN(F:F))</f>
        <v>0.83030303030303032</v>
      </c>
      <c r="S28">
        <f>(Таблица2[[#This Row],[Срок кредитной истории (лет)]]-MIN(L:L))/(MAX(L:L)-MIN(L:L))</f>
        <v>0.32675438596491224</v>
      </c>
      <c r="T28" s="8">
        <f>(Таблица2[[#This Row],[Срок с последнего нарушения кредитного договора (мес.)]]-MIN(M:M))/(MAX(M:M)-MIN(M:M))</f>
        <v>7.3170731707317069E-2</v>
      </c>
      <c r="U28">
        <f>(Таблица2[[#This Row],[Количество кредитных карт]]-MIN(N:N))/(MAX(N:N)-MIN(N:N))</f>
        <v>0.78048780487804881</v>
      </c>
      <c r="V28" s="37">
        <f>(Таблица2[[#This Row],[Число нарушений кредитных договоров]]-MIN(O:O))/(MAX(O:O)-MIN(O:O))</f>
        <v>0.14285714285714285</v>
      </c>
      <c r="W28" s="37">
        <f>((Таблица2[[#This Row],[Размер кредита]]-AVERAGE(D:D)))/STDEV(D:D)</f>
        <v>-0.96812170205523662</v>
      </c>
      <c r="X28" s="37">
        <f>((Таблица2[[#This Row],[Годовой доход]]-AVERAGE(G:G)))/STDEV(G:G)</f>
        <v>0.13647239015704093</v>
      </c>
      <c r="Y28" s="38">
        <f>(Таблица2[[#This Row],[Годовой доход]]-AVERAGE(G:G))/STDEV(G:G)</f>
        <v>0.13647239015704093</v>
      </c>
      <c r="Z28" s="38">
        <f>(Таблица2[[#This Row],[Текущий баланс кредитов]]-AVERAGE(P:P))/STDEV(P:P)</f>
        <v>-0.77285983795892188</v>
      </c>
      <c r="AA28" s="38">
        <f>(Таблица2[[#This Row],[Максимальный выданный кредит]]-AVERAGE(Q:Q))/STDEV(Q:Q)</f>
        <v>-0.1360635301616735</v>
      </c>
    </row>
    <row r="29" spans="1:27" x14ac:dyDescent="0.2">
      <c r="A29" s="7">
        <v>48</v>
      </c>
      <c r="B29" s="7" t="s">
        <v>105</v>
      </c>
      <c r="C29" s="7" t="s">
        <v>16</v>
      </c>
      <c r="D29" s="18">
        <v>287980</v>
      </c>
      <c r="E29" s="7" t="s">
        <v>17</v>
      </c>
      <c r="F29" s="7">
        <v>737</v>
      </c>
      <c r="G29" s="19">
        <v>1013954</v>
      </c>
      <c r="H29" s="7" t="s">
        <v>37</v>
      </c>
      <c r="I29" s="7" t="s">
        <v>19</v>
      </c>
      <c r="J29" s="7" t="s">
        <v>23</v>
      </c>
      <c r="K29" s="20">
        <v>16138.6</v>
      </c>
      <c r="L29">
        <v>18.600000000000001</v>
      </c>
      <c r="M29" s="7">
        <v>13</v>
      </c>
      <c r="N29" s="7">
        <v>11</v>
      </c>
      <c r="O29" s="7">
        <v>0</v>
      </c>
      <c r="P29" s="7">
        <v>223117</v>
      </c>
      <c r="Q29" s="7">
        <v>489302</v>
      </c>
      <c r="R29" s="8">
        <f>(Таблица2[[#This Row],[Кредитный рейтинг]]-MIN(F:F))/(MAX(F:F)-MIN(F:F))</f>
        <v>0.91515151515151516</v>
      </c>
      <c r="S29">
        <f>(Таблица2[[#This Row],[Срок кредитной истории (лет)]]-MIN(L:L))/(MAX(L:L)-MIN(L:L))</f>
        <v>0.30921052631578949</v>
      </c>
      <c r="T29" s="8">
        <f>(Таблица2[[#This Row],[Срок с последнего нарушения кредитного договора (мес.)]]-MIN(M:M))/(MAX(M:M)-MIN(M:M))</f>
        <v>0.15853658536585366</v>
      </c>
      <c r="U29">
        <f>(Таблица2[[#This Row],[Количество кредитных карт]]-MIN(N:N))/(MAX(N:N)-MIN(N:N))</f>
        <v>0.21951219512195122</v>
      </c>
      <c r="V29" s="37">
        <f>(Таблица2[[#This Row],[Число нарушений кредитных договоров]]-MIN(O:O))/(MAX(O:O)-MIN(O:O))</f>
        <v>0</v>
      </c>
      <c r="W29" s="37">
        <f>((Таблица2[[#This Row],[Размер кредита]]-AVERAGE(D:D)))/STDEV(D:D)</f>
        <v>-0.12208880834177473</v>
      </c>
      <c r="X29" s="37">
        <f>((Таблица2[[#This Row],[Годовой доход]]-AVERAGE(G:G)))/STDEV(G:G)</f>
        <v>-0.41116623253885864</v>
      </c>
      <c r="Y29" s="38">
        <f>(Таблица2[[#This Row],[Годовой доход]]-AVERAGE(G:G))/STDEV(G:G)</f>
        <v>-0.41116623253885864</v>
      </c>
      <c r="Z29" s="38">
        <f>(Таблица2[[#This Row],[Текущий баланс кредитов]]-AVERAGE(P:P))/STDEV(P:P)</f>
        <v>-0.167346982895163</v>
      </c>
      <c r="AA29" s="38">
        <f>(Таблица2[[#This Row],[Максимальный выданный кредит]]-AVERAGE(Q:Q))/STDEV(Q:Q)</f>
        <v>-5.4573668334026521E-2</v>
      </c>
    </row>
    <row r="30" spans="1:27" x14ac:dyDescent="0.2">
      <c r="A30" s="7">
        <v>49</v>
      </c>
      <c r="B30" s="7" t="s">
        <v>107</v>
      </c>
      <c r="C30" s="7" t="s">
        <v>16</v>
      </c>
      <c r="D30" s="18">
        <v>439428</v>
      </c>
      <c r="E30" s="7" t="s">
        <v>17</v>
      </c>
      <c r="F30" s="7">
        <v>710</v>
      </c>
      <c r="G30" s="19">
        <v>1518024</v>
      </c>
      <c r="H30" s="7" t="s">
        <v>18</v>
      </c>
      <c r="I30" s="7" t="s">
        <v>32</v>
      </c>
      <c r="J30" s="7" t="s">
        <v>23</v>
      </c>
      <c r="K30" s="20">
        <v>20923.560000000001</v>
      </c>
      <c r="L30">
        <v>17.8</v>
      </c>
      <c r="M30" s="7"/>
      <c r="N30" s="7">
        <v>11</v>
      </c>
      <c r="O30" s="7">
        <v>0</v>
      </c>
      <c r="P30" s="7">
        <v>209304</v>
      </c>
      <c r="Q30" s="7">
        <v>265716</v>
      </c>
      <c r="R30" s="8">
        <f>(Таблица2[[#This Row],[Кредитный рейтинг]]-MIN(F:F))/(MAX(F:F)-MIN(F:F))</f>
        <v>0.75151515151515147</v>
      </c>
      <c r="S30">
        <f>(Таблица2[[#This Row],[Срок кредитной истории (лет)]]-MIN(L:L))/(MAX(L:L)-MIN(L:L))</f>
        <v>0.29166666666666669</v>
      </c>
      <c r="T30" s="8">
        <f>(Таблица2[[#This Row],[Срок с последнего нарушения кредитного договора (мес.)]]-MIN(M:M))/(MAX(M:M)-MIN(M:M))</f>
        <v>0</v>
      </c>
      <c r="U30">
        <f>(Таблица2[[#This Row],[Количество кредитных карт]]-MIN(N:N))/(MAX(N:N)-MIN(N:N))</f>
        <v>0.21951219512195122</v>
      </c>
      <c r="V30" s="37">
        <f>(Таблица2[[#This Row],[Число нарушений кредитных договоров]]-MIN(O:O))/(MAX(O:O)-MIN(O:O))</f>
        <v>0</v>
      </c>
      <c r="W30" s="37">
        <f>((Таблица2[[#This Row],[Размер кредита]]-AVERAGE(D:D)))/STDEV(D:D)</f>
        <v>0.6874872884504788</v>
      </c>
      <c r="X30" s="37">
        <f>((Таблица2[[#This Row],[Годовой доход]]-AVERAGE(G:G)))/STDEV(G:G)</f>
        <v>0.19990596884582407</v>
      </c>
      <c r="Y30" s="38">
        <f>(Таблица2[[#This Row],[Годовой доход]]-AVERAGE(G:G))/STDEV(G:G)</f>
        <v>0.19990596884582407</v>
      </c>
      <c r="Z30" s="38">
        <f>(Таблица2[[#This Row],[Текущий баланс кредитов]]-AVERAGE(P:P))/STDEV(P:P)</f>
        <v>-0.21433255719672695</v>
      </c>
      <c r="AA30" s="38">
        <f>(Таблица2[[#This Row],[Максимальный выданный кредит]]-AVERAGE(Q:Q))/STDEV(Q:Q)</f>
        <v>-0.11044881782494383</v>
      </c>
    </row>
    <row r="31" spans="1:27" x14ac:dyDescent="0.2">
      <c r="A31" s="7">
        <v>50</v>
      </c>
      <c r="B31" s="7" t="s">
        <v>109</v>
      </c>
      <c r="C31" s="7" t="s">
        <v>34</v>
      </c>
      <c r="D31" s="18">
        <v>456808</v>
      </c>
      <c r="E31" s="7" t="s">
        <v>28</v>
      </c>
      <c r="F31" s="7">
        <v>598</v>
      </c>
      <c r="G31" s="19">
        <v>1096167</v>
      </c>
      <c r="H31" s="7" t="s">
        <v>22</v>
      </c>
      <c r="I31" s="7" t="s">
        <v>25</v>
      </c>
      <c r="J31" s="7" t="s">
        <v>23</v>
      </c>
      <c r="K31" s="20">
        <v>14341.39</v>
      </c>
      <c r="L31">
        <v>14.1</v>
      </c>
      <c r="M31" s="7"/>
      <c r="N31" s="7">
        <v>8</v>
      </c>
      <c r="O31" s="7">
        <v>0</v>
      </c>
      <c r="P31" s="7">
        <v>161861</v>
      </c>
      <c r="Q31" s="7">
        <v>278058</v>
      </c>
      <c r="R31" s="8">
        <f>(Таблица2[[#This Row],[Кредитный рейтинг]]-MIN(F:F))/(MAX(F:F)-MIN(F:F))</f>
        <v>7.2727272727272724E-2</v>
      </c>
      <c r="S31">
        <f>(Таблица2[[#This Row],[Срок кредитной истории (лет)]]-MIN(L:L))/(MAX(L:L)-MIN(L:L))</f>
        <v>0.21052631578947367</v>
      </c>
      <c r="T31" s="8">
        <f>(Таблица2[[#This Row],[Срок с последнего нарушения кредитного договора (мес.)]]-MIN(M:M))/(MAX(M:M)-MIN(M:M))</f>
        <v>0</v>
      </c>
      <c r="U31">
        <f>(Таблица2[[#This Row],[Количество кредитных карт]]-MIN(N:N))/(MAX(N:N)-MIN(N:N))</f>
        <v>0.14634146341463414</v>
      </c>
      <c r="V31" s="37">
        <f>(Таблица2[[#This Row],[Число нарушений кредитных договоров]]-MIN(O:O))/(MAX(O:O)-MIN(O:O))</f>
        <v>0</v>
      </c>
      <c r="W31" s="37">
        <f>((Таблица2[[#This Row],[Размер кредита]]-AVERAGE(D:D)))/STDEV(D:D)</f>
        <v>0.78039331931420342</v>
      </c>
      <c r="X31" s="37">
        <f>((Таблица2[[#This Row],[Годовой доход]]-AVERAGE(G:G)))/STDEV(G:G)</f>
        <v>-0.31150134692289472</v>
      </c>
      <c r="Y31" s="38">
        <f>(Таблица2[[#This Row],[Годовой доход]]-AVERAGE(G:G))/STDEV(G:G)</f>
        <v>-0.31150134692289472</v>
      </c>
      <c r="Z31" s="38">
        <f>(Таблица2[[#This Row],[Текущий баланс кредитов]]-AVERAGE(P:P))/STDEV(P:P)</f>
        <v>-0.37571217071943008</v>
      </c>
      <c r="AA31" s="38">
        <f>(Таблица2[[#This Row],[Максимальный выданный кредит]]-AVERAGE(Q:Q))/STDEV(Q:Q)</f>
        <v>-0.10736449637808713</v>
      </c>
    </row>
    <row r="32" spans="1:27" x14ac:dyDescent="0.2">
      <c r="A32" s="7">
        <v>51</v>
      </c>
      <c r="B32" s="7" t="s">
        <v>110</v>
      </c>
      <c r="C32" s="7" t="s">
        <v>16</v>
      </c>
      <c r="D32" s="18">
        <v>518012</v>
      </c>
      <c r="E32" s="7" t="s">
        <v>28</v>
      </c>
      <c r="F32" s="7">
        <v>719</v>
      </c>
      <c r="G32" s="19">
        <v>1193010</v>
      </c>
      <c r="H32" s="7" t="s">
        <v>22</v>
      </c>
      <c r="I32" s="7" t="s">
        <v>25</v>
      </c>
      <c r="J32" s="7" t="s">
        <v>23</v>
      </c>
      <c r="K32" s="20">
        <v>22667.38</v>
      </c>
      <c r="L32">
        <v>20.9</v>
      </c>
      <c r="M32" s="7"/>
      <c r="N32" s="7">
        <v>11</v>
      </c>
      <c r="O32" s="7">
        <v>0</v>
      </c>
      <c r="P32" s="7">
        <v>452770</v>
      </c>
      <c r="Q32" s="7">
        <v>1080926</v>
      </c>
      <c r="R32" s="8">
        <f>(Таблица2[[#This Row],[Кредитный рейтинг]]-MIN(F:F))/(MAX(F:F)-MIN(F:F))</f>
        <v>0.80606060606060603</v>
      </c>
      <c r="S32">
        <f>(Таблица2[[#This Row],[Срок кредитной истории (лет)]]-MIN(L:L))/(MAX(L:L)-MIN(L:L))</f>
        <v>0.3596491228070175</v>
      </c>
      <c r="T32" s="8">
        <f>(Таблица2[[#This Row],[Срок с последнего нарушения кредитного договора (мес.)]]-MIN(M:M))/(MAX(M:M)-MIN(M:M))</f>
        <v>0</v>
      </c>
      <c r="U32">
        <f>(Таблица2[[#This Row],[Количество кредитных карт]]-MIN(N:N))/(MAX(N:N)-MIN(N:N))</f>
        <v>0.21951219512195122</v>
      </c>
      <c r="V32" s="37">
        <f>(Таблица2[[#This Row],[Число нарушений кредитных договоров]]-MIN(O:O))/(MAX(O:O)-MIN(O:O))</f>
        <v>0</v>
      </c>
      <c r="W32" s="37">
        <f>((Таблица2[[#This Row],[Размер кредита]]-AVERAGE(D:D)))/STDEV(D:D)</f>
        <v>1.1075636710393704</v>
      </c>
      <c r="X32" s="37">
        <f>((Таблица2[[#This Row],[Годовой доход]]-AVERAGE(G:G)))/STDEV(G:G)</f>
        <v>-0.1941008565174018</v>
      </c>
      <c r="Y32" s="38">
        <f>(Таблица2[[#This Row],[Годовой доход]]-AVERAGE(G:G))/STDEV(G:G)</f>
        <v>-0.1941008565174018</v>
      </c>
      <c r="Z32" s="38">
        <f>(Таблица2[[#This Row],[Текущий баланс кредитов]]-AVERAGE(P:P))/STDEV(P:P)</f>
        <v>0.61382858324376888</v>
      </c>
      <c r="AA32" s="38">
        <f>(Таблица2[[#This Row],[Максимальный выданный кредит]]-AVERAGE(Q:Q))/STDEV(Q:Q)</f>
        <v>9.327583674417364E-2</v>
      </c>
    </row>
    <row r="33" spans="1:27" x14ac:dyDescent="0.2">
      <c r="A33" s="7">
        <v>52</v>
      </c>
      <c r="B33" s="7" t="s">
        <v>112</v>
      </c>
      <c r="C33" s="7" t="s">
        <v>34</v>
      </c>
      <c r="D33" s="18">
        <v>219692</v>
      </c>
      <c r="E33" s="7" t="s">
        <v>28</v>
      </c>
      <c r="F33" s="7">
        <v>661</v>
      </c>
      <c r="G33" s="19">
        <v>527839</v>
      </c>
      <c r="H33" s="7" t="s">
        <v>22</v>
      </c>
      <c r="I33" s="7" t="s">
        <v>32</v>
      </c>
      <c r="J33" s="7" t="s">
        <v>23</v>
      </c>
      <c r="K33" s="20">
        <v>14207.63</v>
      </c>
      <c r="L33">
        <v>17</v>
      </c>
      <c r="M33" s="7">
        <v>48</v>
      </c>
      <c r="N33" s="7">
        <v>9</v>
      </c>
      <c r="O33" s="7">
        <v>0</v>
      </c>
      <c r="P33" s="7">
        <v>254277</v>
      </c>
      <c r="Q33" s="7">
        <v>379918</v>
      </c>
      <c r="R33" s="8">
        <f>(Таблица2[[#This Row],[Кредитный рейтинг]]-MIN(F:F))/(MAX(F:F)-MIN(F:F))</f>
        <v>0.45454545454545453</v>
      </c>
      <c r="S33">
        <f>(Таблица2[[#This Row],[Срок кредитной истории (лет)]]-MIN(L:L))/(MAX(L:L)-MIN(L:L))</f>
        <v>0.27412280701754382</v>
      </c>
      <c r="T33" s="8">
        <f>(Таблица2[[#This Row],[Срок с последнего нарушения кредитного договора (мес.)]]-MIN(M:M))/(MAX(M:M)-MIN(M:M))</f>
        <v>0.58536585365853655</v>
      </c>
      <c r="U33">
        <f>(Таблица2[[#This Row],[Количество кредитных карт]]-MIN(N:N))/(MAX(N:N)-MIN(N:N))</f>
        <v>0.17073170731707318</v>
      </c>
      <c r="V33" s="37">
        <f>(Таблица2[[#This Row],[Число нарушений кредитных договоров]]-MIN(O:O))/(MAX(O:O)-MIN(O:O))</f>
        <v>0</v>
      </c>
      <c r="W33" s="37">
        <f>((Таблица2[[#This Row],[Размер кредита]]-AVERAGE(D:D)))/STDEV(D:D)</f>
        <v>-0.48712718783671294</v>
      </c>
      <c r="X33" s="37">
        <f>((Таблица2[[#This Row],[Годовой доход]]-AVERAGE(G:G)))/STDEV(G:G)</f>
        <v>-1.0004720098636648</v>
      </c>
      <c r="Y33" s="38">
        <f>(Таблица2[[#This Row],[Годовой доход]]-AVERAGE(G:G))/STDEV(G:G)</f>
        <v>-1.0004720098636648</v>
      </c>
      <c r="Z33" s="38">
        <f>(Таблица2[[#This Row],[Текущий баланс кредитов]]-AVERAGE(P:P))/STDEV(P:P)</f>
        <v>-6.1354765763712002E-2</v>
      </c>
      <c r="AA33" s="38">
        <f>(Таблица2[[#This Row],[Максимальный выданный кредит]]-AVERAGE(Q:Q))/STDEV(Q:Q)</f>
        <v>-8.1909223117932931E-2</v>
      </c>
    </row>
    <row r="34" spans="1:27" x14ac:dyDescent="0.2">
      <c r="A34" s="8">
        <v>54</v>
      </c>
      <c r="B34" s="8" t="s">
        <v>115</v>
      </c>
      <c r="C34" s="8" t="s">
        <v>34</v>
      </c>
      <c r="D34" s="21">
        <v>374176</v>
      </c>
      <c r="E34" s="8" t="s">
        <v>28</v>
      </c>
      <c r="F34" s="8">
        <v>652</v>
      </c>
      <c r="G34" s="22">
        <v>1239199</v>
      </c>
      <c r="H34" s="8" t="s">
        <v>22</v>
      </c>
      <c r="I34" s="8" t="s">
        <v>19</v>
      </c>
      <c r="J34" s="8" t="s">
        <v>78</v>
      </c>
      <c r="K34" s="23">
        <v>5163.25</v>
      </c>
      <c r="L34">
        <v>36.6</v>
      </c>
      <c r="M34" s="8">
        <v>42</v>
      </c>
      <c r="N34" s="8">
        <v>10</v>
      </c>
      <c r="O34" s="8">
        <v>0</v>
      </c>
      <c r="P34" s="8">
        <v>126350</v>
      </c>
      <c r="Q34" s="8">
        <v>415602</v>
      </c>
      <c r="R34" s="8">
        <f>(Таблица2[[#This Row],[Кредитный рейтинг]]-MIN(F:F))/(MAX(F:F)-MIN(F:F))</f>
        <v>0.4</v>
      </c>
      <c r="S34">
        <f>(Таблица2[[#This Row],[Срок кредитной истории (лет)]]-MIN(L:L))/(MAX(L:L)-MIN(L:L))</f>
        <v>0.70394736842105265</v>
      </c>
      <c r="T34" s="8">
        <f>(Таблица2[[#This Row],[Срок с последнего нарушения кредитного договора (мес.)]]-MIN(M:M))/(MAX(M:M)-MIN(M:M))</f>
        <v>0.51219512195121952</v>
      </c>
      <c r="U34">
        <f>(Таблица2[[#This Row],[Количество кредитных карт]]-MIN(N:N))/(MAX(N:N)-MIN(N:N))</f>
        <v>0.1951219512195122</v>
      </c>
      <c r="V34" s="37">
        <f>(Таблица2[[#This Row],[Число нарушений кредитных договоров]]-MIN(O:O))/(MAX(O:O)-MIN(O:O))</f>
        <v>0</v>
      </c>
      <c r="W34" s="37">
        <f>((Таблица2[[#This Row],[Размер кредита]]-AVERAGE(D:D)))/STDEV(D:D)</f>
        <v>0.33867806371401393</v>
      </c>
      <c r="X34" s="37">
        <f>((Таблица2[[#This Row],[Годовой доход]]-AVERAGE(G:G)))/STDEV(G:G)</f>
        <v>-0.13810701853903151</v>
      </c>
      <c r="Y34" s="38">
        <f>(Таблица2[[#This Row],[Годовой доход]]-AVERAGE(G:G))/STDEV(G:G)</f>
        <v>-0.13810701853903151</v>
      </c>
      <c r="Z34" s="38">
        <f>(Таблица2[[#This Row],[Текущий баланс кредитов]]-AVERAGE(P:P))/STDEV(P:P)</f>
        <v>-0.49650452060887029</v>
      </c>
      <c r="AA34" s="38">
        <f>(Таблица2[[#This Row],[Максимальный выданный кредит]]-AVERAGE(Q:Q))/STDEV(Q:Q)</f>
        <v>-7.2991630628090567E-2</v>
      </c>
    </row>
    <row r="35" spans="1:27" x14ac:dyDescent="0.2">
      <c r="A35" s="8">
        <v>56</v>
      </c>
      <c r="B35" s="24" t="s">
        <v>117</v>
      </c>
      <c r="C35" s="8" t="s">
        <v>34</v>
      </c>
      <c r="D35" s="21">
        <v>176198</v>
      </c>
      <c r="E35" s="8" t="s">
        <v>17</v>
      </c>
      <c r="F35" s="8">
        <v>736</v>
      </c>
      <c r="G35" s="22">
        <v>1902090</v>
      </c>
      <c r="H35" s="8" t="s">
        <v>22</v>
      </c>
      <c r="I35" s="8" t="s">
        <v>19</v>
      </c>
      <c r="J35" s="8" t="s">
        <v>23</v>
      </c>
      <c r="K35" s="23">
        <v>28372.89</v>
      </c>
      <c r="L35">
        <v>15.4</v>
      </c>
      <c r="M35" s="8">
        <v>7</v>
      </c>
      <c r="N35" s="8">
        <v>9</v>
      </c>
      <c r="O35" s="8">
        <v>0</v>
      </c>
      <c r="P35" s="8">
        <v>206872</v>
      </c>
      <c r="Q35" s="8">
        <v>620554</v>
      </c>
      <c r="R35" s="8">
        <f>(Таблица2[[#This Row],[Кредитный рейтинг]]-MIN(F:F))/(MAX(F:F)-MIN(F:F))</f>
        <v>0.90909090909090906</v>
      </c>
      <c r="S35">
        <f>(Таблица2[[#This Row],[Срок кредитной истории (лет)]]-MIN(L:L))/(MAX(L:L)-MIN(L:L))</f>
        <v>0.23903508771929824</v>
      </c>
      <c r="T35" s="8">
        <f>(Таблица2[[#This Row],[Срок с последнего нарушения кредитного договора (мес.)]]-MIN(M:M))/(MAX(M:M)-MIN(M:M))</f>
        <v>8.5365853658536592E-2</v>
      </c>
      <c r="U35">
        <f>(Таблица2[[#This Row],[Количество кредитных карт]]-MIN(N:N))/(MAX(N:N)-MIN(N:N))</f>
        <v>0.17073170731707318</v>
      </c>
      <c r="V35" s="37">
        <f>(Таблица2[[#This Row],[Число нарушений кредитных договоров]]-MIN(O:O))/(MAX(O:O)-MIN(O:O))</f>
        <v>0</v>
      </c>
      <c r="W35" s="37">
        <f>((Таблица2[[#This Row],[Размер кредита]]-AVERAGE(D:D)))/STDEV(D:D)</f>
        <v>-0.71962747013745165</v>
      </c>
      <c r="X35" s="37">
        <f>((Таблица2[[#This Row],[Годовой доход]]-AVERAGE(G:G)))/STDEV(G:G)</f>
        <v>0.66550014445042172</v>
      </c>
      <c r="Y35" s="38">
        <f>(Таблица2[[#This Row],[Годовой доход]]-AVERAGE(G:G))/STDEV(G:G)</f>
        <v>0.66550014445042172</v>
      </c>
      <c r="Z35" s="38">
        <f>(Таблица2[[#This Row],[Текущий баланс кредитов]]-AVERAGE(P:P))/STDEV(P:P)</f>
        <v>-0.22260512048503533</v>
      </c>
      <c r="AA35" s="38">
        <f>(Таблица2[[#This Row],[Максимальный выданный кредит]]-AVERAGE(Q:Q))/STDEV(Q:Q)</f>
        <v>-2.1773201753015729E-2</v>
      </c>
    </row>
    <row r="36" spans="1:27" x14ac:dyDescent="0.2">
      <c r="A36" s="7">
        <v>57</v>
      </c>
      <c r="B36" s="7" t="s">
        <v>118</v>
      </c>
      <c r="C36" s="7" t="s">
        <v>34</v>
      </c>
      <c r="D36" s="18">
        <v>78012</v>
      </c>
      <c r="E36" s="7" t="s">
        <v>17</v>
      </c>
      <c r="F36" s="7">
        <v>738</v>
      </c>
      <c r="G36" s="19">
        <v>728726</v>
      </c>
      <c r="H36" s="7" t="s">
        <v>49</v>
      </c>
      <c r="I36" s="7" t="s">
        <v>32</v>
      </c>
      <c r="J36" s="7" t="s">
        <v>119</v>
      </c>
      <c r="K36" s="20">
        <v>10135.36</v>
      </c>
      <c r="L36">
        <v>11.4</v>
      </c>
      <c r="M36" s="7"/>
      <c r="N36" s="7">
        <v>8</v>
      </c>
      <c r="O36" s="7">
        <v>0</v>
      </c>
      <c r="P36" s="7">
        <v>104633</v>
      </c>
      <c r="Q36" s="7">
        <v>199936</v>
      </c>
      <c r="R36" s="8">
        <f>(Таблица2[[#This Row],[Кредитный рейтинг]]-MIN(F:F))/(MAX(F:F)-MIN(F:F))</f>
        <v>0.92121212121212126</v>
      </c>
      <c r="S36">
        <f>(Таблица2[[#This Row],[Срок кредитной истории (лет)]]-MIN(L:L))/(MAX(L:L)-MIN(L:L))</f>
        <v>0.15131578947368421</v>
      </c>
      <c r="T36" s="8">
        <f>(Таблица2[[#This Row],[Срок с последнего нарушения кредитного договора (мес.)]]-MIN(M:M))/(MAX(M:M)-MIN(M:M))</f>
        <v>0</v>
      </c>
      <c r="U36">
        <f>(Таблица2[[#This Row],[Количество кредитных карт]]-MIN(N:N))/(MAX(N:N)-MIN(N:N))</f>
        <v>0.14634146341463414</v>
      </c>
      <c r="V36" s="37">
        <f>(Таблица2[[#This Row],[Число нарушений кредитных договоров]]-MIN(O:O))/(MAX(O:O)-MIN(O:O))</f>
        <v>0</v>
      </c>
      <c r="W36" s="37">
        <f>((Таблица2[[#This Row],[Размер кредита]]-AVERAGE(D:D)))/STDEV(D:D)</f>
        <v>-1.2444877432321388</v>
      </c>
      <c r="X36" s="37">
        <f>((Таблица2[[#This Row],[Годовой доход]]-AVERAGE(G:G)))/STDEV(G:G)</f>
        <v>-0.75694142617575477</v>
      </c>
      <c r="Y36" s="38">
        <f>(Таблица2[[#This Row],[Годовой доход]]-AVERAGE(G:G))/STDEV(G:G)</f>
        <v>-0.75694142617575477</v>
      </c>
      <c r="Z36" s="38">
        <f>(Таблица2[[#This Row],[Текущий баланс кредитов]]-AVERAGE(P:P))/STDEV(P:P)</f>
        <v>-0.57037592559743644</v>
      </c>
      <c r="AA36" s="38">
        <f>(Таблица2[[#This Row],[Максимальный выданный кредит]]-AVERAGE(Q:Q))/STDEV(Q:Q)</f>
        <v>-0.12688753640979503</v>
      </c>
    </row>
    <row r="37" spans="1:27" x14ac:dyDescent="0.2">
      <c r="A37" s="7">
        <v>58</v>
      </c>
      <c r="B37" s="7" t="s">
        <v>121</v>
      </c>
      <c r="C37" s="7" t="s">
        <v>16</v>
      </c>
      <c r="D37" s="18">
        <v>669372</v>
      </c>
      <c r="E37" s="7" t="s">
        <v>17</v>
      </c>
      <c r="F37" s="7">
        <v>725</v>
      </c>
      <c r="G37" s="19">
        <v>2158210</v>
      </c>
      <c r="H37" s="7" t="s">
        <v>55</v>
      </c>
      <c r="I37" s="7" t="s">
        <v>19</v>
      </c>
      <c r="J37" s="7" t="s">
        <v>23</v>
      </c>
      <c r="K37" s="20">
        <v>34711.29</v>
      </c>
      <c r="L37">
        <v>9.1999999999999993</v>
      </c>
      <c r="M37" s="7"/>
      <c r="N37" s="7">
        <v>17</v>
      </c>
      <c r="O37" s="7">
        <v>0</v>
      </c>
      <c r="P37" s="7">
        <v>496052</v>
      </c>
      <c r="Q37" s="7">
        <v>638176</v>
      </c>
      <c r="R37" s="8">
        <f>(Таблица2[[#This Row],[Кредитный рейтинг]]-MIN(F:F))/(MAX(F:F)-MIN(F:F))</f>
        <v>0.84242424242424241</v>
      </c>
      <c r="S37">
        <f>(Таблица2[[#This Row],[Срок кредитной истории (лет)]]-MIN(L:L))/(MAX(L:L)-MIN(L:L))</f>
        <v>0.10307017543859648</v>
      </c>
      <c r="T37" s="8">
        <f>(Таблица2[[#This Row],[Срок с последнего нарушения кредитного договора (мес.)]]-MIN(M:M))/(MAX(M:M)-MIN(M:M))</f>
        <v>0</v>
      </c>
      <c r="U37">
        <f>(Таблица2[[#This Row],[Количество кредитных карт]]-MIN(N:N))/(MAX(N:N)-MIN(N:N))</f>
        <v>0.36585365853658536</v>
      </c>
      <c r="V37" s="37">
        <f>(Таблица2[[#This Row],[Число нарушений кредитных договоров]]-MIN(O:O))/(MAX(O:O)-MIN(O:O))</f>
        <v>0</v>
      </c>
      <c r="W37" s="37">
        <f>((Таблица2[[#This Row],[Размер кредита]]-AVERAGE(D:D)))/STDEV(D:D)</f>
        <v>1.9166693575487694</v>
      </c>
      <c r="X37" s="37">
        <f>((Таблица2[[#This Row],[Годовой доход]]-AVERAGE(G:G)))/STDEV(G:G)</f>
        <v>0.97598839453204711</v>
      </c>
      <c r="Y37" s="38">
        <f>(Таблица2[[#This Row],[Годовой доход]]-AVERAGE(G:G))/STDEV(G:G)</f>
        <v>0.97598839453204711</v>
      </c>
      <c r="Z37" s="38">
        <f>(Таблица2[[#This Row],[Текущий баланс кредитов]]-AVERAGE(P:P))/STDEV(P:P)</f>
        <v>0.7610543580153819</v>
      </c>
      <c r="AA37" s="38">
        <f>(Таблица2[[#This Row],[Максимальный выданный кредит]]-AVERAGE(Q:Q))/STDEV(Q:Q)</f>
        <v>-1.736938450001713E-2</v>
      </c>
    </row>
    <row r="38" spans="1:27" x14ac:dyDescent="0.2">
      <c r="A38" s="7">
        <v>59</v>
      </c>
      <c r="B38" s="7" t="s">
        <v>123</v>
      </c>
      <c r="C38" s="7" t="s">
        <v>16</v>
      </c>
      <c r="D38" s="18">
        <v>130922</v>
      </c>
      <c r="E38" s="7" t="s">
        <v>17</v>
      </c>
      <c r="F38" s="7">
        <v>747</v>
      </c>
      <c r="G38" s="19">
        <v>2261304</v>
      </c>
      <c r="H38" s="7" t="s">
        <v>42</v>
      </c>
      <c r="I38" s="7" t="s">
        <v>32</v>
      </c>
      <c r="J38" s="7" t="s">
        <v>23</v>
      </c>
      <c r="K38" s="20">
        <v>9761.25</v>
      </c>
      <c r="L38">
        <v>16.100000000000001</v>
      </c>
      <c r="M38" s="7">
        <v>30</v>
      </c>
      <c r="N38" s="7">
        <v>6</v>
      </c>
      <c r="O38" s="7">
        <v>0</v>
      </c>
      <c r="P38" s="7">
        <v>110428</v>
      </c>
      <c r="Q38" s="7">
        <v>235488</v>
      </c>
      <c r="R38" s="8">
        <f>(Таблица2[[#This Row],[Кредитный рейтинг]]-MIN(F:F))/(MAX(F:F)-MIN(F:F))</f>
        <v>0.97575757575757571</v>
      </c>
      <c r="S38">
        <f>(Таблица2[[#This Row],[Срок кредитной истории (лет)]]-MIN(L:L))/(MAX(L:L)-MIN(L:L))</f>
        <v>0.25438596491228072</v>
      </c>
      <c r="T38" s="8">
        <f>(Таблица2[[#This Row],[Срок с последнего нарушения кредитного договора (мес.)]]-MIN(M:M))/(MAX(M:M)-MIN(M:M))</f>
        <v>0.36585365853658536</v>
      </c>
      <c r="U38">
        <f>(Таблица2[[#This Row],[Количество кредитных карт]]-MIN(N:N))/(MAX(N:N)-MIN(N:N))</f>
        <v>9.7560975609756101E-2</v>
      </c>
      <c r="V38" s="37">
        <f>(Таблица2[[#This Row],[Число нарушений кредитных договоров]]-MIN(O:O))/(MAX(O:O)-MIN(O:O))</f>
        <v>0</v>
      </c>
      <c r="W38" s="37">
        <f>((Таблица2[[#This Row],[Размер кредита]]-AVERAGE(D:D)))/STDEV(D:D)</f>
        <v>-0.96165356066598995</v>
      </c>
      <c r="X38" s="37">
        <f>((Таблица2[[#This Row],[Годовой доход]]-AVERAGE(G:G)))/STDEV(G:G)</f>
        <v>1.1009668251657934</v>
      </c>
      <c r="Y38" s="38">
        <f>(Таблица2[[#This Row],[Годовой доход]]-AVERAGE(G:G))/STDEV(G:G)</f>
        <v>1.1009668251657934</v>
      </c>
      <c r="Z38" s="38">
        <f>(Таблица2[[#This Row],[Текущий баланс кредитов]]-AVERAGE(P:P))/STDEV(P:P)</f>
        <v>-0.55066395838701421</v>
      </c>
      <c r="AA38" s="38">
        <f>(Таблица2[[#This Row],[Максимальный выданный кредит]]-AVERAGE(Q:Q))/STDEV(Q:Q)</f>
        <v>-0.11800293131510622</v>
      </c>
    </row>
    <row r="39" spans="1:27" x14ac:dyDescent="0.2">
      <c r="A39" s="8">
        <v>60</v>
      </c>
      <c r="B39" s="8" t="s">
        <v>125</v>
      </c>
      <c r="C39" s="8" t="s">
        <v>16</v>
      </c>
      <c r="D39" s="21">
        <v>174548</v>
      </c>
      <c r="E39" s="8" t="s">
        <v>17</v>
      </c>
      <c r="F39" s="8">
        <v>721</v>
      </c>
      <c r="G39" s="22">
        <v>1620681</v>
      </c>
      <c r="H39" s="8" t="s">
        <v>79</v>
      </c>
      <c r="I39" s="8" t="s">
        <v>32</v>
      </c>
      <c r="J39" s="8" t="s">
        <v>126</v>
      </c>
      <c r="K39" s="23">
        <v>30522.74</v>
      </c>
      <c r="L39">
        <v>15</v>
      </c>
      <c r="M39" s="8">
        <v>27</v>
      </c>
      <c r="N39" s="8">
        <v>7</v>
      </c>
      <c r="O39" s="8">
        <v>0</v>
      </c>
      <c r="P39" s="8">
        <v>40489</v>
      </c>
      <c r="Q39" s="8">
        <v>128832</v>
      </c>
      <c r="R39" s="8">
        <f>(Таблица2[[#This Row],[Кредитный рейтинг]]-MIN(F:F))/(MAX(F:F)-MIN(F:F))</f>
        <v>0.81818181818181823</v>
      </c>
      <c r="S39">
        <f>(Таблица2[[#This Row],[Срок кредитной истории (лет)]]-MIN(L:L))/(MAX(L:L)-MIN(L:L))</f>
        <v>0.23026315789473684</v>
      </c>
      <c r="T39" s="8">
        <f>(Таблица2[[#This Row],[Срок с последнего нарушения кредитного договора (мес.)]]-MIN(M:M))/(MAX(M:M)-MIN(M:M))</f>
        <v>0.32926829268292684</v>
      </c>
      <c r="U39">
        <f>(Таблица2[[#This Row],[Количество кредитных карт]]-MIN(N:N))/(MAX(N:N)-MIN(N:N))</f>
        <v>0.12195121951219512</v>
      </c>
      <c r="V39" s="37">
        <f>(Таблица2[[#This Row],[Число нарушений кредитных договоров]]-MIN(O:O))/(MAX(O:O)-MIN(O:O))</f>
        <v>0</v>
      </c>
      <c r="W39" s="37">
        <f>((Таблица2[[#This Row],[Размер кредита]]-AVERAGE(D:D)))/STDEV(D:D)</f>
        <v>-0.72844766294096985</v>
      </c>
      <c r="X39" s="37">
        <f>((Таблица2[[#This Row],[Годовой доход]]-AVERAGE(G:G)))/STDEV(G:G)</f>
        <v>0.32435463466118181</v>
      </c>
      <c r="Y39" s="38">
        <f>(Таблица2[[#This Row],[Годовой доход]]-AVERAGE(G:G))/STDEV(G:G)</f>
        <v>0.32435463466118181</v>
      </c>
      <c r="Z39" s="38">
        <f>(Таблица2[[#This Row],[Текущий баланс кредитов]]-AVERAGE(P:P))/STDEV(P:P)</f>
        <v>-0.78856478232656979</v>
      </c>
      <c r="AA39" s="38">
        <f>(Таблица2[[#This Row],[Максимальный выданный кредит]]-AVERAGE(Q:Q))/STDEV(Q:Q)</f>
        <v>-0.14465674659917266</v>
      </c>
    </row>
    <row r="40" spans="1:27" x14ac:dyDescent="0.2">
      <c r="A40" s="7">
        <v>61</v>
      </c>
      <c r="B40" s="7" t="s">
        <v>128</v>
      </c>
      <c r="C40" s="7" t="s">
        <v>34</v>
      </c>
      <c r="D40" s="18">
        <v>290224</v>
      </c>
      <c r="E40" s="7" t="s">
        <v>28</v>
      </c>
      <c r="F40" s="7">
        <v>644</v>
      </c>
      <c r="G40" s="19">
        <v>837045</v>
      </c>
      <c r="H40" s="7" t="s">
        <v>55</v>
      </c>
      <c r="I40" s="7" t="s">
        <v>19</v>
      </c>
      <c r="J40" s="7" t="s">
        <v>23</v>
      </c>
      <c r="K40" s="20">
        <v>8230.99</v>
      </c>
      <c r="L40">
        <v>18.3</v>
      </c>
      <c r="M40" s="7">
        <v>10</v>
      </c>
      <c r="N40" s="7">
        <v>11</v>
      </c>
      <c r="O40" s="7">
        <v>0</v>
      </c>
      <c r="P40" s="7">
        <v>176624</v>
      </c>
      <c r="Q40" s="7">
        <v>370480</v>
      </c>
      <c r="R40" s="8">
        <f>(Таблица2[[#This Row],[Кредитный рейтинг]]-MIN(F:F))/(MAX(F:F)-MIN(F:F))</f>
        <v>0.3515151515151515</v>
      </c>
      <c r="S40">
        <f>(Таблица2[[#This Row],[Срок кредитной истории (лет)]]-MIN(L:L))/(MAX(L:L)-MIN(L:L))</f>
        <v>0.30263157894736842</v>
      </c>
      <c r="T40" s="8">
        <f>(Таблица2[[#This Row],[Срок с последнего нарушения кредитного договора (мес.)]]-MIN(M:M))/(MAX(M:M)-MIN(M:M))</f>
        <v>0.12195121951219512</v>
      </c>
      <c r="U40">
        <f>(Таблица2[[#This Row],[Количество кредитных карт]]-MIN(N:N))/(MAX(N:N)-MIN(N:N))</f>
        <v>0.21951219512195122</v>
      </c>
      <c r="V40" s="37">
        <f>(Таблица2[[#This Row],[Число нарушений кредитных договоров]]-MIN(O:O))/(MAX(O:O)-MIN(O:O))</f>
        <v>0</v>
      </c>
      <c r="W40" s="37">
        <f>((Таблица2[[#This Row],[Размер кредита]]-AVERAGE(D:D)))/STDEV(D:D)</f>
        <v>-0.11009334612899002</v>
      </c>
      <c r="X40" s="37">
        <f>((Таблица2[[#This Row],[Годовой доход]]-AVERAGE(G:G)))/STDEV(G:G)</f>
        <v>-0.62562885097431964</v>
      </c>
      <c r="Y40" s="38">
        <f>(Таблица2[[#This Row],[Годовой доход]]-AVERAGE(G:G))/STDEV(G:G)</f>
        <v>-0.62562885097431964</v>
      </c>
      <c r="Z40" s="38">
        <f>(Таблица2[[#This Row],[Текущий баланс кредитов]]-AVERAGE(P:P))/STDEV(P:P)</f>
        <v>-0.32549512638337069</v>
      </c>
      <c r="AA40" s="38">
        <f>(Таблица2[[#This Row],[Максимальный выданный кредит]]-AVERAGE(Q:Q))/STDEV(Q:Q)</f>
        <v>-8.4267821871411575E-2</v>
      </c>
    </row>
    <row r="41" spans="1:27" x14ac:dyDescent="0.2">
      <c r="A41" s="8">
        <v>62</v>
      </c>
      <c r="B41" s="8" t="s">
        <v>130</v>
      </c>
      <c r="C41" s="8" t="s">
        <v>16</v>
      </c>
      <c r="D41" s="21">
        <v>718784</v>
      </c>
      <c r="E41" s="8" t="s">
        <v>28</v>
      </c>
      <c r="F41" s="8">
        <v>672</v>
      </c>
      <c r="G41" s="22">
        <v>1648915</v>
      </c>
      <c r="H41" s="8" t="s">
        <v>22</v>
      </c>
      <c r="I41" s="8" t="s">
        <v>19</v>
      </c>
      <c r="J41" s="8" t="s">
        <v>23</v>
      </c>
      <c r="K41" s="23">
        <v>15664.74</v>
      </c>
      <c r="L41">
        <v>12</v>
      </c>
      <c r="M41" s="8">
        <v>5</v>
      </c>
      <c r="N41" s="8">
        <v>10</v>
      </c>
      <c r="O41" s="8">
        <v>0</v>
      </c>
      <c r="P41" s="8">
        <v>252016</v>
      </c>
      <c r="Q41" s="8">
        <v>489610</v>
      </c>
      <c r="R41" s="8">
        <f>(Таблица2[[#This Row],[Кредитный рейтинг]]-MIN(F:F))/(MAX(F:F)-MIN(F:F))</f>
        <v>0.52121212121212124</v>
      </c>
      <c r="S41">
        <f>(Таблица2[[#This Row],[Срок кредитной истории (лет)]]-MIN(L:L))/(MAX(L:L)-MIN(L:L))</f>
        <v>0.1644736842105263</v>
      </c>
      <c r="T41" s="8">
        <f>(Таблица2[[#This Row],[Срок с последнего нарушения кредитного договора (мес.)]]-MIN(M:M))/(MAX(M:M)-MIN(M:M))</f>
        <v>6.097560975609756E-2</v>
      </c>
      <c r="U41">
        <f>(Таблица2[[#This Row],[Количество кредитных карт]]-MIN(N:N))/(MAX(N:N)-MIN(N:N))</f>
        <v>0.1951219512195122</v>
      </c>
      <c r="V41" s="37">
        <f>(Таблица2[[#This Row],[Число нарушений кредитных договоров]]-MIN(O:O))/(MAX(O:O)-MIN(O:O))</f>
        <v>0</v>
      </c>
      <c r="W41" s="37">
        <f>((Таблица2[[#This Row],[Размер кредита]]-AVERAGE(D:D)))/STDEV(D:D)</f>
        <v>2.18080473137146</v>
      </c>
      <c r="X41" s="37">
        <f>((Таблица2[[#This Row],[Годовой доход]]-AVERAGE(G:G)))/STDEV(G:G)</f>
        <v>0.35858204857967552</v>
      </c>
      <c r="Y41" s="38">
        <f>(Таблица2[[#This Row],[Годовой доход]]-AVERAGE(G:G))/STDEV(G:G)</f>
        <v>0.35858204857967552</v>
      </c>
      <c r="Z41" s="38">
        <f>(Таблица2[[#This Row],[Текущий баланс кредитов]]-AVERAGE(P:P))/STDEV(P:P)</f>
        <v>-6.9045664445811186E-2</v>
      </c>
      <c r="AA41" s="38">
        <f>(Таблица2[[#This Row],[Максимальный выданный кредит]]-AVERAGE(Q:Q))/STDEV(Q:Q)</f>
        <v>-5.4496697745334909E-2</v>
      </c>
    </row>
    <row r="42" spans="1:27" x14ac:dyDescent="0.2">
      <c r="A42" s="7">
        <v>64</v>
      </c>
      <c r="B42" s="7" t="s">
        <v>132</v>
      </c>
      <c r="C42" s="7" t="s">
        <v>16</v>
      </c>
      <c r="D42" s="18">
        <v>602008</v>
      </c>
      <c r="E42" s="7" t="s">
        <v>28</v>
      </c>
      <c r="F42" s="7">
        <v>741</v>
      </c>
      <c r="G42" s="19">
        <v>2896721</v>
      </c>
      <c r="H42" s="7" t="s">
        <v>42</v>
      </c>
      <c r="I42" s="7" t="s">
        <v>25</v>
      </c>
      <c r="J42" s="7" t="s">
        <v>23</v>
      </c>
      <c r="K42" s="20">
        <v>48278.62</v>
      </c>
      <c r="L42">
        <v>31.5</v>
      </c>
      <c r="M42" s="7">
        <v>32</v>
      </c>
      <c r="N42" s="7">
        <v>17</v>
      </c>
      <c r="O42" s="7">
        <v>0</v>
      </c>
      <c r="P42" s="7">
        <v>5246261</v>
      </c>
      <c r="Q42" s="7">
        <v>11887678</v>
      </c>
      <c r="R42" s="8">
        <f>(Таблица2[[#This Row],[Кредитный рейтинг]]-MIN(F:F))/(MAX(F:F)-MIN(F:F))</f>
        <v>0.93939393939393945</v>
      </c>
      <c r="S42">
        <f>(Таблица2[[#This Row],[Срок кредитной истории (лет)]]-MIN(L:L))/(MAX(L:L)-MIN(L:L))</f>
        <v>0.59210526315789469</v>
      </c>
      <c r="T42" s="8">
        <f>(Таблица2[[#This Row],[Срок с последнего нарушения кредитного договора (мес.)]]-MIN(M:M))/(MAX(M:M)-MIN(M:M))</f>
        <v>0.3902439024390244</v>
      </c>
      <c r="U42">
        <f>(Таблица2[[#This Row],[Количество кредитных карт]]-MIN(N:N))/(MAX(N:N)-MIN(N:N))</f>
        <v>0.36585365853658536</v>
      </c>
      <c r="V42" s="37">
        <f>(Таблица2[[#This Row],[Число нарушений кредитных договоров]]-MIN(O:O))/(MAX(O:O)-MIN(O:O))</f>
        <v>0</v>
      </c>
      <c r="W42" s="37">
        <f>((Таблица2[[#This Row],[Размер кредита]]-AVERAGE(D:D)))/STDEV(D:D)</f>
        <v>1.5565702860238013</v>
      </c>
      <c r="X42" s="37">
        <f>((Таблица2[[#This Row],[Годовой доход]]-AVERAGE(G:G)))/STDEV(G:G)</f>
        <v>1.8712679043556895</v>
      </c>
      <c r="Y42" s="38">
        <f>(Таблица2[[#This Row],[Годовой доход]]-AVERAGE(G:G))/STDEV(G:G)</f>
        <v>1.8712679043556895</v>
      </c>
      <c r="Z42" s="38">
        <f>(Таблица2[[#This Row],[Текущий баланс кредитов]]-AVERAGE(P:P))/STDEV(P:P)</f>
        <v>16.919115453900261</v>
      </c>
      <c r="AA42" s="38">
        <f>(Таблица2[[#This Row],[Максимальный выданный кредит]]-AVERAGE(Q:Q))/STDEV(Q:Q)</f>
        <v>2.7939318863683433</v>
      </c>
    </row>
    <row r="43" spans="1:27" x14ac:dyDescent="0.2">
      <c r="A43" s="7">
        <v>65</v>
      </c>
      <c r="B43" s="7" t="s">
        <v>133</v>
      </c>
      <c r="C43" s="7" t="s">
        <v>16</v>
      </c>
      <c r="D43" s="18">
        <v>171248</v>
      </c>
      <c r="E43" s="7" t="s">
        <v>17</v>
      </c>
      <c r="F43" s="7">
        <v>747</v>
      </c>
      <c r="G43" s="19">
        <v>3035725</v>
      </c>
      <c r="H43" s="7" t="s">
        <v>22</v>
      </c>
      <c r="I43" s="7" t="s">
        <v>19</v>
      </c>
      <c r="J43" s="7" t="s">
        <v>23</v>
      </c>
      <c r="K43" s="20">
        <v>42500.15</v>
      </c>
      <c r="L43">
        <v>19.3</v>
      </c>
      <c r="M43" s="7">
        <v>17</v>
      </c>
      <c r="N43" s="7">
        <v>11</v>
      </c>
      <c r="O43" s="7">
        <v>0</v>
      </c>
      <c r="P43" s="7">
        <v>25460</v>
      </c>
      <c r="Q43" s="7">
        <v>151140</v>
      </c>
      <c r="R43" s="8">
        <f>(Таблица2[[#This Row],[Кредитный рейтинг]]-MIN(F:F))/(MAX(F:F)-MIN(F:F))</f>
        <v>0.97575757575757571</v>
      </c>
      <c r="S43">
        <f>(Таблица2[[#This Row],[Срок кредитной истории (лет)]]-MIN(L:L))/(MAX(L:L)-MIN(L:L))</f>
        <v>0.32456140350877194</v>
      </c>
      <c r="T43" s="8">
        <f>(Таблица2[[#This Row],[Срок с последнего нарушения кредитного договора (мес.)]]-MIN(M:M))/(MAX(M:M)-MIN(M:M))</f>
        <v>0.2073170731707317</v>
      </c>
      <c r="U43">
        <f>(Таблица2[[#This Row],[Количество кредитных карт]]-MIN(N:N))/(MAX(N:N)-MIN(N:N))</f>
        <v>0.21951219512195122</v>
      </c>
      <c r="V43" s="37">
        <f>(Таблица2[[#This Row],[Число нарушений кредитных договоров]]-MIN(O:O))/(MAX(O:O)-MIN(O:O))</f>
        <v>0</v>
      </c>
      <c r="W43" s="37">
        <f>((Таблица2[[#This Row],[Размер кредита]]-AVERAGE(D:D)))/STDEV(D:D)</f>
        <v>-0.74608804854800614</v>
      </c>
      <c r="X43" s="37">
        <f>((Таблица2[[#This Row],[Годовой доход]]-AVERAGE(G:G)))/STDEV(G:G)</f>
        <v>2.0397791831091889</v>
      </c>
      <c r="Y43" s="38">
        <f>(Таблица2[[#This Row],[Годовой доход]]-AVERAGE(G:G))/STDEV(G:G)</f>
        <v>2.0397791831091889</v>
      </c>
      <c r="Z43" s="38">
        <f>(Таблица2[[#This Row],[Текущий баланс кредитов]]-AVERAGE(P:P))/STDEV(P:P)</f>
        <v>-0.83968663827228784</v>
      </c>
      <c r="AA43" s="38">
        <f>(Таблица2[[#This Row],[Максимальный выданный кредит]]-AVERAGE(Q:Q))/STDEV(Q:Q)</f>
        <v>-0.13908187681822312</v>
      </c>
    </row>
    <row r="44" spans="1:27" x14ac:dyDescent="0.2">
      <c r="A44" s="7">
        <v>66</v>
      </c>
      <c r="B44" s="7" t="s">
        <v>135</v>
      </c>
      <c r="C44" s="7" t="s">
        <v>34</v>
      </c>
      <c r="D44" s="18">
        <v>523908</v>
      </c>
      <c r="E44" s="7" t="s">
        <v>28</v>
      </c>
      <c r="F44" s="7">
        <v>737</v>
      </c>
      <c r="G44" s="19">
        <v>1028774</v>
      </c>
      <c r="H44" s="7" t="s">
        <v>79</v>
      </c>
      <c r="I44" s="7" t="s">
        <v>19</v>
      </c>
      <c r="J44" s="7" t="s">
        <v>23</v>
      </c>
      <c r="K44" s="20">
        <v>22632.99</v>
      </c>
      <c r="L44">
        <v>14</v>
      </c>
      <c r="M44" s="7"/>
      <c r="N44" s="7">
        <v>5</v>
      </c>
      <c r="O44" s="7">
        <v>0</v>
      </c>
      <c r="P44" s="7">
        <v>474658</v>
      </c>
      <c r="Q44" s="7">
        <v>742720</v>
      </c>
      <c r="R44" s="8">
        <f>(Таблица2[[#This Row],[Кредитный рейтинг]]-MIN(F:F))/(MAX(F:F)-MIN(F:F))</f>
        <v>0.91515151515151516</v>
      </c>
      <c r="S44">
        <f>(Таблица2[[#This Row],[Срок кредитной истории (лет)]]-MIN(L:L))/(MAX(L:L)-MIN(L:L))</f>
        <v>0.20833333333333331</v>
      </c>
      <c r="T44" s="8">
        <f>(Таблица2[[#This Row],[Срок с последнего нарушения кредитного договора (мес.)]]-MIN(M:M))/(MAX(M:M)-MIN(M:M))</f>
        <v>0</v>
      </c>
      <c r="U44">
        <f>(Таблица2[[#This Row],[Количество кредитных карт]]-MIN(N:N))/(MAX(N:N)-MIN(N:N))</f>
        <v>7.3170731707317069E-2</v>
      </c>
      <c r="V44" s="37">
        <f>(Таблица2[[#This Row],[Число нарушений кредитных договоров]]-MIN(O:O))/(MAX(O:O)-MIN(O:O))</f>
        <v>0</v>
      </c>
      <c r="W44" s="37">
        <f>((Таблица2[[#This Row],[Размер кредита]]-AVERAGE(D:D)))/STDEV(D:D)</f>
        <v>1.1390811599906085</v>
      </c>
      <c r="X44" s="37">
        <f>((Таблица2[[#This Row],[Годовой доход]]-AVERAGE(G:G)))/STDEV(G:G)</f>
        <v>-0.39320029521959543</v>
      </c>
      <c r="Y44" s="38">
        <f>(Таблица2[[#This Row],[Годовой доход]]-AVERAGE(G:G))/STDEV(G:G)</f>
        <v>-0.39320029521959543</v>
      </c>
      <c r="Z44" s="38">
        <f>(Таблица2[[#This Row],[Текущий баланс кредитов]]-AVERAGE(P:P))/STDEV(P:P)</f>
        <v>0.68828165283854426</v>
      </c>
      <c r="AA44" s="38">
        <f>(Таблица2[[#This Row],[Максимальный выданный кредит]]-AVERAGE(Q:Q))/STDEV(Q:Q)</f>
        <v>8.7566324615925353E-3</v>
      </c>
    </row>
    <row r="45" spans="1:27" x14ac:dyDescent="0.2">
      <c r="A45" s="7">
        <v>67</v>
      </c>
      <c r="B45" s="7" t="s">
        <v>137</v>
      </c>
      <c r="C45" s="7" t="s">
        <v>16</v>
      </c>
      <c r="D45" s="18">
        <v>323466</v>
      </c>
      <c r="E45" s="7" t="s">
        <v>28</v>
      </c>
      <c r="F45" s="7">
        <v>699</v>
      </c>
      <c r="G45" s="19">
        <v>2048618</v>
      </c>
      <c r="H45" s="7" t="s">
        <v>79</v>
      </c>
      <c r="I45" s="7" t="s">
        <v>19</v>
      </c>
      <c r="J45" s="7" t="s">
        <v>23</v>
      </c>
      <c r="K45" s="20">
        <v>27997.64</v>
      </c>
      <c r="L45">
        <v>21.8</v>
      </c>
      <c r="M45" s="7">
        <v>72</v>
      </c>
      <c r="N45" s="7">
        <v>19</v>
      </c>
      <c r="O45" s="7">
        <v>1</v>
      </c>
      <c r="P45" s="7">
        <v>389994</v>
      </c>
      <c r="Q45" s="7">
        <v>743952</v>
      </c>
      <c r="R45" s="8">
        <f>(Таблица2[[#This Row],[Кредитный рейтинг]]-MIN(F:F))/(MAX(F:F)-MIN(F:F))</f>
        <v>0.68484848484848482</v>
      </c>
      <c r="S45">
        <f>(Таблица2[[#This Row],[Срок кредитной истории (лет)]]-MIN(L:L))/(MAX(L:L)-MIN(L:L))</f>
        <v>0.37938596491228072</v>
      </c>
      <c r="T45" s="8">
        <f>(Таблица2[[#This Row],[Срок с последнего нарушения кредитного договора (мес.)]]-MIN(M:M))/(MAX(M:M)-MIN(M:M))</f>
        <v>0.87804878048780488</v>
      </c>
      <c r="U45">
        <f>(Таблица2[[#This Row],[Количество кредитных карт]]-MIN(N:N))/(MAX(N:N)-MIN(N:N))</f>
        <v>0.41463414634146339</v>
      </c>
      <c r="V45" s="37">
        <f>(Таблица2[[#This Row],[Число нарушений кредитных договоров]]-MIN(O:O))/(MAX(O:O)-MIN(O:O))</f>
        <v>0.14285714285714285</v>
      </c>
      <c r="W45" s="37">
        <f>((Таблица2[[#This Row],[Размер кредита]]-AVERAGE(D:D)))/STDEV(D:D)</f>
        <v>6.7604138219222495E-2</v>
      </c>
      <c r="X45" s="37">
        <f>((Таблица2[[#This Row],[Годовой доход]]-AVERAGE(G:G)))/STDEV(G:G)</f>
        <v>0.84313259138139318</v>
      </c>
      <c r="Y45" s="38">
        <f>(Таблица2[[#This Row],[Годовой доход]]-AVERAGE(G:G))/STDEV(G:G)</f>
        <v>0.84313259138139318</v>
      </c>
      <c r="Z45" s="38">
        <f>(Таблица2[[#This Row],[Текущий баланс кредитов]]-AVERAGE(P:P))/STDEV(P:P)</f>
        <v>0.40029304336430904</v>
      </c>
      <c r="AA45" s="38">
        <f>(Таблица2[[#This Row],[Максимальный выданный кредит]]-AVERAGE(Q:Q))/STDEV(Q:Q)</f>
        <v>9.0645148163589796E-3</v>
      </c>
    </row>
    <row r="46" spans="1:27" x14ac:dyDescent="0.2">
      <c r="A46" s="8">
        <v>70</v>
      </c>
      <c r="B46" s="8" t="s">
        <v>138</v>
      </c>
      <c r="C46" s="8" t="s">
        <v>16</v>
      </c>
      <c r="D46" s="21">
        <v>144562</v>
      </c>
      <c r="E46" s="8" t="s">
        <v>17</v>
      </c>
      <c r="F46" s="8">
        <v>751</v>
      </c>
      <c r="G46" s="22">
        <v>1060922</v>
      </c>
      <c r="H46" s="8" t="s">
        <v>53</v>
      </c>
      <c r="I46" s="8" t="s">
        <v>19</v>
      </c>
      <c r="J46" s="8" t="s">
        <v>23</v>
      </c>
      <c r="K46" s="23">
        <v>19750.88</v>
      </c>
      <c r="L46">
        <v>18</v>
      </c>
      <c r="M46" s="8"/>
      <c r="N46" s="8">
        <v>7</v>
      </c>
      <c r="O46" s="8">
        <v>0</v>
      </c>
      <c r="P46" s="8">
        <v>314773</v>
      </c>
      <c r="Q46" s="8">
        <v>1035408</v>
      </c>
      <c r="R46" s="8">
        <f>(Таблица2[[#This Row],[Кредитный рейтинг]]-MIN(F:F))/(MAX(F:F)-MIN(F:F))</f>
        <v>1</v>
      </c>
      <c r="S46">
        <f>(Таблица2[[#This Row],[Срок кредитной истории (лет)]]-MIN(L:L))/(MAX(L:L)-MIN(L:L))</f>
        <v>0.29605263157894735</v>
      </c>
      <c r="T46" s="8">
        <f>(Таблица2[[#This Row],[Срок с последнего нарушения кредитного договора (мес.)]]-MIN(M:M))/(MAX(M:M)-MIN(M:M))</f>
        <v>0</v>
      </c>
      <c r="U46">
        <f>(Таблица2[[#This Row],[Количество кредитных карт]]-MIN(N:N))/(MAX(N:N)-MIN(N:N))</f>
        <v>0.12195121951219512</v>
      </c>
      <c r="V46" s="37">
        <f>(Таблица2[[#This Row],[Число нарушений кредитных договоров]]-MIN(O:O))/(MAX(O:O)-MIN(O:O))</f>
        <v>0</v>
      </c>
      <c r="W46" s="37">
        <f>((Таблица2[[#This Row],[Размер кредита]]-AVERAGE(D:D)))/STDEV(D:D)</f>
        <v>-0.88873996682357315</v>
      </c>
      <c r="X46" s="37">
        <f>((Таблица2[[#This Row],[Годовой доход]]-AVERAGE(G:G)))/STDEV(G:G)</f>
        <v>-0.35422803118857837</v>
      </c>
      <c r="Y46" s="38">
        <f>(Таблица2[[#This Row],[Годовой доход]]-AVERAGE(G:G))/STDEV(G:G)</f>
        <v>-0.35422803118857837</v>
      </c>
      <c r="Z46" s="38">
        <f>(Таблица2[[#This Row],[Текущий баланс кредитов]]-AVERAGE(P:P))/STDEV(P:P)</f>
        <v>0.14442524603295873</v>
      </c>
      <c r="AA46" s="38">
        <f>(Таблица2[[#This Row],[Максимальный выданный кредит]]-AVERAGE(Q:Q))/STDEV(Q:Q)</f>
        <v>8.1900683315391992E-2</v>
      </c>
    </row>
    <row r="47" spans="1:27" x14ac:dyDescent="0.2">
      <c r="A47" s="8">
        <v>71</v>
      </c>
      <c r="B47" s="8" t="s">
        <v>140</v>
      </c>
      <c r="C47" s="8" t="s">
        <v>16</v>
      </c>
      <c r="D47" s="21">
        <v>211222</v>
      </c>
      <c r="E47" s="8" t="s">
        <v>17</v>
      </c>
      <c r="F47" s="8">
        <v>694</v>
      </c>
      <c r="G47" s="22">
        <v>947625</v>
      </c>
      <c r="H47" s="8" t="s">
        <v>49</v>
      </c>
      <c r="I47" s="8" t="s">
        <v>32</v>
      </c>
      <c r="J47" s="8" t="s">
        <v>23</v>
      </c>
      <c r="K47" s="23">
        <v>8923.35</v>
      </c>
      <c r="L47">
        <v>15.1</v>
      </c>
      <c r="M47" s="8">
        <v>65</v>
      </c>
      <c r="N47" s="8">
        <v>9</v>
      </c>
      <c r="O47" s="8">
        <v>1</v>
      </c>
      <c r="P47" s="8">
        <v>93081</v>
      </c>
      <c r="Q47" s="8">
        <v>397694</v>
      </c>
      <c r="R47" s="8">
        <f>(Таблица2[[#This Row],[Кредитный рейтинг]]-MIN(F:F))/(MAX(F:F)-MIN(F:F))</f>
        <v>0.65454545454545454</v>
      </c>
      <c r="S47">
        <f>(Таблица2[[#This Row],[Срок кредитной истории (лет)]]-MIN(L:L))/(MAX(L:L)-MIN(L:L))</f>
        <v>0.23245614035087717</v>
      </c>
      <c r="T47" s="8">
        <f>(Таблица2[[#This Row],[Срок с последнего нарушения кредитного договора (мес.)]]-MIN(M:M))/(MAX(M:M)-MIN(M:M))</f>
        <v>0.79268292682926833</v>
      </c>
      <c r="U47">
        <f>(Таблица2[[#This Row],[Количество кредитных карт]]-MIN(N:N))/(MAX(N:N)-MIN(N:N))</f>
        <v>0.17073170731707318</v>
      </c>
      <c r="V47" s="37">
        <f>(Таблица2[[#This Row],[Число нарушений кредитных договоров]]-MIN(O:O))/(MAX(O:O)-MIN(O:O))</f>
        <v>0.14285714285714285</v>
      </c>
      <c r="W47" s="37">
        <f>((Таблица2[[#This Row],[Размер кредита]]-AVERAGE(D:D)))/STDEV(D:D)</f>
        <v>-0.53240417756143954</v>
      </c>
      <c r="X47" s="37">
        <f>((Таблица2[[#This Row],[Годовой доход]]-AVERAGE(G:G)))/STDEV(G:G)</f>
        <v>-0.49157531866904813</v>
      </c>
      <c r="Y47" s="38">
        <f>(Таблица2[[#This Row],[Годовой доход]]-AVERAGE(G:G))/STDEV(G:G)</f>
        <v>-0.49157531866904813</v>
      </c>
      <c r="Z47" s="38">
        <f>(Таблица2[[#This Row],[Текущий баланс кредитов]]-AVERAGE(P:P))/STDEV(P:P)</f>
        <v>-0.6096706012169012</v>
      </c>
      <c r="AA47" s="38">
        <f>(Таблица2[[#This Row],[Максимальный выданный кредит]]-AVERAGE(Q:Q))/STDEV(Q:Q)</f>
        <v>-7.7466920570588529E-2</v>
      </c>
    </row>
    <row r="48" spans="1:27" x14ac:dyDescent="0.2">
      <c r="A48" s="8">
        <v>72</v>
      </c>
      <c r="B48" s="8" t="s">
        <v>141</v>
      </c>
      <c r="C48" s="8" t="s">
        <v>16</v>
      </c>
      <c r="D48" s="21">
        <v>162360</v>
      </c>
      <c r="E48" s="8" t="s">
        <v>17</v>
      </c>
      <c r="F48" s="8">
        <v>720</v>
      </c>
      <c r="G48" s="22">
        <v>486875</v>
      </c>
      <c r="H48" s="8" t="s">
        <v>22</v>
      </c>
      <c r="I48" s="8" t="s">
        <v>32</v>
      </c>
      <c r="J48" s="8" t="s">
        <v>23</v>
      </c>
      <c r="K48" s="23">
        <v>8560.83</v>
      </c>
      <c r="L48">
        <v>31.4</v>
      </c>
      <c r="M48" s="8">
        <v>46</v>
      </c>
      <c r="N48" s="8">
        <v>16</v>
      </c>
      <c r="O48" s="8">
        <v>0</v>
      </c>
      <c r="P48" s="8">
        <v>129504</v>
      </c>
      <c r="Q48" s="8">
        <v>434654</v>
      </c>
      <c r="R48" s="8">
        <f>(Таблица2[[#This Row],[Кредитный рейтинг]]-MIN(F:F))/(MAX(F:F)-MIN(F:F))</f>
        <v>0.81212121212121213</v>
      </c>
      <c r="S48">
        <f>(Таблица2[[#This Row],[Срок кредитной истории (лет)]]-MIN(L:L))/(MAX(L:L)-MIN(L:L))</f>
        <v>0.58991228070175439</v>
      </c>
      <c r="T48" s="8">
        <f>(Таблица2[[#This Row],[Срок с последнего нарушения кредитного договора (мес.)]]-MIN(M:M))/(MAX(M:M)-MIN(M:M))</f>
        <v>0.56097560975609762</v>
      </c>
      <c r="U48">
        <f>(Таблица2[[#This Row],[Количество кредитных карт]]-MIN(N:N))/(MAX(N:N)-MIN(N:N))</f>
        <v>0.34146341463414637</v>
      </c>
      <c r="V48" s="37">
        <f>(Таблица2[[#This Row],[Число нарушений кредитных договоров]]-MIN(O:O))/(MAX(O:O)-MIN(O:O))</f>
        <v>0</v>
      </c>
      <c r="W48" s="37">
        <f>((Таблица2[[#This Row],[Размер кредита]]-AVERAGE(D:D)))/STDEV(D:D)</f>
        <v>-0.79359948711629058</v>
      </c>
      <c r="X48" s="37">
        <f>((Таблица2[[#This Row],[Годовой доход]]-AVERAGE(G:G)))/STDEV(G:G)</f>
        <v>-1.050131703274346</v>
      </c>
      <c r="Y48" s="38">
        <f>(Таблица2[[#This Row],[Годовой доход]]-AVERAGE(G:G))/STDEV(G:G)</f>
        <v>-1.050131703274346</v>
      </c>
      <c r="Z48" s="38">
        <f>(Таблица2[[#This Row],[Текущий баланс кредитов]]-AVERAGE(P:P))/STDEV(P:P)</f>
        <v>-0.48577604009434538</v>
      </c>
      <c r="AA48" s="38">
        <f>(Таблица2[[#This Row],[Максимальный выданный кредит]]-AVERAGE(Q:Q))/STDEV(Q:Q)</f>
        <v>-6.8230449927595208E-2</v>
      </c>
    </row>
    <row r="49" spans="1:27" x14ac:dyDescent="0.2">
      <c r="A49" s="7">
        <v>74</v>
      </c>
      <c r="B49" s="7" t="s">
        <v>144</v>
      </c>
      <c r="C49" s="7" t="s">
        <v>16</v>
      </c>
      <c r="D49" s="18">
        <v>311058</v>
      </c>
      <c r="E49" s="7" t="s">
        <v>28</v>
      </c>
      <c r="F49" s="7">
        <v>675</v>
      </c>
      <c r="G49" s="19">
        <v>1343167</v>
      </c>
      <c r="H49" s="7"/>
      <c r="I49" s="7" t="s">
        <v>19</v>
      </c>
      <c r="J49" s="7" t="s">
        <v>23</v>
      </c>
      <c r="K49" s="20">
        <v>21378.799999999999</v>
      </c>
      <c r="L49">
        <v>29.5</v>
      </c>
      <c r="M49" s="7">
        <v>17</v>
      </c>
      <c r="N49" s="7">
        <v>11</v>
      </c>
      <c r="O49" s="7">
        <v>0</v>
      </c>
      <c r="P49" s="7">
        <v>247912</v>
      </c>
      <c r="Q49" s="7">
        <v>541596</v>
      </c>
      <c r="R49" s="8">
        <f>(Таблица2[[#This Row],[Кредитный рейтинг]]-MIN(F:F))/(MAX(F:F)-MIN(F:F))</f>
        <v>0.53939393939393943</v>
      </c>
      <c r="S49">
        <f>(Таблица2[[#This Row],[Срок кредитной истории (лет)]]-MIN(L:L))/(MAX(L:L)-MIN(L:L))</f>
        <v>0.54824561403508765</v>
      </c>
      <c r="T49" s="8">
        <f>(Таблица2[[#This Row],[Срок с последнего нарушения кредитного договора (мес.)]]-MIN(M:M))/(MAX(M:M)-MIN(M:M))</f>
        <v>0.2073170731707317</v>
      </c>
      <c r="U49">
        <f>(Таблица2[[#This Row],[Количество кредитных карт]]-MIN(N:N))/(MAX(N:N)-MIN(N:N))</f>
        <v>0.21951219512195122</v>
      </c>
      <c r="V49" s="37">
        <f>(Таблица2[[#This Row],[Число нарушений кредитных договоров]]-MIN(O:O))/(MAX(O:O)-MIN(O:O))</f>
        <v>0</v>
      </c>
      <c r="W49" s="37">
        <f>((Таблица2[[#This Row],[Размер кредита]]-AVERAGE(D:D)))/STDEV(D:D)</f>
        <v>1.2762883367659387E-3</v>
      </c>
      <c r="X49" s="37">
        <f>((Таблица2[[#This Row],[Годовой доход]]-AVERAGE(G:G)))/STDEV(G:G)</f>
        <v>-1.2069058268508197E-2</v>
      </c>
      <c r="Y49" s="38">
        <f>(Таблица2[[#This Row],[Годовой доход]]-AVERAGE(G:G))/STDEV(G:G)</f>
        <v>-1.2069058268508197E-2</v>
      </c>
      <c r="Z49" s="38">
        <f>(Таблица2[[#This Row],[Текущий баланс кредитов]]-AVERAGE(P:P))/STDEV(P:P)</f>
        <v>-8.300561499483157E-2</v>
      </c>
      <c r="AA49" s="38">
        <f>(Таблица2[[#This Row],[Максимальный выданный кредит]]-AVERAGE(Q:Q))/STDEV(Q:Q)</f>
        <v>-4.1505161954029431E-2</v>
      </c>
    </row>
    <row r="50" spans="1:27" x14ac:dyDescent="0.2">
      <c r="A50" s="7">
        <v>75</v>
      </c>
      <c r="B50" s="7" t="s">
        <v>146</v>
      </c>
      <c r="C50" s="7" t="s">
        <v>16</v>
      </c>
      <c r="D50" s="18">
        <v>767536</v>
      </c>
      <c r="E50" s="7" t="s">
        <v>28</v>
      </c>
      <c r="F50" s="7">
        <v>724</v>
      </c>
      <c r="G50" s="19">
        <v>6628720</v>
      </c>
      <c r="H50" s="7" t="s">
        <v>22</v>
      </c>
      <c r="I50" s="7" t="s">
        <v>19</v>
      </c>
      <c r="J50" s="7" t="s">
        <v>23</v>
      </c>
      <c r="K50" s="20">
        <v>53747.96</v>
      </c>
      <c r="L50">
        <v>21.5</v>
      </c>
      <c r="M50" s="7"/>
      <c r="N50" s="7">
        <v>13</v>
      </c>
      <c r="O50" s="7">
        <v>0</v>
      </c>
      <c r="P50" s="7">
        <v>1426425</v>
      </c>
      <c r="Q50" s="7">
        <v>2510112</v>
      </c>
      <c r="R50" s="8">
        <f>(Таблица2[[#This Row],[Кредитный рейтинг]]-MIN(F:F))/(MAX(F:F)-MIN(F:F))</f>
        <v>0.83636363636363631</v>
      </c>
      <c r="S50">
        <f>(Таблица2[[#This Row],[Срок кредитной истории (лет)]]-MIN(L:L))/(MAX(L:L)-MIN(L:L))</f>
        <v>0.37280701754385964</v>
      </c>
      <c r="T50" s="8">
        <f>(Таблица2[[#This Row],[Срок с последнего нарушения кредитного договора (мес.)]]-MIN(M:M))/(MAX(M:M)-MIN(M:M))</f>
        <v>0</v>
      </c>
      <c r="U50">
        <f>(Таблица2[[#This Row],[Количество кредитных карт]]-MIN(N:N))/(MAX(N:N)-MIN(N:N))</f>
        <v>0.26829268292682928</v>
      </c>
      <c r="V50" s="37">
        <f>(Таблица2[[#This Row],[Число нарушений кредитных договоров]]-MIN(O:O))/(MAX(O:O)-MIN(O:O))</f>
        <v>0</v>
      </c>
      <c r="W50" s="37">
        <f>((Таблица2[[#This Row],[Размер кредита]]-AVERAGE(D:D)))/STDEV(D:D)</f>
        <v>2.4414120280727434</v>
      </c>
      <c r="X50" s="37">
        <f>((Таблица2[[#This Row],[Годовой доход]]-AVERAGE(G:G)))/STDEV(G:G)</f>
        <v>6.395482486646709</v>
      </c>
      <c r="Y50" s="38">
        <f>(Таблица2[[#This Row],[Годовой доход]]-AVERAGE(G:G))/STDEV(G:G)</f>
        <v>6.395482486646709</v>
      </c>
      <c r="Z50" s="38">
        <f>(Таблица2[[#This Row],[Текущий баланс кредитов]]-AVERAGE(P:P))/STDEV(P:P)</f>
        <v>3.9257622215981631</v>
      </c>
      <c r="AA50" s="38">
        <f>(Таблица2[[#This Row],[Максимальный выданный кредит]]-AVERAGE(Q:Q))/STDEV(Q:Q)</f>
        <v>0.4504358619708253</v>
      </c>
    </row>
    <row r="51" spans="1:27" x14ac:dyDescent="0.2">
      <c r="A51" s="7">
        <v>77</v>
      </c>
      <c r="B51" s="7" t="s">
        <v>149</v>
      </c>
      <c r="C51" s="7" t="s">
        <v>16</v>
      </c>
      <c r="D51" s="18">
        <v>389884</v>
      </c>
      <c r="E51" s="7" t="s">
        <v>17</v>
      </c>
      <c r="F51" s="7">
        <v>657</v>
      </c>
      <c r="G51" s="19">
        <v>4776125</v>
      </c>
      <c r="H51" s="7" t="s">
        <v>74</v>
      </c>
      <c r="I51" s="7" t="s">
        <v>19</v>
      </c>
      <c r="J51" s="7" t="s">
        <v>23</v>
      </c>
      <c r="K51" s="20">
        <v>42985.22</v>
      </c>
      <c r="L51">
        <v>6.4</v>
      </c>
      <c r="M51" s="7">
        <v>4</v>
      </c>
      <c r="N51" s="7">
        <v>14</v>
      </c>
      <c r="O51" s="7">
        <v>1</v>
      </c>
      <c r="P51" s="7">
        <v>237500</v>
      </c>
      <c r="Q51" s="7">
        <v>562386</v>
      </c>
      <c r="R51" s="8">
        <f>(Таблица2[[#This Row],[Кредитный рейтинг]]-MIN(F:F))/(MAX(F:F)-MIN(F:F))</f>
        <v>0.4303030303030303</v>
      </c>
      <c r="S51">
        <f>(Таблица2[[#This Row],[Срок кредитной истории (лет)]]-MIN(L:L))/(MAX(L:L)-MIN(L:L))</f>
        <v>4.1666666666666671E-2</v>
      </c>
      <c r="T51" s="8">
        <f>(Таблица2[[#This Row],[Срок с последнего нарушения кредитного договора (мес.)]]-MIN(M:M))/(MAX(M:M)-MIN(M:M))</f>
        <v>4.878048780487805E-2</v>
      </c>
      <c r="U51">
        <f>(Таблица2[[#This Row],[Количество кредитных карт]]-MIN(N:N))/(MAX(N:N)-MIN(N:N))</f>
        <v>0.29268292682926828</v>
      </c>
      <c r="V51" s="37">
        <f>(Таблица2[[#This Row],[Число нарушений кредитных договоров]]-MIN(O:O))/(MAX(O:O)-MIN(O:O))</f>
        <v>0.14285714285714285</v>
      </c>
      <c r="W51" s="37">
        <f>((Таблица2[[#This Row],[Размер кредита]]-AVERAGE(D:D)))/STDEV(D:D)</f>
        <v>0.42264629920350683</v>
      </c>
      <c r="X51" s="37">
        <f>((Таблица2[[#This Row],[Годовой доход]]-AVERAGE(G:G)))/STDEV(G:G)</f>
        <v>4.1496251554739425</v>
      </c>
      <c r="Y51" s="38">
        <f>(Таблица2[[#This Row],[Годовой доход]]-AVERAGE(G:G))/STDEV(G:G)</f>
        <v>4.1496251554739425</v>
      </c>
      <c r="Z51" s="38">
        <f>(Таблица2[[#This Row],[Текущий баланс кредитов]]-AVERAGE(P:P))/STDEV(P:P)</f>
        <v>-0.11842252657290178</v>
      </c>
      <c r="AA51" s="38">
        <f>(Таблица2[[#This Row],[Максимальный выданный кредит]]-AVERAGE(Q:Q))/STDEV(Q:Q)</f>
        <v>-3.6309647217345691E-2</v>
      </c>
    </row>
    <row r="52" spans="1:27" x14ac:dyDescent="0.2">
      <c r="A52" s="8">
        <v>78</v>
      </c>
      <c r="B52" s="8" t="s">
        <v>151</v>
      </c>
      <c r="C52" s="8" t="s">
        <v>16</v>
      </c>
      <c r="D52" s="21">
        <v>163966</v>
      </c>
      <c r="E52" s="8" t="s">
        <v>17</v>
      </c>
      <c r="F52" s="8">
        <v>678</v>
      </c>
      <c r="G52" s="22">
        <v>719910</v>
      </c>
      <c r="H52" s="8" t="s">
        <v>53</v>
      </c>
      <c r="I52" s="8" t="s">
        <v>19</v>
      </c>
      <c r="J52" s="8" t="s">
        <v>20</v>
      </c>
      <c r="K52" s="23">
        <v>12778.26</v>
      </c>
      <c r="L52">
        <v>16.100000000000001</v>
      </c>
      <c r="M52" s="8"/>
      <c r="N52" s="8">
        <v>9</v>
      </c>
      <c r="O52" s="8">
        <v>1</v>
      </c>
      <c r="P52" s="8">
        <v>66025</v>
      </c>
      <c r="Q52" s="8">
        <v>138248</v>
      </c>
      <c r="R52" s="8">
        <f>(Таблица2[[#This Row],[Кредитный рейтинг]]-MIN(F:F))/(MAX(F:F)-MIN(F:F))</f>
        <v>0.55757575757575761</v>
      </c>
      <c r="S52">
        <f>(Таблица2[[#This Row],[Срок кредитной истории (лет)]]-MIN(L:L))/(MAX(L:L)-MIN(L:L))</f>
        <v>0.25438596491228072</v>
      </c>
      <c r="T52" s="8">
        <f>(Таблица2[[#This Row],[Срок с последнего нарушения кредитного договора (мес.)]]-MIN(M:M))/(MAX(M:M)-MIN(M:M))</f>
        <v>0</v>
      </c>
      <c r="U52">
        <f>(Таблица2[[#This Row],[Количество кредитных карт]]-MIN(N:N))/(MAX(N:N)-MIN(N:N))</f>
        <v>0.17073170731707318</v>
      </c>
      <c r="V52" s="37">
        <f>(Таблица2[[#This Row],[Число нарушений кредитных договоров]]-MIN(O:O))/(MAX(O:O)-MIN(O:O))</f>
        <v>0.14285714285714285</v>
      </c>
      <c r="W52" s="37">
        <f>((Таблица2[[#This Row],[Размер кредита]]-AVERAGE(D:D)))/STDEV(D:D)</f>
        <v>-0.78501449945419954</v>
      </c>
      <c r="X52" s="37">
        <f>((Таблица2[[#This Row],[Годовой доход]]-AVERAGE(G:G)))/STDEV(G:G)</f>
        <v>-0.76762885555541904</v>
      </c>
      <c r="Y52" s="38">
        <f>(Таблица2[[#This Row],[Годовой доход]]-AVERAGE(G:G))/STDEV(G:G)</f>
        <v>-0.76762885555541904</v>
      </c>
      <c r="Z52" s="38">
        <f>(Таблица2[[#This Row],[Текущий баланс кредитов]]-AVERAGE(P:P))/STDEV(P:P)</f>
        <v>-0.70170286779933189</v>
      </c>
      <c r="AA52" s="38">
        <f>(Таблица2[[#This Row],[Максимальный выданный кредит]]-AVERAGE(Q:Q))/STDEV(Q:Q)</f>
        <v>-0.14230364574488624</v>
      </c>
    </row>
    <row r="53" spans="1:27" x14ac:dyDescent="0.2">
      <c r="A53" s="7">
        <v>79</v>
      </c>
      <c r="B53" s="7" t="s">
        <v>153</v>
      </c>
      <c r="C53" s="7" t="s">
        <v>16</v>
      </c>
      <c r="D53" s="18">
        <v>433312</v>
      </c>
      <c r="E53" s="7" t="s">
        <v>17</v>
      </c>
      <c r="F53" s="7">
        <v>736</v>
      </c>
      <c r="G53" s="19">
        <v>1010401</v>
      </c>
      <c r="H53" s="7" t="s">
        <v>55</v>
      </c>
      <c r="I53" s="7" t="s">
        <v>19</v>
      </c>
      <c r="J53" s="7" t="s">
        <v>23</v>
      </c>
      <c r="K53" s="20">
        <v>22228.86</v>
      </c>
      <c r="L53">
        <v>19</v>
      </c>
      <c r="M53" s="7">
        <v>11</v>
      </c>
      <c r="N53" s="7">
        <v>19</v>
      </c>
      <c r="O53" s="7">
        <v>0</v>
      </c>
      <c r="P53" s="7">
        <v>201780</v>
      </c>
      <c r="Q53" s="7">
        <v>613228</v>
      </c>
      <c r="R53" s="8">
        <f>(Таблица2[[#This Row],[Кредитный рейтинг]]-MIN(F:F))/(MAX(F:F)-MIN(F:F))</f>
        <v>0.90909090909090906</v>
      </c>
      <c r="S53">
        <f>(Таблица2[[#This Row],[Срок кредитной истории (лет)]]-MIN(L:L))/(MAX(L:L)-MIN(L:L))</f>
        <v>0.31798245614035087</v>
      </c>
      <c r="T53" s="8">
        <f>(Таблица2[[#This Row],[Срок с последнего нарушения кредитного договора (мес.)]]-MIN(M:M))/(MAX(M:M)-MIN(M:M))</f>
        <v>0.13414634146341464</v>
      </c>
      <c r="U53">
        <f>(Таблица2[[#This Row],[Количество кредитных карт]]-MIN(N:N))/(MAX(N:N)-MIN(N:N))</f>
        <v>0.41463414634146339</v>
      </c>
      <c r="V53" s="37">
        <f>(Таблица2[[#This Row],[Число нарушений кредитных договоров]]-MIN(O:O))/(MAX(O:O)-MIN(O:O))</f>
        <v>0</v>
      </c>
      <c r="W53" s="37">
        <f>((Таблица2[[#This Row],[Размер кредита]]-AVERAGE(D:D)))/STDEV(D:D)</f>
        <v>0.65479377379210479</v>
      </c>
      <c r="X53" s="37">
        <f>((Таблица2[[#This Row],[Годовой доход]]-AVERAGE(G:G)))/STDEV(G:G)</f>
        <v>-0.41547345084488713</v>
      </c>
      <c r="Y53" s="38">
        <f>(Таблица2[[#This Row],[Годовой доход]]-AVERAGE(G:G))/STDEV(G:G)</f>
        <v>-0.41547345084488713</v>
      </c>
      <c r="Z53" s="38">
        <f>(Таблица2[[#This Row],[Текущий баланс кредитов]]-AVERAGE(P:P))/STDEV(P:P)</f>
        <v>-0.23992579986993098</v>
      </c>
      <c r="AA53" s="38">
        <f>(Таблица2[[#This Row],[Максимальный выданный кредит]]-AVERAGE(Q:Q))/STDEV(Q:Q)</f>
        <v>-2.3604002184037621E-2</v>
      </c>
    </row>
    <row r="54" spans="1:27" x14ac:dyDescent="0.2">
      <c r="A54" s="8">
        <v>82</v>
      </c>
      <c r="B54" s="8" t="s">
        <v>156</v>
      </c>
      <c r="C54" s="8" t="s">
        <v>16</v>
      </c>
      <c r="D54" s="21">
        <v>89320</v>
      </c>
      <c r="E54" s="8" t="s">
        <v>17</v>
      </c>
      <c r="F54" s="8">
        <v>748</v>
      </c>
      <c r="G54" s="22">
        <v>1832075</v>
      </c>
      <c r="H54" s="8" t="s">
        <v>37</v>
      </c>
      <c r="I54" s="8" t="s">
        <v>19</v>
      </c>
      <c r="J54" s="8" t="s">
        <v>78</v>
      </c>
      <c r="K54" s="23">
        <v>13312.92</v>
      </c>
      <c r="L54">
        <v>12</v>
      </c>
      <c r="M54" s="8"/>
      <c r="N54" s="8">
        <v>6</v>
      </c>
      <c r="O54" s="8">
        <v>0</v>
      </c>
      <c r="P54" s="8">
        <v>127946</v>
      </c>
      <c r="Q54" s="8">
        <v>216260</v>
      </c>
      <c r="R54" s="8">
        <f>(Таблица2[[#This Row],[Кредитный рейтинг]]-MIN(F:F))/(MAX(F:F)-MIN(F:F))</f>
        <v>0.98181818181818181</v>
      </c>
      <c r="S54">
        <f>(Таблица2[[#This Row],[Срок кредитной истории (лет)]]-MIN(L:L))/(MAX(L:L)-MIN(L:L))</f>
        <v>0.1644736842105263</v>
      </c>
      <c r="T54" s="8">
        <f>(Таблица2[[#This Row],[Срок с последнего нарушения кредитного договора (мес.)]]-MIN(M:M))/(MAX(M:M)-MIN(M:M))</f>
        <v>0</v>
      </c>
      <c r="U54">
        <f>(Таблица2[[#This Row],[Количество кредитных карт]]-MIN(N:N))/(MAX(N:N)-MIN(N:N))</f>
        <v>9.7560975609756101E-2</v>
      </c>
      <c r="V54" s="37">
        <f>(Таблица2[[#This Row],[Число нарушений кредитных договоров]]-MIN(O:O))/(MAX(O:O)-MIN(O:O))</f>
        <v>0</v>
      </c>
      <c r="W54" s="37">
        <f>((Таблица2[[#This Row],[Размер кредита]]-AVERAGE(D:D)))/STDEV(D:D)</f>
        <v>-1.1840400218853611</v>
      </c>
      <c r="X54" s="37">
        <f>((Таблица2[[#This Row],[Годовой доход]]-AVERAGE(G:G)))/STDEV(G:G)</f>
        <v>0.58062260724338988</v>
      </c>
      <c r="Y54" s="38">
        <f>(Таблица2[[#This Row],[Годовой доход]]-AVERAGE(G:G))/STDEV(G:G)</f>
        <v>0.58062260724338988</v>
      </c>
      <c r="Z54" s="38">
        <f>(Таблица2[[#This Row],[Текущий баланс кредитов]]-AVERAGE(P:P))/STDEV(P:P)</f>
        <v>-0.49107565095091793</v>
      </c>
      <c r="AA54" s="38">
        <f>(Таблица2[[#This Row],[Максимальный выданный кредит]]-AVERAGE(Q:Q))/STDEV(Q:Q)</f>
        <v>-0.12280809520913964</v>
      </c>
    </row>
    <row r="55" spans="1:27" x14ac:dyDescent="0.2">
      <c r="A55" s="7">
        <v>83</v>
      </c>
      <c r="B55" s="7" t="s">
        <v>158</v>
      </c>
      <c r="C55" s="7" t="s">
        <v>16</v>
      </c>
      <c r="D55" s="18">
        <v>392282</v>
      </c>
      <c r="E55" s="7" t="s">
        <v>28</v>
      </c>
      <c r="F55" s="7">
        <v>688</v>
      </c>
      <c r="G55" s="19">
        <v>974662</v>
      </c>
      <c r="H55" s="7" t="s">
        <v>18</v>
      </c>
      <c r="I55" s="7" t="s">
        <v>19</v>
      </c>
      <c r="J55" s="7" t="s">
        <v>23</v>
      </c>
      <c r="K55" s="20">
        <v>10396.42</v>
      </c>
      <c r="L55">
        <v>28.2</v>
      </c>
      <c r="M55" s="7">
        <v>10</v>
      </c>
      <c r="N55" s="7">
        <v>11</v>
      </c>
      <c r="O55" s="7">
        <v>0</v>
      </c>
      <c r="P55" s="7">
        <v>35663</v>
      </c>
      <c r="Q55" s="7">
        <v>242946</v>
      </c>
      <c r="R55" s="8">
        <f>(Таблица2[[#This Row],[Кредитный рейтинг]]-MIN(F:F))/(MAX(F:F)-MIN(F:F))</f>
        <v>0.61818181818181817</v>
      </c>
      <c r="S55">
        <f>(Таблица2[[#This Row],[Срок кредитной истории (лет)]]-MIN(L:L))/(MAX(L:L)-MIN(L:L))</f>
        <v>0.51973684210526316</v>
      </c>
      <c r="T55" s="8">
        <f>(Таблица2[[#This Row],[Срок с последнего нарушения кредитного договора (мес.)]]-MIN(M:M))/(MAX(M:M)-MIN(M:M))</f>
        <v>0.12195121951219512</v>
      </c>
      <c r="U55">
        <f>(Таблица2[[#This Row],[Количество кредитных карт]]-MIN(N:N))/(MAX(N:N)-MIN(N:N))</f>
        <v>0.21951219512195122</v>
      </c>
      <c r="V55" s="37">
        <f>(Таблица2[[#This Row],[Число нарушений кредитных договоров]]-MIN(O:O))/(MAX(O:O)-MIN(O:O))</f>
        <v>0</v>
      </c>
      <c r="W55" s="37">
        <f>((Таблица2[[#This Row],[Размер кредита]]-AVERAGE(D:D)))/STDEV(D:D)</f>
        <v>0.43546497941128653</v>
      </c>
      <c r="X55" s="37">
        <f>((Таблица2[[#This Row],[Годовой доход]]-AVERAGE(G:G)))/STDEV(G:G)</f>
        <v>-0.45879899968787952</v>
      </c>
      <c r="Y55" s="38">
        <f>(Таблица2[[#This Row],[Годовой доход]]-AVERAGE(G:G))/STDEV(G:G)</f>
        <v>-0.45879899968787952</v>
      </c>
      <c r="Z55" s="38">
        <f>(Таблица2[[#This Row],[Текущий баланс кредитов]]-AVERAGE(P:P))/STDEV(P:P)</f>
        <v>-0.80498065010180664</v>
      </c>
      <c r="AA55" s="38">
        <f>(Таблица2[[#This Row],[Максимальный выданный кредит]]-AVERAGE(Q:Q))/STDEV(Q:Q)</f>
        <v>-0.11613914348893078</v>
      </c>
    </row>
    <row r="56" spans="1:27" x14ac:dyDescent="0.2">
      <c r="A56" s="7">
        <v>85</v>
      </c>
      <c r="B56" s="7" t="s">
        <v>160</v>
      </c>
      <c r="C56" s="7" t="s">
        <v>16</v>
      </c>
      <c r="D56" s="18">
        <v>262988</v>
      </c>
      <c r="E56" s="7" t="s">
        <v>17</v>
      </c>
      <c r="F56" s="7">
        <v>743</v>
      </c>
      <c r="G56" s="19">
        <v>1340279</v>
      </c>
      <c r="H56" s="7"/>
      <c r="I56" s="7" t="s">
        <v>32</v>
      </c>
      <c r="J56" s="7" t="s">
        <v>23</v>
      </c>
      <c r="K56" s="20">
        <v>9348.3799999999992</v>
      </c>
      <c r="L56">
        <v>12.2</v>
      </c>
      <c r="M56" s="7">
        <v>35</v>
      </c>
      <c r="N56" s="7">
        <v>9</v>
      </c>
      <c r="O56" s="7">
        <v>0</v>
      </c>
      <c r="P56" s="7">
        <v>499548</v>
      </c>
      <c r="Q56" s="7">
        <v>681296</v>
      </c>
      <c r="R56" s="8">
        <f>(Таблица2[[#This Row],[Кредитный рейтинг]]-MIN(F:F))/(MAX(F:F)-MIN(F:F))</f>
        <v>0.95151515151515154</v>
      </c>
      <c r="S56">
        <f>(Таблица2[[#This Row],[Срок кредитной истории (лет)]]-MIN(L:L))/(MAX(L:L)-MIN(L:L))</f>
        <v>0.16885964912280699</v>
      </c>
      <c r="T56" s="8">
        <f>(Таблица2[[#This Row],[Срок с последнего нарушения кредитного договора (мес.)]]-MIN(M:M))/(MAX(M:M)-MIN(M:M))</f>
        <v>0.42682926829268292</v>
      </c>
      <c r="U56">
        <f>(Таблица2[[#This Row],[Количество кредитных карт]]-MIN(N:N))/(MAX(N:N)-MIN(N:N))</f>
        <v>0.17073170731707318</v>
      </c>
      <c r="V56" s="37">
        <f>(Таблица2[[#This Row],[Число нарушений кредитных договоров]]-MIN(O:O))/(MAX(O:O)-MIN(O:O))</f>
        <v>0</v>
      </c>
      <c r="W56" s="37">
        <f>((Таблица2[[#This Row],[Размер кредита]]-AVERAGE(D:D)))/STDEV(D:D)</f>
        <v>-0.25568532867239646</v>
      </c>
      <c r="X56" s="37">
        <f>((Таблица2[[#This Row],[Годовой доход]]-AVERAGE(G:G)))/STDEV(G:G)</f>
        <v>-1.557011272046718E-2</v>
      </c>
      <c r="Y56" s="38">
        <f>(Таблица2[[#This Row],[Годовой доход]]-AVERAGE(G:G))/STDEV(G:G)</f>
        <v>-1.557011272046718E-2</v>
      </c>
      <c r="Z56" s="38">
        <f>(Таблица2[[#This Row],[Текущий баланс кредитов]]-AVERAGE(P:P))/STDEV(P:P)</f>
        <v>0.77294616774232527</v>
      </c>
      <c r="AA56" s="38">
        <f>(Таблица2[[#This Row],[Максимальный выданный кредит]]-AVERAGE(Q:Q))/STDEV(Q:Q)</f>
        <v>-6.5935020831915953E-3</v>
      </c>
    </row>
    <row r="57" spans="1:27" x14ac:dyDescent="0.2">
      <c r="A57" s="7">
        <v>86</v>
      </c>
      <c r="B57" s="7" t="s">
        <v>162</v>
      </c>
      <c r="C57" s="7" t="s">
        <v>16</v>
      </c>
      <c r="D57" s="18">
        <v>498586</v>
      </c>
      <c r="E57" s="7" t="s">
        <v>28</v>
      </c>
      <c r="F57" s="7">
        <v>666</v>
      </c>
      <c r="G57" s="19">
        <v>1351679</v>
      </c>
      <c r="H57" s="7" t="s">
        <v>29</v>
      </c>
      <c r="I57" s="7" t="s">
        <v>32</v>
      </c>
      <c r="J57" s="7" t="s">
        <v>78</v>
      </c>
      <c r="K57" s="20">
        <v>32214.880000000001</v>
      </c>
      <c r="L57">
        <v>17</v>
      </c>
      <c r="M57" s="7"/>
      <c r="N57" s="7">
        <v>15</v>
      </c>
      <c r="O57" s="7">
        <v>0</v>
      </c>
      <c r="P57" s="7">
        <v>205637</v>
      </c>
      <c r="Q57" s="7">
        <v>433686</v>
      </c>
      <c r="R57" s="8">
        <f>(Таблица2[[#This Row],[Кредитный рейтинг]]-MIN(F:F))/(MAX(F:F)-MIN(F:F))</f>
        <v>0.48484848484848486</v>
      </c>
      <c r="S57">
        <f>(Таблица2[[#This Row],[Срок кредитной истории (лет)]]-MIN(L:L))/(MAX(L:L)-MIN(L:L))</f>
        <v>0.27412280701754382</v>
      </c>
      <c r="T57" s="8">
        <f>(Таблица2[[#This Row],[Срок с последнего нарушения кредитного договора (мес.)]]-MIN(M:M))/(MAX(M:M)-MIN(M:M))</f>
        <v>0</v>
      </c>
      <c r="U57">
        <f>(Таблица2[[#This Row],[Количество кредитных карт]]-MIN(N:N))/(MAX(N:N)-MIN(N:N))</f>
        <v>0.31707317073170732</v>
      </c>
      <c r="V57" s="37">
        <f>(Таблица2[[#This Row],[Число нарушений кредитных договоров]]-MIN(O:O))/(MAX(O:O)-MIN(O:O))</f>
        <v>0</v>
      </c>
      <c r="W57" s="37">
        <f>((Таблица2[[#This Row],[Размер кредита]]-AVERAGE(D:D)))/STDEV(D:D)</f>
        <v>1.0037206010992832</v>
      </c>
      <c r="X57" s="37">
        <f>((Таблица2[[#This Row],[Годовой доход]]-AVERAGE(G:G)))/STDEV(G:G)</f>
        <v>-1.7501609364185696E-3</v>
      </c>
      <c r="Y57" s="38">
        <f>(Таблица2[[#This Row],[Годовой доход]]-AVERAGE(G:G))/STDEV(G:G)</f>
        <v>-1.7501609364185696E-3</v>
      </c>
      <c r="Z57" s="38">
        <f>(Таблица2[[#This Row],[Текущий баланс кредитов]]-AVERAGE(P:P))/STDEV(P:P)</f>
        <v>-0.22680603152987944</v>
      </c>
      <c r="AA57" s="38">
        <f>(Таблица2[[#This Row],[Максимальный выданный кредит]]-AVERAGE(Q:Q))/STDEV(Q:Q)</f>
        <v>-6.8472357492054561E-2</v>
      </c>
    </row>
    <row r="58" spans="1:27" x14ac:dyDescent="0.2">
      <c r="A58" s="7">
        <v>87</v>
      </c>
      <c r="B58" s="7" t="s">
        <v>164</v>
      </c>
      <c r="C58" s="7" t="s">
        <v>16</v>
      </c>
      <c r="D58" s="18">
        <v>378334</v>
      </c>
      <c r="E58" s="7" t="s">
        <v>17</v>
      </c>
      <c r="F58" s="7">
        <v>714</v>
      </c>
      <c r="G58" s="19">
        <v>2120514</v>
      </c>
      <c r="H58" s="7" t="s">
        <v>42</v>
      </c>
      <c r="I58" s="7" t="s">
        <v>32</v>
      </c>
      <c r="J58" s="7" t="s">
        <v>23</v>
      </c>
      <c r="K58" s="20">
        <v>35695.300000000003</v>
      </c>
      <c r="L58">
        <v>27.4</v>
      </c>
      <c r="M58" s="7">
        <v>24</v>
      </c>
      <c r="N58" s="7">
        <v>12</v>
      </c>
      <c r="O58" s="7">
        <v>0</v>
      </c>
      <c r="P58" s="7">
        <v>75335</v>
      </c>
      <c r="Q58" s="7">
        <v>413402</v>
      </c>
      <c r="R58" s="8">
        <f>(Таблица2[[#This Row],[Кредитный рейтинг]]-MIN(F:F))/(MAX(F:F)-MIN(F:F))</f>
        <v>0.77575757575757576</v>
      </c>
      <c r="S58">
        <f>(Таблица2[[#This Row],[Срок кредитной истории (лет)]]-MIN(L:L))/(MAX(L:L)-MIN(L:L))</f>
        <v>0.5021929824561403</v>
      </c>
      <c r="T58" s="8">
        <f>(Таблица2[[#This Row],[Срок с последнего нарушения кредитного договора (мес.)]]-MIN(M:M))/(MAX(M:M)-MIN(M:M))</f>
        <v>0.29268292682926828</v>
      </c>
      <c r="U58">
        <f>(Таблица2[[#This Row],[Количество кредитных карт]]-MIN(N:N))/(MAX(N:N)-MIN(N:N))</f>
        <v>0.24390243902439024</v>
      </c>
      <c r="V58" s="37">
        <f>(Таблица2[[#This Row],[Число нарушений кредитных договоров]]-MIN(O:O))/(MAX(O:O)-MIN(O:O))</f>
        <v>0</v>
      </c>
      <c r="W58" s="37">
        <f>((Таблица2[[#This Row],[Размер кредита]]-AVERAGE(D:D)))/STDEV(D:D)</f>
        <v>0.3609049495788797</v>
      </c>
      <c r="X58" s="37">
        <f>((Таблица2[[#This Row],[Годовой доход]]-AVERAGE(G:G)))/STDEV(G:G)</f>
        <v>0.9302904206327931</v>
      </c>
      <c r="Y58" s="38">
        <f>(Таблица2[[#This Row],[Годовой доход]]-AVERAGE(G:G))/STDEV(G:G)</f>
        <v>0.9302904206327931</v>
      </c>
      <c r="Z58" s="38">
        <f>(Таблица2[[#This Row],[Текущий баланс кредитов]]-AVERAGE(P:P))/STDEV(P:P)</f>
        <v>-0.67003446146127643</v>
      </c>
      <c r="AA58" s="38">
        <f>(Таблица2[[#This Row],[Максимальный выданный кредит]]-AVERAGE(Q:Q))/STDEV(Q:Q)</f>
        <v>-7.3541420547316369E-2</v>
      </c>
    </row>
    <row r="59" spans="1:27" x14ac:dyDescent="0.2">
      <c r="A59" s="8">
        <v>89</v>
      </c>
      <c r="B59" s="8" t="s">
        <v>165</v>
      </c>
      <c r="C59" s="8" t="s">
        <v>34</v>
      </c>
      <c r="D59" s="21">
        <v>194942</v>
      </c>
      <c r="E59" s="8" t="s">
        <v>17</v>
      </c>
      <c r="F59" s="8">
        <v>742</v>
      </c>
      <c r="G59" s="22">
        <v>1212238</v>
      </c>
      <c r="H59" s="8" t="s">
        <v>74</v>
      </c>
      <c r="I59" s="8" t="s">
        <v>32</v>
      </c>
      <c r="J59" s="8" t="s">
        <v>23</v>
      </c>
      <c r="K59" s="23">
        <v>25254.99</v>
      </c>
      <c r="L59">
        <v>20.399999999999999</v>
      </c>
      <c r="M59" s="8">
        <v>19</v>
      </c>
      <c r="N59" s="8">
        <v>13</v>
      </c>
      <c r="O59" s="8">
        <v>1</v>
      </c>
      <c r="P59" s="8">
        <v>176396</v>
      </c>
      <c r="Q59" s="8">
        <v>339834</v>
      </c>
      <c r="R59" s="8">
        <f>(Таблица2[[#This Row],[Кредитный рейтинг]]-MIN(F:F))/(MAX(F:F)-MIN(F:F))</f>
        <v>0.94545454545454544</v>
      </c>
      <c r="S59">
        <f>(Таблица2[[#This Row],[Срок кредитной истории (лет)]]-MIN(L:L))/(MAX(L:L)-MIN(L:L))</f>
        <v>0.34868421052631576</v>
      </c>
      <c r="T59" s="8">
        <f>(Таблица2[[#This Row],[Срок с последнего нарушения кредитного договора (мес.)]]-MIN(M:M))/(MAX(M:M)-MIN(M:M))</f>
        <v>0.23170731707317074</v>
      </c>
      <c r="U59">
        <f>(Таблица2[[#This Row],[Количество кредитных карт]]-MIN(N:N))/(MAX(N:N)-MIN(N:N))</f>
        <v>0.26829268292682928</v>
      </c>
      <c r="V59" s="37">
        <f>(Таблица2[[#This Row],[Число нарушений кредитных договоров]]-MIN(O:O))/(MAX(O:O)-MIN(O:O))</f>
        <v>0.14285714285714285</v>
      </c>
      <c r="W59" s="37">
        <f>((Таблица2[[#This Row],[Размер кредита]]-AVERAGE(D:D)))/STDEV(D:D)</f>
        <v>-0.6194300798894854</v>
      </c>
      <c r="X59" s="37">
        <f>((Таблица2[[#This Row],[Годовой доход]]-AVERAGE(G:G)))/STDEV(G:G)</f>
        <v>-0.17079120450830648</v>
      </c>
      <c r="Y59" s="38">
        <f>(Таблица2[[#This Row],[Годовой доход]]-AVERAGE(G:G))/STDEV(G:G)</f>
        <v>-0.17079120450830648</v>
      </c>
      <c r="Z59" s="38">
        <f>(Таблица2[[#This Row],[Текущий баланс кредитов]]-AVERAGE(P:P))/STDEV(P:P)</f>
        <v>-0.32627067919164959</v>
      </c>
      <c r="AA59" s="38">
        <f>(Таблица2[[#This Row],[Максимальный выданный кредит]]-AVERAGE(Q:Q))/STDEV(Q:Q)</f>
        <v>-9.1926395446226869E-2</v>
      </c>
    </row>
    <row r="60" spans="1:27" x14ac:dyDescent="0.2">
      <c r="A60" s="8">
        <v>90</v>
      </c>
      <c r="B60" s="8" t="s">
        <v>167</v>
      </c>
      <c r="C60" s="8" t="s">
        <v>16</v>
      </c>
      <c r="D60" s="21">
        <v>731566</v>
      </c>
      <c r="E60" s="8" t="s">
        <v>17</v>
      </c>
      <c r="F60" s="8">
        <v>705</v>
      </c>
      <c r="G60" s="22">
        <v>1377443</v>
      </c>
      <c r="H60" s="8" t="s">
        <v>22</v>
      </c>
      <c r="I60" s="8" t="s">
        <v>19</v>
      </c>
      <c r="J60" s="8" t="s">
        <v>23</v>
      </c>
      <c r="K60" s="23">
        <v>13429.96</v>
      </c>
      <c r="L60">
        <v>18</v>
      </c>
      <c r="M60" s="8">
        <v>65</v>
      </c>
      <c r="N60" s="8">
        <v>18</v>
      </c>
      <c r="O60" s="8">
        <v>0</v>
      </c>
      <c r="P60" s="8">
        <v>563008</v>
      </c>
      <c r="Q60" s="8">
        <v>1070432</v>
      </c>
      <c r="R60" s="8">
        <f>(Таблица2[[#This Row],[Кредитный рейтинг]]-MIN(F:F))/(MAX(F:F)-MIN(F:F))</f>
        <v>0.72121212121212119</v>
      </c>
      <c r="S60">
        <f>(Таблица2[[#This Row],[Срок кредитной истории (лет)]]-MIN(L:L))/(MAX(L:L)-MIN(L:L))</f>
        <v>0.29605263157894735</v>
      </c>
      <c r="T60" s="8">
        <f>(Таблица2[[#This Row],[Срок с последнего нарушения кредитного договора (мес.)]]-MIN(M:M))/(MAX(M:M)-MIN(M:M))</f>
        <v>0.79268292682926833</v>
      </c>
      <c r="U60">
        <f>(Таблица2[[#This Row],[Количество кредитных карт]]-MIN(N:N))/(MAX(N:N)-MIN(N:N))</f>
        <v>0.3902439024390244</v>
      </c>
      <c r="V60" s="37">
        <f>(Таблица2[[#This Row],[Число нарушений кредитных договоров]]-MIN(O:O))/(MAX(O:O)-MIN(O:O))</f>
        <v>0</v>
      </c>
      <c r="W60" s="37">
        <f>((Таблица2[[#This Row],[Размер кредита]]-AVERAGE(D:D)))/STDEV(D:D)</f>
        <v>2.2491318249560472</v>
      </c>
      <c r="X60" s="37">
        <f>((Таблица2[[#This Row],[Годовой доход]]-AVERAGE(G:G)))/STDEV(G:G)</f>
        <v>2.9482930095531289E-2</v>
      </c>
      <c r="Y60" s="38">
        <f>(Таблица2[[#This Row],[Годовой доход]]-AVERAGE(G:G))/STDEV(G:G)</f>
        <v>2.9482930095531289E-2</v>
      </c>
      <c r="Z60" s="38">
        <f>(Таблица2[[#This Row],[Текущий баланс кредитов]]-AVERAGE(P:P))/STDEV(P:P)</f>
        <v>0.98880836604662181</v>
      </c>
      <c r="AA60" s="38">
        <f>(Таблица2[[#This Row],[Максимальный выданный кредит]]-AVERAGE(Q:Q))/STDEV(Q:Q)</f>
        <v>9.0653338829466606E-2</v>
      </c>
    </row>
    <row r="61" spans="1:27" x14ac:dyDescent="0.2">
      <c r="A61" s="7">
        <v>94</v>
      </c>
      <c r="B61" s="7" t="s">
        <v>172</v>
      </c>
      <c r="C61" s="7" t="s">
        <v>16</v>
      </c>
      <c r="D61" s="18">
        <v>156772</v>
      </c>
      <c r="E61" s="7" t="s">
        <v>17</v>
      </c>
      <c r="F61" s="7">
        <v>748</v>
      </c>
      <c r="G61" s="19">
        <v>1411966</v>
      </c>
      <c r="H61" s="7" t="s">
        <v>79</v>
      </c>
      <c r="I61" s="7" t="s">
        <v>19</v>
      </c>
      <c r="J61" s="7" t="s">
        <v>20</v>
      </c>
      <c r="K61" s="20">
        <v>22591.38</v>
      </c>
      <c r="L61">
        <v>31.3</v>
      </c>
      <c r="M61" s="7">
        <v>73</v>
      </c>
      <c r="N61" s="7">
        <v>10</v>
      </c>
      <c r="O61" s="7">
        <v>0</v>
      </c>
      <c r="P61" s="7">
        <v>38456</v>
      </c>
      <c r="Q61" s="7">
        <v>251548</v>
      </c>
      <c r="R61" s="8">
        <f>(Таблица2[[#This Row],[Кредитный рейтинг]]-MIN(F:F))/(MAX(F:F)-MIN(F:F))</f>
        <v>0.98181818181818181</v>
      </c>
      <c r="S61">
        <f>(Таблица2[[#This Row],[Срок кредитной истории (лет)]]-MIN(L:L))/(MAX(L:L)-MIN(L:L))</f>
        <v>0.58771929824561409</v>
      </c>
      <c r="T61" s="8">
        <f>(Таблица2[[#This Row],[Срок с последнего нарушения кредитного договора (мес.)]]-MIN(M:M))/(MAX(M:M)-MIN(M:M))</f>
        <v>0.8902439024390244</v>
      </c>
      <c r="U61">
        <f>(Таблица2[[#This Row],[Количество кредитных карт]]-MIN(N:N))/(MAX(N:N)-MIN(N:N))</f>
        <v>0.1951219512195122</v>
      </c>
      <c r="V61" s="37">
        <f>(Таблица2[[#This Row],[Число нарушений кредитных договоров]]-MIN(O:O))/(MAX(O:O)-MIN(O:O))</f>
        <v>0</v>
      </c>
      <c r="W61" s="37">
        <f>((Таблица2[[#This Row],[Размер кредита]]-AVERAGE(D:D)))/STDEV(D:D)</f>
        <v>-0.82347054007753873</v>
      </c>
      <c r="X61" s="37">
        <f>((Таблица2[[#This Row],[Годовой доход]]-AVERAGE(G:G)))/STDEV(G:G)</f>
        <v>7.1334350748225153E-2</v>
      </c>
      <c r="Y61" s="38">
        <f>(Таблица2[[#This Row],[Годовой доход]]-AVERAGE(G:G))/STDEV(G:G)</f>
        <v>7.1334350748225153E-2</v>
      </c>
      <c r="Z61" s="38">
        <f>(Таблица2[[#This Row],[Текущий баланс кредитов]]-AVERAGE(P:P))/STDEV(P:P)</f>
        <v>-0.79548012820039005</v>
      </c>
      <c r="AA61" s="38">
        <f>(Таблица2[[#This Row],[Максимальный выданный кредит]]-AVERAGE(Q:Q))/STDEV(Q:Q)</f>
        <v>-0.11398946490475793</v>
      </c>
    </row>
    <row r="62" spans="1:27" x14ac:dyDescent="0.2">
      <c r="A62" s="7">
        <v>97</v>
      </c>
      <c r="B62" s="7" t="s">
        <v>174</v>
      </c>
      <c r="C62" s="7" t="s">
        <v>16</v>
      </c>
      <c r="D62" s="18">
        <v>158818</v>
      </c>
      <c r="E62" s="7" t="s">
        <v>17</v>
      </c>
      <c r="F62" s="7">
        <v>731</v>
      </c>
      <c r="G62" s="19">
        <v>315666</v>
      </c>
      <c r="H62" s="7"/>
      <c r="I62" s="7" t="s">
        <v>25</v>
      </c>
      <c r="J62" s="7" t="s">
        <v>23</v>
      </c>
      <c r="K62" s="20">
        <v>8522.83</v>
      </c>
      <c r="L62">
        <v>10.5</v>
      </c>
      <c r="M62" s="7">
        <v>60</v>
      </c>
      <c r="N62" s="7">
        <v>13</v>
      </c>
      <c r="O62" s="7">
        <v>2</v>
      </c>
      <c r="P62" s="7">
        <v>260072</v>
      </c>
      <c r="Q62" s="7">
        <v>756646</v>
      </c>
      <c r="R62" s="8">
        <f>(Таблица2[[#This Row],[Кредитный рейтинг]]-MIN(F:F))/(MAX(F:F)-MIN(F:F))</f>
        <v>0.87878787878787878</v>
      </c>
      <c r="S62">
        <f>(Таблица2[[#This Row],[Срок кредитной истории (лет)]]-MIN(L:L))/(MAX(L:L)-MIN(L:L))</f>
        <v>0.13157894736842105</v>
      </c>
      <c r="T62" s="8">
        <f>(Таблица2[[#This Row],[Срок с последнего нарушения кредитного договора (мес.)]]-MIN(M:M))/(MAX(M:M)-MIN(M:M))</f>
        <v>0.73170731707317072</v>
      </c>
      <c r="U62">
        <f>(Таблица2[[#This Row],[Количество кредитных карт]]-MIN(N:N))/(MAX(N:N)-MIN(N:N))</f>
        <v>0.26829268292682928</v>
      </c>
      <c r="V62" s="37">
        <f>(Таблица2[[#This Row],[Число нарушений кредитных договоров]]-MIN(O:O))/(MAX(O:O)-MIN(O:O))</f>
        <v>0.2857142857142857</v>
      </c>
      <c r="W62" s="37">
        <f>((Таблица2[[#This Row],[Размер кредита]]-AVERAGE(D:D)))/STDEV(D:D)</f>
        <v>-0.81253350100117627</v>
      </c>
      <c r="X62" s="37">
        <f>((Таблица2[[#This Row],[Годовой доход]]-AVERAGE(G:G)))/STDEV(G:G)</f>
        <v>-1.2576843458177829</v>
      </c>
      <c r="Y62" s="38">
        <f>(Таблица2[[#This Row],[Годовой доход]]-AVERAGE(G:G))/STDEV(G:G)</f>
        <v>-1.2576843458177829</v>
      </c>
      <c r="Z62" s="38">
        <f>(Таблица2[[#This Row],[Текущий баланс кредитов]]-AVERAGE(P:P))/STDEV(P:P)</f>
        <v>-4.1642798553289707E-2</v>
      </c>
      <c r="AA62" s="38">
        <f>(Таблица2[[#This Row],[Максимальный выданный кредит]]-AVERAGE(Q:Q))/STDEV(Q:Q)</f>
        <v>1.2236802650291803E-2</v>
      </c>
    </row>
    <row r="63" spans="1:27" x14ac:dyDescent="0.2">
      <c r="A63" s="7">
        <v>98</v>
      </c>
      <c r="B63" s="7" t="s">
        <v>175</v>
      </c>
      <c r="C63" s="7" t="s">
        <v>34</v>
      </c>
      <c r="D63" s="18">
        <v>78738</v>
      </c>
      <c r="E63" s="7" t="s">
        <v>17</v>
      </c>
      <c r="F63" s="7">
        <v>624</v>
      </c>
      <c r="G63" s="19">
        <v>536370</v>
      </c>
      <c r="H63" s="7" t="s">
        <v>42</v>
      </c>
      <c r="I63" s="7" t="s">
        <v>32</v>
      </c>
      <c r="J63" s="7" t="s">
        <v>78</v>
      </c>
      <c r="K63" s="20">
        <v>14034.92</v>
      </c>
      <c r="L63">
        <v>14.2</v>
      </c>
      <c r="M63" s="7">
        <v>15</v>
      </c>
      <c r="N63" s="7">
        <v>14</v>
      </c>
      <c r="O63" s="7">
        <v>0</v>
      </c>
      <c r="P63" s="7">
        <v>138586</v>
      </c>
      <c r="Q63" s="7">
        <v>266112</v>
      </c>
      <c r="R63" s="8">
        <f>(Таблица2[[#This Row],[Кредитный рейтинг]]-MIN(F:F))/(MAX(F:F)-MIN(F:F))</f>
        <v>0.23030303030303031</v>
      </c>
      <c r="S63">
        <f>(Таблица2[[#This Row],[Срок кредитной истории (лет)]]-MIN(L:L))/(MAX(L:L)-MIN(L:L))</f>
        <v>0.212719298245614</v>
      </c>
      <c r="T63" s="8">
        <f>(Таблица2[[#This Row],[Срок с последнего нарушения кредитного договора (мес.)]]-MIN(M:M))/(MAX(M:M)-MIN(M:M))</f>
        <v>0.18292682926829268</v>
      </c>
      <c r="U63">
        <f>(Таблица2[[#This Row],[Количество кредитных карт]]-MIN(N:N))/(MAX(N:N)-MIN(N:N))</f>
        <v>0.29268292682926828</v>
      </c>
      <c r="V63" s="37">
        <f>(Таблица2[[#This Row],[Число нарушений кредитных договоров]]-MIN(O:O))/(MAX(O:O)-MIN(O:O))</f>
        <v>0</v>
      </c>
      <c r="W63" s="37">
        <f>((Таблица2[[#This Row],[Размер кредита]]-AVERAGE(D:D)))/STDEV(D:D)</f>
        <v>-1.240606858398591</v>
      </c>
      <c r="X63" s="37">
        <f>((Таблица2[[#This Row],[Годовой доход]]-AVERAGE(G:G)))/STDEV(G:G)</f>
        <v>-0.99013007927860175</v>
      </c>
      <c r="Y63" s="38">
        <f>(Таблица2[[#This Row],[Годовой доход]]-AVERAGE(G:G))/STDEV(G:G)</f>
        <v>-0.99013007927860175</v>
      </c>
      <c r="Z63" s="38">
        <f>(Таблица2[[#This Row],[Текущий баланс кредитов]]-AVERAGE(P:P))/STDEV(P:P)</f>
        <v>-0.45488318656456883</v>
      </c>
      <c r="AA63" s="38">
        <f>(Таблица2[[#This Row],[Максимальный выданный кредит]]-AVERAGE(Q:Q))/STDEV(Q:Q)</f>
        <v>-0.11034985563948319</v>
      </c>
    </row>
    <row r="64" spans="1:27" x14ac:dyDescent="0.2">
      <c r="A64" s="7">
        <v>99</v>
      </c>
      <c r="B64" s="7" t="s">
        <v>176</v>
      </c>
      <c r="C64" s="7" t="s">
        <v>16</v>
      </c>
      <c r="D64" s="18">
        <v>453464</v>
      </c>
      <c r="E64" s="7" t="s">
        <v>17</v>
      </c>
      <c r="F64" s="7">
        <v>712</v>
      </c>
      <c r="G64" s="19">
        <v>895147</v>
      </c>
      <c r="H64" s="7" t="s">
        <v>29</v>
      </c>
      <c r="I64" s="7" t="s">
        <v>32</v>
      </c>
      <c r="J64" s="7" t="s">
        <v>23</v>
      </c>
      <c r="K64" s="20">
        <v>17007.849999999999</v>
      </c>
      <c r="L64">
        <v>25.9</v>
      </c>
      <c r="M64" s="7">
        <v>77</v>
      </c>
      <c r="N64" s="7">
        <v>12</v>
      </c>
      <c r="O64" s="7">
        <v>1</v>
      </c>
      <c r="P64" s="7">
        <v>137845</v>
      </c>
      <c r="Q64" s="7">
        <v>222926</v>
      </c>
      <c r="R64" s="8">
        <f>(Таблица2[[#This Row],[Кредитный рейтинг]]-MIN(F:F))/(MAX(F:F)-MIN(F:F))</f>
        <v>0.76363636363636367</v>
      </c>
      <c r="S64">
        <f>(Таблица2[[#This Row],[Срок кредитной истории (лет)]]-MIN(L:L))/(MAX(L:L)-MIN(L:L))</f>
        <v>0.46929824561403505</v>
      </c>
      <c r="T64" s="8">
        <f>(Таблица2[[#This Row],[Срок с последнего нарушения кредитного договора (мес.)]]-MIN(M:M))/(MAX(M:M)-MIN(M:M))</f>
        <v>0.93902439024390238</v>
      </c>
      <c r="U64">
        <f>(Таблица2[[#This Row],[Количество кредитных карт]]-MIN(N:N))/(MAX(N:N)-MIN(N:N))</f>
        <v>0.24390243902439024</v>
      </c>
      <c r="V64" s="37">
        <f>(Таблица2[[#This Row],[Число нарушений кредитных договоров]]-MIN(O:O))/(MAX(O:O)-MIN(O:O))</f>
        <v>0.14285714285714285</v>
      </c>
      <c r="W64" s="37">
        <f>((Таблица2[[#This Row],[Размер кредита]]-AVERAGE(D:D)))/STDEV(D:D)</f>
        <v>0.76251772856573985</v>
      </c>
      <c r="X64" s="37">
        <f>((Таблица2[[#This Row],[Годовой доход]]-AVERAGE(G:G)))/STDEV(G:G)</f>
        <v>-0.5551931633816185</v>
      </c>
      <c r="Y64" s="38">
        <f>(Таблица2[[#This Row],[Годовой доход]]-AVERAGE(G:G))/STDEV(G:G)</f>
        <v>-0.5551931633816185</v>
      </c>
      <c r="Z64" s="38">
        <f>(Таблица2[[#This Row],[Текущий баланс кредитов]]-AVERAGE(P:P))/STDEV(P:P)</f>
        <v>-0.45740373319147526</v>
      </c>
      <c r="AA64" s="38">
        <f>(Таблица2[[#This Row],[Максимальный выданный кредит]]-AVERAGE(Q:Q))/STDEV(Q:Q)</f>
        <v>-0.1211422317538855</v>
      </c>
    </row>
    <row r="65" spans="1:27" x14ac:dyDescent="0.2">
      <c r="A65" s="7">
        <v>100</v>
      </c>
      <c r="B65" s="7" t="s">
        <v>178</v>
      </c>
      <c r="C65" s="7" t="s">
        <v>16</v>
      </c>
      <c r="D65" s="18">
        <v>595672</v>
      </c>
      <c r="E65" s="7" t="s">
        <v>17</v>
      </c>
      <c r="F65" s="7">
        <v>685</v>
      </c>
      <c r="G65" s="19">
        <v>1305927</v>
      </c>
      <c r="H65" s="7" t="s">
        <v>22</v>
      </c>
      <c r="I65" s="7" t="s">
        <v>32</v>
      </c>
      <c r="J65" s="7" t="s">
        <v>23</v>
      </c>
      <c r="K65" s="20">
        <v>13603.43</v>
      </c>
      <c r="L65">
        <v>16</v>
      </c>
      <c r="M65" s="7"/>
      <c r="N65" s="7">
        <v>8</v>
      </c>
      <c r="O65" s="7">
        <v>0</v>
      </c>
      <c r="P65" s="7">
        <v>108148</v>
      </c>
      <c r="Q65" s="7">
        <v>129624</v>
      </c>
      <c r="R65" s="8">
        <f>(Таблица2[[#This Row],[Кредитный рейтинг]]-MIN(F:F))/(MAX(F:F)-MIN(F:F))</f>
        <v>0.6</v>
      </c>
      <c r="S65">
        <f>(Таблица2[[#This Row],[Срок кредитной истории (лет)]]-MIN(L:L))/(MAX(L:L)-MIN(L:L))</f>
        <v>0.25219298245614036</v>
      </c>
      <c r="T65" s="8">
        <f>(Таблица2[[#This Row],[Срок с последнего нарушения кредитного договора (мес.)]]-MIN(M:M))/(MAX(M:M)-MIN(M:M))</f>
        <v>0</v>
      </c>
      <c r="U65">
        <f>(Таблица2[[#This Row],[Количество кредитных карт]]-MIN(N:N))/(MAX(N:N)-MIN(N:N))</f>
        <v>0.14634146341463414</v>
      </c>
      <c r="V65" s="37">
        <f>(Таблица2[[#This Row],[Число нарушений кредитных договоров]]-MIN(O:O))/(MAX(O:O)-MIN(O:O))</f>
        <v>0</v>
      </c>
      <c r="W65" s="37">
        <f>((Таблица2[[#This Row],[Размер кредита]]-AVERAGE(D:D)))/STDEV(D:D)</f>
        <v>1.5227007456582917</v>
      </c>
      <c r="X65" s="37">
        <f>((Таблица2[[#This Row],[Годовой доход]]-AVERAGE(G:G)))/STDEV(G:G)</f>
        <v>-5.7214234096400321E-2</v>
      </c>
      <c r="Y65" s="38">
        <f>(Таблица2[[#This Row],[Годовой доход]]-AVERAGE(G:G))/STDEV(G:G)</f>
        <v>-5.7214234096400321E-2</v>
      </c>
      <c r="Z65" s="38">
        <f>(Таблица2[[#This Row],[Текущий баланс кредитов]]-AVERAGE(P:P))/STDEV(P:P)</f>
        <v>-0.55841948646980333</v>
      </c>
      <c r="AA65" s="38">
        <f>(Таблица2[[#This Row],[Максимальный выданный кредит]]-AVERAGE(Q:Q))/STDEV(Q:Q)</f>
        <v>-0.14445882222825135</v>
      </c>
    </row>
    <row r="66" spans="1:27" x14ac:dyDescent="0.2">
      <c r="A66" s="8">
        <v>101</v>
      </c>
      <c r="B66" s="8" t="s">
        <v>180</v>
      </c>
      <c r="C66" s="8" t="s">
        <v>16</v>
      </c>
      <c r="D66" s="21">
        <v>166672</v>
      </c>
      <c r="E66" s="8" t="s">
        <v>17</v>
      </c>
      <c r="F66" s="8">
        <v>705</v>
      </c>
      <c r="G66" s="22">
        <v>1048667</v>
      </c>
      <c r="H66" s="8" t="s">
        <v>22</v>
      </c>
      <c r="I66" s="8" t="s">
        <v>19</v>
      </c>
      <c r="J66" s="8" t="s">
        <v>23</v>
      </c>
      <c r="K66" s="23">
        <v>16166.91</v>
      </c>
      <c r="L66">
        <v>14.7</v>
      </c>
      <c r="M66" s="8">
        <v>18</v>
      </c>
      <c r="N66" s="8">
        <v>10</v>
      </c>
      <c r="O66" s="8">
        <v>0</v>
      </c>
      <c r="P66" s="8">
        <v>167656</v>
      </c>
      <c r="Q66" s="8">
        <v>267014</v>
      </c>
      <c r="R66" s="8">
        <f>(Таблица2[[#This Row],[Кредитный рейтинг]]-MIN(F:F))/(MAX(F:F)-MIN(F:F))</f>
        <v>0.72121212121212119</v>
      </c>
      <c r="S66">
        <f>(Таблица2[[#This Row],[Срок кредитной истории (лет)]]-MIN(L:L))/(MAX(L:L)-MIN(L:L))</f>
        <v>0.22368421052631576</v>
      </c>
      <c r="T66" s="8">
        <f>(Таблица2[[#This Row],[Срок с последнего нарушения кредитного договора (мес.)]]-MIN(M:M))/(MAX(M:M)-MIN(M:M))</f>
        <v>0.21951219512195122</v>
      </c>
      <c r="U66">
        <f>(Таблица2[[#This Row],[Количество кредитных карт]]-MIN(N:N))/(MAX(N:N)-MIN(N:N))</f>
        <v>0.1951219512195122</v>
      </c>
      <c r="V66" s="37">
        <f>(Таблица2[[#This Row],[Число нарушений кредитных договоров]]-MIN(O:O))/(MAX(O:O)-MIN(O:O))</f>
        <v>0</v>
      </c>
      <c r="W66" s="37">
        <f>((Таблица2[[#This Row],[Размер кредита]]-AVERAGE(D:D)))/STDEV(D:D)</f>
        <v>-0.77054938325642985</v>
      </c>
      <c r="X66" s="37">
        <f>((Таблица2[[#This Row],[Годовой доход]]-AVERAGE(G:G)))/STDEV(G:G)</f>
        <v>-0.36908447935643063</v>
      </c>
      <c r="Y66" s="38">
        <f>(Таблица2[[#This Row],[Годовой доход]]-AVERAGE(G:G))/STDEV(G:G)</f>
        <v>-0.36908447935643063</v>
      </c>
      <c r="Z66" s="38">
        <f>(Таблица2[[#This Row],[Текущий баланс кредитов]]-AVERAGE(P:P))/STDEV(P:P)</f>
        <v>-0.3560002035090078</v>
      </c>
      <c r="AA66" s="38">
        <f>(Таблица2[[#This Row],[Максимальный выданный кредит]]-AVERAGE(Q:Q))/STDEV(Q:Q)</f>
        <v>-0.11012444177260061</v>
      </c>
    </row>
    <row r="67" spans="1:27" x14ac:dyDescent="0.2">
      <c r="A67" s="8">
        <v>102</v>
      </c>
      <c r="B67" s="8" t="s">
        <v>181</v>
      </c>
      <c r="C67" s="8" t="s">
        <v>16</v>
      </c>
      <c r="D67" s="21">
        <v>132792</v>
      </c>
      <c r="E67" s="8" t="s">
        <v>17</v>
      </c>
      <c r="F67" s="8">
        <v>751</v>
      </c>
      <c r="G67" s="22">
        <v>668990</v>
      </c>
      <c r="H67" s="8" t="s">
        <v>49</v>
      </c>
      <c r="I67" s="8" t="s">
        <v>32</v>
      </c>
      <c r="J67" s="8" t="s">
        <v>78</v>
      </c>
      <c r="K67" s="23">
        <v>6132.25</v>
      </c>
      <c r="L67">
        <v>13</v>
      </c>
      <c r="M67" s="8"/>
      <c r="N67" s="8">
        <v>5</v>
      </c>
      <c r="O67" s="8">
        <v>0</v>
      </c>
      <c r="P67" s="8">
        <v>61199</v>
      </c>
      <c r="Q67" s="8">
        <v>214742</v>
      </c>
      <c r="R67" s="8">
        <f>(Таблица2[[#This Row],[Кредитный рейтинг]]-MIN(F:F))/(MAX(F:F)-MIN(F:F))</f>
        <v>1</v>
      </c>
      <c r="S67">
        <f>(Таблица2[[#This Row],[Срок кредитной истории (лет)]]-MIN(L:L))/(MAX(L:L)-MIN(L:L))</f>
        <v>0.18640350877192982</v>
      </c>
      <c r="T67" s="8">
        <f>(Таблица2[[#This Row],[Срок с последнего нарушения кредитного договора (мес.)]]-MIN(M:M))/(MAX(M:M)-MIN(M:M))</f>
        <v>0</v>
      </c>
      <c r="U67">
        <f>(Таблица2[[#This Row],[Количество кредитных карт]]-MIN(N:N))/(MAX(N:N)-MIN(N:N))</f>
        <v>7.3170731707317069E-2</v>
      </c>
      <c r="V67" s="37">
        <f>(Таблица2[[#This Row],[Число нарушений кредитных договоров]]-MIN(O:O))/(MAX(O:O)-MIN(O:O))</f>
        <v>0</v>
      </c>
      <c r="W67" s="37">
        <f>((Таблица2[[#This Row],[Размер кредита]]-AVERAGE(D:D)))/STDEV(D:D)</f>
        <v>-0.95165734215533604</v>
      </c>
      <c r="X67" s="37">
        <f>((Таблица2[[#This Row],[Годовой доход]]-AVERAGE(G:G)))/STDEV(G:G)</f>
        <v>-0.82935797352416951</v>
      </c>
      <c r="Y67" s="38">
        <f>(Таблица2[[#This Row],[Годовой доход]]-AVERAGE(G:G))/STDEV(G:G)</f>
        <v>-0.82935797352416951</v>
      </c>
      <c r="Z67" s="38">
        <f>(Таблица2[[#This Row],[Текущий баланс кредитов]]-AVERAGE(P:P))/STDEV(P:P)</f>
        <v>-0.71811873557456873</v>
      </c>
      <c r="AA67" s="38">
        <f>(Таблица2[[#This Row],[Максимальный выданный кредит]]-AVERAGE(Q:Q))/STDEV(Q:Q)</f>
        <v>-0.12318745025340544</v>
      </c>
    </row>
    <row r="68" spans="1:27" x14ac:dyDescent="0.2">
      <c r="A68" s="7">
        <v>103</v>
      </c>
      <c r="B68" s="7" t="s">
        <v>183</v>
      </c>
      <c r="C68" s="7" t="s">
        <v>34</v>
      </c>
      <c r="D68" s="18">
        <v>119504</v>
      </c>
      <c r="E68" s="7" t="s">
        <v>17</v>
      </c>
      <c r="F68" s="7">
        <v>745</v>
      </c>
      <c r="G68" s="19">
        <v>938315</v>
      </c>
      <c r="H68" s="7" t="s">
        <v>42</v>
      </c>
      <c r="I68" s="7" t="s">
        <v>19</v>
      </c>
      <c r="J68" s="7" t="s">
        <v>39</v>
      </c>
      <c r="K68" s="20">
        <v>11807.17</v>
      </c>
      <c r="L68">
        <v>23.3</v>
      </c>
      <c r="M68" s="7">
        <v>9</v>
      </c>
      <c r="N68" s="7">
        <v>11</v>
      </c>
      <c r="O68" s="7">
        <v>0</v>
      </c>
      <c r="P68" s="7">
        <v>32300</v>
      </c>
      <c r="Q68" s="7">
        <v>104170</v>
      </c>
      <c r="R68" s="8">
        <f>(Таблица2[[#This Row],[Кредитный рейтинг]]-MIN(F:F))/(MAX(F:F)-MIN(F:F))</f>
        <v>0.96363636363636362</v>
      </c>
      <c r="S68">
        <f>(Таблица2[[#This Row],[Срок кредитной истории (лет)]]-MIN(L:L))/(MAX(L:L)-MIN(L:L))</f>
        <v>0.41228070175438597</v>
      </c>
      <c r="T68" s="8">
        <f>(Таблица2[[#This Row],[Срок с последнего нарушения кредитного договора (мес.)]]-MIN(M:M))/(MAX(M:M)-MIN(M:M))</f>
        <v>0.10975609756097561</v>
      </c>
      <c r="U68">
        <f>(Таблица2[[#This Row],[Количество кредитных карт]]-MIN(N:N))/(MAX(N:N)-MIN(N:N))</f>
        <v>0.21951219512195122</v>
      </c>
      <c r="V68" s="37">
        <f>(Таблица2[[#This Row],[Число нарушений кредитных договоров]]-MIN(O:O))/(MAX(O:O)-MIN(O:O))</f>
        <v>0</v>
      </c>
      <c r="W68" s="37">
        <f>((Таблица2[[#This Row],[Размер кредита]]-AVERAGE(D:D)))/STDEV(D:D)</f>
        <v>-1.0226892948663355</v>
      </c>
      <c r="X68" s="37">
        <f>((Таблица2[[#This Row],[Годовой доход]]-AVERAGE(G:G)))/STDEV(G:G)</f>
        <v>-0.50286161262602114</v>
      </c>
      <c r="Y68" s="38">
        <f>(Таблица2[[#This Row],[Годовой доход]]-AVERAGE(G:G))/STDEV(G:G)</f>
        <v>-0.50286161262602114</v>
      </c>
      <c r="Z68" s="38">
        <f>(Таблица2[[#This Row],[Текущий баланс кредитов]]-AVERAGE(P:P))/STDEV(P:P)</f>
        <v>-0.81642005402392059</v>
      </c>
      <c r="AA68" s="38">
        <f>(Таблица2[[#This Row],[Максимальный выданный кредит]]-AVERAGE(Q:Q))/STDEV(Q:Q)</f>
        <v>-0.15081989159369377</v>
      </c>
    </row>
    <row r="69" spans="1:27" x14ac:dyDescent="0.2">
      <c r="A69" s="7">
        <v>104</v>
      </c>
      <c r="B69" s="7" t="s">
        <v>184</v>
      </c>
      <c r="C69" s="7" t="s">
        <v>16</v>
      </c>
      <c r="D69" s="18">
        <v>33022</v>
      </c>
      <c r="E69" s="7" t="s">
        <v>17</v>
      </c>
      <c r="F69" s="7">
        <v>723</v>
      </c>
      <c r="G69" s="19">
        <v>1673007</v>
      </c>
      <c r="H69" s="7" t="s">
        <v>55</v>
      </c>
      <c r="I69" s="7" t="s">
        <v>32</v>
      </c>
      <c r="J69" s="7" t="s">
        <v>23</v>
      </c>
      <c r="K69" s="20">
        <v>25234.47</v>
      </c>
      <c r="L69">
        <v>19.7</v>
      </c>
      <c r="M69" s="7">
        <v>80</v>
      </c>
      <c r="N69" s="7">
        <v>13</v>
      </c>
      <c r="O69" s="7">
        <v>0</v>
      </c>
      <c r="P69" s="7">
        <v>125609</v>
      </c>
      <c r="Q69" s="7">
        <v>323928</v>
      </c>
      <c r="R69" s="8">
        <f>(Таблица2[[#This Row],[Кредитный рейтинг]]-MIN(F:F))/(MAX(F:F)-MIN(F:F))</f>
        <v>0.83030303030303032</v>
      </c>
      <c r="S69">
        <f>(Таблица2[[#This Row],[Срок кредитной истории (лет)]]-MIN(L:L))/(MAX(L:L)-MIN(L:L))</f>
        <v>0.33333333333333331</v>
      </c>
      <c r="T69" s="8">
        <f>(Таблица2[[#This Row],[Срок с последнего нарушения кредитного договора (мес.)]]-MIN(M:M))/(MAX(M:M)-MIN(M:M))</f>
        <v>0.97560975609756095</v>
      </c>
      <c r="U69">
        <f>(Таблица2[[#This Row],[Количество кредитных карт]]-MIN(N:N))/(MAX(N:N)-MIN(N:N))</f>
        <v>0.26829268292682928</v>
      </c>
      <c r="V69" s="37">
        <f>(Таблица2[[#This Row],[Число нарушений кредитных договоров]]-MIN(O:O))/(MAX(O:O)-MIN(O:O))</f>
        <v>0</v>
      </c>
      <c r="W69" s="37">
        <f>((Таблица2[[#This Row],[Размер кредита]]-AVERAGE(D:D)))/STDEV(D:D)</f>
        <v>-1.4849850003414007</v>
      </c>
      <c r="X69" s="37">
        <f>((Таблица2[[#This Row],[Годовой доход]]-AVERAGE(G:G)))/STDEV(G:G)</f>
        <v>0.38778821334996488</v>
      </c>
      <c r="Y69" s="38">
        <f>(Таблица2[[#This Row],[Годовой доход]]-AVERAGE(G:G))/STDEV(G:G)</f>
        <v>0.38778821334996488</v>
      </c>
      <c r="Z69" s="38">
        <f>(Таблица2[[#This Row],[Текущий баланс кредитов]]-AVERAGE(P:P))/STDEV(P:P)</f>
        <v>-0.49902506723577678</v>
      </c>
      <c r="AA69" s="38">
        <f>(Таблица2[[#This Row],[Максимальный выданный кредит]]-AVERAGE(Q:Q))/STDEV(Q:Q)</f>
        <v>-9.5901376562229357E-2</v>
      </c>
    </row>
    <row r="70" spans="1:27" x14ac:dyDescent="0.2">
      <c r="A70" s="7">
        <v>105</v>
      </c>
      <c r="B70" s="7" t="s">
        <v>186</v>
      </c>
      <c r="C70" s="7" t="s">
        <v>16</v>
      </c>
      <c r="D70" s="18">
        <v>448976</v>
      </c>
      <c r="E70" s="7" t="s">
        <v>17</v>
      </c>
      <c r="F70" s="7">
        <v>742</v>
      </c>
      <c r="G70" s="19">
        <v>4071396</v>
      </c>
      <c r="H70" s="7" t="s">
        <v>22</v>
      </c>
      <c r="I70" s="7" t="s">
        <v>19</v>
      </c>
      <c r="J70" s="7" t="s">
        <v>23</v>
      </c>
      <c r="K70" s="20">
        <v>10348.16</v>
      </c>
      <c r="L70">
        <v>10</v>
      </c>
      <c r="M70" s="7"/>
      <c r="N70" s="7">
        <v>7</v>
      </c>
      <c r="O70" s="7">
        <v>0</v>
      </c>
      <c r="P70" s="7">
        <v>486001</v>
      </c>
      <c r="Q70" s="7">
        <v>1253340</v>
      </c>
      <c r="R70" s="8">
        <f>(Таблица2[[#This Row],[Кредитный рейтинг]]-MIN(F:F))/(MAX(F:F)-MIN(F:F))</f>
        <v>0.94545454545454544</v>
      </c>
      <c r="S70">
        <f>(Таблица2[[#This Row],[Срок кредитной истории (лет)]]-MIN(L:L))/(MAX(L:L)-MIN(L:L))</f>
        <v>0.1206140350877193</v>
      </c>
      <c r="T70" s="8">
        <f>(Таблица2[[#This Row],[Срок с последнего нарушения кредитного договора (мес.)]]-MIN(M:M))/(MAX(M:M)-MIN(M:M))</f>
        <v>0</v>
      </c>
      <c r="U70">
        <f>(Таблица2[[#This Row],[Количество кредитных карт]]-MIN(N:N))/(MAX(N:N)-MIN(N:N))</f>
        <v>0.12195121951219512</v>
      </c>
      <c r="V70" s="37">
        <f>(Таблица2[[#This Row],[Число нарушений кредитных договоров]]-MIN(O:O))/(MAX(O:O)-MIN(O:O))</f>
        <v>0</v>
      </c>
      <c r="W70" s="37">
        <f>((Таблица2[[#This Row],[Размер кредита]]-AVERAGE(D:D)))/STDEV(D:D)</f>
        <v>0.73852680414017047</v>
      </c>
      <c r="X70" s="37">
        <f>((Таблица2[[#This Row],[Годовой доход]]-AVERAGE(G:G)))/STDEV(G:G)</f>
        <v>3.2952987694370313</v>
      </c>
      <c r="Y70" s="38">
        <f>(Таблица2[[#This Row],[Годовой доход]]-AVERAGE(G:G))/STDEV(G:G)</f>
        <v>3.2952987694370313</v>
      </c>
      <c r="Z70" s="38">
        <f>(Таблица2[[#This Row],[Текущий баланс кредитов]]-AVERAGE(P:P))/STDEV(P:P)</f>
        <v>0.72686540505041997</v>
      </c>
      <c r="AA70" s="38">
        <f>(Таблица2[[#This Row],[Максимальный выданный кредит]]-AVERAGE(Q:Q))/STDEV(Q:Q)</f>
        <v>0.13636287271389902</v>
      </c>
    </row>
    <row r="71" spans="1:27" x14ac:dyDescent="0.2">
      <c r="A71" s="8">
        <v>106</v>
      </c>
      <c r="B71" s="8" t="s">
        <v>188</v>
      </c>
      <c r="C71" s="8" t="s">
        <v>16</v>
      </c>
      <c r="D71" s="21">
        <v>280588</v>
      </c>
      <c r="E71" s="8" t="s">
        <v>17</v>
      </c>
      <c r="F71" s="8">
        <v>717</v>
      </c>
      <c r="G71" s="22">
        <v>671080</v>
      </c>
      <c r="H71" s="8" t="s">
        <v>29</v>
      </c>
      <c r="I71" s="8" t="s">
        <v>32</v>
      </c>
      <c r="J71" s="8" t="s">
        <v>23</v>
      </c>
      <c r="K71" s="23">
        <v>17447.89</v>
      </c>
      <c r="L71">
        <v>19.5</v>
      </c>
      <c r="M71" s="8">
        <v>70</v>
      </c>
      <c r="N71" s="8">
        <v>10</v>
      </c>
      <c r="O71" s="8">
        <v>1</v>
      </c>
      <c r="P71" s="8">
        <v>168169</v>
      </c>
      <c r="Q71" s="8">
        <v>470360</v>
      </c>
      <c r="R71" s="8">
        <f>(Таблица2[[#This Row],[Кредитный рейтинг]]-MIN(F:F))/(MAX(F:F)-MIN(F:F))</f>
        <v>0.79393939393939394</v>
      </c>
      <c r="S71">
        <f>(Таблица2[[#This Row],[Срок кредитной истории (лет)]]-MIN(L:L))/(MAX(L:L)-MIN(L:L))</f>
        <v>0.3289473684210526</v>
      </c>
      <c r="T71" s="8">
        <f>(Таблица2[[#This Row],[Срок с последнего нарушения кредитного договора (мес.)]]-MIN(M:M))/(MAX(M:M)-MIN(M:M))</f>
        <v>0.85365853658536583</v>
      </c>
      <c r="U71">
        <f>(Таблица2[[#This Row],[Количество кредитных карт]]-MIN(N:N))/(MAX(N:N)-MIN(N:N))</f>
        <v>0.1951219512195122</v>
      </c>
      <c r="V71" s="37">
        <f>(Таблица2[[#This Row],[Число нарушений кредитных договоров]]-MIN(O:O))/(MAX(O:O)-MIN(O:O))</f>
        <v>0.14285714285714285</v>
      </c>
      <c r="W71" s="37">
        <f>((Таблица2[[#This Row],[Размер кредита]]-AVERAGE(D:D)))/STDEV(D:D)</f>
        <v>-0.16160327210153608</v>
      </c>
      <c r="X71" s="37">
        <f>((Таблица2[[#This Row],[Годовой доход]]-AVERAGE(G:G)))/STDEV(G:G)</f>
        <v>-0.82682431569709391</v>
      </c>
      <c r="Y71" s="38">
        <f>(Таблица2[[#This Row],[Годовой доход]]-AVERAGE(G:G))/STDEV(G:G)</f>
        <v>-0.82682431569709391</v>
      </c>
      <c r="Z71" s="38">
        <f>(Таблица2[[#This Row],[Текущий баланс кредитов]]-AVERAGE(P:P))/STDEV(P:P)</f>
        <v>-0.35425520969038027</v>
      </c>
      <c r="AA71" s="38">
        <f>(Таблица2[[#This Row],[Максимальный выданный кредит]]-AVERAGE(Q:Q))/STDEV(Q:Q)</f>
        <v>-5.9307359538560596E-2</v>
      </c>
    </row>
    <row r="72" spans="1:27" x14ac:dyDescent="0.2">
      <c r="A72" s="8">
        <v>107</v>
      </c>
      <c r="B72" s="24" t="s">
        <v>190</v>
      </c>
      <c r="C72" s="8" t="s">
        <v>34</v>
      </c>
      <c r="D72" s="21">
        <v>556336</v>
      </c>
      <c r="E72" s="8" t="s">
        <v>28</v>
      </c>
      <c r="F72" s="8">
        <v>714</v>
      </c>
      <c r="G72" s="22">
        <v>1402960</v>
      </c>
      <c r="H72" s="8" t="s">
        <v>22</v>
      </c>
      <c r="I72" s="8" t="s">
        <v>19</v>
      </c>
      <c r="J72" s="8" t="s">
        <v>23</v>
      </c>
      <c r="K72" s="23">
        <v>19524.400000000001</v>
      </c>
      <c r="L72">
        <v>17.899999999999999</v>
      </c>
      <c r="M72" s="8">
        <v>38</v>
      </c>
      <c r="N72" s="8">
        <v>5</v>
      </c>
      <c r="O72" s="8">
        <v>0</v>
      </c>
      <c r="P72" s="8">
        <v>317338</v>
      </c>
      <c r="Q72" s="8">
        <v>389246</v>
      </c>
      <c r="R72" s="8">
        <f>(Таблица2[[#This Row],[Кредитный рейтинг]]-MIN(F:F))/(MAX(F:F)-MIN(F:F))</f>
        <v>0.77575757575757576</v>
      </c>
      <c r="S72">
        <f>(Таблица2[[#This Row],[Срок кредитной истории (лет)]]-MIN(L:L))/(MAX(L:L)-MIN(L:L))</f>
        <v>0.29385964912280699</v>
      </c>
      <c r="T72" s="8">
        <f>(Таблица2[[#This Row],[Срок с последнего нарушения кредитного договора (мес.)]]-MIN(M:M))/(MAX(M:M)-MIN(M:M))</f>
        <v>0.46341463414634149</v>
      </c>
      <c r="U72">
        <f>(Таблица2[[#This Row],[Количество кредитных карт]]-MIN(N:N))/(MAX(N:N)-MIN(N:N))</f>
        <v>7.3170731707317069E-2</v>
      </c>
      <c r="V72" s="37">
        <f>(Таблица2[[#This Row],[Число нарушений кредитных договоров]]-MIN(O:O))/(MAX(O:O)-MIN(O:O))</f>
        <v>0</v>
      </c>
      <c r="W72" s="37">
        <f>((Таблица2[[#This Row],[Размер кредита]]-AVERAGE(D:D)))/STDEV(D:D)</f>
        <v>1.3124273492224188</v>
      </c>
      <c r="X72" s="37">
        <f>((Таблица2[[#This Row],[Годовой доход]]-AVERAGE(G:G)))/STDEV(G:G)</f>
        <v>6.0416588838826758E-2</v>
      </c>
      <c r="Y72" s="38">
        <f>(Таблица2[[#This Row],[Годовой доход]]-AVERAGE(G:G))/STDEV(G:G)</f>
        <v>6.0416588838826758E-2</v>
      </c>
      <c r="Z72" s="38">
        <f>(Таблица2[[#This Row],[Текущий баланс кредитов]]-AVERAGE(P:P))/STDEV(P:P)</f>
        <v>0.15315021512609647</v>
      </c>
      <c r="AA72" s="38">
        <f>(Таблица2[[#This Row],[Максимальный выданный кредит]]-AVERAGE(Q:Q))/STDEV(Q:Q)</f>
        <v>-7.9578113860415564E-2</v>
      </c>
    </row>
    <row r="73" spans="1:27" x14ac:dyDescent="0.2">
      <c r="A73" s="7">
        <v>108</v>
      </c>
      <c r="B73" s="7" t="s">
        <v>192</v>
      </c>
      <c r="C73" s="7" t="s">
        <v>16</v>
      </c>
      <c r="D73" s="18">
        <v>541310</v>
      </c>
      <c r="E73" s="7" t="s">
        <v>17</v>
      </c>
      <c r="F73" s="7">
        <v>722</v>
      </c>
      <c r="G73" s="19">
        <v>1682982</v>
      </c>
      <c r="H73" s="7" t="s">
        <v>74</v>
      </c>
      <c r="I73" s="7" t="s">
        <v>19</v>
      </c>
      <c r="J73" s="7" t="s">
        <v>23</v>
      </c>
      <c r="K73" s="20">
        <v>52733.36</v>
      </c>
      <c r="L73">
        <v>12.2</v>
      </c>
      <c r="M73" s="7">
        <v>35</v>
      </c>
      <c r="N73" s="7">
        <v>13</v>
      </c>
      <c r="O73" s="7">
        <v>0</v>
      </c>
      <c r="P73" s="7">
        <v>356288</v>
      </c>
      <c r="Q73" s="7">
        <v>619432</v>
      </c>
      <c r="R73" s="8">
        <f>(Таблица2[[#This Row],[Кредитный рейтинг]]-MIN(F:F))/(MAX(F:F)-MIN(F:F))</f>
        <v>0.82424242424242422</v>
      </c>
      <c r="S73">
        <f>(Таблица2[[#This Row],[Срок кредитной истории (лет)]]-MIN(L:L))/(MAX(L:L)-MIN(L:L))</f>
        <v>0.16885964912280699</v>
      </c>
      <c r="T73" s="8">
        <f>(Таблица2[[#This Row],[Срок с последнего нарушения кредитного договора (мес.)]]-MIN(M:M))/(MAX(M:M)-MIN(M:M))</f>
        <v>0.42682926829268292</v>
      </c>
      <c r="U73">
        <f>(Таблица2[[#This Row],[Количество кредитных карт]]-MIN(N:N))/(MAX(N:N)-MIN(N:N))</f>
        <v>0.26829268292682928</v>
      </c>
      <c r="V73" s="37">
        <f>(Таблица2[[#This Row],[Число нарушений кредитных договоров]]-MIN(O:O))/(MAX(O:O)-MIN(O:O))</f>
        <v>0</v>
      </c>
      <c r="W73" s="37">
        <f>((Таблица2[[#This Row],[Размер кредита]]-AVERAGE(D:D)))/STDEV(D:D)</f>
        <v>1.2321047934250466</v>
      </c>
      <c r="X73" s="37">
        <f>((Таблица2[[#This Row],[Годовой доход]]-AVERAGE(G:G)))/STDEV(G:G)</f>
        <v>0.39988067116100745</v>
      </c>
      <c r="Y73" s="38">
        <f>(Таблица2[[#This Row],[Годовой доход]]-AVERAGE(G:G))/STDEV(G:G)</f>
        <v>0.39988067116100745</v>
      </c>
      <c r="Z73" s="38">
        <f>(Таблица2[[#This Row],[Текущий баланс кредитов]]-AVERAGE(P:P))/STDEV(P:P)</f>
        <v>0.28564048654041024</v>
      </c>
      <c r="AA73" s="38">
        <f>(Таблица2[[#This Row],[Максимальный выданный кредит]]-AVERAGE(Q:Q))/STDEV(Q:Q)</f>
        <v>-2.2053594611820885E-2</v>
      </c>
    </row>
    <row r="74" spans="1:27" x14ac:dyDescent="0.2">
      <c r="A74" s="7">
        <v>109</v>
      </c>
      <c r="B74" s="7" t="s">
        <v>193</v>
      </c>
      <c r="C74" s="7" t="s">
        <v>16</v>
      </c>
      <c r="D74" s="18">
        <v>311872</v>
      </c>
      <c r="E74" s="7" t="s">
        <v>28</v>
      </c>
      <c r="F74" s="7">
        <v>680</v>
      </c>
      <c r="G74" s="19">
        <v>1063810</v>
      </c>
      <c r="H74" s="7" t="s">
        <v>79</v>
      </c>
      <c r="I74" s="7" t="s">
        <v>19</v>
      </c>
      <c r="J74" s="7" t="s">
        <v>23</v>
      </c>
      <c r="K74" s="20">
        <v>28191.06</v>
      </c>
      <c r="L74">
        <v>14.4</v>
      </c>
      <c r="M74" s="7"/>
      <c r="N74" s="7">
        <v>10</v>
      </c>
      <c r="O74" s="7">
        <v>0</v>
      </c>
      <c r="P74" s="7">
        <v>391723</v>
      </c>
      <c r="Q74" s="7">
        <v>591338</v>
      </c>
      <c r="R74" s="8">
        <f>(Таблица2[[#This Row],[Кредитный рейтинг]]-MIN(F:F))/(MAX(F:F)-MIN(F:F))</f>
        <v>0.5696969696969697</v>
      </c>
      <c r="S74">
        <f>(Таблица2[[#This Row],[Срок кредитной истории (лет)]]-MIN(L:L))/(MAX(L:L)-MIN(L:L))</f>
        <v>0.21710526315789475</v>
      </c>
      <c r="T74" s="8">
        <f>(Таблица2[[#This Row],[Срок с последнего нарушения кредитного договора (мес.)]]-MIN(M:M))/(MAX(M:M)-MIN(M:M))</f>
        <v>0</v>
      </c>
      <c r="U74">
        <f>(Таблица2[[#This Row],[Количество кредитных карт]]-MIN(N:N))/(MAX(N:N)-MIN(N:N))</f>
        <v>0.1951219512195122</v>
      </c>
      <c r="V74" s="37">
        <f>(Таблица2[[#This Row],[Число нарушений кредитных договоров]]-MIN(O:O))/(MAX(O:O)-MIN(O:O))</f>
        <v>0</v>
      </c>
      <c r="W74" s="37">
        <f>((Таблица2[[#This Row],[Размер кредита]]-AVERAGE(D:D)))/STDEV(D:D)</f>
        <v>5.6275834531682306E-3</v>
      </c>
      <c r="X74" s="37">
        <f>((Таблица2[[#This Row],[Годовой доход]]-AVERAGE(G:G)))/STDEV(G:G)</f>
        <v>-0.35072697673661934</v>
      </c>
      <c r="Y74" s="38">
        <f>(Таблица2[[#This Row],[Годовой доход]]-AVERAGE(G:G))/STDEV(G:G)</f>
        <v>-0.35072697673661934</v>
      </c>
      <c r="Z74" s="38">
        <f>(Таблица2[[#This Row],[Текущий баланс кредитов]]-AVERAGE(P:P))/STDEV(P:P)</f>
        <v>0.40617431882709082</v>
      </c>
      <c r="AA74" s="38">
        <f>(Таблица2[[#This Row],[Максимальный выданный кредит]]-AVERAGE(Q:Q))/STDEV(Q:Q)</f>
        <v>-2.9074411880334258E-2</v>
      </c>
    </row>
    <row r="75" spans="1:27" x14ac:dyDescent="0.2">
      <c r="A75" s="7">
        <v>110</v>
      </c>
      <c r="B75" s="7" t="s">
        <v>194</v>
      </c>
      <c r="C75" s="7" t="s">
        <v>16</v>
      </c>
      <c r="D75" s="18">
        <v>340604</v>
      </c>
      <c r="E75" s="7" t="s">
        <v>28</v>
      </c>
      <c r="F75" s="7">
        <v>618</v>
      </c>
      <c r="G75" s="19">
        <v>928701</v>
      </c>
      <c r="H75" s="7" t="s">
        <v>22</v>
      </c>
      <c r="I75" s="7" t="s">
        <v>19</v>
      </c>
      <c r="J75" s="7" t="s">
        <v>23</v>
      </c>
      <c r="K75" s="20">
        <v>21205.52</v>
      </c>
      <c r="L75">
        <v>20.5</v>
      </c>
      <c r="M75" s="7"/>
      <c r="N75" s="7">
        <v>5</v>
      </c>
      <c r="O75" s="7">
        <v>0</v>
      </c>
      <c r="P75" s="7">
        <v>291137</v>
      </c>
      <c r="Q75" s="7">
        <v>368808</v>
      </c>
      <c r="R75" s="8">
        <f>(Таблица2[[#This Row],[Кредитный рейтинг]]-MIN(F:F))/(MAX(F:F)-MIN(F:F))</f>
        <v>0.19393939393939394</v>
      </c>
      <c r="S75">
        <f>(Таблица2[[#This Row],[Срок кредитной истории (лет)]]-MIN(L:L))/(MAX(L:L)-MIN(L:L))</f>
        <v>0.35087719298245612</v>
      </c>
      <c r="T75" s="8">
        <f>(Таблица2[[#This Row],[Срок с последнего нарушения кредитного договора (мес.)]]-MIN(M:M))/(MAX(M:M)-MIN(M:M))</f>
        <v>0</v>
      </c>
      <c r="U75">
        <f>(Таблица2[[#This Row],[Количество кредитных карт]]-MIN(N:N))/(MAX(N:N)-MIN(N:N))</f>
        <v>7.3170731707317069E-2</v>
      </c>
      <c r="V75" s="37">
        <f>(Таблица2[[#This Row],[Число нарушений кредитных договоров]]-MIN(O:O))/(MAX(O:O)-MIN(O:O))</f>
        <v>0</v>
      </c>
      <c r="W75" s="37">
        <f>((Таблица2[[#This Row],[Размер кредита]]-AVERAGE(D:D)))/STDEV(D:D)</f>
        <v>0.15921654080509778</v>
      </c>
      <c r="X75" s="37">
        <f>((Таблица2[[#This Row],[Годовой доход]]-AVERAGE(G:G)))/STDEV(G:G)</f>
        <v>-0.51451643863056884</v>
      </c>
      <c r="Y75" s="38">
        <f>(Таблица2[[#This Row],[Годовой доход]]-AVERAGE(G:G))/STDEV(G:G)</f>
        <v>-0.51451643863056884</v>
      </c>
      <c r="Z75" s="38">
        <f>(Таблица2[[#This Row],[Текущий баланс кредитов]]-AVERAGE(P:P))/STDEV(P:P)</f>
        <v>6.4026271574711746E-2</v>
      </c>
      <c r="AA75" s="38">
        <f>(Таблица2[[#This Row],[Максимальный выданный кредит]]-AVERAGE(Q:Q))/STDEV(Q:Q)</f>
        <v>-8.4685662210023188E-2</v>
      </c>
    </row>
    <row r="76" spans="1:27" x14ac:dyDescent="0.2">
      <c r="A76" s="8">
        <v>111</v>
      </c>
      <c r="B76" s="8" t="s">
        <v>195</v>
      </c>
      <c r="C76" s="8" t="s">
        <v>34</v>
      </c>
      <c r="D76" s="21">
        <v>765160</v>
      </c>
      <c r="E76" s="8" t="s">
        <v>28</v>
      </c>
      <c r="F76" s="8">
        <v>719</v>
      </c>
      <c r="G76" s="22">
        <v>2643242</v>
      </c>
      <c r="H76" s="8" t="s">
        <v>55</v>
      </c>
      <c r="I76" s="8" t="s">
        <v>19</v>
      </c>
      <c r="J76" s="8" t="s">
        <v>23</v>
      </c>
      <c r="K76" s="23">
        <v>34582.47</v>
      </c>
      <c r="L76">
        <v>11</v>
      </c>
      <c r="M76" s="8">
        <v>47</v>
      </c>
      <c r="N76" s="8">
        <v>19</v>
      </c>
      <c r="O76" s="8">
        <v>0</v>
      </c>
      <c r="P76" s="8">
        <v>249755</v>
      </c>
      <c r="Q76" s="8">
        <v>489302</v>
      </c>
      <c r="R76" s="8">
        <f>(Таблица2[[#This Row],[Кредитный рейтинг]]-MIN(F:F))/(MAX(F:F)-MIN(F:F))</f>
        <v>0.80606060606060603</v>
      </c>
      <c r="S76">
        <f>(Таблица2[[#This Row],[Срок кредитной истории (лет)]]-MIN(L:L))/(MAX(L:L)-MIN(L:L))</f>
        <v>0.14254385964912281</v>
      </c>
      <c r="T76" s="8">
        <f>(Таблица2[[#This Row],[Срок с последнего нарушения кредитного договора (мес.)]]-MIN(M:M))/(MAX(M:M)-MIN(M:M))</f>
        <v>0.57317073170731703</v>
      </c>
      <c r="U76">
        <f>(Таблица2[[#This Row],[Количество кредитных карт]]-MIN(N:N))/(MAX(N:N)-MIN(N:N))</f>
        <v>0.41463414634146339</v>
      </c>
      <c r="V76" s="37">
        <f>(Таблица2[[#This Row],[Число нарушений кредитных договоров]]-MIN(O:O))/(MAX(O:O)-MIN(O:O))</f>
        <v>0</v>
      </c>
      <c r="W76" s="37">
        <f>((Таблица2[[#This Row],[Размер кредита]]-AVERAGE(D:D)))/STDEV(D:D)</f>
        <v>2.428710950435677</v>
      </c>
      <c r="X76" s="37">
        <f>((Таблица2[[#This Row],[Годовой доход]]-AVERAGE(G:G)))/STDEV(G:G)</f>
        <v>1.5639812764373686</v>
      </c>
      <c r="Y76" s="38">
        <f>(Таблица2[[#This Row],[Годовой доход]]-AVERAGE(G:G))/STDEV(G:G)</f>
        <v>1.5639812764373686</v>
      </c>
      <c r="Z76" s="38">
        <f>(Таблица2[[#This Row],[Текущий баланс кредитов]]-AVERAGE(P:P))/STDEV(P:P)</f>
        <v>-7.6736563127910384E-2</v>
      </c>
      <c r="AA76" s="38">
        <f>(Таблица2[[#This Row],[Максимальный выданный кредит]]-AVERAGE(Q:Q))/STDEV(Q:Q)</f>
        <v>-5.4573668334026521E-2</v>
      </c>
    </row>
    <row r="77" spans="1:27" x14ac:dyDescent="0.2">
      <c r="A77" s="8">
        <v>112</v>
      </c>
      <c r="B77" s="8" t="s">
        <v>196</v>
      </c>
      <c r="C77" s="8" t="s">
        <v>34</v>
      </c>
      <c r="D77" s="21">
        <v>109802</v>
      </c>
      <c r="E77" s="8" t="s">
        <v>17</v>
      </c>
      <c r="F77" s="8">
        <v>745</v>
      </c>
      <c r="G77" s="22">
        <v>474069</v>
      </c>
      <c r="H77" s="8" t="s">
        <v>37</v>
      </c>
      <c r="I77" s="8" t="s">
        <v>32</v>
      </c>
      <c r="J77" s="8" t="s">
        <v>23</v>
      </c>
      <c r="K77" s="23">
        <v>1497.39</v>
      </c>
      <c r="L77">
        <v>21.5</v>
      </c>
      <c r="M77" s="8"/>
      <c r="N77" s="8">
        <v>2</v>
      </c>
      <c r="O77" s="8">
        <v>0</v>
      </c>
      <c r="P77" s="8">
        <v>91048</v>
      </c>
      <c r="Q77" s="8">
        <v>186604</v>
      </c>
      <c r="R77" s="8">
        <f>(Таблица2[[#This Row],[Кредитный рейтинг]]-MIN(F:F))/(MAX(F:F)-MIN(F:F))</f>
        <v>0.96363636363636362</v>
      </c>
      <c r="S77">
        <f>(Таблица2[[#This Row],[Срок кредитной истории (лет)]]-MIN(L:L))/(MAX(L:L)-MIN(L:L))</f>
        <v>0.37280701754385964</v>
      </c>
      <c r="T77" s="8">
        <f>(Таблица2[[#This Row],[Срок с последнего нарушения кредитного договора (мес.)]]-MIN(M:M))/(MAX(M:M)-MIN(M:M))</f>
        <v>0</v>
      </c>
      <c r="U77">
        <f>(Таблица2[[#This Row],[Количество кредитных карт]]-MIN(N:N))/(MAX(N:N)-MIN(N:N))</f>
        <v>0</v>
      </c>
      <c r="V77" s="37">
        <f>(Таблица2[[#This Row],[Число нарушений кредитных договоров]]-MIN(O:O))/(MAX(O:O)-MIN(O:O))</f>
        <v>0</v>
      </c>
      <c r="W77" s="37">
        <f>((Таблица2[[#This Row],[Размер кредита]]-AVERAGE(D:D)))/STDEV(D:D)</f>
        <v>-1.0745520285510224</v>
      </c>
      <c r="X77" s="37">
        <f>((Таблица2[[#This Row],[Годовой доход]]-AVERAGE(G:G)))/STDEV(G:G)</f>
        <v>-1.0656561157784274</v>
      </c>
      <c r="Y77" s="38">
        <f>(Таблица2[[#This Row],[Годовой доход]]-AVERAGE(G:G))/STDEV(G:G)</f>
        <v>-1.0656561157784274</v>
      </c>
      <c r="Z77" s="38">
        <f>(Таблица2[[#This Row],[Текущий баланс кредитов]]-AVERAGE(P:P))/STDEV(P:P)</f>
        <v>-0.61658594709072156</v>
      </c>
      <c r="AA77" s="38">
        <f>(Таблица2[[#This Row],[Максимальный выданный кредит]]-AVERAGE(Q:Q))/STDEV(Q:Q)</f>
        <v>-0.13021926332030334</v>
      </c>
    </row>
    <row r="78" spans="1:27" x14ac:dyDescent="0.2">
      <c r="A78" s="8">
        <v>113</v>
      </c>
      <c r="B78" s="8" t="s">
        <v>198</v>
      </c>
      <c r="C78" s="8" t="s">
        <v>34</v>
      </c>
      <c r="D78" s="21">
        <v>349756</v>
      </c>
      <c r="E78" s="8" t="s">
        <v>28</v>
      </c>
      <c r="F78" s="8">
        <v>737</v>
      </c>
      <c r="G78" s="22">
        <v>2491945</v>
      </c>
      <c r="H78" s="8" t="s">
        <v>29</v>
      </c>
      <c r="I78" s="8" t="s">
        <v>32</v>
      </c>
      <c r="J78" s="8" t="s">
        <v>23</v>
      </c>
      <c r="K78" s="23">
        <v>23258.28</v>
      </c>
      <c r="L78">
        <v>15</v>
      </c>
      <c r="M78" s="8"/>
      <c r="N78" s="8">
        <v>7</v>
      </c>
      <c r="O78" s="8">
        <v>0</v>
      </c>
      <c r="P78" s="8">
        <v>270332</v>
      </c>
      <c r="Q78" s="8">
        <v>660396</v>
      </c>
      <c r="R78" s="8">
        <f>(Таблица2[[#This Row],[Кредитный рейтинг]]-MIN(F:F))/(MAX(F:F)-MIN(F:F))</f>
        <v>0.91515151515151516</v>
      </c>
      <c r="S78">
        <f>(Таблица2[[#This Row],[Срок кредитной истории (лет)]]-MIN(L:L))/(MAX(L:L)-MIN(L:L))</f>
        <v>0.23026315789473684</v>
      </c>
      <c r="T78" s="8">
        <f>(Таблица2[[#This Row],[Срок с последнего нарушения кредитного договора (мес.)]]-MIN(M:M))/(MAX(M:M)-MIN(M:M))</f>
        <v>0</v>
      </c>
      <c r="U78">
        <f>(Таблица2[[#This Row],[Количество кредитных карт]]-MIN(N:N))/(MAX(N:N)-MIN(N:N))</f>
        <v>0.12195121951219512</v>
      </c>
      <c r="V78" s="37">
        <f>(Таблица2[[#This Row],[Число нарушений кредитных договоров]]-MIN(O:O))/(MAX(O:O)-MIN(O:O))</f>
        <v>0</v>
      </c>
      <c r="W78" s="37">
        <f>((Таблица2[[#This Row],[Размер кредита]]-AVERAGE(D:D)))/STDEV(D:D)</f>
        <v>0.20813921022194518</v>
      </c>
      <c r="X78" s="37">
        <f>((Таблица2[[#This Row],[Годовой доход]]-AVERAGE(G:G)))/STDEV(G:G)</f>
        <v>1.3805674830100703</v>
      </c>
      <c r="Y78" s="38">
        <f>(Таблица2[[#This Row],[Годовой доход]]-AVERAGE(G:G))/STDEV(G:G)</f>
        <v>1.3805674830100703</v>
      </c>
      <c r="Z78" s="38">
        <f>(Таблица2[[#This Row],[Текущий баланс кредитов]]-AVERAGE(P:P))/STDEV(P:P)</f>
        <v>-6.7429221807387687E-3</v>
      </c>
      <c r="AA78" s="38">
        <f>(Таблица2[[#This Row],[Максимальный выданный кредит]]-AVERAGE(Q:Q))/STDEV(Q:Q)</f>
        <v>-1.1816506315836625E-2</v>
      </c>
    </row>
    <row r="79" spans="1:27" x14ac:dyDescent="0.2">
      <c r="A79" s="8">
        <v>114</v>
      </c>
      <c r="B79" s="8" t="s">
        <v>199</v>
      </c>
      <c r="C79" s="8" t="s">
        <v>16</v>
      </c>
      <c r="D79" s="21">
        <v>545886</v>
      </c>
      <c r="E79" s="8" t="s">
        <v>17</v>
      </c>
      <c r="F79" s="8">
        <v>718</v>
      </c>
      <c r="G79" s="22">
        <v>1565182</v>
      </c>
      <c r="H79" s="8" t="s">
        <v>55</v>
      </c>
      <c r="I79" s="8" t="s">
        <v>32</v>
      </c>
      <c r="J79" s="8" t="s">
        <v>23</v>
      </c>
      <c r="K79" s="23">
        <v>41477</v>
      </c>
      <c r="L79">
        <v>13</v>
      </c>
      <c r="M79" s="8">
        <v>6</v>
      </c>
      <c r="N79" s="8">
        <v>16</v>
      </c>
      <c r="O79" s="8">
        <v>0</v>
      </c>
      <c r="P79" s="8">
        <v>80465</v>
      </c>
      <c r="Q79" s="8">
        <v>296714</v>
      </c>
      <c r="R79" s="8">
        <f>(Таблица2[[#This Row],[Кредитный рейтинг]]-MIN(F:F))/(MAX(F:F)-MIN(F:F))</f>
        <v>0.8</v>
      </c>
      <c r="S79">
        <f>(Таблица2[[#This Row],[Срок кредитной истории (лет)]]-MIN(L:L))/(MAX(L:L)-MIN(L:L))</f>
        <v>0.18640350877192982</v>
      </c>
      <c r="T79" s="8">
        <f>(Таблица2[[#This Row],[Срок с последнего нарушения кредитного договора (мес.)]]-MIN(M:M))/(MAX(M:M)-MIN(M:M))</f>
        <v>7.3170731707317069E-2</v>
      </c>
      <c r="U79">
        <f>(Таблица2[[#This Row],[Количество кредитных карт]]-MIN(N:N))/(MAX(N:N)-MIN(N:N))</f>
        <v>0.34146341463414637</v>
      </c>
      <c r="V79" s="37">
        <f>(Таблица2[[#This Row],[Число нарушений кредитных договоров]]-MIN(O:O))/(MAX(O:O)-MIN(O:O))</f>
        <v>0</v>
      </c>
      <c r="W79" s="37">
        <f>((Таблица2[[#This Row],[Размер кредита]]-AVERAGE(D:D)))/STDEV(D:D)</f>
        <v>1.2565661281334704</v>
      </c>
      <c r="X79" s="37">
        <f>((Таблица2[[#This Row],[Годовой доход]]-AVERAGE(G:G)))/STDEV(G:G)</f>
        <v>0.25707450272583848</v>
      </c>
      <c r="Y79" s="38">
        <f>(Таблица2[[#This Row],[Годовой доход]]-AVERAGE(G:G))/STDEV(G:G)</f>
        <v>0.25707450272583848</v>
      </c>
      <c r="Z79" s="38">
        <f>(Таблица2[[#This Row],[Текущий баланс кредитов]]-AVERAGE(P:P))/STDEV(P:P)</f>
        <v>-0.65258452327500094</v>
      </c>
      <c r="AA79" s="38">
        <f>(Таблица2[[#This Row],[Максимальный выданный кредит]]-AVERAGE(Q:Q))/STDEV(Q:Q)</f>
        <v>-0.1027022778630524</v>
      </c>
    </row>
    <row r="80" spans="1:27" x14ac:dyDescent="0.2">
      <c r="A80" s="8">
        <v>116</v>
      </c>
      <c r="B80" s="8" t="s">
        <v>201</v>
      </c>
      <c r="C80" s="8" t="s">
        <v>16</v>
      </c>
      <c r="D80" s="21">
        <v>354046</v>
      </c>
      <c r="E80" s="8" t="s">
        <v>28</v>
      </c>
      <c r="F80" s="8">
        <v>676</v>
      </c>
      <c r="G80" s="22">
        <v>1815469</v>
      </c>
      <c r="H80" s="8" t="s">
        <v>22</v>
      </c>
      <c r="I80" s="8" t="s">
        <v>19</v>
      </c>
      <c r="J80" s="8" t="s">
        <v>20</v>
      </c>
      <c r="K80" s="23">
        <v>5522.16</v>
      </c>
      <c r="L80">
        <v>28.2</v>
      </c>
      <c r="M80" s="8">
        <v>6</v>
      </c>
      <c r="N80" s="8">
        <v>6</v>
      </c>
      <c r="O80" s="8">
        <v>0</v>
      </c>
      <c r="P80" s="8">
        <v>20976</v>
      </c>
      <c r="Q80" s="8">
        <v>70840</v>
      </c>
      <c r="R80" s="8">
        <f>(Таблица2[[#This Row],[Кредитный рейтинг]]-MIN(F:F))/(MAX(F:F)-MIN(F:F))</f>
        <v>0.54545454545454541</v>
      </c>
      <c r="S80">
        <f>(Таблица2[[#This Row],[Срок кредитной истории (лет)]]-MIN(L:L))/(MAX(L:L)-MIN(L:L))</f>
        <v>0.51973684210526316</v>
      </c>
      <c r="T80" s="8">
        <f>(Таблица2[[#This Row],[Срок с последнего нарушения кредитного договора (мес.)]]-MIN(M:M))/(MAX(M:M)-MIN(M:M))</f>
        <v>7.3170731707317069E-2</v>
      </c>
      <c r="U80">
        <f>(Таблица2[[#This Row],[Количество кредитных карт]]-MIN(N:N))/(MAX(N:N)-MIN(N:N))</f>
        <v>9.7560975609756101E-2</v>
      </c>
      <c r="V80" s="37">
        <f>(Таблица2[[#This Row],[Число нарушений кредитных договоров]]-MIN(O:O))/(MAX(O:O)-MIN(O:O))</f>
        <v>0</v>
      </c>
      <c r="W80" s="37">
        <f>((Таблица2[[#This Row],[Размер кредита]]-AVERAGE(D:D)))/STDEV(D:D)</f>
        <v>0.2310717115110924</v>
      </c>
      <c r="X80" s="37">
        <f>((Таблица2[[#This Row],[Годовой доход]]-AVERAGE(G:G)))/STDEV(G:G)</f>
        <v>0.56049154414462565</v>
      </c>
      <c r="Y80" s="38">
        <f>(Таблица2[[#This Row],[Годовой доход]]-AVERAGE(G:G))/STDEV(G:G)</f>
        <v>0.56049154414462565</v>
      </c>
      <c r="Z80" s="38">
        <f>(Таблица2[[#This Row],[Текущий баланс кредитов]]-AVERAGE(P:P))/STDEV(P:P)</f>
        <v>-0.85493917683510645</v>
      </c>
      <c r="AA80" s="38">
        <f>(Таблица2[[#This Row],[Максимальный выданный кредит]]-AVERAGE(Q:Q))/STDEV(Q:Q)</f>
        <v>-0.15914920886996453</v>
      </c>
    </row>
    <row r="81" spans="1:27" x14ac:dyDescent="0.2">
      <c r="A81" s="7">
        <v>117</v>
      </c>
      <c r="B81" s="7" t="s">
        <v>202</v>
      </c>
      <c r="C81" s="7" t="s">
        <v>16</v>
      </c>
      <c r="D81" s="18">
        <v>472098</v>
      </c>
      <c r="E81" s="7" t="s">
        <v>28</v>
      </c>
      <c r="F81" s="7">
        <v>692</v>
      </c>
      <c r="G81" s="19">
        <v>2316575</v>
      </c>
      <c r="H81" s="7" t="s">
        <v>22</v>
      </c>
      <c r="I81" s="7" t="s">
        <v>32</v>
      </c>
      <c r="J81" s="7" t="s">
        <v>23</v>
      </c>
      <c r="K81" s="20">
        <v>24517.22</v>
      </c>
      <c r="L81">
        <v>13.6</v>
      </c>
      <c r="M81" s="7"/>
      <c r="N81" s="7">
        <v>9</v>
      </c>
      <c r="O81" s="7">
        <v>0</v>
      </c>
      <c r="P81" s="7">
        <v>454176</v>
      </c>
      <c r="Q81" s="7">
        <v>968506</v>
      </c>
      <c r="R81" s="8">
        <f>(Таблица2[[#This Row],[Кредитный рейтинг]]-MIN(F:F))/(MAX(F:F)-MIN(F:F))</f>
        <v>0.64242424242424245</v>
      </c>
      <c r="S81">
        <f>(Таблица2[[#This Row],[Срок кредитной истории (лет)]]-MIN(L:L))/(MAX(L:L)-MIN(L:L))</f>
        <v>0.19956140350877191</v>
      </c>
      <c r="T81" s="8">
        <f>(Таблица2[[#This Row],[Срок с последнего нарушения кредитного договора (мес.)]]-MIN(M:M))/(MAX(M:M)-MIN(M:M))</f>
        <v>0</v>
      </c>
      <c r="U81">
        <f>(Таблица2[[#This Row],[Количество кредитных карт]]-MIN(N:N))/(MAX(N:N)-MIN(N:N))</f>
        <v>0.17073170731707318</v>
      </c>
      <c r="V81" s="37">
        <f>(Таблица2[[#This Row],[Число нарушений кредитных договоров]]-MIN(O:O))/(MAX(O:O)-MIN(O:O))</f>
        <v>0</v>
      </c>
      <c r="W81" s="37">
        <f>((Таблица2[[#This Row],[Размер кредита]]-AVERAGE(D:D)))/STDEV(D:D)</f>
        <v>0.86212710596013831</v>
      </c>
      <c r="X81" s="37">
        <f>((Таблица2[[#This Row],[Годовой доход]]-AVERAGE(G:G)))/STDEV(G:G)</f>
        <v>1.1679705580654558</v>
      </c>
      <c r="Y81" s="38">
        <f>(Таблица2[[#This Row],[Годовой доход]]-AVERAGE(G:G))/STDEV(G:G)</f>
        <v>1.1679705580654558</v>
      </c>
      <c r="Z81" s="38">
        <f>(Таблица2[[#This Row],[Текущий баланс кредитов]]-AVERAGE(P:P))/STDEV(P:P)</f>
        <v>0.61861115889482221</v>
      </c>
      <c r="AA81" s="38">
        <f>(Таблица2[[#This Row],[Максимальный выданный кредит]]-AVERAGE(Q:Q))/STDEV(Q:Q)</f>
        <v>6.5181571871735636E-2</v>
      </c>
    </row>
    <row r="82" spans="1:27" x14ac:dyDescent="0.2">
      <c r="A82" s="7">
        <v>118</v>
      </c>
      <c r="B82" s="7" t="s">
        <v>203</v>
      </c>
      <c r="C82" s="7" t="s">
        <v>34</v>
      </c>
      <c r="D82" s="18">
        <v>86174</v>
      </c>
      <c r="E82" s="7" t="s">
        <v>17</v>
      </c>
      <c r="F82" s="7">
        <v>721</v>
      </c>
      <c r="G82" s="19">
        <v>837311</v>
      </c>
      <c r="H82" s="7" t="s">
        <v>74</v>
      </c>
      <c r="I82" s="7" t="s">
        <v>19</v>
      </c>
      <c r="J82" s="7" t="s">
        <v>23</v>
      </c>
      <c r="K82" s="20">
        <v>10884.91</v>
      </c>
      <c r="L82">
        <v>13.9</v>
      </c>
      <c r="M82" s="7">
        <v>82</v>
      </c>
      <c r="N82" s="7">
        <v>15</v>
      </c>
      <c r="O82" s="7">
        <v>0</v>
      </c>
      <c r="P82" s="7">
        <v>360867</v>
      </c>
      <c r="Q82" s="7">
        <v>671770</v>
      </c>
      <c r="R82" s="8">
        <f>(Таблица2[[#This Row],[Кредитный рейтинг]]-MIN(F:F))/(MAX(F:F)-MIN(F:F))</f>
        <v>0.81818181818181823</v>
      </c>
      <c r="S82">
        <f>(Таблица2[[#This Row],[Срок кредитной истории (лет)]]-MIN(L:L))/(MAX(L:L)-MIN(L:L))</f>
        <v>0.20614035087719298</v>
      </c>
      <c r="T82" s="8">
        <f>(Таблица2[[#This Row],[Срок с последнего нарушения кредитного договора (мес.)]]-MIN(M:M))/(MAX(M:M)-MIN(M:M))</f>
        <v>1</v>
      </c>
      <c r="U82">
        <f>(Таблица2[[#This Row],[Количество кредитных карт]]-MIN(N:N))/(MAX(N:N)-MIN(N:N))</f>
        <v>0.31707317073170732</v>
      </c>
      <c r="V82" s="37">
        <f>(Таблица2[[#This Row],[Число нарушений кредитных договоров]]-MIN(O:O))/(MAX(O:O)-MIN(O:O))</f>
        <v>0</v>
      </c>
      <c r="W82" s="37">
        <f>((Таблица2[[#This Row],[Размер кредита]]-AVERAGE(D:D)))/STDEV(D:D)</f>
        <v>-1.2008571894974025</v>
      </c>
      <c r="X82" s="37">
        <f>((Таблица2[[#This Row],[Годовой доход]]-AVERAGE(G:G)))/STDEV(G:G)</f>
        <v>-0.62530638543269179</v>
      </c>
      <c r="Y82" s="38">
        <f>(Таблица2[[#This Row],[Годовой доход]]-AVERAGE(G:G))/STDEV(G:G)</f>
        <v>-0.62530638543269179</v>
      </c>
      <c r="Z82" s="38">
        <f>(Таблица2[[#This Row],[Текущий баланс кредитов]]-AVERAGE(P:P))/STDEV(P:P)</f>
        <v>0.30121617210667834</v>
      </c>
      <c r="AA82" s="38">
        <f>(Таблица2[[#This Row],[Максимальный выданный кредит]]-AVERAGE(Q:Q))/STDEV(Q:Q)</f>
        <v>-8.974092433439277E-3</v>
      </c>
    </row>
    <row r="83" spans="1:27" x14ac:dyDescent="0.2">
      <c r="A83" s="8">
        <v>119</v>
      </c>
      <c r="B83" s="8" t="s">
        <v>205</v>
      </c>
      <c r="C83" s="8" t="s">
        <v>34</v>
      </c>
      <c r="D83" s="21">
        <v>509586</v>
      </c>
      <c r="E83" s="8" t="s">
        <v>28</v>
      </c>
      <c r="F83" s="8">
        <v>678</v>
      </c>
      <c r="G83" s="22">
        <v>1816001</v>
      </c>
      <c r="H83" s="8" t="s">
        <v>42</v>
      </c>
      <c r="I83" s="8" t="s">
        <v>32</v>
      </c>
      <c r="J83" s="8" t="s">
        <v>23</v>
      </c>
      <c r="K83" s="23">
        <v>26180.67</v>
      </c>
      <c r="L83">
        <v>14.9</v>
      </c>
      <c r="M83" s="8">
        <v>74</v>
      </c>
      <c r="N83" s="8">
        <v>32</v>
      </c>
      <c r="O83" s="8">
        <v>1</v>
      </c>
      <c r="P83" s="8">
        <v>115672</v>
      </c>
      <c r="Q83" s="8">
        <v>319638</v>
      </c>
      <c r="R83" s="8">
        <f>(Таблица2[[#This Row],[Кредитный рейтинг]]-MIN(F:F))/(MAX(F:F)-MIN(F:F))</f>
        <v>0.55757575757575761</v>
      </c>
      <c r="S83">
        <f>(Таблица2[[#This Row],[Срок кредитной истории (лет)]]-MIN(L:L))/(MAX(L:L)-MIN(L:L))</f>
        <v>0.22807017543859648</v>
      </c>
      <c r="T83" s="8">
        <f>(Таблица2[[#This Row],[Срок с последнего нарушения кредитного договора (мес.)]]-MIN(M:M))/(MAX(M:M)-MIN(M:M))</f>
        <v>0.90243902439024393</v>
      </c>
      <c r="U83">
        <f>(Таблица2[[#This Row],[Количество кредитных карт]]-MIN(N:N))/(MAX(N:N)-MIN(N:N))</f>
        <v>0.73170731707317072</v>
      </c>
      <c r="V83" s="37">
        <f>(Таблица2[[#This Row],[Число нарушений кредитных договоров]]-MIN(O:O))/(MAX(O:O)-MIN(O:O))</f>
        <v>0.14285714285714285</v>
      </c>
      <c r="W83" s="37">
        <f>((Таблица2[[#This Row],[Размер кредита]]-AVERAGE(D:D)))/STDEV(D:D)</f>
        <v>1.0625218864560708</v>
      </c>
      <c r="X83" s="37">
        <f>((Таблица2[[#This Row],[Годовой доход]]-AVERAGE(G:G)))/STDEV(G:G)</f>
        <v>0.56113647522788124</v>
      </c>
      <c r="Y83" s="38">
        <f>(Таблица2[[#This Row],[Годовой доход]]-AVERAGE(G:G))/STDEV(G:G)</f>
        <v>0.56113647522788124</v>
      </c>
      <c r="Z83" s="38">
        <f>(Таблица2[[#This Row],[Текущий баланс кредитов]]-AVERAGE(P:P))/STDEV(P:P)</f>
        <v>-0.53282624379659926</v>
      </c>
      <c r="AA83" s="38">
        <f>(Таблица2[[#This Row],[Максимальный выданный кредит]]-AVERAGE(Q:Q))/STDEV(Q:Q)</f>
        <v>-9.6973466904719655E-2</v>
      </c>
    </row>
    <row r="84" spans="1:27" x14ac:dyDescent="0.2">
      <c r="A84" s="8">
        <v>121</v>
      </c>
      <c r="B84" s="8" t="s">
        <v>206</v>
      </c>
      <c r="C84" s="8" t="s">
        <v>16</v>
      </c>
      <c r="D84" s="21">
        <v>218988</v>
      </c>
      <c r="E84" s="8" t="s">
        <v>17</v>
      </c>
      <c r="F84" s="8">
        <v>740</v>
      </c>
      <c r="G84" s="22">
        <v>775409</v>
      </c>
      <c r="H84" s="8" t="s">
        <v>49</v>
      </c>
      <c r="I84" s="8" t="s">
        <v>19</v>
      </c>
      <c r="J84" s="8" t="s">
        <v>23</v>
      </c>
      <c r="K84" s="23">
        <v>8141.88</v>
      </c>
      <c r="L84">
        <v>10.199999999999999</v>
      </c>
      <c r="M84" s="8">
        <v>9</v>
      </c>
      <c r="N84" s="8">
        <v>5</v>
      </c>
      <c r="O84" s="8">
        <v>0</v>
      </c>
      <c r="P84" s="8">
        <v>100206</v>
      </c>
      <c r="Q84" s="8">
        <v>186230</v>
      </c>
      <c r="R84" s="8">
        <f>(Таблица2[[#This Row],[Кредитный рейтинг]]-MIN(F:F))/(MAX(F:F)-MIN(F:F))</f>
        <v>0.93333333333333335</v>
      </c>
      <c r="S84">
        <f>(Таблица2[[#This Row],[Срок кредитной истории (лет)]]-MIN(L:L))/(MAX(L:L)-MIN(L:L))</f>
        <v>0.12499999999999999</v>
      </c>
      <c r="T84" s="8">
        <f>(Таблица2[[#This Row],[Срок с последнего нарушения кредитного договора (мес.)]]-MIN(M:M))/(MAX(M:M)-MIN(M:M))</f>
        <v>0.10975609756097561</v>
      </c>
      <c r="U84">
        <f>(Таблица2[[#This Row],[Количество кредитных карт]]-MIN(N:N))/(MAX(N:N)-MIN(N:N))</f>
        <v>7.3170731707317069E-2</v>
      </c>
      <c r="V84" s="37">
        <f>(Таблица2[[#This Row],[Число нарушений кредитных договоров]]-MIN(O:O))/(MAX(O:O)-MIN(O:O))</f>
        <v>0</v>
      </c>
      <c r="W84" s="37">
        <f>((Таблица2[[#This Row],[Размер кредита]]-AVERAGE(D:D)))/STDEV(D:D)</f>
        <v>-0.49089047009954739</v>
      </c>
      <c r="X84" s="37">
        <f>((Таблица2[[#This Row],[Годовой доход]]-AVERAGE(G:G)))/STDEV(G:G)</f>
        <v>-0.70034872362007572</v>
      </c>
      <c r="Y84" s="38">
        <f>(Таблица2[[#This Row],[Годовой доход]]-AVERAGE(G:G))/STDEV(G:G)</f>
        <v>-0.70034872362007572</v>
      </c>
      <c r="Z84" s="38">
        <f>(Таблица2[[#This Row],[Текущий баланс кредитов]]-AVERAGE(P:P))/STDEV(P:P)</f>
        <v>-0.58543457595818527</v>
      </c>
      <c r="AA84" s="38">
        <f>(Таблица2[[#This Row],[Максимальный выданный кредит]]-AVERAGE(Q:Q))/STDEV(Q:Q)</f>
        <v>-0.13031272760657173</v>
      </c>
    </row>
    <row r="85" spans="1:27" x14ac:dyDescent="0.2">
      <c r="A85" s="7">
        <v>123</v>
      </c>
      <c r="B85" s="7" t="s">
        <v>208</v>
      </c>
      <c r="C85" s="7" t="s">
        <v>16</v>
      </c>
      <c r="D85" s="18">
        <v>328262</v>
      </c>
      <c r="E85" s="7" t="s">
        <v>17</v>
      </c>
      <c r="F85" s="7">
        <v>746</v>
      </c>
      <c r="G85" s="19">
        <v>1133958</v>
      </c>
      <c r="H85" s="7" t="s">
        <v>74</v>
      </c>
      <c r="I85" s="7" t="s">
        <v>32</v>
      </c>
      <c r="J85" s="7" t="s">
        <v>23</v>
      </c>
      <c r="K85" s="20">
        <v>20411.32</v>
      </c>
      <c r="L85">
        <v>17</v>
      </c>
      <c r="M85" s="7"/>
      <c r="N85" s="7">
        <v>10</v>
      </c>
      <c r="O85" s="7">
        <v>0</v>
      </c>
      <c r="P85" s="7">
        <v>229463</v>
      </c>
      <c r="Q85" s="7">
        <v>472758</v>
      </c>
      <c r="R85" s="8">
        <f>(Таблица2[[#This Row],[Кредитный рейтинг]]-MIN(F:F))/(MAX(F:F)-MIN(F:F))</f>
        <v>0.96969696969696972</v>
      </c>
      <c r="S85">
        <f>(Таблица2[[#This Row],[Срок кредитной истории (лет)]]-MIN(L:L))/(MAX(L:L)-MIN(L:L))</f>
        <v>0.27412280701754382</v>
      </c>
      <c r="T85" s="8">
        <f>(Таблица2[[#This Row],[Срок с последнего нарушения кредитного договора (мес.)]]-MIN(M:M))/(MAX(M:M)-MIN(M:M))</f>
        <v>0</v>
      </c>
      <c r="U85">
        <f>(Таблица2[[#This Row],[Количество кредитных карт]]-MIN(N:N))/(MAX(N:N)-MIN(N:N))</f>
        <v>0.1951219512195122</v>
      </c>
      <c r="V85" s="37">
        <f>(Таблица2[[#This Row],[Число нарушений кредитных договоров]]-MIN(O:O))/(MAX(O:O)-MIN(O:O))</f>
        <v>0</v>
      </c>
      <c r="W85" s="37">
        <f>((Таблица2[[#This Row],[Размер кредита]]-AVERAGE(D:D)))/STDEV(D:D)</f>
        <v>9.3241498634781955E-2</v>
      </c>
      <c r="X85" s="37">
        <f>((Таблица2[[#This Row],[Годовой доход]]-AVERAGE(G:G)))/STDEV(G:G)</f>
        <v>-0.26568820675877358</v>
      </c>
      <c r="Y85" s="38">
        <f>(Таблица2[[#This Row],[Годовой доход]]-AVERAGE(G:G))/STDEV(G:G)</f>
        <v>-0.26568820675877358</v>
      </c>
      <c r="Z85" s="38">
        <f>(Таблица2[[#This Row],[Текущий баланс кредитов]]-AVERAGE(P:P))/STDEV(P:P)</f>
        <v>-0.14576076306473335</v>
      </c>
      <c r="AA85" s="38">
        <f>(Таблица2[[#This Row],[Максимальный выданный кредит]]-AVERAGE(Q:Q))/STDEV(Q:Q)</f>
        <v>-5.8708088526604481E-2</v>
      </c>
    </row>
    <row r="86" spans="1:27" x14ac:dyDescent="0.2">
      <c r="A86" s="7">
        <v>124</v>
      </c>
      <c r="B86" s="7" t="s">
        <v>210</v>
      </c>
      <c r="C86" s="7" t="s">
        <v>34</v>
      </c>
      <c r="D86" s="18">
        <v>663168</v>
      </c>
      <c r="E86" s="7" t="s">
        <v>28</v>
      </c>
      <c r="F86" s="7">
        <v>732</v>
      </c>
      <c r="G86" s="19">
        <v>1527296</v>
      </c>
      <c r="H86" s="7" t="s">
        <v>42</v>
      </c>
      <c r="I86" s="7" t="s">
        <v>19</v>
      </c>
      <c r="J86" s="7" t="s">
        <v>23</v>
      </c>
      <c r="K86" s="20">
        <v>22145.83</v>
      </c>
      <c r="L86">
        <v>12.5</v>
      </c>
      <c r="M86" s="7">
        <v>32</v>
      </c>
      <c r="N86" s="7">
        <v>8</v>
      </c>
      <c r="O86" s="7">
        <v>0</v>
      </c>
      <c r="P86" s="7">
        <v>331075</v>
      </c>
      <c r="Q86" s="7">
        <v>543774</v>
      </c>
      <c r="R86" s="8">
        <f>(Таблица2[[#This Row],[Кредитный рейтинг]]-MIN(F:F))/(MAX(F:F)-MIN(F:F))</f>
        <v>0.88484848484848488</v>
      </c>
      <c r="S86">
        <f>(Таблица2[[#This Row],[Срок кредитной истории (лет)]]-MIN(L:L))/(MAX(L:L)-MIN(L:L))</f>
        <v>0.17543859649122806</v>
      </c>
      <c r="T86" s="8">
        <f>(Таблица2[[#This Row],[Срок с последнего нарушения кредитного договора (мес.)]]-MIN(M:M))/(MAX(M:M)-MIN(M:M))</f>
        <v>0.3902439024390244</v>
      </c>
      <c r="U86">
        <f>(Таблица2[[#This Row],[Количество кредитных карт]]-MIN(N:N))/(MAX(N:N)-MIN(N:N))</f>
        <v>0.14634146341463414</v>
      </c>
      <c r="V86" s="37">
        <f>(Таблица2[[#This Row],[Число нарушений кредитных договоров]]-MIN(O:O))/(MAX(O:O)-MIN(O:O))</f>
        <v>0</v>
      </c>
      <c r="W86" s="37">
        <f>((Таблица2[[#This Row],[Размер кредита]]-AVERAGE(D:D)))/STDEV(D:D)</f>
        <v>1.8835054326075411</v>
      </c>
      <c r="X86" s="37">
        <f>((Таблица2[[#This Row],[Годовой доход]]-AVERAGE(G:G)))/STDEV(G:G)</f>
        <v>0.21114619629685025</v>
      </c>
      <c r="Y86" s="38">
        <f>(Таблица2[[#This Row],[Годовой доход]]-AVERAGE(G:G))/STDEV(G:G)</f>
        <v>0.21114619629685025</v>
      </c>
      <c r="Z86" s="38">
        <f>(Таблица2[[#This Row],[Текущий баланс кредитов]]-AVERAGE(P:P))/STDEV(P:P)</f>
        <v>0.19987727182490078</v>
      </c>
      <c r="AA86" s="38">
        <f>(Таблица2[[#This Row],[Максимальный выданный кредит]]-AVERAGE(Q:Q))/STDEV(Q:Q)</f>
        <v>-4.0960869933995891E-2</v>
      </c>
    </row>
    <row r="87" spans="1:27" x14ac:dyDescent="0.2">
      <c r="A87" s="8">
        <v>127</v>
      </c>
      <c r="B87" s="8" t="s">
        <v>213</v>
      </c>
      <c r="C87" s="8" t="s">
        <v>16</v>
      </c>
      <c r="D87" s="21">
        <v>133078</v>
      </c>
      <c r="E87" s="8" t="s">
        <v>17</v>
      </c>
      <c r="F87" s="8">
        <v>709</v>
      </c>
      <c r="G87" s="22">
        <v>804460</v>
      </c>
      <c r="H87" s="8" t="s">
        <v>37</v>
      </c>
      <c r="I87" s="8" t="s">
        <v>32</v>
      </c>
      <c r="J87" s="8" t="s">
        <v>23</v>
      </c>
      <c r="K87" s="23">
        <v>9117.34</v>
      </c>
      <c r="L87">
        <v>13.4</v>
      </c>
      <c r="M87" s="8"/>
      <c r="N87" s="8">
        <v>10</v>
      </c>
      <c r="O87" s="8">
        <v>0</v>
      </c>
      <c r="P87" s="8">
        <v>111568</v>
      </c>
      <c r="Q87" s="8">
        <v>243760</v>
      </c>
      <c r="R87" s="8">
        <f>(Таблица2[[#This Row],[Кредитный рейтинг]]-MIN(F:F))/(MAX(F:F)-MIN(F:F))</f>
        <v>0.74545454545454548</v>
      </c>
      <c r="S87">
        <f>(Таблица2[[#This Row],[Срок кредитной истории (лет)]]-MIN(L:L))/(MAX(L:L)-MIN(L:L))</f>
        <v>0.19517543859649122</v>
      </c>
      <c r="T87" s="8">
        <f>(Таблица2[[#This Row],[Срок с последнего нарушения кредитного договора (мес.)]]-MIN(M:M))/(MAX(M:M)-MIN(M:M))</f>
        <v>0</v>
      </c>
      <c r="U87">
        <f>(Таблица2[[#This Row],[Количество кредитных карт]]-MIN(N:N))/(MAX(N:N)-MIN(N:N))</f>
        <v>0.1951219512195122</v>
      </c>
      <c r="V87" s="37">
        <f>(Таблица2[[#This Row],[Число нарушений кредитных договоров]]-MIN(O:O))/(MAX(O:O)-MIN(O:O))</f>
        <v>0</v>
      </c>
      <c r="W87" s="37">
        <f>((Таблица2[[#This Row],[Размер кредита]]-AVERAGE(D:D)))/STDEV(D:D)</f>
        <v>-0.95012850873605958</v>
      </c>
      <c r="X87" s="37">
        <f>((Таблица2[[#This Row],[Годовой доход]]-AVERAGE(G:G)))/STDEV(G:G)</f>
        <v>-0.66513087982372521</v>
      </c>
      <c r="Y87" s="38">
        <f>(Таблица2[[#This Row],[Годовой доход]]-AVERAGE(G:G))/STDEV(G:G)</f>
        <v>-0.66513087982372521</v>
      </c>
      <c r="Z87" s="38">
        <f>(Таблица2[[#This Row],[Текущий баланс кредитов]]-AVERAGE(P:P))/STDEV(P:P)</f>
        <v>-0.54678619434561959</v>
      </c>
      <c r="AA87" s="38">
        <f>(Таблица2[[#This Row],[Максимальный выданный кредит]]-AVERAGE(Q:Q))/STDEV(Q:Q)</f>
        <v>-0.11593572121881723</v>
      </c>
    </row>
    <row r="88" spans="1:27" x14ac:dyDescent="0.2">
      <c r="A88" s="7">
        <v>130</v>
      </c>
      <c r="B88" s="7" t="s">
        <v>217</v>
      </c>
      <c r="C88" s="7" t="s">
        <v>16</v>
      </c>
      <c r="D88" s="18">
        <v>752290</v>
      </c>
      <c r="E88" s="7" t="s">
        <v>28</v>
      </c>
      <c r="F88" s="7">
        <v>649</v>
      </c>
      <c r="G88" s="19">
        <v>2320375</v>
      </c>
      <c r="H88" s="7" t="s">
        <v>29</v>
      </c>
      <c r="I88" s="7" t="s">
        <v>32</v>
      </c>
      <c r="J88" s="7" t="s">
        <v>23</v>
      </c>
      <c r="K88" s="20">
        <v>39252.86</v>
      </c>
      <c r="L88">
        <v>21.8</v>
      </c>
      <c r="M88" s="7">
        <v>16</v>
      </c>
      <c r="N88" s="7">
        <v>13</v>
      </c>
      <c r="O88" s="7">
        <v>0</v>
      </c>
      <c r="P88" s="7">
        <v>431053</v>
      </c>
      <c r="Q88" s="7">
        <v>513502</v>
      </c>
      <c r="R88" s="8">
        <f>(Таблица2[[#This Row],[Кредитный рейтинг]]-MIN(F:F))/(MAX(F:F)-MIN(F:F))</f>
        <v>0.38181818181818183</v>
      </c>
      <c r="S88">
        <f>(Таблица2[[#This Row],[Срок кредитной истории (лет)]]-MIN(L:L))/(MAX(L:L)-MIN(L:L))</f>
        <v>0.37938596491228072</v>
      </c>
      <c r="T88" s="8">
        <f>(Таблица2[[#This Row],[Срок с последнего нарушения кредитного договора (мес.)]]-MIN(M:M))/(MAX(M:M)-MIN(M:M))</f>
        <v>0.1951219512195122</v>
      </c>
      <c r="U88">
        <f>(Таблица2[[#This Row],[Количество кредитных карт]]-MIN(N:N))/(MAX(N:N)-MIN(N:N))</f>
        <v>0.26829268292682928</v>
      </c>
      <c r="V88" s="37">
        <f>(Таблица2[[#This Row],[Число нарушений кредитных договоров]]-MIN(O:O))/(MAX(O:O)-MIN(O:O))</f>
        <v>0</v>
      </c>
      <c r="W88" s="37">
        <f>((Таблица2[[#This Row],[Размер кредита]]-AVERAGE(D:D)))/STDEV(D:D)</f>
        <v>2.3599134465682354</v>
      </c>
      <c r="X88" s="37">
        <f>((Таблица2[[#This Row],[Годовой доход]]-AVERAGE(G:G)))/STDEV(G:G)</f>
        <v>1.1725772086601387</v>
      </c>
      <c r="Y88" s="38">
        <f>(Таблица2[[#This Row],[Годовой доход]]-AVERAGE(G:G))/STDEV(G:G)</f>
        <v>1.1725772086601387</v>
      </c>
      <c r="Z88" s="38">
        <f>(Таблица2[[#This Row],[Текущий баланс кредитов]]-AVERAGE(P:P))/STDEV(P:P)</f>
        <v>0.53995717825520273</v>
      </c>
      <c r="AA88" s="38">
        <f>(Таблица2[[#This Row],[Максимальный выданный кредит]]-AVERAGE(Q:Q))/STDEV(Q:Q)</f>
        <v>-4.85259792225428E-2</v>
      </c>
    </row>
    <row r="89" spans="1:27" x14ac:dyDescent="0.2">
      <c r="A89" s="7">
        <v>133</v>
      </c>
      <c r="B89" s="7" t="s">
        <v>220</v>
      </c>
      <c r="C89" s="7" t="s">
        <v>16</v>
      </c>
      <c r="D89" s="18">
        <v>262724</v>
      </c>
      <c r="E89" s="7" t="s">
        <v>28</v>
      </c>
      <c r="F89" s="7">
        <v>695</v>
      </c>
      <c r="G89" s="19">
        <v>1229072</v>
      </c>
      <c r="H89" s="7" t="s">
        <v>49</v>
      </c>
      <c r="I89" s="7" t="s">
        <v>32</v>
      </c>
      <c r="J89" s="7" t="s">
        <v>23</v>
      </c>
      <c r="K89" s="20">
        <v>21508.76</v>
      </c>
      <c r="L89">
        <v>9</v>
      </c>
      <c r="M89" s="7"/>
      <c r="N89" s="7">
        <v>5</v>
      </c>
      <c r="O89" s="7">
        <v>0</v>
      </c>
      <c r="P89" s="7">
        <v>337725</v>
      </c>
      <c r="Q89" s="7">
        <v>394218</v>
      </c>
      <c r="R89" s="8">
        <f>(Таблица2[[#This Row],[Кредитный рейтинг]]-MIN(F:F))/(MAX(F:F)-MIN(F:F))</f>
        <v>0.66060606060606064</v>
      </c>
      <c r="S89">
        <f>(Таблица2[[#This Row],[Срок кредитной истории (лет)]]-MIN(L:L))/(MAX(L:L)-MIN(L:L))</f>
        <v>9.8684210526315791E-2</v>
      </c>
      <c r="T89" s="8">
        <f>(Таблица2[[#This Row],[Срок с последнего нарушения кредитного договора (мес.)]]-MIN(M:M))/(MAX(M:M)-MIN(M:M))</f>
        <v>0</v>
      </c>
      <c r="U89">
        <f>(Таблица2[[#This Row],[Количество кредитных карт]]-MIN(N:N))/(MAX(N:N)-MIN(N:N))</f>
        <v>7.3170731707317069E-2</v>
      </c>
      <c r="V89" s="37">
        <f>(Таблица2[[#This Row],[Число нарушений кредитных договоров]]-MIN(O:O))/(MAX(O:O)-MIN(O:O))</f>
        <v>0</v>
      </c>
      <c r="W89" s="37">
        <f>((Таблица2[[#This Row],[Размер кредита]]-AVERAGE(D:D)))/STDEV(D:D)</f>
        <v>-0.25709655952095933</v>
      </c>
      <c r="X89" s="37">
        <f>((Таблица2[[#This Row],[Годовой доход]]-AVERAGE(G:G)))/STDEV(G:G)</f>
        <v>-0.15038374237386137</v>
      </c>
      <c r="Y89" s="38">
        <f>(Таблица2[[#This Row],[Годовой доход]]-AVERAGE(G:G))/STDEV(G:G)</f>
        <v>-0.15038374237386137</v>
      </c>
      <c r="Z89" s="38">
        <f>(Таблица2[[#This Row],[Текущий баланс кредитов]]-AVERAGE(P:P))/STDEV(P:P)</f>
        <v>0.22249756206636898</v>
      </c>
      <c r="AA89" s="38">
        <f>(Таблица2[[#This Row],[Максимальный выданный кредит]]-AVERAGE(Q:Q))/STDEV(Q:Q)</f>
        <v>-7.8335588642965276E-2</v>
      </c>
    </row>
    <row r="90" spans="1:27" x14ac:dyDescent="0.2">
      <c r="A90" s="7">
        <v>134</v>
      </c>
      <c r="B90" s="7" t="s">
        <v>221</v>
      </c>
      <c r="C90" s="7" t="s">
        <v>16</v>
      </c>
      <c r="D90" s="18">
        <v>54076</v>
      </c>
      <c r="E90" s="7" t="s">
        <v>17</v>
      </c>
      <c r="F90" s="7">
        <v>744</v>
      </c>
      <c r="G90" s="19">
        <v>485697</v>
      </c>
      <c r="H90" s="7" t="s">
        <v>74</v>
      </c>
      <c r="I90" s="7" t="s">
        <v>32</v>
      </c>
      <c r="J90" s="7" t="s">
        <v>23</v>
      </c>
      <c r="K90" s="20">
        <v>2655.06</v>
      </c>
      <c r="L90">
        <v>23.4</v>
      </c>
      <c r="M90" s="7"/>
      <c r="N90" s="7">
        <v>6</v>
      </c>
      <c r="O90" s="7">
        <v>0</v>
      </c>
      <c r="P90" s="7">
        <v>19988</v>
      </c>
      <c r="Q90" s="7">
        <v>282260</v>
      </c>
      <c r="R90" s="8">
        <f>(Таблица2[[#This Row],[Кредитный рейтинг]]-MIN(F:F))/(MAX(F:F)-MIN(F:F))</f>
        <v>0.95757575757575752</v>
      </c>
      <c r="S90">
        <f>(Таблица2[[#This Row],[Срок кредитной истории (лет)]]-MIN(L:L))/(MAX(L:L)-MIN(L:L))</f>
        <v>0.41447368421052627</v>
      </c>
      <c r="T90" s="8">
        <f>(Таблица2[[#This Row],[Срок с последнего нарушения кредитного договора (мес.)]]-MIN(M:M))/(MAX(M:M)-MIN(M:M))</f>
        <v>0</v>
      </c>
      <c r="U90">
        <f>(Таблица2[[#This Row],[Количество кредитных карт]]-MIN(N:N))/(MAX(N:N)-MIN(N:N))</f>
        <v>9.7560975609756101E-2</v>
      </c>
      <c r="V90" s="37">
        <f>(Таблица2[[#This Row],[Число нарушений кредитных договоров]]-MIN(O:O))/(MAX(O:O)-MIN(O:O))</f>
        <v>0</v>
      </c>
      <c r="W90" s="37">
        <f>((Таблица2[[#This Row],[Размер кредита]]-AVERAGE(D:D)))/STDEV(D:D)</f>
        <v>-1.3724393401685091</v>
      </c>
      <c r="X90" s="37">
        <f>((Таблица2[[#This Row],[Годовой доход]]-AVERAGE(G:G)))/STDEV(G:G)</f>
        <v>-1.0515597649586979</v>
      </c>
      <c r="Y90" s="38">
        <f>(Таблица2[[#This Row],[Годовой доход]]-AVERAGE(G:G))/STDEV(G:G)</f>
        <v>-1.0515597649586979</v>
      </c>
      <c r="Z90" s="38">
        <f>(Таблица2[[#This Row],[Текущий баланс кредитов]]-AVERAGE(P:P))/STDEV(P:P)</f>
        <v>-0.85829990567098169</v>
      </c>
      <c r="AA90" s="38">
        <f>(Таблица2[[#This Row],[Максимальный выданный кредит]]-AVERAGE(Q:Q))/STDEV(Q:Q)</f>
        <v>-0.10631439763236587</v>
      </c>
    </row>
    <row r="91" spans="1:27" x14ac:dyDescent="0.2">
      <c r="A91" s="8">
        <v>135</v>
      </c>
      <c r="B91" s="8" t="s">
        <v>223</v>
      </c>
      <c r="C91" s="8" t="s">
        <v>34</v>
      </c>
      <c r="D91" s="21">
        <v>552882</v>
      </c>
      <c r="E91" s="8" t="s">
        <v>28</v>
      </c>
      <c r="F91" s="8">
        <v>686</v>
      </c>
      <c r="G91" s="22">
        <v>1262151</v>
      </c>
      <c r="H91" s="8" t="s">
        <v>22</v>
      </c>
      <c r="I91" s="8" t="s">
        <v>32</v>
      </c>
      <c r="J91" s="8" t="s">
        <v>23</v>
      </c>
      <c r="K91" s="23">
        <v>23770.71</v>
      </c>
      <c r="L91">
        <v>19.600000000000001</v>
      </c>
      <c r="M91" s="8">
        <v>48</v>
      </c>
      <c r="N91" s="8">
        <v>13</v>
      </c>
      <c r="O91" s="8">
        <v>0</v>
      </c>
      <c r="P91" s="8">
        <v>299706</v>
      </c>
      <c r="Q91" s="8">
        <v>694056</v>
      </c>
      <c r="R91" s="8">
        <f>(Таблица2[[#This Row],[Кредитный рейтинг]]-MIN(F:F))/(MAX(F:F)-MIN(F:F))</f>
        <v>0.60606060606060608</v>
      </c>
      <c r="S91">
        <f>(Таблица2[[#This Row],[Срок кредитной истории (лет)]]-MIN(L:L))/(MAX(L:L)-MIN(L:L))</f>
        <v>0.33114035087719301</v>
      </c>
      <c r="T91" s="8">
        <f>(Таблица2[[#This Row],[Срок с последнего нарушения кредитного договора (мес.)]]-MIN(M:M))/(MAX(M:M)-MIN(M:M))</f>
        <v>0.58536585365853655</v>
      </c>
      <c r="U91">
        <f>(Таблица2[[#This Row],[Количество кредитных карт]]-MIN(N:N))/(MAX(N:N)-MIN(N:N))</f>
        <v>0.26829268292682928</v>
      </c>
      <c r="V91" s="37">
        <f>(Таблица2[[#This Row],[Число нарушений кредитных договоров]]-MIN(O:O))/(MAX(O:O)-MIN(O:O))</f>
        <v>0</v>
      </c>
      <c r="W91" s="37">
        <f>((Таблица2[[#This Row],[Размер кредита]]-AVERAGE(D:D)))/STDEV(D:D)</f>
        <v>1.2939637456203874</v>
      </c>
      <c r="X91" s="37">
        <f>((Таблица2[[#This Row],[Годовой доход]]-AVERAGE(G:G)))/STDEV(G:G)</f>
        <v>-0.11028284894714697</v>
      </c>
      <c r="Y91" s="38">
        <f>(Таблица2[[#This Row],[Годовой доход]]-AVERAGE(G:G))/STDEV(G:G)</f>
        <v>-0.11028284894714697</v>
      </c>
      <c r="Z91" s="38">
        <f>(Таблица2[[#This Row],[Текущий баланс кредитов]]-AVERAGE(P:P))/STDEV(P:P)</f>
        <v>9.3174131285860773E-2</v>
      </c>
      <c r="AA91" s="38">
        <f>(Таблица2[[#This Row],[Максимальный выданный кредит]]-AVERAGE(Q:Q))/STDEV(Q:Q)</f>
        <v>-3.4047205516819978E-3</v>
      </c>
    </row>
    <row r="92" spans="1:27" x14ac:dyDescent="0.2">
      <c r="A92" s="8">
        <v>139</v>
      </c>
      <c r="B92" s="8" t="s">
        <v>225</v>
      </c>
      <c r="C92" s="8" t="s">
        <v>34</v>
      </c>
      <c r="D92" s="21">
        <v>402534</v>
      </c>
      <c r="E92" s="8" t="s">
        <v>17</v>
      </c>
      <c r="F92" s="8">
        <v>741</v>
      </c>
      <c r="G92" s="22">
        <v>3090160</v>
      </c>
      <c r="H92" s="8" t="s">
        <v>53</v>
      </c>
      <c r="I92" s="8" t="s">
        <v>32</v>
      </c>
      <c r="J92" s="8" t="s">
        <v>23</v>
      </c>
      <c r="K92" s="23">
        <v>23639.8</v>
      </c>
      <c r="L92">
        <v>9.5</v>
      </c>
      <c r="M92" s="8">
        <v>6</v>
      </c>
      <c r="N92" s="8">
        <v>15</v>
      </c>
      <c r="O92" s="8">
        <v>0</v>
      </c>
      <c r="P92" s="8">
        <v>691467</v>
      </c>
      <c r="Q92" s="8">
        <v>1332188</v>
      </c>
      <c r="R92" s="8">
        <f>(Таблица2[[#This Row],[Кредитный рейтинг]]-MIN(F:F))/(MAX(F:F)-MIN(F:F))</f>
        <v>0.93939393939393945</v>
      </c>
      <c r="S92">
        <f>(Таблица2[[#This Row],[Срок кредитной истории (лет)]]-MIN(L:L))/(MAX(L:L)-MIN(L:L))</f>
        <v>0.10964912280701754</v>
      </c>
      <c r="T92" s="8">
        <f>(Таблица2[[#This Row],[Срок с последнего нарушения кредитного договора (мес.)]]-MIN(M:M))/(MAX(M:M)-MIN(M:M))</f>
        <v>7.3170731707317069E-2</v>
      </c>
      <c r="U92">
        <f>(Таблица2[[#This Row],[Количество кредитных карт]]-MIN(N:N))/(MAX(N:N)-MIN(N:N))</f>
        <v>0.31707317073170732</v>
      </c>
      <c r="V92" s="37">
        <f>(Таблица2[[#This Row],[Число нарушений кредитных договоров]]-MIN(O:O))/(MAX(O:O)-MIN(O:O))</f>
        <v>0</v>
      </c>
      <c r="W92" s="37">
        <f>((Таблица2[[#This Row],[Размер кредита]]-AVERAGE(D:D)))/STDEV(D:D)</f>
        <v>0.49026777736381272</v>
      </c>
      <c r="X92" s="37">
        <f>((Таблица2[[#This Row],[Годовой доход]]-AVERAGE(G:G)))/STDEV(G:G)</f>
        <v>2.1057694528780209</v>
      </c>
      <c r="Y92" s="38">
        <f>(Таблица2[[#This Row],[Годовой доход]]-AVERAGE(G:G))/STDEV(G:G)</f>
        <v>2.1057694528780209</v>
      </c>
      <c r="Z92" s="38">
        <f>(Таблица2[[#This Row],[Текущий баланс кредитов]]-AVERAGE(P:P))/STDEV(P:P)</f>
        <v>1.4257677441110976</v>
      </c>
      <c r="AA92" s="38">
        <f>(Таблица2[[#This Row],[Максимальный выданный кредит]]-AVERAGE(Q:Q))/STDEV(Q:Q)</f>
        <v>0.15606734341895143</v>
      </c>
    </row>
    <row r="93" spans="1:27" x14ac:dyDescent="0.2">
      <c r="A93" s="7">
        <v>141</v>
      </c>
      <c r="B93" s="25" t="s">
        <v>226</v>
      </c>
      <c r="C93" s="7" t="s">
        <v>34</v>
      </c>
      <c r="D93" s="18">
        <v>232716</v>
      </c>
      <c r="E93" s="7" t="s">
        <v>17</v>
      </c>
      <c r="F93" s="7">
        <v>637</v>
      </c>
      <c r="G93" s="19">
        <v>1049427</v>
      </c>
      <c r="H93" s="7" t="s">
        <v>31</v>
      </c>
      <c r="I93" s="7" t="s">
        <v>32</v>
      </c>
      <c r="J93" s="7" t="s">
        <v>20</v>
      </c>
      <c r="K93" s="20">
        <v>12942.99</v>
      </c>
      <c r="L93">
        <v>15.7</v>
      </c>
      <c r="M93" s="7">
        <v>61</v>
      </c>
      <c r="N93" s="7">
        <v>20</v>
      </c>
      <c r="O93" s="7">
        <v>0</v>
      </c>
      <c r="P93" s="7">
        <v>226442</v>
      </c>
      <c r="Q93" s="7">
        <v>389026</v>
      </c>
      <c r="R93" s="8">
        <f>(Таблица2[[#This Row],[Кредитный рейтинг]]-MIN(F:F))/(MAX(F:F)-MIN(F:F))</f>
        <v>0.30909090909090908</v>
      </c>
      <c r="S93">
        <f>(Таблица2[[#This Row],[Срок кредитной истории (лет)]]-MIN(L:L))/(MAX(L:L)-MIN(L:L))</f>
        <v>0.24561403508771928</v>
      </c>
      <c r="T93" s="8">
        <f>(Таблица2[[#This Row],[Срок с последнего нарушения кредитного договора (мес.)]]-MIN(M:M))/(MAX(M:M)-MIN(M:M))</f>
        <v>0.74390243902439024</v>
      </c>
      <c r="U93">
        <f>(Таблица2[[#This Row],[Количество кредитных карт]]-MIN(N:N))/(MAX(N:N)-MIN(N:N))</f>
        <v>0.43902439024390244</v>
      </c>
      <c r="V93" s="37">
        <f>(Таблица2[[#This Row],[Число нарушений кредитных договоров]]-MIN(O:O))/(MAX(O:O)-MIN(O:O))</f>
        <v>0</v>
      </c>
      <c r="W93" s="37">
        <f>((Таблица2[[#This Row],[Размер кредита]]-AVERAGE(D:D)))/STDEV(D:D)</f>
        <v>-0.41750646597427626</v>
      </c>
      <c r="X93" s="37">
        <f>((Таблица2[[#This Row],[Годовой доход]]-AVERAGE(G:G)))/STDEV(G:G)</f>
        <v>-0.36816314923749405</v>
      </c>
      <c r="Y93" s="38">
        <f>(Таблица2[[#This Row],[Годовой доход]]-AVERAGE(G:G))/STDEV(G:G)</f>
        <v>-0.36816314923749405</v>
      </c>
      <c r="Z93" s="38">
        <f>(Таблица2[[#This Row],[Текущий баланс кредитов]]-AVERAGE(P:P))/STDEV(P:P)</f>
        <v>-0.15603683777442889</v>
      </c>
      <c r="AA93" s="38">
        <f>(Таблица2[[#This Row],[Максимальный выданный кредит]]-AVERAGE(Q:Q))/STDEV(Q:Q)</f>
        <v>-7.9633092852338147E-2</v>
      </c>
    </row>
    <row r="94" spans="1:27" x14ac:dyDescent="0.2">
      <c r="A94" s="8">
        <v>142</v>
      </c>
      <c r="B94" s="8" t="s">
        <v>228</v>
      </c>
      <c r="C94" s="8" t="s">
        <v>16</v>
      </c>
      <c r="D94" s="21">
        <v>286462</v>
      </c>
      <c r="E94" s="8" t="s">
        <v>28</v>
      </c>
      <c r="F94" s="8">
        <v>719</v>
      </c>
      <c r="G94" s="22">
        <v>1380426</v>
      </c>
      <c r="H94" s="8" t="s">
        <v>22</v>
      </c>
      <c r="I94" s="8" t="s">
        <v>19</v>
      </c>
      <c r="J94" s="8" t="s">
        <v>23</v>
      </c>
      <c r="K94" s="23">
        <v>27378.62</v>
      </c>
      <c r="L94">
        <v>34.4</v>
      </c>
      <c r="M94" s="8">
        <v>75</v>
      </c>
      <c r="N94" s="8">
        <v>10</v>
      </c>
      <c r="O94" s="8">
        <v>0</v>
      </c>
      <c r="P94" s="8">
        <v>177916</v>
      </c>
      <c r="Q94" s="8">
        <v>335522</v>
      </c>
      <c r="R94" s="8">
        <f>(Таблица2[[#This Row],[Кредитный рейтинг]]-MIN(F:F))/(MAX(F:F)-MIN(F:F))</f>
        <v>0.80606060606060603</v>
      </c>
      <c r="S94">
        <f>(Таблица2[[#This Row],[Срок кредитной истории (лет)]]-MIN(L:L))/(MAX(L:L)-MIN(L:L))</f>
        <v>0.6557017543859649</v>
      </c>
      <c r="T94" s="8">
        <f>(Таблица2[[#This Row],[Срок с последнего нарушения кредитного договора (мес.)]]-MIN(M:M))/(MAX(M:M)-MIN(M:M))</f>
        <v>0.91463414634146345</v>
      </c>
      <c r="U94">
        <f>(Таблица2[[#This Row],[Количество кредитных карт]]-MIN(N:N))/(MAX(N:N)-MIN(N:N))</f>
        <v>0.1951219512195122</v>
      </c>
      <c r="V94" s="37">
        <f>(Таблица2[[#This Row],[Число нарушений кредитных договоров]]-MIN(O:O))/(MAX(O:O)-MIN(O:O))</f>
        <v>0</v>
      </c>
      <c r="W94" s="37">
        <f>((Таблица2[[#This Row],[Размер кредита]]-AVERAGE(D:D)))/STDEV(D:D)</f>
        <v>-0.13020338572101142</v>
      </c>
      <c r="X94" s="37">
        <f>((Таблица2[[#This Row],[Годовой доход]]-AVERAGE(G:G)))/STDEV(G:G)</f>
        <v>3.3099150812357342E-2</v>
      </c>
      <c r="Y94" s="38">
        <f>(Таблица2[[#This Row],[Годовой доход]]-AVERAGE(G:G))/STDEV(G:G)</f>
        <v>3.3099150812357342E-2</v>
      </c>
      <c r="Z94" s="38">
        <f>(Таблица2[[#This Row],[Текущий баланс кредитов]]-AVERAGE(P:P))/STDEV(P:P)</f>
        <v>-0.32110032713645686</v>
      </c>
      <c r="AA94" s="38">
        <f>(Таблица2[[#This Row],[Максимальный выданный кредит]]-AVERAGE(Q:Q))/STDEV(Q:Q)</f>
        <v>-9.3003983687909422E-2</v>
      </c>
    </row>
    <row r="95" spans="1:27" x14ac:dyDescent="0.2">
      <c r="A95" s="8">
        <v>143</v>
      </c>
      <c r="B95" s="8" t="s">
        <v>229</v>
      </c>
      <c r="C95" s="8" t="s">
        <v>16</v>
      </c>
      <c r="D95" s="21">
        <v>223256</v>
      </c>
      <c r="E95" s="8" t="s">
        <v>17</v>
      </c>
      <c r="F95" s="8">
        <v>740</v>
      </c>
      <c r="G95" s="22">
        <v>804916</v>
      </c>
      <c r="H95" s="8" t="s">
        <v>55</v>
      </c>
      <c r="I95" s="8" t="s">
        <v>19</v>
      </c>
      <c r="J95" s="8" t="s">
        <v>23</v>
      </c>
      <c r="K95" s="23">
        <v>6774.64</v>
      </c>
      <c r="L95">
        <v>13</v>
      </c>
      <c r="M95" s="8">
        <v>7</v>
      </c>
      <c r="N95" s="8">
        <v>13</v>
      </c>
      <c r="O95" s="8">
        <v>0</v>
      </c>
      <c r="P95" s="8">
        <v>308142</v>
      </c>
      <c r="Q95" s="8">
        <v>587818</v>
      </c>
      <c r="R95" s="8">
        <f>(Таблица2[[#This Row],[Кредитный рейтинг]]-MIN(F:F))/(MAX(F:F)-MIN(F:F))</f>
        <v>0.93333333333333335</v>
      </c>
      <c r="S95">
        <f>(Таблица2[[#This Row],[Срок кредитной истории (лет)]]-MIN(L:L))/(MAX(L:L)-MIN(L:L))</f>
        <v>0.18640350877192982</v>
      </c>
      <c r="T95" s="8">
        <f>(Таблица2[[#This Row],[Срок с последнего нарушения кредитного договора (мес.)]]-MIN(M:M))/(MAX(M:M)-MIN(M:M))</f>
        <v>8.5365853658536592E-2</v>
      </c>
      <c r="U95">
        <f>(Таблица2[[#This Row],[Количество кредитных карт]]-MIN(N:N))/(MAX(N:N)-MIN(N:N))</f>
        <v>0.26829268292682928</v>
      </c>
      <c r="V95" s="37">
        <f>(Таблица2[[#This Row],[Число нарушений кредитных договоров]]-MIN(O:O))/(MAX(O:O)-MIN(O:O))</f>
        <v>0</v>
      </c>
      <c r="W95" s="37">
        <f>((Таблица2[[#This Row],[Размер кредита]]-AVERAGE(D:D)))/STDEV(D:D)</f>
        <v>-0.46807557138111372</v>
      </c>
      <c r="X95" s="37">
        <f>((Таблица2[[#This Row],[Годовой доход]]-AVERAGE(G:G)))/STDEV(G:G)</f>
        <v>-0.66457808175236333</v>
      </c>
      <c r="Y95" s="38">
        <f>(Таблица2[[#This Row],[Годовой доход]]-AVERAGE(G:G))/STDEV(G:G)</f>
        <v>-0.66457808175236333</v>
      </c>
      <c r="Z95" s="38">
        <f>(Таблица2[[#This Row],[Текущий баланс кредитов]]-AVERAGE(P:P))/STDEV(P:P)</f>
        <v>0.12186958519218044</v>
      </c>
      <c r="AA95" s="38">
        <f>(Таблица2[[#This Row],[Максимальный выданный кредит]]-AVERAGE(Q:Q))/STDEV(Q:Q)</f>
        <v>-2.9954075751095526E-2</v>
      </c>
    </row>
    <row r="96" spans="1:27" x14ac:dyDescent="0.2">
      <c r="A96" s="7">
        <v>144</v>
      </c>
      <c r="B96" s="25" t="s">
        <v>231</v>
      </c>
      <c r="C96" s="7" t="s">
        <v>16</v>
      </c>
      <c r="D96" s="18">
        <v>348832</v>
      </c>
      <c r="E96" s="7" t="s">
        <v>28</v>
      </c>
      <c r="F96" s="7">
        <v>704</v>
      </c>
      <c r="G96" s="19">
        <v>497306</v>
      </c>
      <c r="H96" s="7" t="s">
        <v>37</v>
      </c>
      <c r="I96" s="7" t="s">
        <v>32</v>
      </c>
      <c r="J96" s="7" t="s">
        <v>23</v>
      </c>
      <c r="K96" s="20">
        <v>3257.36</v>
      </c>
      <c r="L96">
        <v>18.399999999999999</v>
      </c>
      <c r="M96" s="7"/>
      <c r="N96" s="7">
        <v>4</v>
      </c>
      <c r="O96" s="7">
        <v>0</v>
      </c>
      <c r="P96" s="7">
        <v>90022</v>
      </c>
      <c r="Q96" s="7">
        <v>167860</v>
      </c>
      <c r="R96" s="8">
        <f>(Таблица2[[#This Row],[Кредитный рейтинг]]-MIN(F:F))/(MAX(F:F)-MIN(F:F))</f>
        <v>0.7151515151515152</v>
      </c>
      <c r="S96">
        <f>(Таблица2[[#This Row],[Срок кредитной истории (лет)]]-MIN(L:L))/(MAX(L:L)-MIN(L:L))</f>
        <v>0.30482456140350872</v>
      </c>
      <c r="T96" s="8">
        <f>(Таблица2[[#This Row],[Срок с последнего нарушения кредитного договора (мес.)]]-MIN(M:M))/(MAX(M:M)-MIN(M:M))</f>
        <v>0</v>
      </c>
      <c r="U96">
        <f>(Таблица2[[#This Row],[Количество кредитных карт]]-MIN(N:N))/(MAX(N:N)-MIN(N:N))</f>
        <v>4.878048780487805E-2</v>
      </c>
      <c r="V96" s="37">
        <f>(Таблица2[[#This Row],[Число нарушений кредитных договоров]]-MIN(O:O))/(MAX(O:O)-MIN(O:O))</f>
        <v>0</v>
      </c>
      <c r="W96" s="37">
        <f>((Таблица2[[#This Row],[Размер кредита]]-AVERAGE(D:D)))/STDEV(D:D)</f>
        <v>0.20319990225197501</v>
      </c>
      <c r="X96" s="37">
        <f>((Таблица2[[#This Row],[Годовой доход]]-AVERAGE(G:G)))/STDEV(G:G)</f>
        <v>-1.0374864473919416</v>
      </c>
      <c r="Y96" s="38">
        <f>(Таблица2[[#This Row],[Годовой доход]]-AVERAGE(G:G))/STDEV(G:G)</f>
        <v>-1.0374864473919416</v>
      </c>
      <c r="Z96" s="38">
        <f>(Таблица2[[#This Row],[Текущий баланс кредитов]]-AVERAGE(P:P))/STDEV(P:P)</f>
        <v>-0.62007593472797662</v>
      </c>
      <c r="AA96" s="38">
        <f>(Таблица2[[#This Row],[Максимальный выданный кредит]]-AVERAGE(Q:Q))/STDEV(Q:Q)</f>
        <v>-0.1349034734321071</v>
      </c>
    </row>
    <row r="97" spans="1:27" x14ac:dyDescent="0.2">
      <c r="A97" s="7">
        <v>145</v>
      </c>
      <c r="B97" s="7" t="s">
        <v>232</v>
      </c>
      <c r="C97" s="7" t="s">
        <v>16</v>
      </c>
      <c r="D97" s="18">
        <v>537878</v>
      </c>
      <c r="E97" s="7" t="s">
        <v>17</v>
      </c>
      <c r="F97" s="7">
        <v>743</v>
      </c>
      <c r="G97" s="19">
        <v>1296807</v>
      </c>
      <c r="H97" s="7" t="s">
        <v>74</v>
      </c>
      <c r="I97" s="7" t="s">
        <v>19</v>
      </c>
      <c r="J97" s="7" t="s">
        <v>23</v>
      </c>
      <c r="K97" s="20">
        <v>24963.53</v>
      </c>
      <c r="L97">
        <v>23.5</v>
      </c>
      <c r="M97" s="7">
        <v>70</v>
      </c>
      <c r="N97" s="7">
        <v>12</v>
      </c>
      <c r="O97" s="7">
        <v>0</v>
      </c>
      <c r="P97" s="7">
        <v>249223</v>
      </c>
      <c r="Q97" s="7">
        <v>515306</v>
      </c>
      <c r="R97" s="8">
        <f>(Таблица2[[#This Row],[Кредитный рейтинг]]-MIN(F:F))/(MAX(F:F)-MIN(F:F))</f>
        <v>0.95151515151515154</v>
      </c>
      <c r="S97">
        <f>(Таблица2[[#This Row],[Срок кредитной истории (лет)]]-MIN(L:L))/(MAX(L:L)-MIN(L:L))</f>
        <v>0.41666666666666663</v>
      </c>
      <c r="T97" s="8">
        <f>(Таблица2[[#This Row],[Срок с последнего нарушения кредитного договора (мес.)]]-MIN(M:M))/(MAX(M:M)-MIN(M:M))</f>
        <v>0.85365853658536583</v>
      </c>
      <c r="U97">
        <f>(Таблица2[[#This Row],[Количество кредитных карт]]-MIN(N:N))/(MAX(N:N)-MIN(N:N))</f>
        <v>0.24390243902439024</v>
      </c>
      <c r="V97" s="37">
        <f>(Таблица2[[#This Row],[Число нарушений кредитных договоров]]-MIN(O:O))/(MAX(O:O)-MIN(O:O))</f>
        <v>0</v>
      </c>
      <c r="W97" s="37">
        <f>((Таблица2[[#This Row],[Размер кредита]]-AVERAGE(D:D)))/STDEV(D:D)</f>
        <v>1.213758792393729</v>
      </c>
      <c r="X97" s="37">
        <f>((Таблица2[[#This Row],[Годовой доход]]-AVERAGE(G:G)))/STDEV(G:G)</f>
        <v>-6.8270195523639207E-2</v>
      </c>
      <c r="Y97" s="38">
        <f>(Таблица2[[#This Row],[Годовой доход]]-AVERAGE(G:G))/STDEV(G:G)</f>
        <v>-6.8270195523639207E-2</v>
      </c>
      <c r="Z97" s="38">
        <f>(Таблица2[[#This Row],[Текущий баланс кредитов]]-AVERAGE(P:P))/STDEV(P:P)</f>
        <v>-7.8546186347227834E-2</v>
      </c>
      <c r="AA97" s="38">
        <f>(Таблица2[[#This Row],[Максимальный выданный кредит]]-AVERAGE(Q:Q))/STDEV(Q:Q)</f>
        <v>-4.8075151488777654E-2</v>
      </c>
    </row>
    <row r="98" spans="1:27" x14ac:dyDescent="0.2">
      <c r="A98" s="8">
        <v>146</v>
      </c>
      <c r="B98" s="8" t="s">
        <v>234</v>
      </c>
      <c r="C98" s="8" t="s">
        <v>16</v>
      </c>
      <c r="D98" s="21">
        <v>196460</v>
      </c>
      <c r="E98" s="8" t="s">
        <v>17</v>
      </c>
      <c r="F98" s="8">
        <v>746</v>
      </c>
      <c r="G98" s="22">
        <v>942590</v>
      </c>
      <c r="H98" s="8" t="s">
        <v>42</v>
      </c>
      <c r="I98" s="8" t="s">
        <v>19</v>
      </c>
      <c r="J98" s="8" t="s">
        <v>23</v>
      </c>
      <c r="K98" s="23">
        <v>15160.1</v>
      </c>
      <c r="L98">
        <v>14.3</v>
      </c>
      <c r="M98" s="8"/>
      <c r="N98" s="8">
        <v>8</v>
      </c>
      <c r="O98" s="8">
        <v>0</v>
      </c>
      <c r="P98" s="8">
        <v>138700</v>
      </c>
      <c r="Q98" s="8">
        <v>410718</v>
      </c>
      <c r="R98" s="8">
        <f>(Таблица2[[#This Row],[Кредитный рейтинг]]-MIN(F:F))/(MAX(F:F)-MIN(F:F))</f>
        <v>0.96969696969696972</v>
      </c>
      <c r="S98">
        <f>(Таблица2[[#This Row],[Срок кредитной истории (лет)]]-MIN(L:L))/(MAX(L:L)-MIN(L:L))</f>
        <v>0.21491228070175439</v>
      </c>
      <c r="T98" s="8">
        <f>(Таблица2[[#This Row],[Срок с последнего нарушения кредитного договора (мес.)]]-MIN(M:M))/(MAX(M:M)-MIN(M:M))</f>
        <v>0</v>
      </c>
      <c r="U98">
        <f>(Таблица2[[#This Row],[Количество кредитных карт]]-MIN(N:N))/(MAX(N:N)-MIN(N:N))</f>
        <v>0.14634146341463414</v>
      </c>
      <c r="V98" s="37">
        <f>(Таблица2[[#This Row],[Число нарушений кредитных договоров]]-MIN(O:O))/(MAX(O:O)-MIN(O:O))</f>
        <v>0</v>
      </c>
      <c r="W98" s="37">
        <f>((Таблица2[[#This Row],[Размер кредита]]-AVERAGE(D:D)))/STDEV(D:D)</f>
        <v>-0.61131550251024869</v>
      </c>
      <c r="X98" s="37">
        <f>((Таблица2[[#This Row],[Годовой доход]]-AVERAGE(G:G)))/STDEV(G:G)</f>
        <v>-0.49767913070700293</v>
      </c>
      <c r="Y98" s="38">
        <f>(Таблица2[[#This Row],[Годовой доход]]-AVERAGE(G:G))/STDEV(G:G)</f>
        <v>-0.49767913070700293</v>
      </c>
      <c r="Z98" s="38">
        <f>(Таблица2[[#This Row],[Текущий баланс кредитов]]-AVERAGE(P:P))/STDEV(P:P)</f>
        <v>-0.45449541016042938</v>
      </c>
      <c r="AA98" s="38">
        <f>(Таблица2[[#This Row],[Максимальный выданный кредит]]-AVERAGE(Q:Q))/STDEV(Q:Q)</f>
        <v>-7.4212164248771834E-2</v>
      </c>
    </row>
    <row r="99" spans="1:27" x14ac:dyDescent="0.2">
      <c r="A99" s="8">
        <v>147</v>
      </c>
      <c r="B99" s="8" t="s">
        <v>236</v>
      </c>
      <c r="C99" s="8" t="s">
        <v>16</v>
      </c>
      <c r="D99" s="21">
        <v>214786</v>
      </c>
      <c r="E99" s="8" t="s">
        <v>17</v>
      </c>
      <c r="F99" s="8">
        <v>723</v>
      </c>
      <c r="G99" s="22">
        <v>883329</v>
      </c>
      <c r="H99" s="8" t="s">
        <v>53</v>
      </c>
      <c r="I99" s="8" t="s">
        <v>19</v>
      </c>
      <c r="J99" s="8" t="s">
        <v>23</v>
      </c>
      <c r="K99" s="23">
        <v>11924.97</v>
      </c>
      <c r="L99">
        <v>14.3</v>
      </c>
      <c r="M99" s="8">
        <v>79</v>
      </c>
      <c r="N99" s="8">
        <v>5</v>
      </c>
      <c r="O99" s="8">
        <v>0</v>
      </c>
      <c r="P99" s="8">
        <v>154755</v>
      </c>
      <c r="Q99" s="8">
        <v>193314</v>
      </c>
      <c r="R99" s="8">
        <f>(Таблица2[[#This Row],[Кредитный рейтинг]]-MIN(F:F))/(MAX(F:F)-MIN(F:F))</f>
        <v>0.83030303030303032</v>
      </c>
      <c r="S99">
        <f>(Таблица2[[#This Row],[Срок кредитной истории (лет)]]-MIN(L:L))/(MAX(L:L)-MIN(L:L))</f>
        <v>0.21491228070175439</v>
      </c>
      <c r="T99" s="8">
        <f>(Таблица2[[#This Row],[Срок с последнего нарушения кредитного договора (мес.)]]-MIN(M:M))/(MAX(M:M)-MIN(M:M))</f>
        <v>0.96341463414634143</v>
      </c>
      <c r="U99">
        <f>(Таблица2[[#This Row],[Количество кредитных карт]]-MIN(N:N))/(MAX(N:N)-MIN(N:N))</f>
        <v>7.3170731707317069E-2</v>
      </c>
      <c r="V99" s="37">
        <f>(Таблица2[[#This Row],[Число нарушений кредитных договоров]]-MIN(O:O))/(MAX(O:O)-MIN(O:O))</f>
        <v>0</v>
      </c>
      <c r="W99" s="37">
        <f>((Таблица2[[#This Row],[Размер кредита]]-AVERAGE(D:D)))/STDEV(D:D)</f>
        <v>-0.51335256110584027</v>
      </c>
      <c r="X99" s="37">
        <f>((Таблица2[[#This Row],[Годовой доход]]-AVERAGE(G:G)))/STDEV(G:G)</f>
        <v>-0.56951984673108225</v>
      </c>
      <c r="Y99" s="38">
        <f>(Таблица2[[#This Row],[Годовой доход]]-AVERAGE(G:G))/STDEV(G:G)</f>
        <v>-0.56951984673108225</v>
      </c>
      <c r="Z99" s="38">
        <f>(Таблица2[[#This Row],[Текущий баланс кредитов]]-AVERAGE(P:P))/STDEV(P:P)</f>
        <v>-0.39988356657745611</v>
      </c>
      <c r="AA99" s="38">
        <f>(Таблица2[[#This Row],[Максимальный выданный кредит]]-AVERAGE(Q:Q))/STDEV(Q:Q)</f>
        <v>-0.12854240406666467</v>
      </c>
    </row>
    <row r="100" spans="1:27" x14ac:dyDescent="0.2">
      <c r="A100" s="8">
        <v>148</v>
      </c>
      <c r="B100" s="8" t="s">
        <v>238</v>
      </c>
      <c r="C100" s="8" t="s">
        <v>16</v>
      </c>
      <c r="D100" s="21">
        <v>109538</v>
      </c>
      <c r="E100" s="8" t="s">
        <v>17</v>
      </c>
      <c r="F100" s="8">
        <v>697</v>
      </c>
      <c r="G100" s="22">
        <v>567606</v>
      </c>
      <c r="H100" s="8" t="s">
        <v>55</v>
      </c>
      <c r="I100" s="8" t="s">
        <v>19</v>
      </c>
      <c r="J100" s="8" t="s">
        <v>23</v>
      </c>
      <c r="K100" s="23">
        <v>5770.68</v>
      </c>
      <c r="L100">
        <v>12</v>
      </c>
      <c r="M100" s="8">
        <v>62</v>
      </c>
      <c r="N100" s="8">
        <v>10</v>
      </c>
      <c r="O100" s="8">
        <v>0</v>
      </c>
      <c r="P100" s="8">
        <v>86716</v>
      </c>
      <c r="Q100" s="8">
        <v>151206</v>
      </c>
      <c r="R100" s="8">
        <f>(Таблица2[[#This Row],[Кредитный рейтинг]]-MIN(F:F))/(MAX(F:F)-MIN(F:F))</f>
        <v>0.67272727272727273</v>
      </c>
      <c r="S100">
        <f>(Таблица2[[#This Row],[Срок кредитной истории (лет)]]-MIN(L:L))/(MAX(L:L)-MIN(L:L))</f>
        <v>0.1644736842105263</v>
      </c>
      <c r="T100" s="8">
        <f>(Таблица2[[#This Row],[Срок с последнего нарушения кредитного договора (мес.)]]-MIN(M:M))/(MAX(M:M)-MIN(M:M))</f>
        <v>0.75609756097560976</v>
      </c>
      <c r="U100">
        <f>(Таблица2[[#This Row],[Количество кредитных карт]]-MIN(N:N))/(MAX(N:N)-MIN(N:N))</f>
        <v>0.1951219512195122</v>
      </c>
      <c r="V100" s="37">
        <f>(Таблица2[[#This Row],[Число нарушений кредитных договоров]]-MIN(O:O))/(MAX(O:O)-MIN(O:O))</f>
        <v>0</v>
      </c>
      <c r="W100" s="37">
        <f>((Таблица2[[#This Row],[Размер кредита]]-AVERAGE(D:D)))/STDEV(D:D)</f>
        <v>-1.0759632593995854</v>
      </c>
      <c r="X100" s="37">
        <f>((Таблица2[[#This Row],[Годовой доход]]-AVERAGE(G:G)))/STDEV(G:G)</f>
        <v>-0.95226341139030846</v>
      </c>
      <c r="Y100" s="38">
        <f>(Таблица2[[#This Row],[Годовой доход]]-AVERAGE(G:G))/STDEV(G:G)</f>
        <v>-0.95226341139030846</v>
      </c>
      <c r="Z100" s="38">
        <f>(Таблица2[[#This Row],[Текущий баланс кредитов]]-AVERAGE(P:P))/STDEV(P:P)</f>
        <v>-0.63132145044802079</v>
      </c>
      <c r="AA100" s="38">
        <f>(Таблица2[[#This Row],[Максимальный выданный кредит]]-AVERAGE(Q:Q))/STDEV(Q:Q)</f>
        <v>-0.13906538312064634</v>
      </c>
    </row>
    <row r="101" spans="1:27" x14ac:dyDescent="0.2">
      <c r="A101" s="7">
        <v>150</v>
      </c>
      <c r="B101" s="7" t="s">
        <v>239</v>
      </c>
      <c r="C101" s="7" t="s">
        <v>16</v>
      </c>
      <c r="D101" s="18">
        <v>117986</v>
      </c>
      <c r="E101" s="7" t="s">
        <v>17</v>
      </c>
      <c r="F101" s="7">
        <v>694</v>
      </c>
      <c r="G101" s="19">
        <v>1886890</v>
      </c>
      <c r="H101" s="7" t="s">
        <v>31</v>
      </c>
      <c r="I101" s="7" t="s">
        <v>32</v>
      </c>
      <c r="J101" s="7" t="s">
        <v>23</v>
      </c>
      <c r="K101" s="20">
        <v>3207.77</v>
      </c>
      <c r="L101">
        <v>13.6</v>
      </c>
      <c r="M101" s="7">
        <v>19</v>
      </c>
      <c r="N101" s="7">
        <v>7</v>
      </c>
      <c r="O101" s="7">
        <v>0</v>
      </c>
      <c r="P101" s="7">
        <v>80408</v>
      </c>
      <c r="Q101" s="7">
        <v>351296</v>
      </c>
      <c r="R101" s="8">
        <f>(Таблица2[[#This Row],[Кредитный рейтинг]]-MIN(F:F))/(MAX(F:F)-MIN(F:F))</f>
        <v>0.65454545454545454</v>
      </c>
      <c r="S101">
        <f>(Таблица2[[#This Row],[Срок кредитной истории (лет)]]-MIN(L:L))/(MAX(L:L)-MIN(L:L))</f>
        <v>0.19956140350877191</v>
      </c>
      <c r="T101" s="8">
        <f>(Таблица2[[#This Row],[Срок с последнего нарушения кредитного договора (мес.)]]-MIN(M:M))/(MAX(M:M)-MIN(M:M))</f>
        <v>0.23170731707317074</v>
      </c>
      <c r="U101">
        <f>(Таблица2[[#This Row],[Количество кредитных карт]]-MIN(N:N))/(MAX(N:N)-MIN(N:N))</f>
        <v>0.12195121951219512</v>
      </c>
      <c r="V101" s="37">
        <f>(Таблица2[[#This Row],[Число нарушений кредитных договоров]]-MIN(O:O))/(MAX(O:O)-MIN(O:O))</f>
        <v>0</v>
      </c>
      <c r="W101" s="37">
        <f>((Таблица2[[#This Row],[Размер кредита]]-AVERAGE(D:D)))/STDEV(D:D)</f>
        <v>-1.0308038722455724</v>
      </c>
      <c r="X101" s="37">
        <f>((Таблица2[[#This Row],[Годовой доход]]-AVERAGE(G:G)))/STDEV(G:G)</f>
        <v>0.64707354207169021</v>
      </c>
      <c r="Y101" s="38">
        <f>(Таблица2[[#This Row],[Годовой доход]]-AVERAGE(G:G))/STDEV(G:G)</f>
        <v>0.64707354207169021</v>
      </c>
      <c r="Z101" s="38">
        <f>(Таблица2[[#This Row],[Текущий баланс кредитов]]-AVERAGE(P:P))/STDEV(P:P)</f>
        <v>-0.65277841147707061</v>
      </c>
      <c r="AA101" s="38">
        <f>(Таблица2[[#This Row],[Максимальный выданный кредит]]-AVERAGE(Q:Q))/STDEV(Q:Q)</f>
        <v>-8.9061989967060495E-2</v>
      </c>
    </row>
    <row r="102" spans="1:27" x14ac:dyDescent="0.2">
      <c r="A102" s="7">
        <v>151</v>
      </c>
      <c r="B102" s="7" t="s">
        <v>240</v>
      </c>
      <c r="C102" s="7" t="s">
        <v>16</v>
      </c>
      <c r="D102" s="18">
        <v>133804</v>
      </c>
      <c r="E102" s="7" t="s">
        <v>17</v>
      </c>
      <c r="F102" s="7">
        <v>725</v>
      </c>
      <c r="G102" s="19">
        <v>1386734</v>
      </c>
      <c r="H102" s="7" t="s">
        <v>49</v>
      </c>
      <c r="I102" s="7" t="s">
        <v>19</v>
      </c>
      <c r="J102" s="7" t="s">
        <v>80</v>
      </c>
      <c r="K102" s="20">
        <v>16756.48</v>
      </c>
      <c r="L102">
        <v>50.1</v>
      </c>
      <c r="M102" s="7"/>
      <c r="N102" s="7">
        <v>11</v>
      </c>
      <c r="O102" s="7">
        <v>0</v>
      </c>
      <c r="P102" s="7">
        <v>105450</v>
      </c>
      <c r="Q102" s="7">
        <v>260898</v>
      </c>
      <c r="R102" s="8">
        <f>(Таблица2[[#This Row],[Кредитный рейтинг]]-MIN(F:F))/(MAX(F:F)-MIN(F:F))</f>
        <v>0.84242424242424241</v>
      </c>
      <c r="S102">
        <f>(Таблица2[[#This Row],[Срок кредитной истории (лет)]]-MIN(L:L))/(MAX(L:L)-MIN(L:L))</f>
        <v>1</v>
      </c>
      <c r="T102" s="8">
        <f>(Таблица2[[#This Row],[Срок с последнего нарушения кредитного договора (мес.)]]-MIN(M:M))/(MAX(M:M)-MIN(M:M))</f>
        <v>0</v>
      </c>
      <c r="U102">
        <f>(Таблица2[[#This Row],[Количество кредитных карт]]-MIN(N:N))/(MAX(N:N)-MIN(N:N))</f>
        <v>0.21951219512195122</v>
      </c>
      <c r="V102" s="37">
        <f>(Таблица2[[#This Row],[Число нарушений кредитных договоров]]-MIN(O:O))/(MAX(O:O)-MIN(O:O))</f>
        <v>0</v>
      </c>
      <c r="W102" s="37">
        <f>((Таблица2[[#This Row],[Размер кредита]]-AVERAGE(D:D)))/STDEV(D:D)</f>
        <v>-0.9462476239025116</v>
      </c>
      <c r="X102" s="37">
        <f>((Таблица2[[#This Row],[Годовой доход]]-AVERAGE(G:G)))/STDEV(G:G)</f>
        <v>4.0746190799530901E-2</v>
      </c>
      <c r="Y102" s="38">
        <f>(Таблица2[[#This Row],[Годовой доход]]-AVERAGE(G:G))/STDEV(G:G)</f>
        <v>4.0746190799530901E-2</v>
      </c>
      <c r="Z102" s="38">
        <f>(Таблица2[[#This Row],[Текущий баланс кредитов]]-AVERAGE(P:P))/STDEV(P:P)</f>
        <v>-0.56759686136777032</v>
      </c>
      <c r="AA102" s="38">
        <f>(Таблица2[[#This Row],[Максимальный выданный кредит]]-AVERAGE(Q:Q))/STDEV(Q:Q)</f>
        <v>-0.11165285774804831</v>
      </c>
    </row>
    <row r="103" spans="1:27" x14ac:dyDescent="0.2">
      <c r="A103" s="8">
        <v>152</v>
      </c>
      <c r="B103" s="8" t="s">
        <v>241</v>
      </c>
      <c r="C103" s="8" t="s">
        <v>16</v>
      </c>
      <c r="D103" s="21">
        <v>87846</v>
      </c>
      <c r="E103" s="8" t="s">
        <v>17</v>
      </c>
      <c r="F103" s="8">
        <v>736</v>
      </c>
      <c r="G103" s="22">
        <v>625879</v>
      </c>
      <c r="H103" s="8" t="s">
        <v>49</v>
      </c>
      <c r="I103" s="8" t="s">
        <v>25</v>
      </c>
      <c r="J103" s="8" t="s">
        <v>23</v>
      </c>
      <c r="K103" s="23">
        <v>6988.96</v>
      </c>
      <c r="L103">
        <v>14.5</v>
      </c>
      <c r="M103" s="8">
        <v>56</v>
      </c>
      <c r="N103" s="8">
        <v>16</v>
      </c>
      <c r="O103" s="8">
        <v>0</v>
      </c>
      <c r="P103" s="8">
        <v>96330</v>
      </c>
      <c r="Q103" s="8">
        <v>714978</v>
      </c>
      <c r="R103" s="8">
        <f>(Таблица2[[#This Row],[Кредитный рейтинг]]-MIN(F:F))/(MAX(F:F)-MIN(F:F))</f>
        <v>0.90909090909090906</v>
      </c>
      <c r="S103">
        <f>(Таблица2[[#This Row],[Срок кредитной истории (лет)]]-MIN(L:L))/(MAX(L:L)-MIN(L:L))</f>
        <v>0.21929824561403508</v>
      </c>
      <c r="T103" s="8">
        <f>(Таблица2[[#This Row],[Срок с последнего нарушения кредитного договора (мес.)]]-MIN(M:M))/(MAX(M:M)-MIN(M:M))</f>
        <v>0.68292682926829273</v>
      </c>
      <c r="U103">
        <f>(Таблица2[[#This Row],[Количество кредитных карт]]-MIN(N:N))/(MAX(N:N)-MIN(N:N))</f>
        <v>0.34146341463414637</v>
      </c>
      <c r="V103" s="37">
        <f>(Таблица2[[#This Row],[Число нарушений кредитных договоров]]-MIN(O:O))/(MAX(O:O)-MIN(O:O))</f>
        <v>0</v>
      </c>
      <c r="W103" s="37">
        <f>((Таблица2[[#This Row],[Размер кредита]]-AVERAGE(D:D)))/STDEV(D:D)</f>
        <v>-1.1919193941231707</v>
      </c>
      <c r="X103" s="37">
        <f>((Таблица2[[#This Row],[Годовой доход]]-AVERAGE(G:G)))/STDEV(G:G)</f>
        <v>-0.88162042452084666</v>
      </c>
      <c r="Y103" s="38">
        <f>(Таблица2[[#This Row],[Годовой доход]]-AVERAGE(G:G))/STDEV(G:G)</f>
        <v>-0.88162042452084666</v>
      </c>
      <c r="Z103" s="38">
        <f>(Таблица2[[#This Row],[Текущий баланс кредитов]]-AVERAGE(P:P))/STDEV(P:P)</f>
        <v>-0.5986189736989268</v>
      </c>
      <c r="AA103" s="38">
        <f>(Таблица2[[#This Row],[Максимальный выданный кредит]]-AVERAGE(Q:Q))/STDEV(Q:Q)</f>
        <v>1.8237815801552904E-3</v>
      </c>
    </row>
    <row r="104" spans="1:27" x14ac:dyDescent="0.2">
      <c r="A104" s="8">
        <v>153</v>
      </c>
      <c r="B104" s="8" t="s">
        <v>243</v>
      </c>
      <c r="C104" s="8" t="s">
        <v>34</v>
      </c>
      <c r="D104" s="21">
        <v>332684</v>
      </c>
      <c r="E104" s="8" t="s">
        <v>28</v>
      </c>
      <c r="F104" s="8">
        <v>722</v>
      </c>
      <c r="G104" s="22">
        <v>881087</v>
      </c>
      <c r="H104" s="8" t="s">
        <v>22</v>
      </c>
      <c r="I104" s="8" t="s">
        <v>19</v>
      </c>
      <c r="J104" s="8" t="s">
        <v>23</v>
      </c>
      <c r="K104" s="23">
        <v>12702.26</v>
      </c>
      <c r="L104">
        <v>13.2</v>
      </c>
      <c r="M104" s="8"/>
      <c r="N104" s="8">
        <v>9</v>
      </c>
      <c r="O104" s="8">
        <v>0</v>
      </c>
      <c r="P104" s="8">
        <v>472226</v>
      </c>
      <c r="Q104" s="8">
        <v>640266</v>
      </c>
      <c r="R104" s="8">
        <f>(Таблица2[[#This Row],[Кредитный рейтинг]]-MIN(F:F))/(MAX(F:F)-MIN(F:F))</f>
        <v>0.82424242424242422</v>
      </c>
      <c r="S104">
        <f>(Таблица2[[#This Row],[Срок кредитной истории (лет)]]-MIN(L:L))/(MAX(L:L)-MIN(L:L))</f>
        <v>0.19078947368421051</v>
      </c>
      <c r="T104" s="8">
        <f>(Таблица2[[#This Row],[Срок с последнего нарушения кредитного договора (мес.)]]-MIN(M:M))/(MAX(M:M)-MIN(M:M))</f>
        <v>0</v>
      </c>
      <c r="U104">
        <f>(Таблица2[[#This Row],[Количество кредитных карт]]-MIN(N:N))/(MAX(N:N)-MIN(N:N))</f>
        <v>0.17073170731707318</v>
      </c>
      <c r="V104" s="37">
        <f>(Таблица2[[#This Row],[Число нарушений кредитных договоров]]-MIN(O:O))/(MAX(O:O)-MIN(O:O))</f>
        <v>0</v>
      </c>
      <c r="W104" s="37">
        <f>((Таблица2[[#This Row],[Размер кредита]]-AVERAGE(D:D)))/STDEV(D:D)</f>
        <v>0.11687961534821062</v>
      </c>
      <c r="X104" s="37">
        <f>((Таблица2[[#This Row],[Годовой доход]]-AVERAGE(G:G)))/STDEV(G:G)</f>
        <v>-0.57223777058194514</v>
      </c>
      <c r="Y104" s="38">
        <f>(Таблица2[[#This Row],[Годовой доход]]-AVERAGE(G:G))/STDEV(G:G)</f>
        <v>-0.57223777058194514</v>
      </c>
      <c r="Z104" s="38">
        <f>(Таблица2[[#This Row],[Текущий баланс кредитов]]-AVERAGE(P:P))/STDEV(P:P)</f>
        <v>0.68000908955023587</v>
      </c>
      <c r="AA104" s="38">
        <f>(Таблица2[[#This Row],[Максимальный выданный кредит]]-AVERAGE(Q:Q))/STDEV(Q:Q)</f>
        <v>-1.6847084076752627E-2</v>
      </c>
    </row>
    <row r="105" spans="1:27" x14ac:dyDescent="0.2">
      <c r="A105" s="8">
        <v>154</v>
      </c>
      <c r="B105" s="8" t="s">
        <v>244</v>
      </c>
      <c r="C105" s="8" t="s">
        <v>16</v>
      </c>
      <c r="D105" s="21">
        <v>190498</v>
      </c>
      <c r="E105" s="8" t="s">
        <v>17</v>
      </c>
      <c r="F105" s="8">
        <v>706</v>
      </c>
      <c r="G105" s="22">
        <v>892164</v>
      </c>
      <c r="H105" s="8" t="s">
        <v>74</v>
      </c>
      <c r="I105" s="8" t="s">
        <v>32</v>
      </c>
      <c r="J105" s="8" t="s">
        <v>23</v>
      </c>
      <c r="K105" s="23">
        <v>8996.1200000000008</v>
      </c>
      <c r="L105">
        <v>33.1</v>
      </c>
      <c r="M105" s="8">
        <v>64</v>
      </c>
      <c r="N105" s="8">
        <v>6</v>
      </c>
      <c r="O105" s="8">
        <v>0</v>
      </c>
      <c r="P105" s="8">
        <v>88160</v>
      </c>
      <c r="Q105" s="8">
        <v>117744</v>
      </c>
      <c r="R105" s="8">
        <f>(Таблица2[[#This Row],[Кредитный рейтинг]]-MIN(F:F))/(MAX(F:F)-MIN(F:F))</f>
        <v>0.72727272727272729</v>
      </c>
      <c r="S105">
        <f>(Таблица2[[#This Row],[Срок кредитной истории (лет)]]-MIN(L:L))/(MAX(L:L)-MIN(L:L))</f>
        <v>0.62719298245614041</v>
      </c>
      <c r="T105" s="8">
        <f>(Таблица2[[#This Row],[Срок с последнего нарушения кредитного договора (мес.)]]-MIN(M:M))/(MAX(M:M)-MIN(M:M))</f>
        <v>0.78048780487804881</v>
      </c>
      <c r="U105">
        <f>(Таблица2[[#This Row],[Количество кредитных карт]]-MIN(N:N))/(MAX(N:N)-MIN(N:N))</f>
        <v>9.7560975609756101E-2</v>
      </c>
      <c r="V105" s="37">
        <f>(Таблица2[[#This Row],[Число нарушений кредитных договоров]]-MIN(O:O))/(MAX(O:O)-MIN(O:O))</f>
        <v>0</v>
      </c>
      <c r="W105" s="37">
        <f>((Таблица2[[#This Row],[Размер кредита]]-AVERAGE(D:D)))/STDEV(D:D)</f>
        <v>-0.64318579917362761</v>
      </c>
      <c r="X105" s="37">
        <f>((Таблица2[[#This Row],[Годовой доход]]-AVERAGE(G:G)))/STDEV(G:G)</f>
        <v>-0.55880938409844461</v>
      </c>
      <c r="Y105" s="38">
        <f>(Таблица2[[#This Row],[Годовой доход]]-AVERAGE(G:G))/STDEV(G:G)</f>
        <v>-0.55880938409844461</v>
      </c>
      <c r="Z105" s="38">
        <f>(Таблица2[[#This Row],[Текущий баланс кредитов]]-AVERAGE(P:P))/STDEV(P:P)</f>
        <v>-0.62640961599558775</v>
      </c>
      <c r="AA105" s="38">
        <f>(Таблица2[[#This Row],[Максимальный выданный кредит]]-AVERAGE(Q:Q))/STDEV(Q:Q)</f>
        <v>-0.14742768779207063</v>
      </c>
    </row>
    <row r="106" spans="1:27" x14ac:dyDescent="0.2">
      <c r="A106" s="7">
        <v>155</v>
      </c>
      <c r="B106" s="7" t="s">
        <v>246</v>
      </c>
      <c r="C106" s="7" t="s">
        <v>16</v>
      </c>
      <c r="D106" s="18">
        <v>448822</v>
      </c>
      <c r="E106" s="7" t="s">
        <v>17</v>
      </c>
      <c r="F106" s="7">
        <v>741</v>
      </c>
      <c r="G106" s="19">
        <v>1027444</v>
      </c>
      <c r="H106" s="7" t="s">
        <v>74</v>
      </c>
      <c r="I106" s="7" t="s">
        <v>19</v>
      </c>
      <c r="J106" s="7" t="s">
        <v>23</v>
      </c>
      <c r="K106" s="20">
        <v>21576.400000000001</v>
      </c>
      <c r="L106">
        <v>23.9</v>
      </c>
      <c r="M106" s="7"/>
      <c r="N106" s="7">
        <v>8</v>
      </c>
      <c r="O106" s="7">
        <v>0</v>
      </c>
      <c r="P106" s="7">
        <v>669028</v>
      </c>
      <c r="Q106" s="7">
        <v>981838</v>
      </c>
      <c r="R106" s="8">
        <f>(Таблица2[[#This Row],[Кредитный рейтинг]]-MIN(F:F))/(MAX(F:F)-MIN(F:F))</f>
        <v>0.93939393939393945</v>
      </c>
      <c r="S106">
        <f>(Таблица2[[#This Row],[Срок кредитной истории (лет)]]-MIN(L:L))/(MAX(L:L)-MIN(L:L))</f>
        <v>0.425438596491228</v>
      </c>
      <c r="T106" s="8">
        <f>(Таблица2[[#This Row],[Срок с последнего нарушения кредитного договора (мес.)]]-MIN(M:M))/(MAX(M:M)-MIN(M:M))</f>
        <v>0</v>
      </c>
      <c r="U106">
        <f>(Таблица2[[#This Row],[Количество кредитных карт]]-MIN(N:N))/(MAX(N:N)-MIN(N:N))</f>
        <v>0.14634146341463414</v>
      </c>
      <c r="V106" s="37">
        <f>(Таблица2[[#This Row],[Число нарушений кредитных договоров]]-MIN(O:O))/(MAX(O:O)-MIN(O:O))</f>
        <v>0</v>
      </c>
      <c r="W106" s="37">
        <f>((Таблица2[[#This Row],[Размер кредита]]-AVERAGE(D:D)))/STDEV(D:D)</f>
        <v>0.7377035861451755</v>
      </c>
      <c r="X106" s="37">
        <f>((Таблица2[[#This Row],[Годовой доход]]-AVERAGE(G:G)))/STDEV(G:G)</f>
        <v>-0.39481262292773445</v>
      </c>
      <c r="Y106" s="38">
        <f>(Таблица2[[#This Row],[Годовой доход]]-AVERAGE(G:G))/STDEV(G:G)</f>
        <v>-0.39481262292773445</v>
      </c>
      <c r="Z106" s="38">
        <f>(Таблица2[[#This Row],[Текущий баланс кредитов]]-AVERAGE(P:P))/STDEV(P:P)</f>
        <v>1.3494404218963147</v>
      </c>
      <c r="AA106" s="38">
        <f>(Таблица2[[#This Row],[Максимальный выданный кредит]]-AVERAGE(Q:Q))/STDEV(Q:Q)</f>
        <v>6.8513298782243937E-2</v>
      </c>
    </row>
    <row r="107" spans="1:27" x14ac:dyDescent="0.2">
      <c r="A107" s="7">
        <v>156</v>
      </c>
      <c r="B107" s="7" t="s">
        <v>248</v>
      </c>
      <c r="C107" s="7" t="s">
        <v>16</v>
      </c>
      <c r="D107" s="18">
        <v>229086</v>
      </c>
      <c r="E107" s="7" t="s">
        <v>17</v>
      </c>
      <c r="F107" s="7">
        <v>715</v>
      </c>
      <c r="G107" s="19">
        <v>787626</v>
      </c>
      <c r="H107" s="7" t="s">
        <v>18</v>
      </c>
      <c r="I107" s="7" t="s">
        <v>32</v>
      </c>
      <c r="J107" s="7" t="s">
        <v>23</v>
      </c>
      <c r="K107" s="20">
        <v>6543.79</v>
      </c>
      <c r="L107">
        <v>14.7</v>
      </c>
      <c r="M107" s="7">
        <v>36</v>
      </c>
      <c r="N107" s="7">
        <v>7</v>
      </c>
      <c r="O107" s="7">
        <v>1</v>
      </c>
      <c r="P107" s="7">
        <v>71231</v>
      </c>
      <c r="Q107" s="7">
        <v>152460</v>
      </c>
      <c r="R107" s="8">
        <f>(Таблица2[[#This Row],[Кредитный рейтинг]]-MIN(F:F))/(MAX(F:F)-MIN(F:F))</f>
        <v>0.78181818181818186</v>
      </c>
      <c r="S107">
        <f>(Таблица2[[#This Row],[Срок кредитной истории (лет)]]-MIN(L:L))/(MAX(L:L)-MIN(L:L))</f>
        <v>0.22368421052631576</v>
      </c>
      <c r="T107" s="8">
        <f>(Таблица2[[#This Row],[Срок с последнего нарушения кредитного договора (мес.)]]-MIN(M:M))/(MAX(M:M)-MIN(M:M))</f>
        <v>0.43902439024390244</v>
      </c>
      <c r="U107">
        <f>(Таблица2[[#This Row],[Количество кредитных карт]]-MIN(N:N))/(MAX(N:N)-MIN(N:N))</f>
        <v>0.12195121951219512</v>
      </c>
      <c r="V107" s="37">
        <f>(Таблица2[[#This Row],[Число нарушений кредитных договоров]]-MIN(O:O))/(MAX(O:O)-MIN(O:O))</f>
        <v>0.14285714285714285</v>
      </c>
      <c r="W107" s="37">
        <f>((Таблица2[[#This Row],[Размер кредита]]-AVERAGE(D:D)))/STDEV(D:D)</f>
        <v>-0.43691089014201623</v>
      </c>
      <c r="X107" s="37">
        <f>((Таблица2[[#This Row],[Годовой доход]]-AVERAGE(G:G)))/STDEV(G:G)</f>
        <v>-0.68553834195817032</v>
      </c>
      <c r="Y107" s="38">
        <f>(Таблица2[[#This Row],[Годовой доход]]-AVERAGE(G:G))/STDEV(G:G)</f>
        <v>-0.68553834195817032</v>
      </c>
      <c r="Z107" s="38">
        <f>(Таблица2[[#This Row],[Текущий баланс кредитов]]-AVERAGE(P:P))/STDEV(P:P)</f>
        <v>-0.68399441201029676</v>
      </c>
      <c r="AA107" s="38">
        <f>(Таблица2[[#This Row],[Максимальный выданный кредит]]-AVERAGE(Q:Q))/STDEV(Q:Q)</f>
        <v>-0.13875200286668762</v>
      </c>
    </row>
    <row r="108" spans="1:27" x14ac:dyDescent="0.2">
      <c r="A108" s="8">
        <v>157</v>
      </c>
      <c r="B108" s="8" t="s">
        <v>250</v>
      </c>
      <c r="C108" s="8" t="s">
        <v>34</v>
      </c>
      <c r="D108" s="21">
        <v>393558</v>
      </c>
      <c r="E108" s="8" t="s">
        <v>28</v>
      </c>
      <c r="F108" s="8">
        <v>678</v>
      </c>
      <c r="G108" s="22">
        <v>2317392</v>
      </c>
      <c r="H108" s="8" t="s">
        <v>42</v>
      </c>
      <c r="I108" s="8" t="s">
        <v>25</v>
      </c>
      <c r="J108" s="8" t="s">
        <v>23</v>
      </c>
      <c r="K108" s="23">
        <v>22015.3</v>
      </c>
      <c r="L108">
        <v>12.5</v>
      </c>
      <c r="M108" s="8">
        <v>27</v>
      </c>
      <c r="N108" s="8">
        <v>8</v>
      </c>
      <c r="O108" s="8">
        <v>0</v>
      </c>
      <c r="P108" s="8">
        <v>124184</v>
      </c>
      <c r="Q108" s="8">
        <v>145552</v>
      </c>
      <c r="R108" s="8">
        <f>(Таблица2[[#This Row],[Кредитный рейтинг]]-MIN(F:F))/(MAX(F:F)-MIN(F:F))</f>
        <v>0.55757575757575761</v>
      </c>
      <c r="S108">
        <f>(Таблица2[[#This Row],[Срок кредитной истории (лет)]]-MIN(L:L))/(MAX(L:L)-MIN(L:L))</f>
        <v>0.17543859649122806</v>
      </c>
      <c r="T108" s="8">
        <f>(Таблица2[[#This Row],[Срок с последнего нарушения кредитного договора (мес.)]]-MIN(M:M))/(MAX(M:M)-MIN(M:M))</f>
        <v>0.32926829268292684</v>
      </c>
      <c r="U108">
        <f>(Таблица2[[#This Row],[Количество кредитных карт]]-MIN(N:N))/(MAX(N:N)-MIN(N:N))</f>
        <v>0.14634146341463414</v>
      </c>
      <c r="V108" s="37">
        <f>(Таблица2[[#This Row],[Число нарушений кредитных договоров]]-MIN(O:O))/(MAX(O:O)-MIN(O:O))</f>
        <v>0</v>
      </c>
      <c r="W108" s="37">
        <f>((Таблица2[[#This Row],[Размер кредита]]-AVERAGE(D:D)))/STDEV(D:D)</f>
        <v>0.4422859285126739</v>
      </c>
      <c r="X108" s="37">
        <f>((Таблица2[[#This Row],[Годовой доход]]-AVERAGE(G:G)))/STDEV(G:G)</f>
        <v>1.1689609879433125</v>
      </c>
      <c r="Y108" s="38">
        <f>(Таблица2[[#This Row],[Годовой доход]]-AVERAGE(G:G))/STDEV(G:G)</f>
        <v>1.1689609879433125</v>
      </c>
      <c r="Z108" s="38">
        <f>(Таблица2[[#This Row],[Текущий баланс кредитов]]-AVERAGE(P:P))/STDEV(P:P)</f>
        <v>-0.50387227228751996</v>
      </c>
      <c r="AA108" s="38">
        <f>(Таблица2[[#This Row],[Максимальный выданный кредит]]-AVERAGE(Q:Q))/STDEV(Q:Q)</f>
        <v>-0.14047834321305663</v>
      </c>
    </row>
    <row r="109" spans="1:27" x14ac:dyDescent="0.2">
      <c r="A109" s="7">
        <v>158</v>
      </c>
      <c r="B109" s="7" t="s">
        <v>251</v>
      </c>
      <c r="C109" s="7" t="s">
        <v>16</v>
      </c>
      <c r="D109" s="18">
        <v>151954</v>
      </c>
      <c r="E109" s="7" t="s">
        <v>17</v>
      </c>
      <c r="F109" s="7">
        <v>707</v>
      </c>
      <c r="G109" s="19">
        <v>562419</v>
      </c>
      <c r="H109" s="7" t="s">
        <v>55</v>
      </c>
      <c r="I109" s="7" t="s">
        <v>32</v>
      </c>
      <c r="J109" s="7" t="s">
        <v>23</v>
      </c>
      <c r="K109" s="20">
        <v>14341.77</v>
      </c>
      <c r="L109">
        <v>17.5</v>
      </c>
      <c r="M109" s="7"/>
      <c r="N109" s="7">
        <v>9</v>
      </c>
      <c r="O109" s="7">
        <v>1</v>
      </c>
      <c r="P109" s="7">
        <v>107692</v>
      </c>
      <c r="Q109" s="7">
        <v>219142</v>
      </c>
      <c r="R109" s="8">
        <f>(Таблица2[[#This Row],[Кредитный рейтинг]]-MIN(F:F))/(MAX(F:F)-MIN(F:F))</f>
        <v>0.73333333333333328</v>
      </c>
      <c r="S109">
        <f>(Таблица2[[#This Row],[Срок кредитной истории (лет)]]-MIN(L:L))/(MAX(L:L)-MIN(L:L))</f>
        <v>0.28508771929824561</v>
      </c>
      <c r="T109" s="8">
        <f>(Таблица2[[#This Row],[Срок с последнего нарушения кредитного договора (мес.)]]-MIN(M:M))/(MAX(M:M)-MIN(M:M))</f>
        <v>0</v>
      </c>
      <c r="U109">
        <f>(Таблица2[[#This Row],[Количество кредитных карт]]-MIN(N:N))/(MAX(N:N)-MIN(N:N))</f>
        <v>0.17073170731707318</v>
      </c>
      <c r="V109" s="37">
        <f>(Таблица2[[#This Row],[Число нарушений кредитных договоров]]-MIN(O:O))/(MAX(O:O)-MIN(O:O))</f>
        <v>0.14285714285714285</v>
      </c>
      <c r="W109" s="37">
        <f>((Таблица2[[#This Row],[Размер кредита]]-AVERAGE(D:D)))/STDEV(D:D)</f>
        <v>-0.84922550306381184</v>
      </c>
      <c r="X109" s="37">
        <f>((Таблица2[[#This Row],[Годовой доход]]-AVERAGE(G:G)))/STDEV(G:G)</f>
        <v>-0.9585514894520506</v>
      </c>
      <c r="Y109" s="38">
        <f>(Таблица2[[#This Row],[Годовой доход]]-AVERAGE(G:G))/STDEV(G:G)</f>
        <v>-0.9585514894520506</v>
      </c>
      <c r="Z109" s="38">
        <f>(Таблица2[[#This Row],[Текущий баланс кредитов]]-AVERAGE(P:P))/STDEV(P:P)</f>
        <v>-0.55997059208636113</v>
      </c>
      <c r="AA109" s="38">
        <f>(Таблица2[[#This Row],[Максимальный выданный кредит]]-AVERAGE(Q:Q))/STDEV(Q:Q)</f>
        <v>-0.12208787041495386</v>
      </c>
    </row>
    <row r="110" spans="1:27" x14ac:dyDescent="0.2">
      <c r="A110" s="7">
        <v>160</v>
      </c>
      <c r="B110" s="7" t="s">
        <v>253</v>
      </c>
      <c r="C110" s="7" t="s">
        <v>16</v>
      </c>
      <c r="D110" s="18">
        <v>254562</v>
      </c>
      <c r="E110" s="7" t="s">
        <v>17</v>
      </c>
      <c r="F110" s="7">
        <v>738</v>
      </c>
      <c r="G110" s="19">
        <v>669123</v>
      </c>
      <c r="H110" s="7" t="s">
        <v>79</v>
      </c>
      <c r="I110" s="7" t="s">
        <v>32</v>
      </c>
      <c r="J110" s="7" t="s">
        <v>23</v>
      </c>
      <c r="K110" s="20">
        <v>13549.66</v>
      </c>
      <c r="L110">
        <v>43.3</v>
      </c>
      <c r="M110" s="7"/>
      <c r="N110" s="7">
        <v>13</v>
      </c>
      <c r="O110" s="7">
        <v>0</v>
      </c>
      <c r="P110" s="7">
        <v>261383</v>
      </c>
      <c r="Q110" s="7">
        <v>743600</v>
      </c>
      <c r="R110" s="8">
        <f>(Таблица2[[#This Row],[Кредитный рейтинг]]-MIN(F:F))/(MAX(F:F)-MIN(F:F))</f>
        <v>0.92121212121212126</v>
      </c>
      <c r="S110">
        <f>(Таблица2[[#This Row],[Срок кредитной истории (лет)]]-MIN(L:L))/(MAX(L:L)-MIN(L:L))</f>
        <v>0.85087719298245601</v>
      </c>
      <c r="T110" s="8">
        <f>(Таблица2[[#This Row],[Срок с последнего нарушения кредитного договора (мес.)]]-MIN(M:M))/(MAX(M:M)-MIN(M:M))</f>
        <v>0</v>
      </c>
      <c r="U110">
        <f>(Таблица2[[#This Row],[Количество кредитных карт]]-MIN(N:N))/(MAX(N:N)-MIN(N:N))</f>
        <v>0.26829268292682928</v>
      </c>
      <c r="V110" s="37">
        <f>(Таблица2[[#This Row],[Число нарушений кредитных договоров]]-MIN(O:O))/(MAX(O:O)-MIN(O:O))</f>
        <v>0</v>
      </c>
      <c r="W110" s="37">
        <f>((Таблица2[[#This Row],[Размер кредита]]-AVERAGE(D:D)))/STDEV(D:D)</f>
        <v>-0.30072711325569584</v>
      </c>
      <c r="X110" s="37">
        <f>((Таблица2[[#This Row],[Годовой доход]]-AVERAGE(G:G)))/STDEV(G:G)</f>
        <v>-0.82919674075335559</v>
      </c>
      <c r="Y110" s="38">
        <f>(Таблица2[[#This Row],[Годовой доход]]-AVERAGE(G:G))/STDEV(G:G)</f>
        <v>-0.82919674075335559</v>
      </c>
      <c r="Z110" s="38">
        <f>(Таблица2[[#This Row],[Текущий баланс кредитов]]-AVERAGE(P:P))/STDEV(P:P)</f>
        <v>-3.7183369905685978E-2</v>
      </c>
      <c r="AA110" s="38">
        <f>(Таблица2[[#This Row],[Максимальный выданный кредит]]-AVERAGE(Q:Q))/STDEV(Q:Q)</f>
        <v>8.9765484292828532E-3</v>
      </c>
    </row>
    <row r="111" spans="1:27" x14ac:dyDescent="0.2">
      <c r="A111" s="7">
        <v>161</v>
      </c>
      <c r="B111" s="7" t="s">
        <v>254</v>
      </c>
      <c r="C111" s="7" t="s">
        <v>34</v>
      </c>
      <c r="D111" s="18">
        <v>87912</v>
      </c>
      <c r="E111" s="7" t="s">
        <v>17</v>
      </c>
      <c r="F111" s="7">
        <v>750</v>
      </c>
      <c r="G111" s="19">
        <v>960184</v>
      </c>
      <c r="H111" s="7" t="s">
        <v>22</v>
      </c>
      <c r="I111" s="7" t="s">
        <v>32</v>
      </c>
      <c r="J111" s="7" t="s">
        <v>23</v>
      </c>
      <c r="K111" s="20">
        <v>3432.73</v>
      </c>
      <c r="L111">
        <v>12</v>
      </c>
      <c r="M111" s="7">
        <v>42</v>
      </c>
      <c r="N111" s="7">
        <v>9</v>
      </c>
      <c r="O111" s="7">
        <v>0</v>
      </c>
      <c r="P111" s="7">
        <v>86051</v>
      </c>
      <c r="Q111" s="7">
        <v>301026</v>
      </c>
      <c r="R111" s="8">
        <f>(Таблица2[[#This Row],[Кредитный рейтинг]]-MIN(F:F))/(MAX(F:F)-MIN(F:F))</f>
        <v>0.9939393939393939</v>
      </c>
      <c r="S111">
        <f>(Таблица2[[#This Row],[Срок кредитной истории (лет)]]-MIN(L:L))/(MAX(L:L)-MIN(L:L))</f>
        <v>0.1644736842105263</v>
      </c>
      <c r="T111" s="8">
        <f>(Таблица2[[#This Row],[Срок с последнего нарушения кредитного договора (мес.)]]-MIN(M:M))/(MAX(M:M)-MIN(M:M))</f>
        <v>0.51219512195121952</v>
      </c>
      <c r="U111">
        <f>(Таблица2[[#This Row],[Количество кредитных карт]]-MIN(N:N))/(MAX(N:N)-MIN(N:N))</f>
        <v>0.17073170731707318</v>
      </c>
      <c r="V111" s="37">
        <f>(Таблица2[[#This Row],[Число нарушений кредитных договоров]]-MIN(O:O))/(MAX(O:O)-MIN(O:O))</f>
        <v>0</v>
      </c>
      <c r="W111" s="37">
        <f>((Таблица2[[#This Row],[Размер кредита]]-AVERAGE(D:D)))/STDEV(D:D)</f>
        <v>-1.1915665864110299</v>
      </c>
      <c r="X111" s="37">
        <f>((Таблица2[[#This Row],[Годовой доход]]-AVERAGE(G:G)))/STDEV(G:G)</f>
        <v>-0.47635033845362124</v>
      </c>
      <c r="Y111" s="38">
        <f>(Таблица2[[#This Row],[Годовой доход]]-AVERAGE(G:G))/STDEV(G:G)</f>
        <v>-0.47635033845362124</v>
      </c>
      <c r="Z111" s="38">
        <f>(Таблица2[[#This Row],[Текущий баланс кредитов]]-AVERAGE(P:P))/STDEV(P:P)</f>
        <v>-0.63358347947216764</v>
      </c>
      <c r="AA111" s="38">
        <f>(Таблица2[[#This Row],[Максимальный выданный кредит]]-AVERAGE(Q:Q))/STDEV(Q:Q)</f>
        <v>-0.10162468962136985</v>
      </c>
    </row>
    <row r="112" spans="1:27" x14ac:dyDescent="0.2">
      <c r="A112" s="7">
        <v>162</v>
      </c>
      <c r="B112" s="7" t="s">
        <v>256</v>
      </c>
      <c r="C112" s="7" t="s">
        <v>34</v>
      </c>
      <c r="D112" s="18">
        <v>156178</v>
      </c>
      <c r="E112" s="7" t="s">
        <v>17</v>
      </c>
      <c r="F112" s="7">
        <v>716</v>
      </c>
      <c r="G112" s="19">
        <v>1124040</v>
      </c>
      <c r="H112" s="7" t="s">
        <v>29</v>
      </c>
      <c r="I112" s="7" t="s">
        <v>32</v>
      </c>
      <c r="J112" s="7" t="s">
        <v>78</v>
      </c>
      <c r="K112" s="20">
        <v>8617.64</v>
      </c>
      <c r="L112">
        <v>24</v>
      </c>
      <c r="M112" s="7">
        <v>33</v>
      </c>
      <c r="N112" s="7">
        <v>9</v>
      </c>
      <c r="O112" s="7">
        <v>5</v>
      </c>
      <c r="P112" s="7">
        <v>6194</v>
      </c>
      <c r="Q112" s="7">
        <v>108790</v>
      </c>
      <c r="R112" s="8">
        <f>(Таблица2[[#This Row],[Кредитный рейтинг]]-MIN(F:F))/(MAX(F:F)-MIN(F:F))</f>
        <v>0.78787878787878785</v>
      </c>
      <c r="S112">
        <f>(Таблица2[[#This Row],[Срок кредитной истории (лет)]]-MIN(L:L))/(MAX(L:L)-MIN(L:L))</f>
        <v>0.42763157894736842</v>
      </c>
      <c r="T112" s="8">
        <f>(Таблица2[[#This Row],[Срок с последнего нарушения кредитного договора (мес.)]]-MIN(M:M))/(MAX(M:M)-MIN(M:M))</f>
        <v>0.40243902439024393</v>
      </c>
      <c r="U112">
        <f>(Таблица2[[#This Row],[Количество кредитных карт]]-MIN(N:N))/(MAX(N:N)-MIN(N:N))</f>
        <v>0.17073170731707318</v>
      </c>
      <c r="V112" s="37">
        <f>(Таблица2[[#This Row],[Число нарушений кредитных договоров]]-MIN(O:O))/(MAX(O:O)-MIN(O:O))</f>
        <v>0.7142857142857143</v>
      </c>
      <c r="W112" s="37">
        <f>((Таблица2[[#This Row],[Размер кредита]]-AVERAGE(D:D)))/STDEV(D:D)</f>
        <v>-0.82664580948680533</v>
      </c>
      <c r="X112" s="37">
        <f>((Таблица2[[#This Row],[Годовой доход]]-AVERAGE(G:G)))/STDEV(G:G)</f>
        <v>-0.27771156481089587</v>
      </c>
      <c r="Y112" s="38">
        <f>(Таблица2[[#This Row],[Годовой доход]]-AVERAGE(G:G))/STDEV(G:G)</f>
        <v>-0.27771156481089587</v>
      </c>
      <c r="Z112" s="38">
        <f>(Таблица2[[#This Row],[Текущий баланс кредитов]]-AVERAGE(P:P))/STDEV(P:P)</f>
        <v>-0.90522085057185575</v>
      </c>
      <c r="AA112" s="38">
        <f>(Таблица2[[#This Row],[Максимальный выданный кредит]]-AVERAGE(Q:Q))/STDEV(Q:Q)</f>
        <v>-0.14966533276331961</v>
      </c>
    </row>
    <row r="113" spans="1:27" x14ac:dyDescent="0.2">
      <c r="A113" s="7">
        <v>163</v>
      </c>
      <c r="B113" s="7" t="s">
        <v>257</v>
      </c>
      <c r="C113" s="7" t="s">
        <v>16</v>
      </c>
      <c r="D113" s="18">
        <v>645018</v>
      </c>
      <c r="E113" s="7" t="s">
        <v>28</v>
      </c>
      <c r="F113" s="7">
        <v>737</v>
      </c>
      <c r="G113" s="19">
        <v>2692471</v>
      </c>
      <c r="H113" s="7" t="s">
        <v>22</v>
      </c>
      <c r="I113" s="7" t="s">
        <v>19</v>
      </c>
      <c r="J113" s="7" t="s">
        <v>23</v>
      </c>
      <c r="K113" s="20">
        <v>40386.97</v>
      </c>
      <c r="L113">
        <v>23</v>
      </c>
      <c r="M113" s="7"/>
      <c r="N113" s="7">
        <v>21</v>
      </c>
      <c r="O113" s="7">
        <v>0</v>
      </c>
      <c r="P113" s="7">
        <v>640376</v>
      </c>
      <c r="Q113" s="7">
        <v>1468302</v>
      </c>
      <c r="R113" s="8">
        <f>(Таблица2[[#This Row],[Кредитный рейтинг]]-MIN(F:F))/(MAX(F:F)-MIN(F:F))</f>
        <v>0.91515151515151516</v>
      </c>
      <c r="S113">
        <f>(Таблица2[[#This Row],[Срок кредитной истории (лет)]]-MIN(L:L))/(MAX(L:L)-MIN(L:L))</f>
        <v>0.4057017543859649</v>
      </c>
      <c r="T113" s="8">
        <f>(Таблица2[[#This Row],[Срок с последнего нарушения кредитного договора (мес.)]]-MIN(M:M))/(MAX(M:M)-MIN(M:M))</f>
        <v>0</v>
      </c>
      <c r="U113">
        <f>(Таблица2[[#This Row],[Количество кредитных карт]]-MIN(N:N))/(MAX(N:N)-MIN(N:N))</f>
        <v>0.46341463414634149</v>
      </c>
      <c r="V113" s="37">
        <f>(Таблица2[[#This Row],[Число нарушений кредитных договоров]]-MIN(O:O))/(MAX(O:O)-MIN(O:O))</f>
        <v>0</v>
      </c>
      <c r="W113" s="37">
        <f>((Таблица2[[#This Row],[Размер кредита]]-AVERAGE(D:D)))/STDEV(D:D)</f>
        <v>1.7864833117688415</v>
      </c>
      <c r="X113" s="37">
        <f>((Таблица2[[#This Row],[Годовой доход]]-AVERAGE(G:G)))/STDEV(G:G)</f>
        <v>1.6236604348914851</v>
      </c>
      <c r="Y113" s="38">
        <f>(Таблица2[[#This Row],[Годовой доход]]-AVERAGE(G:G))/STDEV(G:G)</f>
        <v>1.6236604348914851</v>
      </c>
      <c r="Z113" s="38">
        <f>(Таблица2[[#This Row],[Текущий баланс кредитов]]-AVERAGE(P:P))/STDEV(P:P)</f>
        <v>1.2519792856559318</v>
      </c>
      <c r="AA113" s="38">
        <f>(Таблица2[[#This Row],[Максимальный выданный кредит]]-AVERAGE(Q:Q))/STDEV(Q:Q)</f>
        <v>0.1900828457214512</v>
      </c>
    </row>
    <row r="114" spans="1:27" x14ac:dyDescent="0.2">
      <c r="A114" s="8">
        <v>164</v>
      </c>
      <c r="B114" s="8" t="s">
        <v>259</v>
      </c>
      <c r="C114" s="8" t="s">
        <v>16</v>
      </c>
      <c r="D114" s="21">
        <v>605726</v>
      </c>
      <c r="E114" s="8" t="s">
        <v>17</v>
      </c>
      <c r="F114" s="8">
        <v>748</v>
      </c>
      <c r="G114" s="22">
        <v>3609145</v>
      </c>
      <c r="H114" s="8" t="s">
        <v>22</v>
      </c>
      <c r="I114" s="8" t="s">
        <v>19</v>
      </c>
      <c r="J114" s="8" t="s">
        <v>23</v>
      </c>
      <c r="K114" s="23">
        <v>43610.7</v>
      </c>
      <c r="L114">
        <v>17</v>
      </c>
      <c r="M114" s="8">
        <v>59</v>
      </c>
      <c r="N114" s="8">
        <v>10</v>
      </c>
      <c r="O114" s="8">
        <v>0</v>
      </c>
      <c r="P114" s="8">
        <v>378423</v>
      </c>
      <c r="Q114" s="8">
        <v>475772</v>
      </c>
      <c r="R114" s="8">
        <f>(Таблица2[[#This Row],[Кредитный рейтинг]]-MIN(F:F))/(MAX(F:F)-MIN(F:F))</f>
        <v>0.98181818181818181</v>
      </c>
      <c r="S114">
        <f>(Таблица2[[#This Row],[Срок кредитной истории (лет)]]-MIN(L:L))/(MAX(L:L)-MIN(L:L))</f>
        <v>0.27412280701754382</v>
      </c>
      <c r="T114" s="8">
        <f>(Таблица2[[#This Row],[Срок с последнего нарушения кредитного договора (мес.)]]-MIN(M:M))/(MAX(M:M)-MIN(M:M))</f>
        <v>0.71951219512195119</v>
      </c>
      <c r="U114">
        <f>(Таблица2[[#This Row],[Количество кредитных карт]]-MIN(N:N))/(MAX(N:N)-MIN(N:N))</f>
        <v>0.1951219512195122</v>
      </c>
      <c r="V114" s="37">
        <f>(Таблица2[[#This Row],[Число нарушений кредитных договоров]]-MIN(O:O))/(MAX(O:O)-MIN(O:O))</f>
        <v>0</v>
      </c>
      <c r="W114" s="37">
        <f>((Таблица2[[#This Row],[Размер кредита]]-AVERAGE(D:D)))/STDEV(D:D)</f>
        <v>1.5764451204743957</v>
      </c>
      <c r="X114" s="37">
        <f>((Таблица2[[#This Row],[Годовой доход]]-AVERAGE(G:G)))/STDEV(G:G)</f>
        <v>2.7349227578468338</v>
      </c>
      <c r="Y114" s="38">
        <f>(Таблица2[[#This Row],[Годовой доход]]-AVERAGE(G:G))/STDEV(G:G)</f>
        <v>2.7349227578468338</v>
      </c>
      <c r="Z114" s="38">
        <f>(Таблица2[[#This Row],[Текущий баланс кредитов]]-AVERAGE(P:P))/STDEV(P:P)</f>
        <v>0.36093373834415438</v>
      </c>
      <c r="AA114" s="38">
        <f>(Таблица2[[#This Row],[Максимальный выданный кредит]]-AVERAGE(Q:Q))/STDEV(Q:Q)</f>
        <v>-5.7954876337265142E-2</v>
      </c>
    </row>
    <row r="115" spans="1:27" x14ac:dyDescent="0.2">
      <c r="A115" s="7">
        <v>166</v>
      </c>
      <c r="B115" s="7" t="s">
        <v>262</v>
      </c>
      <c r="C115" s="7" t="s">
        <v>34</v>
      </c>
      <c r="D115" s="18">
        <v>168300</v>
      </c>
      <c r="E115" s="7" t="s">
        <v>28</v>
      </c>
      <c r="F115" s="7">
        <v>702</v>
      </c>
      <c r="G115" s="19">
        <v>688522</v>
      </c>
      <c r="H115" s="7" t="s">
        <v>42</v>
      </c>
      <c r="I115" s="7" t="s">
        <v>32</v>
      </c>
      <c r="J115" s="7" t="s">
        <v>78</v>
      </c>
      <c r="K115" s="20">
        <v>11762.14</v>
      </c>
      <c r="L115">
        <v>15</v>
      </c>
      <c r="M115" s="7">
        <v>30</v>
      </c>
      <c r="N115" s="7">
        <v>9</v>
      </c>
      <c r="O115" s="7">
        <v>0</v>
      </c>
      <c r="P115" s="7">
        <v>128041</v>
      </c>
      <c r="Q115" s="7">
        <v>273042</v>
      </c>
      <c r="R115" s="8">
        <f>(Таблица2[[#This Row],[Кредитный рейтинг]]-MIN(F:F))/(MAX(F:F)-MIN(F:F))</f>
        <v>0.70303030303030301</v>
      </c>
      <c r="S115">
        <f>(Таблица2[[#This Row],[Срок кредитной истории (лет)]]-MIN(L:L))/(MAX(L:L)-MIN(L:L))</f>
        <v>0.23026315789473684</v>
      </c>
      <c r="T115" s="8">
        <f>(Таблица2[[#This Row],[Срок с последнего нарушения кредитного договора (мес.)]]-MIN(M:M))/(MAX(M:M)-MIN(M:M))</f>
        <v>0.36585365853658536</v>
      </c>
      <c r="U115">
        <f>(Таблица2[[#This Row],[Количество кредитных карт]]-MIN(N:N))/(MAX(N:N)-MIN(N:N))</f>
        <v>0.17073170731707318</v>
      </c>
      <c r="V115" s="37">
        <f>(Таблица2[[#This Row],[Число нарушений кредитных договоров]]-MIN(O:O))/(MAX(O:O)-MIN(O:O))</f>
        <v>0</v>
      </c>
      <c r="W115" s="37">
        <f>((Таблица2[[#This Row],[Размер кредита]]-AVERAGE(D:D)))/STDEV(D:D)</f>
        <v>-0.76184679302362524</v>
      </c>
      <c r="X115" s="37">
        <f>((Таблица2[[#This Row],[Годовой доход]]-AVERAGE(G:G)))/STDEV(G:G)</f>
        <v>-0.80567978946749963</v>
      </c>
      <c r="Y115" s="38">
        <f>(Таблица2[[#This Row],[Годовой доход]]-AVERAGE(G:G))/STDEV(G:G)</f>
        <v>-0.80567978946749963</v>
      </c>
      <c r="Z115" s="38">
        <f>(Таблица2[[#This Row],[Текущий баланс кредитов]]-AVERAGE(P:P))/STDEV(P:P)</f>
        <v>-0.49075250394746839</v>
      </c>
      <c r="AA115" s="38">
        <f>(Таблица2[[#This Row],[Максимальный выданный кредит]]-AVERAGE(Q:Q))/STDEV(Q:Q)</f>
        <v>-0.10861801739392193</v>
      </c>
    </row>
    <row r="116" spans="1:27" x14ac:dyDescent="0.2">
      <c r="A116" s="7">
        <v>167</v>
      </c>
      <c r="B116" s="7" t="s">
        <v>263</v>
      </c>
      <c r="C116" s="7" t="s">
        <v>16</v>
      </c>
      <c r="D116" s="18">
        <v>174460</v>
      </c>
      <c r="E116" s="7" t="s">
        <v>17</v>
      </c>
      <c r="F116" s="7">
        <v>723</v>
      </c>
      <c r="G116" s="19">
        <v>1318429</v>
      </c>
      <c r="H116" s="7" t="s">
        <v>29</v>
      </c>
      <c r="I116" s="7" t="s">
        <v>25</v>
      </c>
      <c r="J116" s="7" t="s">
        <v>78</v>
      </c>
      <c r="K116" s="20">
        <v>10547.47</v>
      </c>
      <c r="L116">
        <v>29.2</v>
      </c>
      <c r="M116" s="7">
        <v>55</v>
      </c>
      <c r="N116" s="7">
        <v>14</v>
      </c>
      <c r="O116" s="7">
        <v>0</v>
      </c>
      <c r="P116" s="7">
        <v>55176</v>
      </c>
      <c r="Q116" s="7">
        <v>443586</v>
      </c>
      <c r="R116" s="8">
        <f>(Таблица2[[#This Row],[Кредитный рейтинг]]-MIN(F:F))/(MAX(F:F)-MIN(F:F))</f>
        <v>0.83030303030303032</v>
      </c>
      <c r="S116">
        <f>(Таблица2[[#This Row],[Срок кредитной истории (лет)]]-MIN(L:L))/(MAX(L:L)-MIN(L:L))</f>
        <v>0.54166666666666663</v>
      </c>
      <c r="T116" s="8">
        <f>(Таблица2[[#This Row],[Срок с последнего нарушения кредитного договора (мес.)]]-MIN(M:M))/(MAX(M:M)-MIN(M:M))</f>
        <v>0.67073170731707321</v>
      </c>
      <c r="U116">
        <f>(Таблица2[[#This Row],[Количество кредитных карт]]-MIN(N:N))/(MAX(N:N)-MIN(N:N))</f>
        <v>0.29268292682926828</v>
      </c>
      <c r="V116" s="37">
        <f>(Таблица2[[#This Row],[Число нарушений кредитных договоров]]-MIN(O:O))/(MAX(O:O)-MIN(O:O))</f>
        <v>0</v>
      </c>
      <c r="W116" s="37">
        <f>((Таблица2[[#This Row],[Размер кредита]]-AVERAGE(D:D)))/STDEV(D:D)</f>
        <v>-0.72891807322382407</v>
      </c>
      <c r="X116" s="37">
        <f>((Таблица2[[#This Row],[Годовой доход]]-AVERAGE(G:G)))/STDEV(G:G)</f>
        <v>-4.2058353639893679E-2</v>
      </c>
      <c r="Y116" s="38">
        <f>(Таблица2[[#This Row],[Годовой доход]]-AVERAGE(G:G))/STDEV(G:G)</f>
        <v>-4.2058353639893679E-2</v>
      </c>
      <c r="Z116" s="38">
        <f>(Таблица2[[#This Row],[Текущий баланс кредитов]]-AVERAGE(P:P))/STDEV(P:P)</f>
        <v>-0.73860625559326998</v>
      </c>
      <c r="AA116" s="38">
        <f>(Таблица2[[#This Row],[Максимальный выданный кредит]]-AVERAGE(Q:Q))/STDEV(Q:Q)</f>
        <v>-6.5998302855538496E-2</v>
      </c>
    </row>
    <row r="117" spans="1:27" x14ac:dyDescent="0.2">
      <c r="A117" s="7">
        <v>168</v>
      </c>
      <c r="B117" s="7" t="s">
        <v>264</v>
      </c>
      <c r="C117" s="7" t="s">
        <v>16</v>
      </c>
      <c r="D117" s="18">
        <v>768394</v>
      </c>
      <c r="E117" s="7" t="s">
        <v>28</v>
      </c>
      <c r="F117" s="7">
        <v>651</v>
      </c>
      <c r="G117" s="19">
        <v>1651252</v>
      </c>
      <c r="H117" s="7" t="s">
        <v>42</v>
      </c>
      <c r="I117" s="7" t="s">
        <v>19</v>
      </c>
      <c r="J117" s="7" t="s">
        <v>23</v>
      </c>
      <c r="K117" s="20">
        <v>19264.669999999998</v>
      </c>
      <c r="L117">
        <v>18.2</v>
      </c>
      <c r="M117" s="7">
        <v>30</v>
      </c>
      <c r="N117" s="7">
        <v>6</v>
      </c>
      <c r="O117" s="7">
        <v>0</v>
      </c>
      <c r="P117" s="7">
        <v>421420</v>
      </c>
      <c r="Q117" s="7">
        <v>559592</v>
      </c>
      <c r="R117" s="8">
        <f>(Таблица2[[#This Row],[Кредитный рейтинг]]-MIN(F:F))/(MAX(F:F)-MIN(F:F))</f>
        <v>0.39393939393939392</v>
      </c>
      <c r="S117">
        <f>(Таблица2[[#This Row],[Срок кредитной истории (лет)]]-MIN(L:L))/(MAX(L:L)-MIN(L:L))</f>
        <v>0.30043859649122806</v>
      </c>
      <c r="T117" s="8">
        <f>(Таблица2[[#This Row],[Срок с последнего нарушения кредитного договора (мес.)]]-MIN(M:M))/(MAX(M:M)-MIN(M:M))</f>
        <v>0.36585365853658536</v>
      </c>
      <c r="U117">
        <f>(Таблица2[[#This Row],[Количество кредитных карт]]-MIN(N:N))/(MAX(N:N)-MIN(N:N))</f>
        <v>9.7560975609756101E-2</v>
      </c>
      <c r="V117" s="37">
        <f>(Таблица2[[#This Row],[Число нарушений кредитных договоров]]-MIN(O:O))/(MAX(O:O)-MIN(O:O))</f>
        <v>0</v>
      </c>
      <c r="W117" s="37">
        <f>((Таблица2[[#This Row],[Размер кредита]]-AVERAGE(D:D)))/STDEV(D:D)</f>
        <v>2.4459985283305725</v>
      </c>
      <c r="X117" s="37">
        <f>((Таблица2[[#This Row],[Годовой доход]]-AVERAGE(G:G)))/STDEV(G:G)</f>
        <v>0.36141513869540548</v>
      </c>
      <c r="Y117" s="38">
        <f>(Таблица2[[#This Row],[Годовой доход]]-AVERAGE(G:G))/STDEV(G:G)</f>
        <v>0.36141513869540548</v>
      </c>
      <c r="Z117" s="38">
        <f>(Таблица2[[#This Row],[Текущий баланс кредитов]]-AVERAGE(P:P))/STDEV(P:P)</f>
        <v>0.50719007210541878</v>
      </c>
      <c r="AA117" s="38">
        <f>(Таблица2[[#This Row],[Максимальный выданный кредит]]-AVERAGE(Q:Q))/STDEV(Q:Q)</f>
        <v>-3.7007880414762447E-2</v>
      </c>
    </row>
    <row r="118" spans="1:27" x14ac:dyDescent="0.2">
      <c r="A118" s="8">
        <v>169</v>
      </c>
      <c r="B118" s="8" t="s">
        <v>266</v>
      </c>
      <c r="C118" s="8" t="s">
        <v>16</v>
      </c>
      <c r="D118" s="21">
        <v>314226</v>
      </c>
      <c r="E118" s="8" t="s">
        <v>28</v>
      </c>
      <c r="F118" s="8">
        <v>723</v>
      </c>
      <c r="G118" s="22">
        <v>2638454</v>
      </c>
      <c r="H118" s="8" t="s">
        <v>74</v>
      </c>
      <c r="I118" s="8" t="s">
        <v>19</v>
      </c>
      <c r="J118" s="8" t="s">
        <v>78</v>
      </c>
      <c r="K118" s="23">
        <v>34959.43</v>
      </c>
      <c r="L118">
        <v>44</v>
      </c>
      <c r="M118" s="8">
        <v>54</v>
      </c>
      <c r="N118" s="8">
        <v>10</v>
      </c>
      <c r="O118" s="8">
        <v>0</v>
      </c>
      <c r="P118" s="8">
        <v>662815</v>
      </c>
      <c r="Q118" s="8">
        <v>969034</v>
      </c>
      <c r="R118" s="8">
        <f>(Таблица2[[#This Row],[Кредитный рейтинг]]-MIN(F:F))/(MAX(F:F)-MIN(F:F))</f>
        <v>0.83030303030303032</v>
      </c>
      <c r="S118">
        <f>(Таблица2[[#This Row],[Срок кредитной истории (лет)]]-MIN(L:L))/(MAX(L:L)-MIN(L:L))</f>
        <v>0.86622807017543857</v>
      </c>
      <c r="T118" s="8">
        <f>(Таблица2[[#This Row],[Срок с последнего нарушения кредитного договора (мес.)]]-MIN(M:M))/(MAX(M:M)-MIN(M:M))</f>
        <v>0.65853658536585369</v>
      </c>
      <c r="U118">
        <f>(Таблица2[[#This Row],[Количество кредитных карт]]-MIN(N:N))/(MAX(N:N)-MIN(N:N))</f>
        <v>0.1951219512195122</v>
      </c>
      <c r="V118" s="37">
        <f>(Таблица2[[#This Row],[Число нарушений кредитных договоров]]-MIN(O:O))/(MAX(O:O)-MIN(O:O))</f>
        <v>0</v>
      </c>
      <c r="W118" s="37">
        <f>((Таблица2[[#This Row],[Размер кредита]]-AVERAGE(D:D)))/STDEV(D:D)</f>
        <v>1.8211058519520804E-2</v>
      </c>
      <c r="X118" s="37">
        <f>((Таблица2[[#This Row],[Годовой доход]]-AVERAGE(G:G)))/STDEV(G:G)</f>
        <v>1.5581768966880682</v>
      </c>
      <c r="Y118" s="38">
        <f>(Таблица2[[#This Row],[Годовой доход]]-AVERAGE(G:G))/STDEV(G:G)</f>
        <v>1.5581768966880682</v>
      </c>
      <c r="Z118" s="38">
        <f>(Таблица2[[#This Row],[Текущий баланс кредитов]]-AVERAGE(P:P))/STDEV(P:P)</f>
        <v>1.3283066078707146</v>
      </c>
      <c r="AA118" s="38">
        <f>(Таблица2[[#This Row],[Максимальный выданный кредит]]-AVERAGE(Q:Q))/STDEV(Q:Q)</f>
        <v>6.5313521452349824E-2</v>
      </c>
    </row>
    <row r="119" spans="1:27" x14ac:dyDescent="0.2">
      <c r="A119" s="7">
        <v>170</v>
      </c>
      <c r="B119" s="7" t="s">
        <v>268</v>
      </c>
      <c r="C119" s="7" t="s">
        <v>16</v>
      </c>
      <c r="D119" s="18">
        <v>64966</v>
      </c>
      <c r="E119" s="7" t="s">
        <v>17</v>
      </c>
      <c r="F119" s="7">
        <v>723</v>
      </c>
      <c r="G119" s="19">
        <v>1224968</v>
      </c>
      <c r="H119" s="7"/>
      <c r="I119" s="7" t="s">
        <v>19</v>
      </c>
      <c r="J119" s="7" t="s">
        <v>78</v>
      </c>
      <c r="K119" s="20">
        <v>23172.21</v>
      </c>
      <c r="L119">
        <v>17.899999999999999</v>
      </c>
      <c r="M119" s="7">
        <v>48</v>
      </c>
      <c r="N119" s="7">
        <v>16</v>
      </c>
      <c r="O119" s="7">
        <v>0</v>
      </c>
      <c r="P119" s="7">
        <v>858154</v>
      </c>
      <c r="Q119" s="7">
        <v>1344574</v>
      </c>
      <c r="R119" s="8">
        <f>(Таблица2[[#This Row],[Кредитный рейтинг]]-MIN(F:F))/(MAX(F:F)-MIN(F:F))</f>
        <v>0.83030303030303032</v>
      </c>
      <c r="S119">
        <f>(Таблица2[[#This Row],[Срок кредитной истории (лет)]]-MIN(L:L))/(MAX(L:L)-MIN(L:L))</f>
        <v>0.29385964912280699</v>
      </c>
      <c r="T119" s="8">
        <f>(Таблица2[[#This Row],[Срок с последнего нарушения кредитного договора (мес.)]]-MIN(M:M))/(MAX(M:M)-MIN(M:M))</f>
        <v>0.58536585365853655</v>
      </c>
      <c r="U119">
        <f>(Таблица2[[#This Row],[Количество кредитных карт]]-MIN(N:N))/(MAX(N:N)-MIN(N:N))</f>
        <v>0.34146341463414637</v>
      </c>
      <c r="V119" s="37">
        <f>(Таблица2[[#This Row],[Число нарушений кредитных договоров]]-MIN(O:O))/(MAX(O:O)-MIN(O:O))</f>
        <v>0</v>
      </c>
      <c r="W119" s="37">
        <f>((Таблица2[[#This Row],[Размер кредита]]-AVERAGE(D:D)))/STDEV(D:D)</f>
        <v>-1.3142260676652893</v>
      </c>
      <c r="X119" s="37">
        <f>((Таблица2[[#This Row],[Годовой доход]]-AVERAGE(G:G)))/STDEV(G:G)</f>
        <v>-0.15535892501611887</v>
      </c>
      <c r="Y119" s="38">
        <f>(Таблица2[[#This Row],[Годовой доход]]-AVERAGE(G:G))/STDEV(G:G)</f>
        <v>-0.15535892501611887</v>
      </c>
      <c r="Z119" s="38">
        <f>(Таблица2[[#This Row],[Текущий баланс кредитов]]-AVERAGE(P:P))/STDEV(P:P)</f>
        <v>1.9927614763636705</v>
      </c>
      <c r="AA119" s="38">
        <f>(Таблица2[[#This Row],[Максимальный выданный кредит]]-AVERAGE(Q:Q))/STDEV(Q:Q)</f>
        <v>0.15916266066419263</v>
      </c>
    </row>
    <row r="120" spans="1:27" x14ac:dyDescent="0.2">
      <c r="A120" s="8">
        <v>171</v>
      </c>
      <c r="B120" s="8" t="s">
        <v>270</v>
      </c>
      <c r="C120" s="8" t="s">
        <v>16</v>
      </c>
      <c r="D120" s="21">
        <v>300366</v>
      </c>
      <c r="E120" s="8" t="s">
        <v>17</v>
      </c>
      <c r="F120" s="8">
        <v>730</v>
      </c>
      <c r="G120" s="22">
        <v>833188</v>
      </c>
      <c r="H120" s="8"/>
      <c r="I120" s="8" t="s">
        <v>19</v>
      </c>
      <c r="J120" s="8" t="s">
        <v>23</v>
      </c>
      <c r="K120" s="23">
        <v>13400.32</v>
      </c>
      <c r="L120">
        <v>15</v>
      </c>
      <c r="M120" s="8">
        <v>37</v>
      </c>
      <c r="N120" s="8">
        <v>7</v>
      </c>
      <c r="O120" s="8">
        <v>0</v>
      </c>
      <c r="P120" s="8">
        <v>179721</v>
      </c>
      <c r="Q120" s="8">
        <v>338932</v>
      </c>
      <c r="R120" s="8">
        <f>(Таблица2[[#This Row],[Кредитный рейтинг]]-MIN(F:F))/(MAX(F:F)-MIN(F:F))</f>
        <v>0.87272727272727268</v>
      </c>
      <c r="S120">
        <f>(Таблица2[[#This Row],[Срок кредитной истории (лет)]]-MIN(L:L))/(MAX(L:L)-MIN(L:L))</f>
        <v>0.23026315789473684</v>
      </c>
      <c r="T120" s="8">
        <f>(Таблица2[[#This Row],[Срок с последнего нарушения кредитного договора (мес.)]]-MIN(M:M))/(MAX(M:M)-MIN(M:M))</f>
        <v>0.45121951219512196</v>
      </c>
      <c r="U120">
        <f>(Таблица2[[#This Row],[Количество кредитных карт]]-MIN(N:N))/(MAX(N:N)-MIN(N:N))</f>
        <v>0.12195121951219512</v>
      </c>
      <c r="V120" s="37">
        <f>(Таблица2[[#This Row],[Число нарушений кредитных договоров]]-MIN(O:O))/(MAX(O:O)-MIN(O:O))</f>
        <v>0</v>
      </c>
      <c r="W120" s="37">
        <f>((Таблица2[[#This Row],[Размер кредита]]-AVERAGE(D:D)))/STDEV(D:D)</f>
        <v>-5.5878561030031734E-2</v>
      </c>
      <c r="X120" s="37">
        <f>((Таблица2[[#This Row],[Годовой доход]]-AVERAGE(G:G)))/STDEV(G:G)</f>
        <v>-0.63030460132792276</v>
      </c>
      <c r="Y120" s="38">
        <f>(Таблица2[[#This Row],[Годовой доход]]-AVERAGE(G:G))/STDEV(G:G)</f>
        <v>-0.63030460132792276</v>
      </c>
      <c r="Z120" s="38">
        <f>(Таблица2[[#This Row],[Текущий баланс кредитов]]-AVERAGE(P:P))/STDEV(P:P)</f>
        <v>-0.31496053407091551</v>
      </c>
      <c r="AA120" s="38">
        <f>(Таблица2[[#This Row],[Максимальный выданный кредит]]-AVERAGE(Q:Q))/STDEV(Q:Q)</f>
        <v>-9.2151809313109442E-2</v>
      </c>
    </row>
    <row r="121" spans="1:27" x14ac:dyDescent="0.2">
      <c r="A121" s="8">
        <v>172</v>
      </c>
      <c r="B121" s="8" t="s">
        <v>271</v>
      </c>
      <c r="C121" s="8" t="s">
        <v>16</v>
      </c>
      <c r="D121" s="21">
        <v>263648</v>
      </c>
      <c r="E121" s="8" t="s">
        <v>17</v>
      </c>
      <c r="F121" s="8">
        <v>736</v>
      </c>
      <c r="G121" s="22">
        <v>1138518</v>
      </c>
      <c r="H121" s="8" t="s">
        <v>53</v>
      </c>
      <c r="I121" s="8" t="s">
        <v>32</v>
      </c>
      <c r="J121" s="8" t="s">
        <v>23</v>
      </c>
      <c r="K121" s="23">
        <v>12808.28</v>
      </c>
      <c r="L121">
        <v>10</v>
      </c>
      <c r="M121" s="8"/>
      <c r="N121" s="8">
        <v>6</v>
      </c>
      <c r="O121" s="8">
        <v>1</v>
      </c>
      <c r="P121" s="8">
        <v>61788</v>
      </c>
      <c r="Q121" s="8">
        <v>202092</v>
      </c>
      <c r="R121" s="8">
        <f>(Таблица2[[#This Row],[Кредитный рейтинг]]-MIN(F:F))/(MAX(F:F)-MIN(F:F))</f>
        <v>0.90909090909090906</v>
      </c>
      <c r="S121">
        <f>(Таблица2[[#This Row],[Срок кредитной истории (лет)]]-MIN(L:L))/(MAX(L:L)-MIN(L:L))</f>
        <v>0.1206140350877193</v>
      </c>
      <c r="T121" s="8">
        <f>(Таблица2[[#This Row],[Срок с последнего нарушения кредитного договора (мес.)]]-MIN(M:M))/(MAX(M:M)-MIN(M:M))</f>
        <v>0</v>
      </c>
      <c r="U121">
        <f>(Таблица2[[#This Row],[Количество кредитных карт]]-MIN(N:N))/(MAX(N:N)-MIN(N:N))</f>
        <v>9.7560975609756101E-2</v>
      </c>
      <c r="V121" s="37">
        <f>(Таблица2[[#This Row],[Число нарушений кредитных договоров]]-MIN(O:O))/(MAX(O:O)-MIN(O:O))</f>
        <v>0.14285714285714285</v>
      </c>
      <c r="W121" s="37">
        <f>((Таблица2[[#This Row],[Размер кредита]]-AVERAGE(D:D)))/STDEV(D:D)</f>
        <v>-0.25215725155098917</v>
      </c>
      <c r="X121" s="37">
        <f>((Таблица2[[#This Row],[Годовой доход]]-AVERAGE(G:G)))/STDEV(G:G)</f>
        <v>-0.26016022604515415</v>
      </c>
      <c r="Y121" s="38">
        <f>(Таблица2[[#This Row],[Годовой доход]]-AVERAGE(G:G))/STDEV(G:G)</f>
        <v>-0.26016022604515415</v>
      </c>
      <c r="Z121" s="38">
        <f>(Таблица2[[#This Row],[Текущий баланс кредитов]]-AVERAGE(P:P))/STDEV(P:P)</f>
        <v>-0.71611522415318163</v>
      </c>
      <c r="AA121" s="38">
        <f>(Таблица2[[#This Row],[Максимальный выданный кредит]]-AVERAGE(Q:Q))/STDEV(Q:Q)</f>
        <v>-0.12634874228895376</v>
      </c>
    </row>
    <row r="122" spans="1:27" x14ac:dyDescent="0.2">
      <c r="A122" s="8">
        <v>174</v>
      </c>
      <c r="B122" s="8" t="s">
        <v>273</v>
      </c>
      <c r="C122" s="8" t="s">
        <v>16</v>
      </c>
      <c r="D122" s="21">
        <v>716958</v>
      </c>
      <c r="E122" s="8" t="s">
        <v>17</v>
      </c>
      <c r="F122" s="8">
        <v>718</v>
      </c>
      <c r="G122" s="22">
        <v>1934960</v>
      </c>
      <c r="H122" s="8" t="s">
        <v>53</v>
      </c>
      <c r="I122" s="8" t="s">
        <v>19</v>
      </c>
      <c r="J122" s="8" t="s">
        <v>20</v>
      </c>
      <c r="K122" s="23">
        <v>31765.72</v>
      </c>
      <c r="L122">
        <v>15.6</v>
      </c>
      <c r="M122" s="8">
        <v>24</v>
      </c>
      <c r="N122" s="8">
        <v>9</v>
      </c>
      <c r="O122" s="8">
        <v>0</v>
      </c>
      <c r="P122" s="8">
        <v>168815</v>
      </c>
      <c r="Q122" s="8">
        <v>228624</v>
      </c>
      <c r="R122" s="8">
        <f>(Таблица2[[#This Row],[Кредитный рейтинг]]-MIN(F:F))/(MAX(F:F)-MIN(F:F))</f>
        <v>0.8</v>
      </c>
      <c r="S122">
        <f>(Таблица2[[#This Row],[Срок кредитной истории (лет)]]-MIN(L:L))/(MAX(L:L)-MIN(L:L))</f>
        <v>0.24342105263157893</v>
      </c>
      <c r="T122" s="8">
        <f>(Таблица2[[#This Row],[Срок с последнего нарушения кредитного договора (мес.)]]-MIN(M:M))/(MAX(M:M)-MIN(M:M))</f>
        <v>0.29268292682926828</v>
      </c>
      <c r="U122">
        <f>(Таблица2[[#This Row],[Количество кредитных карт]]-MIN(N:N))/(MAX(N:N)-MIN(N:N))</f>
        <v>0.17073170731707318</v>
      </c>
      <c r="V122" s="37">
        <f>(Таблица2[[#This Row],[Число нарушений кредитных договоров]]-MIN(O:O))/(MAX(O:O)-MIN(O:O))</f>
        <v>0</v>
      </c>
      <c r="W122" s="37">
        <f>((Таблица2[[#This Row],[Размер кредита]]-AVERAGE(D:D)))/STDEV(D:D)</f>
        <v>2.1710437180022333</v>
      </c>
      <c r="X122" s="37">
        <f>((Таблица2[[#This Row],[Годовой доход]]-AVERAGE(G:G)))/STDEV(G:G)</f>
        <v>0.7053476720944285</v>
      </c>
      <c r="Y122" s="38">
        <f>(Таблица2[[#This Row],[Годовой доход]]-AVERAGE(G:G))/STDEV(G:G)</f>
        <v>0.7053476720944285</v>
      </c>
      <c r="Z122" s="38">
        <f>(Таблица2[[#This Row],[Текущий баланс кредитов]]-AVERAGE(P:P))/STDEV(P:P)</f>
        <v>-0.35205781006692338</v>
      </c>
      <c r="AA122" s="38">
        <f>(Таблица2[[#This Row],[Максимальный выданный кредит]]-AVERAGE(Q:Q))/STDEV(Q:Q)</f>
        <v>-0.1197182758630907</v>
      </c>
    </row>
    <row r="123" spans="1:27" x14ac:dyDescent="0.2">
      <c r="A123" s="8">
        <v>175</v>
      </c>
      <c r="B123" s="8" t="s">
        <v>274</v>
      </c>
      <c r="C123" s="8" t="s">
        <v>34</v>
      </c>
      <c r="D123" s="21">
        <v>459602</v>
      </c>
      <c r="E123" s="8" t="s">
        <v>28</v>
      </c>
      <c r="F123" s="8">
        <v>712</v>
      </c>
      <c r="G123" s="22">
        <v>982870</v>
      </c>
      <c r="H123" s="8" t="s">
        <v>79</v>
      </c>
      <c r="I123" s="8" t="s">
        <v>19</v>
      </c>
      <c r="J123" s="8" t="s">
        <v>23</v>
      </c>
      <c r="K123" s="23">
        <v>12859.01</v>
      </c>
      <c r="L123">
        <v>22.7</v>
      </c>
      <c r="M123" s="8"/>
      <c r="N123" s="8">
        <v>6</v>
      </c>
      <c r="O123" s="8">
        <v>0</v>
      </c>
      <c r="P123" s="8">
        <v>390621</v>
      </c>
      <c r="Q123" s="8">
        <v>468204</v>
      </c>
      <c r="R123" s="8">
        <f>(Таблица2[[#This Row],[Кредитный рейтинг]]-MIN(F:F))/(MAX(F:F)-MIN(F:F))</f>
        <v>0.76363636363636367</v>
      </c>
      <c r="S123">
        <f>(Таблица2[[#This Row],[Срок кредитной истории (лет)]]-MIN(L:L))/(MAX(L:L)-MIN(L:L))</f>
        <v>0.39912280701754382</v>
      </c>
      <c r="T123" s="8">
        <f>(Таблица2[[#This Row],[Срок с последнего нарушения кредитного договора (мес.)]]-MIN(M:M))/(MAX(M:M)-MIN(M:M))</f>
        <v>0</v>
      </c>
      <c r="U123">
        <f>(Таблица2[[#This Row],[Количество кредитных карт]]-MIN(N:N))/(MAX(N:N)-MIN(N:N))</f>
        <v>9.7560975609756101E-2</v>
      </c>
      <c r="V123" s="37">
        <f>(Таблица2[[#This Row],[Число нарушений кредитных договоров]]-MIN(O:O))/(MAX(O:O)-MIN(O:O))</f>
        <v>0</v>
      </c>
      <c r="W123" s="37">
        <f>((Таблица2[[#This Row],[Размер кредита]]-AVERAGE(D:D)))/STDEV(D:D)</f>
        <v>0.79532884579482743</v>
      </c>
      <c r="X123" s="37">
        <f>((Таблица2[[#This Row],[Годовой доход]]-AVERAGE(G:G)))/STDEV(G:G)</f>
        <v>-0.44884863440336448</v>
      </c>
      <c r="Y123" s="38">
        <f>(Таблица2[[#This Row],[Годовой доход]]-AVERAGE(G:G))/STDEV(G:G)</f>
        <v>-0.44884863440336448</v>
      </c>
      <c r="Z123" s="38">
        <f>(Таблица2[[#This Row],[Текущий баланс кредитов]]-AVERAGE(P:P))/STDEV(P:P)</f>
        <v>0.40242581358707608</v>
      </c>
      <c r="AA123" s="38">
        <f>(Таблица2[[#This Row],[Максимальный выданный кредит]]-AVERAGE(Q:Q))/STDEV(Q:Q)</f>
        <v>-5.9846153659401873E-2</v>
      </c>
    </row>
    <row r="124" spans="1:27" x14ac:dyDescent="0.2">
      <c r="A124" s="8">
        <v>176</v>
      </c>
      <c r="B124" s="8" t="s">
        <v>275</v>
      </c>
      <c r="C124" s="8" t="s">
        <v>16</v>
      </c>
      <c r="D124" s="21">
        <v>405856</v>
      </c>
      <c r="E124" s="8" t="s">
        <v>28</v>
      </c>
      <c r="F124" s="8">
        <v>708</v>
      </c>
      <c r="G124" s="22">
        <v>1155751</v>
      </c>
      <c r="H124" s="8" t="s">
        <v>22</v>
      </c>
      <c r="I124" s="8" t="s">
        <v>32</v>
      </c>
      <c r="J124" s="8" t="s">
        <v>23</v>
      </c>
      <c r="K124" s="23">
        <v>32264.85</v>
      </c>
      <c r="L124">
        <v>13.8</v>
      </c>
      <c r="M124" s="8"/>
      <c r="N124" s="8">
        <v>13</v>
      </c>
      <c r="O124" s="8">
        <v>0</v>
      </c>
      <c r="P124" s="8">
        <v>338181</v>
      </c>
      <c r="Q124" s="8">
        <v>594198</v>
      </c>
      <c r="R124" s="8">
        <f>(Таблица2[[#This Row],[Кредитный рейтинг]]-MIN(F:F))/(MAX(F:F)-MIN(F:F))</f>
        <v>0.73939393939393938</v>
      </c>
      <c r="S124">
        <f>(Таблица2[[#This Row],[Срок кредитной истории (лет)]]-MIN(L:L))/(MAX(L:L)-MIN(L:L))</f>
        <v>0.20394736842105263</v>
      </c>
      <c r="T124" s="8">
        <f>(Таблица2[[#This Row],[Срок с последнего нарушения кредитного договора (мес.)]]-MIN(M:M))/(MAX(M:M)-MIN(M:M))</f>
        <v>0</v>
      </c>
      <c r="U124">
        <f>(Таблица2[[#This Row],[Количество кредитных карт]]-MIN(N:N))/(MAX(N:N)-MIN(N:N))</f>
        <v>0.26829268292682928</v>
      </c>
      <c r="V124" s="37">
        <f>(Таблица2[[#This Row],[Число нарушений кредитных договоров]]-MIN(O:O))/(MAX(O:O)-MIN(O:O))</f>
        <v>0</v>
      </c>
      <c r="W124" s="37">
        <f>((Таблица2[[#This Row],[Размер кредита]]-AVERAGE(D:D)))/STDEV(D:D)</f>
        <v>0.50802576554156265</v>
      </c>
      <c r="X124" s="37">
        <f>((Таблица2[[#This Row],[Годовой доход]]-AVERAGE(G:G)))/STDEV(G:G)</f>
        <v>-0.23926906559826733</v>
      </c>
      <c r="Y124" s="38">
        <f>(Таблица2[[#This Row],[Годовой доход]]-AVERAGE(G:G))/STDEV(G:G)</f>
        <v>-0.23926906559826733</v>
      </c>
      <c r="Z124" s="38">
        <f>(Таблица2[[#This Row],[Текущий баланс кредитов]]-AVERAGE(P:P))/STDEV(P:P)</f>
        <v>0.22404866768292681</v>
      </c>
      <c r="AA124" s="38">
        <f>(Таблица2[[#This Row],[Максимальный выданный кредит]]-AVERAGE(Q:Q))/STDEV(Q:Q)</f>
        <v>-2.8359684985340725E-2</v>
      </c>
    </row>
    <row r="125" spans="1:27" x14ac:dyDescent="0.2">
      <c r="A125" s="8">
        <v>177</v>
      </c>
      <c r="B125" s="8" t="s">
        <v>276</v>
      </c>
      <c r="C125" s="8" t="s">
        <v>34</v>
      </c>
      <c r="D125" s="21">
        <v>547580</v>
      </c>
      <c r="E125" s="8" t="s">
        <v>17</v>
      </c>
      <c r="F125" s="8">
        <v>710</v>
      </c>
      <c r="G125" s="22">
        <v>1125978</v>
      </c>
      <c r="H125" s="8" t="s">
        <v>37</v>
      </c>
      <c r="I125" s="8" t="s">
        <v>32</v>
      </c>
      <c r="J125" s="8" t="s">
        <v>23</v>
      </c>
      <c r="K125" s="23">
        <v>9758.4</v>
      </c>
      <c r="L125">
        <v>30.5</v>
      </c>
      <c r="M125" s="8">
        <v>58</v>
      </c>
      <c r="N125" s="8">
        <v>6</v>
      </c>
      <c r="O125" s="8">
        <v>0</v>
      </c>
      <c r="P125" s="8">
        <v>435328</v>
      </c>
      <c r="Q125" s="8">
        <v>790064</v>
      </c>
      <c r="R125" s="8">
        <f>(Таблица2[[#This Row],[Кредитный рейтинг]]-MIN(F:F))/(MAX(F:F)-MIN(F:F))</f>
        <v>0.75151515151515147</v>
      </c>
      <c r="S125">
        <f>(Таблица2[[#This Row],[Срок кредитной истории (лет)]]-MIN(L:L))/(MAX(L:L)-MIN(L:L))</f>
        <v>0.57017543859649122</v>
      </c>
      <c r="T125" s="8">
        <f>(Таблица2[[#This Row],[Срок с последнего нарушения кредитного договора (мес.)]]-MIN(M:M))/(MAX(M:M)-MIN(M:M))</f>
        <v>0.70731707317073167</v>
      </c>
      <c r="U125">
        <f>(Таблица2[[#This Row],[Количество кредитных карт]]-MIN(N:N))/(MAX(N:N)-MIN(N:N))</f>
        <v>9.7560975609756101E-2</v>
      </c>
      <c r="V125" s="37">
        <f>(Таблица2[[#This Row],[Число нарушений кредитных договоров]]-MIN(O:O))/(MAX(O:O)-MIN(O:O))</f>
        <v>0</v>
      </c>
      <c r="W125" s="37">
        <f>((Таблица2[[#This Row],[Размер кредита]]-AVERAGE(D:D)))/STDEV(D:D)</f>
        <v>1.2656215260784158</v>
      </c>
      <c r="X125" s="37">
        <f>((Таблица2[[#This Row],[Годовой доход]]-AVERAGE(G:G)))/STDEV(G:G)</f>
        <v>-0.27536217300760762</v>
      </c>
      <c r="Y125" s="38">
        <f>(Таблица2[[#This Row],[Годовой доход]]-AVERAGE(G:G))/STDEV(G:G)</f>
        <v>-0.27536217300760762</v>
      </c>
      <c r="Z125" s="38">
        <f>(Таблица2[[#This Row],[Текущий баланс кредитов]]-AVERAGE(P:P))/STDEV(P:P)</f>
        <v>0.55449879341043229</v>
      </c>
      <c r="AA125" s="38">
        <f>(Таблица2[[#This Row],[Максимальный выданный кредит]]-AVERAGE(Q:Q))/STDEV(Q:Q)</f>
        <v>2.0588111523331593E-2</v>
      </c>
    </row>
    <row r="126" spans="1:27" x14ac:dyDescent="0.2">
      <c r="A126" s="8">
        <v>178</v>
      </c>
      <c r="B126" s="8" t="s">
        <v>277</v>
      </c>
      <c r="C126" s="8" t="s">
        <v>16</v>
      </c>
      <c r="D126" s="21">
        <v>175428</v>
      </c>
      <c r="E126" s="8" t="s">
        <v>17</v>
      </c>
      <c r="F126" s="8">
        <v>698</v>
      </c>
      <c r="G126" s="22">
        <v>1136238</v>
      </c>
      <c r="H126" s="8" t="s">
        <v>42</v>
      </c>
      <c r="I126" s="8" t="s">
        <v>32</v>
      </c>
      <c r="J126" s="8" t="s">
        <v>87</v>
      </c>
      <c r="K126" s="23">
        <v>2594.4499999999998</v>
      </c>
      <c r="L126">
        <v>14.1</v>
      </c>
      <c r="M126" s="8">
        <v>68</v>
      </c>
      <c r="N126" s="8">
        <v>4</v>
      </c>
      <c r="O126" s="8">
        <v>0</v>
      </c>
      <c r="P126" s="8">
        <v>70832</v>
      </c>
      <c r="Q126" s="8">
        <v>96470</v>
      </c>
      <c r="R126" s="8">
        <f>(Таблица2[[#This Row],[Кредитный рейтинг]]-MIN(F:F))/(MAX(F:F)-MIN(F:F))</f>
        <v>0.67878787878787883</v>
      </c>
      <c r="S126">
        <f>(Таблица2[[#This Row],[Срок кредитной истории (лет)]]-MIN(L:L))/(MAX(L:L)-MIN(L:L))</f>
        <v>0.21052631578947367</v>
      </c>
      <c r="T126" s="8">
        <f>(Таблица2[[#This Row],[Срок с последнего нарушения кредитного договора (мес.)]]-MIN(M:M))/(MAX(M:M)-MIN(M:M))</f>
        <v>0.82926829268292679</v>
      </c>
      <c r="U126">
        <f>(Таблица2[[#This Row],[Количество кредитных карт]]-MIN(N:N))/(MAX(N:N)-MIN(N:N))</f>
        <v>4.878048780487805E-2</v>
      </c>
      <c r="V126" s="37">
        <f>(Таблица2[[#This Row],[Число нарушений кредитных договоров]]-MIN(O:O))/(MAX(O:O)-MIN(O:O))</f>
        <v>0</v>
      </c>
      <c r="W126" s="37">
        <f>((Таблица2[[#This Row],[Размер кредита]]-AVERAGE(D:D)))/STDEV(D:D)</f>
        <v>-0.7237435601124268</v>
      </c>
      <c r="X126" s="37">
        <f>((Таблица2[[#This Row],[Годовой доход]]-AVERAGE(G:G)))/STDEV(G:G)</f>
        <v>-0.26292421640196389</v>
      </c>
      <c r="Y126" s="38">
        <f>(Таблица2[[#This Row],[Годовой доход]]-AVERAGE(G:G))/STDEV(G:G)</f>
        <v>-0.26292421640196389</v>
      </c>
      <c r="Z126" s="38">
        <f>(Таблица2[[#This Row],[Текущий баланс кредитов]]-AVERAGE(P:P))/STDEV(P:P)</f>
        <v>-0.68535162942478489</v>
      </c>
      <c r="AA126" s="38">
        <f>(Таблица2[[#This Row],[Максимальный выданный кредит]]-AVERAGE(Q:Q))/STDEV(Q:Q)</f>
        <v>-0.15274415631098406</v>
      </c>
    </row>
    <row r="127" spans="1:27" x14ac:dyDescent="0.2">
      <c r="A127" s="8">
        <v>181</v>
      </c>
      <c r="B127" s="8" t="s">
        <v>279</v>
      </c>
      <c r="C127" s="8" t="s">
        <v>16</v>
      </c>
      <c r="D127" s="21">
        <v>234806</v>
      </c>
      <c r="E127" s="8" t="s">
        <v>28</v>
      </c>
      <c r="F127" s="8">
        <v>689</v>
      </c>
      <c r="G127" s="22">
        <v>866799</v>
      </c>
      <c r="H127" s="8" t="s">
        <v>53</v>
      </c>
      <c r="I127" s="8" t="s">
        <v>19</v>
      </c>
      <c r="J127" s="8" t="s">
        <v>23</v>
      </c>
      <c r="K127" s="23">
        <v>3676.69</v>
      </c>
      <c r="L127">
        <v>7.1</v>
      </c>
      <c r="M127" s="8">
        <v>7</v>
      </c>
      <c r="N127" s="8">
        <v>4</v>
      </c>
      <c r="O127" s="8">
        <v>2</v>
      </c>
      <c r="P127" s="8">
        <v>86051</v>
      </c>
      <c r="Q127" s="8">
        <v>167750</v>
      </c>
      <c r="R127" s="8">
        <f>(Таблица2[[#This Row],[Кредитный рейтинг]]-MIN(F:F))/(MAX(F:F)-MIN(F:F))</f>
        <v>0.62424242424242427</v>
      </c>
      <c r="S127">
        <f>(Таблица2[[#This Row],[Срок кредитной истории (лет)]]-MIN(L:L))/(MAX(L:L)-MIN(L:L))</f>
        <v>5.7017543859649113E-2</v>
      </c>
      <c r="T127" s="8">
        <f>(Таблица2[[#This Row],[Срок с последнего нарушения кредитного договора (мес.)]]-MIN(M:M))/(MAX(M:M)-MIN(M:M))</f>
        <v>8.5365853658536592E-2</v>
      </c>
      <c r="U127">
        <f>(Таблица2[[#This Row],[Количество кредитных карт]]-MIN(N:N))/(MAX(N:N)-MIN(N:N))</f>
        <v>4.878048780487805E-2</v>
      </c>
      <c r="V127" s="37">
        <f>(Таблица2[[#This Row],[Число нарушений кредитных договоров]]-MIN(O:O))/(MAX(O:O)-MIN(O:O))</f>
        <v>0.2857142857142857</v>
      </c>
      <c r="W127" s="37">
        <f>((Таблица2[[#This Row],[Размер кредита]]-AVERAGE(D:D)))/STDEV(D:D)</f>
        <v>-0.40633422175648659</v>
      </c>
      <c r="X127" s="37">
        <f>((Таблица2[[#This Row],[Годовой доход]]-AVERAGE(G:G)))/STDEV(G:G)</f>
        <v>-0.58955877681795277</v>
      </c>
      <c r="Y127" s="38">
        <f>(Таблица2[[#This Row],[Годовой доход]]-AVERAGE(G:G))/STDEV(G:G)</f>
        <v>-0.58955877681795277</v>
      </c>
      <c r="Z127" s="38">
        <f>(Таблица2[[#This Row],[Текущий баланс кредитов]]-AVERAGE(P:P))/STDEV(P:P)</f>
        <v>-0.63358347947216764</v>
      </c>
      <c r="AA127" s="38">
        <f>(Таблица2[[#This Row],[Максимальный выданный кредит]]-AVERAGE(Q:Q))/STDEV(Q:Q)</f>
        <v>-0.13493096292806839</v>
      </c>
    </row>
    <row r="128" spans="1:27" x14ac:dyDescent="0.2">
      <c r="A128" s="8">
        <v>182</v>
      </c>
      <c r="B128" s="8" t="s">
        <v>280</v>
      </c>
      <c r="C128" s="8" t="s">
        <v>34</v>
      </c>
      <c r="D128" s="21">
        <v>25806</v>
      </c>
      <c r="E128" s="8" t="s">
        <v>17</v>
      </c>
      <c r="F128" s="8">
        <v>685</v>
      </c>
      <c r="G128" s="22">
        <v>742976</v>
      </c>
      <c r="H128" s="8" t="s">
        <v>18</v>
      </c>
      <c r="I128" s="8" t="s">
        <v>32</v>
      </c>
      <c r="J128" s="8" t="s">
        <v>78</v>
      </c>
      <c r="K128" s="23">
        <v>6377.16</v>
      </c>
      <c r="L128">
        <v>6.6</v>
      </c>
      <c r="M128" s="8">
        <v>35</v>
      </c>
      <c r="N128" s="8">
        <v>5</v>
      </c>
      <c r="O128" s="8">
        <v>0</v>
      </c>
      <c r="P128" s="8">
        <v>8189</v>
      </c>
      <c r="Q128" s="8">
        <v>47432</v>
      </c>
      <c r="R128" s="8">
        <f>(Таблица2[[#This Row],[Кредитный рейтинг]]-MIN(F:F))/(MAX(F:F)-MIN(F:F))</f>
        <v>0.6</v>
      </c>
      <c r="S128">
        <f>(Таблица2[[#This Row],[Срок кредитной истории (лет)]]-MIN(L:L))/(MAX(L:L)-MIN(L:L))</f>
        <v>4.6052631578947359E-2</v>
      </c>
      <c r="T128" s="8">
        <f>(Таблица2[[#This Row],[Срок с последнего нарушения кредитного договора (мес.)]]-MIN(M:M))/(MAX(M:M)-MIN(M:M))</f>
        <v>0.42682926829268292</v>
      </c>
      <c r="U128">
        <f>(Таблица2[[#This Row],[Количество кредитных карт]]-MIN(N:N))/(MAX(N:N)-MIN(N:N))</f>
        <v>7.3170731707317069E-2</v>
      </c>
      <c r="V128" s="37">
        <f>(Таблица2[[#This Row],[Число нарушений кредитных договоров]]-MIN(O:O))/(MAX(O:O)-MIN(O:O))</f>
        <v>0</v>
      </c>
      <c r="W128" s="37">
        <f>((Таблица2[[#This Row],[Размер кредита]]-AVERAGE(D:D)))/STDEV(D:D)</f>
        <v>-1.5235586435354536</v>
      </c>
      <c r="X128" s="37">
        <f>((Таблица2[[#This Row],[Годовой доход]]-AVERAGE(G:G)))/STDEV(G:G)</f>
        <v>-0.7396664864456941</v>
      </c>
      <c r="Y128" s="38">
        <f>(Таблица2[[#This Row],[Годовой доход]]-AVERAGE(G:G))/STDEV(G:G)</f>
        <v>-0.7396664864456941</v>
      </c>
      <c r="Z128" s="38">
        <f>(Таблица2[[#This Row],[Текущий баланс кредитов]]-AVERAGE(P:P))/STDEV(P:P)</f>
        <v>-0.89843476349941531</v>
      </c>
      <c r="AA128" s="38">
        <f>(Таблица2[[#This Row],[Максимальный выданный кредит]]-AVERAGE(Q:Q))/STDEV(Q:Q)</f>
        <v>-0.16499897361052698</v>
      </c>
    </row>
    <row r="129" spans="1:27" x14ac:dyDescent="0.2">
      <c r="A129" s="7">
        <v>183</v>
      </c>
      <c r="B129" s="7" t="s">
        <v>282</v>
      </c>
      <c r="C129" s="7" t="s">
        <v>16</v>
      </c>
      <c r="D129" s="18">
        <v>332706</v>
      </c>
      <c r="E129" s="7" t="s">
        <v>17</v>
      </c>
      <c r="F129" s="7">
        <v>735</v>
      </c>
      <c r="G129" s="19">
        <v>957790</v>
      </c>
      <c r="H129" s="7"/>
      <c r="I129" s="7" t="s">
        <v>19</v>
      </c>
      <c r="J129" s="7" t="s">
        <v>23</v>
      </c>
      <c r="K129" s="20">
        <v>10855.08</v>
      </c>
      <c r="L129">
        <v>14.6</v>
      </c>
      <c r="M129" s="7"/>
      <c r="N129" s="7">
        <v>9</v>
      </c>
      <c r="O129" s="7">
        <v>0</v>
      </c>
      <c r="P129" s="7">
        <v>220571</v>
      </c>
      <c r="Q129" s="7">
        <v>498828</v>
      </c>
      <c r="R129" s="8">
        <f>(Таблица2[[#This Row],[Кредитный рейтинг]]-MIN(F:F))/(MAX(F:F)-MIN(F:F))</f>
        <v>0.90303030303030307</v>
      </c>
      <c r="S129">
        <f>(Таблица2[[#This Row],[Срок кредитной истории (лет)]]-MIN(L:L))/(MAX(L:L)-MIN(L:L))</f>
        <v>0.22149122807017543</v>
      </c>
      <c r="T129" s="8">
        <f>(Таблица2[[#This Row],[Срок с последнего нарушения кредитного договора (мес.)]]-MIN(M:M))/(MAX(M:M)-MIN(M:M))</f>
        <v>0</v>
      </c>
      <c r="U129">
        <f>(Таблица2[[#This Row],[Количество кредитных карт]]-MIN(N:N))/(MAX(N:N)-MIN(N:N))</f>
        <v>0.17073170731707318</v>
      </c>
      <c r="V129" s="37">
        <f>(Таблица2[[#This Row],[Число нарушений кредитных договоров]]-MIN(O:O))/(MAX(O:O)-MIN(O:O))</f>
        <v>0</v>
      </c>
      <c r="W129" s="37">
        <f>((Таблица2[[#This Row],[Размер кредита]]-AVERAGE(D:D)))/STDEV(D:D)</f>
        <v>0.11699721791892419</v>
      </c>
      <c r="X129" s="37">
        <f>((Таблица2[[#This Row],[Годовой доход]]-AVERAGE(G:G)))/STDEV(G:G)</f>
        <v>-0.47925252832827142</v>
      </c>
      <c r="Y129" s="38">
        <f>(Таблица2[[#This Row],[Годовой доход]]-AVERAGE(G:G))/STDEV(G:G)</f>
        <v>-0.47925252832827142</v>
      </c>
      <c r="Z129" s="38">
        <f>(Таблица2[[#This Row],[Текущий баланс кредитов]]-AVERAGE(P:P))/STDEV(P:P)</f>
        <v>-0.17600732258761084</v>
      </c>
      <c r="AA129" s="38">
        <f>(Таблица2[[#This Row],[Максимальный выданный кредит]]-AVERAGE(Q:Q))/STDEV(Q:Q)</f>
        <v>-5.2193077983778841E-2</v>
      </c>
    </row>
    <row r="130" spans="1:27" x14ac:dyDescent="0.2">
      <c r="A130" s="7">
        <v>184</v>
      </c>
      <c r="B130" s="7" t="s">
        <v>284</v>
      </c>
      <c r="C130" s="7" t="s">
        <v>16</v>
      </c>
      <c r="D130" s="18">
        <v>333124</v>
      </c>
      <c r="E130" s="7" t="s">
        <v>17</v>
      </c>
      <c r="F130" s="7">
        <v>703</v>
      </c>
      <c r="G130" s="19">
        <v>1300246</v>
      </c>
      <c r="H130" s="7" t="s">
        <v>22</v>
      </c>
      <c r="I130" s="7" t="s">
        <v>19</v>
      </c>
      <c r="J130" s="7" t="s">
        <v>23</v>
      </c>
      <c r="K130" s="20">
        <v>13110.76</v>
      </c>
      <c r="L130">
        <v>17.8</v>
      </c>
      <c r="M130" s="7">
        <v>22</v>
      </c>
      <c r="N130" s="7">
        <v>10</v>
      </c>
      <c r="O130" s="7">
        <v>0</v>
      </c>
      <c r="P130" s="7">
        <v>173128</v>
      </c>
      <c r="Q130" s="7">
        <v>384032</v>
      </c>
      <c r="R130" s="8">
        <f>(Таблица2[[#This Row],[Кредитный рейтинг]]-MIN(F:F))/(MAX(F:F)-MIN(F:F))</f>
        <v>0.70909090909090911</v>
      </c>
      <c r="S130">
        <f>(Таблица2[[#This Row],[Срок кредитной истории (лет)]]-MIN(L:L))/(MAX(L:L)-MIN(L:L))</f>
        <v>0.29166666666666669</v>
      </c>
      <c r="T130" s="8">
        <f>(Таблица2[[#This Row],[Срок с последнего нарушения кредитного договора (мес.)]]-MIN(M:M))/(MAX(M:M)-MIN(M:M))</f>
        <v>0.26829268292682928</v>
      </c>
      <c r="U130">
        <f>(Таблица2[[#This Row],[Количество кредитных карт]]-MIN(N:N))/(MAX(N:N)-MIN(N:N))</f>
        <v>0.1951219512195122</v>
      </c>
      <c r="V130" s="37">
        <f>(Таблица2[[#This Row],[Число нарушений кредитных договоров]]-MIN(O:O))/(MAX(O:O)-MIN(O:O))</f>
        <v>0</v>
      </c>
      <c r="W130" s="37">
        <f>((Таблица2[[#This Row],[Размер кредита]]-AVERAGE(D:D)))/STDEV(D:D)</f>
        <v>0.11923166676248213</v>
      </c>
      <c r="X130" s="37">
        <f>((Таблица2[[#This Row],[Годовой доход]]-AVERAGE(G:G)))/STDEV(G:G)</f>
        <v>-6.410117673545121E-2</v>
      </c>
      <c r="Y130" s="38">
        <f>(Таблица2[[#This Row],[Годовой доход]]-AVERAGE(G:G))/STDEV(G:G)</f>
        <v>-6.410117673545121E-2</v>
      </c>
      <c r="Z130" s="38">
        <f>(Таблица2[[#This Row],[Текущий баланс кредитов]]-AVERAGE(P:P))/STDEV(P:P)</f>
        <v>-0.33738693611031401</v>
      </c>
      <c r="AA130" s="38">
        <f>(Таблица2[[#This Row],[Максимальный выданный кредит]]-AVERAGE(Q:Q))/STDEV(Q:Q)</f>
        <v>-8.0881115968980705E-2</v>
      </c>
    </row>
    <row r="131" spans="1:27" x14ac:dyDescent="0.2">
      <c r="A131" s="7">
        <v>185</v>
      </c>
      <c r="B131" s="7" t="s">
        <v>285</v>
      </c>
      <c r="C131" s="7" t="s">
        <v>16</v>
      </c>
      <c r="D131" s="18">
        <v>441276</v>
      </c>
      <c r="E131" s="7" t="s">
        <v>17</v>
      </c>
      <c r="F131" s="7">
        <v>747</v>
      </c>
      <c r="G131" s="19">
        <v>2305669</v>
      </c>
      <c r="H131" s="7" t="s">
        <v>22</v>
      </c>
      <c r="I131" s="7" t="s">
        <v>19</v>
      </c>
      <c r="J131" s="7" t="s">
        <v>23</v>
      </c>
      <c r="K131" s="20">
        <v>24017.52</v>
      </c>
      <c r="L131">
        <v>15.8</v>
      </c>
      <c r="M131" s="7"/>
      <c r="N131" s="7">
        <v>14</v>
      </c>
      <c r="O131" s="7">
        <v>0</v>
      </c>
      <c r="P131" s="7">
        <v>678851</v>
      </c>
      <c r="Q131" s="7">
        <v>2245848</v>
      </c>
      <c r="R131" s="8">
        <f>(Таблица2[[#This Row],[Кредитный рейтинг]]-MIN(F:F))/(MAX(F:F)-MIN(F:F))</f>
        <v>0.97575757575757571</v>
      </c>
      <c r="S131">
        <f>(Таблица2[[#This Row],[Срок кредитной истории (лет)]]-MIN(L:L))/(MAX(L:L)-MIN(L:L))</f>
        <v>0.24780701754385967</v>
      </c>
      <c r="T131" s="8">
        <f>(Таблица2[[#This Row],[Срок с последнего нарушения кредитного договора (мес.)]]-MIN(M:M))/(MAX(M:M)-MIN(M:M))</f>
        <v>0</v>
      </c>
      <c r="U131">
        <f>(Таблица2[[#This Row],[Количество кредитных карт]]-MIN(N:N))/(MAX(N:N)-MIN(N:N))</f>
        <v>0.29268292682926828</v>
      </c>
      <c r="V131" s="37">
        <f>(Таблица2[[#This Row],[Число нарушений кредитных договоров]]-MIN(O:O))/(MAX(O:O)-MIN(O:O))</f>
        <v>0</v>
      </c>
      <c r="W131" s="37">
        <f>((Таблица2[[#This Row],[Размер кредита]]-AVERAGE(D:D)))/STDEV(D:D)</f>
        <v>0.69736590439041912</v>
      </c>
      <c r="X131" s="37">
        <f>((Таблица2[[#This Row],[Годовой доход]]-AVERAGE(G:G)))/STDEV(G:G)</f>
        <v>1.1547494708587158</v>
      </c>
      <c r="Y131" s="38">
        <f>(Таблица2[[#This Row],[Годовой доход]]-AVERAGE(G:G))/STDEV(G:G)</f>
        <v>1.1547494708587158</v>
      </c>
      <c r="Z131" s="38">
        <f>(Таблица2[[#This Row],[Текущий баланс кредитов]]-AVERAGE(P:P))/STDEV(P:P)</f>
        <v>1.3828538220529978</v>
      </c>
      <c r="AA131" s="38">
        <f>(Таблица2[[#This Row],[Максимальный выданный кредит]]-AVERAGE(Q:Q))/STDEV(Q:Q)</f>
        <v>0.3843950968734231</v>
      </c>
    </row>
    <row r="132" spans="1:27" x14ac:dyDescent="0.2">
      <c r="A132" s="8">
        <v>186</v>
      </c>
      <c r="B132" s="8" t="s">
        <v>286</v>
      </c>
      <c r="C132" s="8" t="s">
        <v>16</v>
      </c>
      <c r="D132" s="21">
        <v>327756</v>
      </c>
      <c r="E132" s="8" t="s">
        <v>17</v>
      </c>
      <c r="F132" s="8">
        <v>707</v>
      </c>
      <c r="G132" s="22">
        <v>830319</v>
      </c>
      <c r="H132" s="8" t="s">
        <v>31</v>
      </c>
      <c r="I132" s="8" t="s">
        <v>32</v>
      </c>
      <c r="J132" s="8" t="s">
        <v>23</v>
      </c>
      <c r="K132" s="23">
        <v>9271.81</v>
      </c>
      <c r="L132">
        <v>13.4</v>
      </c>
      <c r="M132" s="8"/>
      <c r="N132" s="8">
        <v>6</v>
      </c>
      <c r="O132" s="8">
        <v>0</v>
      </c>
      <c r="P132" s="8">
        <v>245727</v>
      </c>
      <c r="Q132" s="8">
        <v>292732</v>
      </c>
      <c r="R132" s="8">
        <f>(Таблица2[[#This Row],[Кредитный рейтинг]]-MIN(F:F))/(MAX(F:F)-MIN(F:F))</f>
        <v>0.73333333333333328</v>
      </c>
      <c r="S132">
        <f>(Таблица2[[#This Row],[Срок кредитной истории (лет)]]-MIN(L:L))/(MAX(L:L)-MIN(L:L))</f>
        <v>0.19517543859649122</v>
      </c>
      <c r="T132" s="8">
        <f>(Таблица2[[#This Row],[Срок с последнего нарушения кредитного договора (мес.)]]-MIN(M:M))/(MAX(M:M)-MIN(M:M))</f>
        <v>0</v>
      </c>
      <c r="U132">
        <f>(Таблица2[[#This Row],[Количество кредитных карт]]-MIN(N:N))/(MAX(N:N)-MIN(N:N))</f>
        <v>9.7560975609756101E-2</v>
      </c>
      <c r="V132" s="37">
        <f>(Таблица2[[#This Row],[Число нарушений кредитных договоров]]-MIN(O:O))/(MAX(O:O)-MIN(O:O))</f>
        <v>0</v>
      </c>
      <c r="W132" s="37">
        <f>((Таблица2[[#This Row],[Размер кредита]]-AVERAGE(D:D)))/STDEV(D:D)</f>
        <v>9.053663950836971E-2</v>
      </c>
      <c r="X132" s="37">
        <f>((Таблица2[[#This Row],[Годовой доход]]-AVERAGE(G:G)))/STDEV(G:G)</f>
        <v>-0.63378262252690831</v>
      </c>
      <c r="Y132" s="38">
        <f>(Таблица2[[#This Row],[Годовой доход]]-AVERAGE(G:G))/STDEV(G:G)</f>
        <v>-0.63378262252690831</v>
      </c>
      <c r="Z132" s="38">
        <f>(Таблица2[[#This Row],[Текущий баланс кредитов]]-AVERAGE(P:P))/STDEV(P:P)</f>
        <v>-9.043799607417112E-2</v>
      </c>
      <c r="AA132" s="38">
        <f>(Таблица2[[#This Row],[Максимальный выданный кредит]]-AVERAGE(Q:Q))/STDEV(Q:Q)</f>
        <v>-0.10369739761685109</v>
      </c>
    </row>
    <row r="133" spans="1:27" x14ac:dyDescent="0.2">
      <c r="A133" s="7">
        <v>188</v>
      </c>
      <c r="B133" s="7" t="s">
        <v>288</v>
      </c>
      <c r="C133" s="7" t="s">
        <v>16</v>
      </c>
      <c r="D133" s="18">
        <v>476586</v>
      </c>
      <c r="E133" s="7" t="s">
        <v>17</v>
      </c>
      <c r="F133" s="7">
        <v>707</v>
      </c>
      <c r="G133" s="19">
        <v>1403207</v>
      </c>
      <c r="H133" s="7" t="s">
        <v>55</v>
      </c>
      <c r="I133" s="7" t="s">
        <v>32</v>
      </c>
      <c r="J133" s="7" t="s">
        <v>23</v>
      </c>
      <c r="K133" s="20">
        <v>18241.52</v>
      </c>
      <c r="L133">
        <v>16.5</v>
      </c>
      <c r="M133" s="7">
        <v>11</v>
      </c>
      <c r="N133" s="7">
        <v>6</v>
      </c>
      <c r="O133" s="7">
        <v>0</v>
      </c>
      <c r="P133" s="7">
        <v>91580</v>
      </c>
      <c r="Q133" s="7">
        <v>214654</v>
      </c>
      <c r="R133" s="8">
        <f>(Таблица2[[#This Row],[Кредитный рейтинг]]-MIN(F:F))/(MAX(F:F)-MIN(F:F))</f>
        <v>0.73333333333333328</v>
      </c>
      <c r="S133">
        <f>(Таблица2[[#This Row],[Срок кредитной истории (лет)]]-MIN(L:L))/(MAX(L:L)-MIN(L:L))</f>
        <v>0.26315789473684209</v>
      </c>
      <c r="T133" s="8">
        <f>(Таблица2[[#This Row],[Срок с последнего нарушения кредитного договора (мес.)]]-MIN(M:M))/(MAX(M:M)-MIN(M:M))</f>
        <v>0.13414634146341464</v>
      </c>
      <c r="U133">
        <f>(Таблица2[[#This Row],[Количество кредитных карт]]-MIN(N:N))/(MAX(N:N)-MIN(N:N))</f>
        <v>9.7560975609756101E-2</v>
      </c>
      <c r="V133" s="37">
        <f>(Таблица2[[#This Row],[Число нарушений кредитных договоров]]-MIN(O:O))/(MAX(O:O)-MIN(O:O))</f>
        <v>0</v>
      </c>
      <c r="W133" s="37">
        <f>((Таблица2[[#This Row],[Размер кредита]]-AVERAGE(D:D)))/STDEV(D:D)</f>
        <v>0.88611803038570769</v>
      </c>
      <c r="X133" s="37">
        <f>((Таблица2[[#This Row],[Годовой доход]]-AVERAGE(G:G)))/STDEV(G:G)</f>
        <v>6.0716021127481146E-2</v>
      </c>
      <c r="Y133" s="38">
        <f>(Таблица2[[#This Row],[Годовой доход]]-AVERAGE(G:G))/STDEV(G:G)</f>
        <v>6.0716021127481146E-2</v>
      </c>
      <c r="Z133" s="38">
        <f>(Таблица2[[#This Row],[Текущий баланс кредитов]]-AVERAGE(P:P))/STDEV(P:P)</f>
        <v>-0.61477632387140402</v>
      </c>
      <c r="AA133" s="38">
        <f>(Таблица2[[#This Row],[Максимальный выданный кредит]]-AVERAGE(Q:Q))/STDEV(Q:Q)</f>
        <v>-0.12320944185017448</v>
      </c>
    </row>
    <row r="134" spans="1:27" x14ac:dyDescent="0.2">
      <c r="A134" s="7">
        <v>190</v>
      </c>
      <c r="B134" s="7" t="s">
        <v>289</v>
      </c>
      <c r="C134" s="7" t="s">
        <v>16</v>
      </c>
      <c r="D134" s="18">
        <v>261800</v>
      </c>
      <c r="E134" s="7" t="s">
        <v>17</v>
      </c>
      <c r="F134" s="7">
        <v>738</v>
      </c>
      <c r="G134" s="19">
        <v>1488536</v>
      </c>
      <c r="H134" s="7" t="s">
        <v>49</v>
      </c>
      <c r="I134" s="7" t="s">
        <v>32</v>
      </c>
      <c r="J134" s="7" t="s">
        <v>23</v>
      </c>
      <c r="K134" s="20">
        <v>21087.72</v>
      </c>
      <c r="L134">
        <v>17.600000000000001</v>
      </c>
      <c r="M134" s="7">
        <v>45</v>
      </c>
      <c r="N134" s="7">
        <v>8</v>
      </c>
      <c r="O134" s="7">
        <v>0</v>
      </c>
      <c r="P134" s="7">
        <v>178220</v>
      </c>
      <c r="Q134" s="7">
        <v>274780</v>
      </c>
      <c r="R134" s="8">
        <f>(Таблица2[[#This Row],[Кредитный рейтинг]]-MIN(F:F))/(MAX(F:F)-MIN(F:F))</f>
        <v>0.92121212121212126</v>
      </c>
      <c r="S134">
        <f>(Таблица2[[#This Row],[Срок кредитной истории (лет)]]-MIN(L:L))/(MAX(L:L)-MIN(L:L))</f>
        <v>0.28728070175438597</v>
      </c>
      <c r="T134" s="8">
        <f>(Таблица2[[#This Row],[Срок с последнего нарушения кредитного договора (мес.)]]-MIN(M:M))/(MAX(M:M)-MIN(M:M))</f>
        <v>0.54878048780487809</v>
      </c>
      <c r="U134">
        <f>(Таблица2[[#This Row],[Количество кредитных карт]]-MIN(N:N))/(MAX(N:N)-MIN(N:N))</f>
        <v>0.14634146341463414</v>
      </c>
      <c r="V134" s="37">
        <f>(Таблица2[[#This Row],[Число нарушений кредитных договоров]]-MIN(O:O))/(MAX(O:O)-MIN(O:O))</f>
        <v>0</v>
      </c>
      <c r="W134" s="37">
        <f>((Таблица2[[#This Row],[Размер кредита]]-AVERAGE(D:D)))/STDEV(D:D)</f>
        <v>-0.2620358674909295</v>
      </c>
      <c r="X134" s="37">
        <f>((Таблица2[[#This Row],[Годовой доход]]-AVERAGE(G:G)))/STDEV(G:G)</f>
        <v>0.16415836023108499</v>
      </c>
      <c r="Y134" s="38">
        <f>(Таблица2[[#This Row],[Годовой доход]]-AVERAGE(G:G))/STDEV(G:G)</f>
        <v>0.16415836023108499</v>
      </c>
      <c r="Z134" s="38">
        <f>(Таблица2[[#This Row],[Текущий баланс кредитов]]-AVERAGE(P:P))/STDEV(P:P)</f>
        <v>-0.32006625672541833</v>
      </c>
      <c r="AA134" s="38">
        <f>(Таблица2[[#This Row],[Максимальный выданный кредит]]-AVERAGE(Q:Q))/STDEV(Q:Q)</f>
        <v>-0.10818368335773357</v>
      </c>
    </row>
    <row r="135" spans="1:27" x14ac:dyDescent="0.2">
      <c r="A135" s="7">
        <v>191</v>
      </c>
      <c r="B135" s="7" t="s">
        <v>291</v>
      </c>
      <c r="C135" s="7" t="s">
        <v>34</v>
      </c>
      <c r="D135" s="18">
        <v>433136</v>
      </c>
      <c r="E135" s="7" t="s">
        <v>28</v>
      </c>
      <c r="F135" s="7">
        <v>682</v>
      </c>
      <c r="G135" s="19">
        <v>1178323</v>
      </c>
      <c r="H135" s="7" t="s">
        <v>53</v>
      </c>
      <c r="I135" s="7" t="s">
        <v>19</v>
      </c>
      <c r="J135" s="7" t="s">
        <v>23</v>
      </c>
      <c r="K135" s="20">
        <v>17969.439999999999</v>
      </c>
      <c r="L135">
        <v>17.8</v>
      </c>
      <c r="M135" s="7"/>
      <c r="N135" s="7">
        <v>16</v>
      </c>
      <c r="O135" s="7">
        <v>0</v>
      </c>
      <c r="P135" s="7">
        <v>355471</v>
      </c>
      <c r="Q135" s="7">
        <v>426514</v>
      </c>
      <c r="R135" s="8">
        <f>(Таблица2[[#This Row],[Кредитный рейтинг]]-MIN(F:F))/(MAX(F:F)-MIN(F:F))</f>
        <v>0.58181818181818179</v>
      </c>
      <c r="S135">
        <f>(Таблица2[[#This Row],[Срок кредитной истории (лет)]]-MIN(L:L))/(MAX(L:L)-MIN(L:L))</f>
        <v>0.29166666666666669</v>
      </c>
      <c r="T135" s="8">
        <f>(Таблица2[[#This Row],[Срок с последнего нарушения кредитного договора (мес.)]]-MIN(M:M))/(MAX(M:M)-MIN(M:M))</f>
        <v>0</v>
      </c>
      <c r="U135">
        <f>(Таблица2[[#This Row],[Количество кредитных карт]]-MIN(N:N))/(MAX(N:N)-MIN(N:N))</f>
        <v>0.34146341463414637</v>
      </c>
      <c r="V135" s="37">
        <f>(Таблица2[[#This Row],[Число нарушений кредитных договоров]]-MIN(O:O))/(MAX(O:O)-MIN(O:O))</f>
        <v>0</v>
      </c>
      <c r="W135" s="37">
        <f>((Таблица2[[#This Row],[Размер кредита]]-AVERAGE(D:D)))/STDEV(D:D)</f>
        <v>0.65385295322639614</v>
      </c>
      <c r="X135" s="37">
        <f>((Таблица2[[#This Row],[Годовой доход]]-AVERAGE(G:G)))/STDEV(G:G)</f>
        <v>-0.21190556106585109</v>
      </c>
      <c r="Y135" s="38">
        <f>(Таблица2[[#This Row],[Годовой доход]]-AVERAGE(G:G))/STDEV(G:G)</f>
        <v>-0.21190556106585109</v>
      </c>
      <c r="Z135" s="38">
        <f>(Таблица2[[#This Row],[Текущий баланс кредитов]]-AVERAGE(P:P))/STDEV(P:P)</f>
        <v>0.28286142231074413</v>
      </c>
      <c r="AA135" s="38">
        <f>(Таблица2[[#This Row],[Максимальный выданный кредит]]-AVERAGE(Q:Q))/STDEV(Q:Q)</f>
        <v>-7.0264672628730637E-2</v>
      </c>
    </row>
    <row r="136" spans="1:27" x14ac:dyDescent="0.2">
      <c r="A136" s="8">
        <v>192</v>
      </c>
      <c r="B136" s="8" t="s">
        <v>293</v>
      </c>
      <c r="C136" s="8" t="s">
        <v>34</v>
      </c>
      <c r="D136" s="21">
        <v>322124</v>
      </c>
      <c r="E136" s="8" t="s">
        <v>28</v>
      </c>
      <c r="F136" s="8">
        <v>716</v>
      </c>
      <c r="G136" s="22">
        <v>1020034</v>
      </c>
      <c r="H136" s="8" t="s">
        <v>53</v>
      </c>
      <c r="I136" s="8" t="s">
        <v>19</v>
      </c>
      <c r="J136" s="8" t="s">
        <v>23</v>
      </c>
      <c r="K136" s="23">
        <v>16915.32</v>
      </c>
      <c r="L136">
        <v>21.5</v>
      </c>
      <c r="M136" s="8"/>
      <c r="N136" s="8">
        <v>10</v>
      </c>
      <c r="O136" s="8">
        <v>0</v>
      </c>
      <c r="P136" s="8">
        <v>205865</v>
      </c>
      <c r="Q136" s="8">
        <v>341506</v>
      </c>
      <c r="R136" s="8">
        <f>(Таблица2[[#This Row],[Кредитный рейтинг]]-MIN(F:F))/(MAX(F:F)-MIN(F:F))</f>
        <v>0.78787878787878785</v>
      </c>
      <c r="S136">
        <f>(Таблица2[[#This Row],[Срок кредитной истории (лет)]]-MIN(L:L))/(MAX(L:L)-MIN(L:L))</f>
        <v>0.37280701754385964</v>
      </c>
      <c r="T136" s="8">
        <f>(Таблица2[[#This Row],[Срок с последнего нарушения кредитного договора (мес.)]]-MIN(M:M))/(MAX(M:M)-MIN(M:M))</f>
        <v>0</v>
      </c>
      <c r="U136">
        <f>(Таблица2[[#This Row],[Количество кредитных карт]]-MIN(N:N))/(MAX(N:N)-MIN(N:N))</f>
        <v>0.1951219512195122</v>
      </c>
      <c r="V136" s="37">
        <f>(Таблица2[[#This Row],[Число нарушений кредитных договоров]]-MIN(O:O))/(MAX(O:O)-MIN(O:O))</f>
        <v>0</v>
      </c>
      <c r="W136" s="37">
        <f>((Таблица2[[#This Row],[Размер кредита]]-AVERAGE(D:D)))/STDEV(D:D)</f>
        <v>6.0430381405694393E-2</v>
      </c>
      <c r="X136" s="37">
        <f>((Таблица2[[#This Row],[Годовой доход]]-AVERAGE(G:G)))/STDEV(G:G)</f>
        <v>-0.40379559158736605</v>
      </c>
      <c r="Y136" s="38">
        <f>(Таблица2[[#This Row],[Годовой доход]]-AVERAGE(G:G))/STDEV(G:G)</f>
        <v>-0.40379559158736605</v>
      </c>
      <c r="Z136" s="38">
        <f>(Таблица2[[#This Row],[Текущий баланс кредитов]]-AVERAGE(P:P))/STDEV(P:P)</f>
        <v>-0.22603047872160051</v>
      </c>
      <c r="AA136" s="38">
        <f>(Таблица2[[#This Row],[Максимальный выданный кредит]]-AVERAGE(Q:Q))/STDEV(Q:Q)</f>
        <v>-9.1508555107615269E-2</v>
      </c>
    </row>
    <row r="137" spans="1:27" x14ac:dyDescent="0.2">
      <c r="A137" s="8">
        <v>195</v>
      </c>
      <c r="B137" s="8" t="s">
        <v>295</v>
      </c>
      <c r="C137" s="8" t="s">
        <v>16</v>
      </c>
      <c r="D137" s="21">
        <v>437668</v>
      </c>
      <c r="E137" s="8" t="s">
        <v>17</v>
      </c>
      <c r="F137" s="8">
        <v>749</v>
      </c>
      <c r="G137" s="22">
        <v>2683693</v>
      </c>
      <c r="H137" s="8" t="s">
        <v>31</v>
      </c>
      <c r="I137" s="8" t="s">
        <v>19</v>
      </c>
      <c r="J137" s="8" t="s">
        <v>23</v>
      </c>
      <c r="K137" s="23">
        <v>5993.55</v>
      </c>
      <c r="L137">
        <v>36.299999999999997</v>
      </c>
      <c r="M137" s="8"/>
      <c r="N137" s="8">
        <v>7</v>
      </c>
      <c r="O137" s="8">
        <v>0</v>
      </c>
      <c r="P137" s="8">
        <v>326496</v>
      </c>
      <c r="Q137" s="8">
        <v>562584</v>
      </c>
      <c r="R137" s="8">
        <f>(Таблица2[[#This Row],[Кредитный рейтинг]]-MIN(F:F))/(MAX(F:F)-MIN(F:F))</f>
        <v>0.98787878787878791</v>
      </c>
      <c r="S137">
        <f>(Таблица2[[#This Row],[Срок кредитной истории (лет)]]-MIN(L:L))/(MAX(L:L)-MIN(L:L))</f>
        <v>0.69736842105263153</v>
      </c>
      <c r="T137" s="8">
        <f>(Таблица2[[#This Row],[Срок с последнего нарушения кредитного договора (мес.)]]-MIN(M:M))/(MAX(M:M)-MIN(M:M))</f>
        <v>0</v>
      </c>
      <c r="U137">
        <f>(Таблица2[[#This Row],[Количество кредитных карт]]-MIN(N:N))/(MAX(N:N)-MIN(N:N))</f>
        <v>0.12195121951219512</v>
      </c>
      <c r="V137" s="37">
        <f>(Таблица2[[#This Row],[Число нарушений кредитных договоров]]-MIN(O:O))/(MAX(O:O)-MIN(O:O))</f>
        <v>0</v>
      </c>
      <c r="W137" s="37">
        <f>((Таблица2[[#This Row],[Размер кредита]]-AVERAGE(D:D)))/STDEV(D:D)</f>
        <v>0.67807908279339268</v>
      </c>
      <c r="X137" s="37">
        <f>((Таблица2[[#This Row],[Годовой доход]]-AVERAGE(G:G)))/STDEV(G:G)</f>
        <v>1.6130190720177677</v>
      </c>
      <c r="Y137" s="38">
        <f>(Таблица2[[#This Row],[Годовой доход]]-AVERAGE(G:G))/STDEV(G:G)</f>
        <v>1.6130190720177677</v>
      </c>
      <c r="Z137" s="38">
        <f>(Таблица2[[#This Row],[Текущий баланс кредитов]]-AVERAGE(P:P))/STDEV(P:P)</f>
        <v>0.18430158625863269</v>
      </c>
      <c r="AA137" s="38">
        <f>(Таблица2[[#This Row],[Максимальный выданный кредит]]-AVERAGE(Q:Q))/STDEV(Q:Q)</f>
        <v>-3.626016612461537E-2</v>
      </c>
    </row>
    <row r="138" spans="1:27" x14ac:dyDescent="0.2">
      <c r="A138" s="7">
        <v>196</v>
      </c>
      <c r="B138" s="7" t="s">
        <v>296</v>
      </c>
      <c r="C138" s="7" t="s">
        <v>16</v>
      </c>
      <c r="D138" s="18">
        <v>377322</v>
      </c>
      <c r="E138" s="7" t="s">
        <v>17</v>
      </c>
      <c r="F138" s="7">
        <v>740</v>
      </c>
      <c r="G138" s="19">
        <v>1288162</v>
      </c>
      <c r="H138" s="7" t="s">
        <v>37</v>
      </c>
      <c r="I138" s="7" t="s">
        <v>32</v>
      </c>
      <c r="J138" s="7" t="s">
        <v>23</v>
      </c>
      <c r="K138" s="20">
        <v>17068.080000000002</v>
      </c>
      <c r="L138">
        <v>22.5</v>
      </c>
      <c r="M138" s="7">
        <v>16</v>
      </c>
      <c r="N138" s="7">
        <v>8</v>
      </c>
      <c r="O138" s="7">
        <v>0</v>
      </c>
      <c r="P138" s="7">
        <v>358549</v>
      </c>
      <c r="Q138" s="7">
        <v>494824</v>
      </c>
      <c r="R138" s="8">
        <f>(Таблица2[[#This Row],[Кредитный рейтинг]]-MIN(F:F))/(MAX(F:F)-MIN(F:F))</f>
        <v>0.93333333333333335</v>
      </c>
      <c r="S138">
        <f>(Таблица2[[#This Row],[Срок кредитной истории (лет)]]-MIN(L:L))/(MAX(L:L)-MIN(L:L))</f>
        <v>0.39473684210526316</v>
      </c>
      <c r="T138" s="8">
        <f>(Таблица2[[#This Row],[Срок с последнего нарушения кредитного договора (мес.)]]-MIN(M:M))/(MAX(M:M)-MIN(M:M))</f>
        <v>0.1951219512195122</v>
      </c>
      <c r="U138">
        <f>(Таблица2[[#This Row],[Количество кредитных карт]]-MIN(N:N))/(MAX(N:N)-MIN(N:N))</f>
        <v>0.14634146341463414</v>
      </c>
      <c r="V138" s="37">
        <f>(Таблица2[[#This Row],[Число нарушений кредитных договоров]]-MIN(O:O))/(MAX(O:O)-MIN(O:O))</f>
        <v>0</v>
      </c>
      <c r="W138" s="37">
        <f>((Таблица2[[#This Row],[Размер кредита]]-AVERAGE(D:D)))/STDEV(D:D)</f>
        <v>0.35549523132605521</v>
      </c>
      <c r="X138" s="37">
        <f>((Таблица2[[#This Row],[Годовой доход]]-AVERAGE(G:G)))/STDEV(G:G)</f>
        <v>-7.8750325626542744E-2</v>
      </c>
      <c r="Y138" s="38">
        <f>(Таблица2[[#This Row],[Годовой доход]]-AVERAGE(G:G))/STDEV(G:G)</f>
        <v>-7.8750325626542744E-2</v>
      </c>
      <c r="Z138" s="38">
        <f>(Таблица2[[#This Row],[Текущий баланс кредитов]]-AVERAGE(P:P))/STDEV(P:P)</f>
        <v>0.2933313852225094</v>
      </c>
      <c r="AA138" s="38">
        <f>(Таблица2[[#This Row],[Максимальный выданный кредит]]-AVERAGE(Q:Q))/STDEV(Q:Q)</f>
        <v>-5.3193695636769782E-2</v>
      </c>
    </row>
    <row r="139" spans="1:27" x14ac:dyDescent="0.2">
      <c r="A139" s="7">
        <v>197</v>
      </c>
      <c r="B139" s="7" t="s">
        <v>298</v>
      </c>
      <c r="C139" s="7" t="s">
        <v>16</v>
      </c>
      <c r="D139" s="18">
        <v>606122</v>
      </c>
      <c r="E139" s="7" t="s">
        <v>28</v>
      </c>
      <c r="F139" s="7">
        <v>693</v>
      </c>
      <c r="G139" s="19">
        <v>1395911</v>
      </c>
      <c r="H139" s="7" t="s">
        <v>22</v>
      </c>
      <c r="I139" s="7" t="s">
        <v>19</v>
      </c>
      <c r="J139" s="7" t="s">
        <v>23</v>
      </c>
      <c r="K139" s="20">
        <v>24079.46</v>
      </c>
      <c r="L139">
        <v>15</v>
      </c>
      <c r="M139" s="7"/>
      <c r="N139" s="7">
        <v>8</v>
      </c>
      <c r="O139" s="7">
        <v>1</v>
      </c>
      <c r="P139" s="7">
        <v>168378</v>
      </c>
      <c r="Q139" s="7">
        <v>332156</v>
      </c>
      <c r="R139" s="8">
        <f>(Таблица2[[#This Row],[Кредитный рейтинг]]-MIN(F:F))/(MAX(F:F)-MIN(F:F))</f>
        <v>0.64848484848484844</v>
      </c>
      <c r="S139">
        <f>(Таблица2[[#This Row],[Срок кредитной истории (лет)]]-MIN(L:L))/(MAX(L:L)-MIN(L:L))</f>
        <v>0.23026315789473684</v>
      </c>
      <c r="T139" s="8">
        <f>(Таблица2[[#This Row],[Срок с последнего нарушения кредитного договора (мес.)]]-MIN(M:M))/(MAX(M:M)-MIN(M:M))</f>
        <v>0</v>
      </c>
      <c r="U139">
        <f>(Таблица2[[#This Row],[Количество кредитных карт]]-MIN(N:N))/(MAX(N:N)-MIN(N:N))</f>
        <v>0.14634146341463414</v>
      </c>
      <c r="V139" s="37">
        <f>(Таблица2[[#This Row],[Число нарушений кредитных договоров]]-MIN(O:O))/(MAX(O:O)-MIN(O:O))</f>
        <v>0.14285714285714285</v>
      </c>
      <c r="W139" s="37">
        <f>((Таблица2[[#This Row],[Размер кредита]]-AVERAGE(D:D)))/STDEV(D:D)</f>
        <v>1.5785619667472401</v>
      </c>
      <c r="X139" s="37">
        <f>((Таблица2[[#This Row],[Годовой доход]]-AVERAGE(G:G)))/STDEV(G:G)</f>
        <v>5.1871251985690037E-2</v>
      </c>
      <c r="Y139" s="38">
        <f>(Таблица2[[#This Row],[Годовой доход]]-AVERAGE(G:G))/STDEV(G:G)</f>
        <v>5.1871251985690037E-2</v>
      </c>
      <c r="Z139" s="38">
        <f>(Таблица2[[#This Row],[Текущий баланс кредитов]]-AVERAGE(P:P))/STDEV(P:P)</f>
        <v>-0.35354428628279128</v>
      </c>
      <c r="AA139" s="38">
        <f>(Таблица2[[#This Row],[Максимальный выданный кредит]]-AVERAGE(Q:Q))/STDEV(Q:Q)</f>
        <v>-9.3845162264324891E-2</v>
      </c>
    </row>
    <row r="140" spans="1:27" x14ac:dyDescent="0.2">
      <c r="A140" s="7">
        <v>198</v>
      </c>
      <c r="B140" s="7" t="s">
        <v>300</v>
      </c>
      <c r="C140" s="7" t="s">
        <v>16</v>
      </c>
      <c r="D140" s="18">
        <v>520982</v>
      </c>
      <c r="E140" s="7" t="s">
        <v>28</v>
      </c>
      <c r="F140" s="7">
        <v>724</v>
      </c>
      <c r="G140" s="19">
        <v>1031111</v>
      </c>
      <c r="H140" s="7" t="s">
        <v>22</v>
      </c>
      <c r="I140" s="7" t="s">
        <v>32</v>
      </c>
      <c r="J140" s="7" t="s">
        <v>23</v>
      </c>
      <c r="K140" s="20">
        <v>17013.169999999998</v>
      </c>
      <c r="L140">
        <v>19.7</v>
      </c>
      <c r="M140" s="7"/>
      <c r="N140" s="7">
        <v>12</v>
      </c>
      <c r="O140" s="7">
        <v>0</v>
      </c>
      <c r="P140" s="7">
        <v>267976</v>
      </c>
      <c r="Q140" s="7">
        <v>475178</v>
      </c>
      <c r="R140" s="8">
        <f>(Таблица2[[#This Row],[Кредитный рейтинг]]-MIN(F:F))/(MAX(F:F)-MIN(F:F))</f>
        <v>0.83636363636363631</v>
      </c>
      <c r="S140">
        <f>(Таблица2[[#This Row],[Срок кредитной истории (лет)]]-MIN(L:L))/(MAX(L:L)-MIN(L:L))</f>
        <v>0.33333333333333331</v>
      </c>
      <c r="T140" s="8">
        <f>(Таблица2[[#This Row],[Срок с последнего нарушения кредитного договора (мес.)]]-MIN(M:M))/(MAX(M:M)-MIN(M:M))</f>
        <v>0</v>
      </c>
      <c r="U140">
        <f>(Таблица2[[#This Row],[Количество кредитных карт]]-MIN(N:N))/(MAX(N:N)-MIN(N:N))</f>
        <v>0.24390243902439024</v>
      </c>
      <c r="V140" s="37">
        <f>(Таблица2[[#This Row],[Число нарушений кредитных договоров]]-MIN(O:O))/(MAX(O:O)-MIN(O:O))</f>
        <v>0</v>
      </c>
      <c r="W140" s="37">
        <f>((Таблица2[[#This Row],[Размер кредита]]-AVERAGE(D:D)))/STDEV(D:D)</f>
        <v>1.1234400180857029</v>
      </c>
      <c r="X140" s="37">
        <f>((Таблица2[[#This Row],[Годовой доход]]-AVERAGE(G:G)))/STDEV(G:G)</f>
        <v>-0.39036720510386547</v>
      </c>
      <c r="Y140" s="38">
        <f>(Таблица2[[#This Row],[Годовой доход]]-AVERAGE(G:G))/STDEV(G:G)</f>
        <v>-0.39036720510386547</v>
      </c>
      <c r="Z140" s="38">
        <f>(Таблица2[[#This Row],[Текущий баланс кредитов]]-AVERAGE(P:P))/STDEV(P:P)</f>
        <v>-1.4756967866287503E-2</v>
      </c>
      <c r="AA140" s="38">
        <f>(Таблица2[[#This Row],[Максимальный выданный кредит]]-AVERAGE(Q:Q))/STDEV(Q:Q)</f>
        <v>-5.810331961545611E-2</v>
      </c>
    </row>
    <row r="141" spans="1:27" x14ac:dyDescent="0.2">
      <c r="A141" s="7">
        <v>199</v>
      </c>
      <c r="B141" s="7" t="s">
        <v>301</v>
      </c>
      <c r="C141" s="7" t="s">
        <v>34</v>
      </c>
      <c r="D141" s="18">
        <v>304590</v>
      </c>
      <c r="E141" s="7" t="s">
        <v>17</v>
      </c>
      <c r="F141" s="7">
        <v>746</v>
      </c>
      <c r="G141" s="19">
        <v>1202510</v>
      </c>
      <c r="H141" s="7" t="s">
        <v>74</v>
      </c>
      <c r="I141" s="7" t="s">
        <v>32</v>
      </c>
      <c r="J141" s="7" t="s">
        <v>23</v>
      </c>
      <c r="K141" s="20">
        <v>28960.18</v>
      </c>
      <c r="L141">
        <v>16.100000000000001</v>
      </c>
      <c r="M141" s="7"/>
      <c r="N141" s="7">
        <v>9</v>
      </c>
      <c r="O141" s="7">
        <v>0</v>
      </c>
      <c r="P141" s="7">
        <v>314830</v>
      </c>
      <c r="Q141" s="7">
        <v>619982</v>
      </c>
      <c r="R141" s="8">
        <f>(Таблица2[[#This Row],[Кредитный рейтинг]]-MIN(F:F))/(MAX(F:F)-MIN(F:F))</f>
        <v>0.96969696969696972</v>
      </c>
      <c r="S141">
        <f>(Таблица2[[#This Row],[Срок кредитной истории (лет)]]-MIN(L:L))/(MAX(L:L)-MIN(L:L))</f>
        <v>0.25438596491228072</v>
      </c>
      <c r="T141" s="8">
        <f>(Таблица2[[#This Row],[Срок с последнего нарушения кредитного договора (мес.)]]-MIN(M:M))/(MAX(M:M)-MIN(M:M))</f>
        <v>0</v>
      </c>
      <c r="U141">
        <f>(Таблица2[[#This Row],[Количество кредитных карт]]-MIN(N:N))/(MAX(N:N)-MIN(N:N))</f>
        <v>0.17073170731707318</v>
      </c>
      <c r="V141" s="37">
        <f>(Таблица2[[#This Row],[Число нарушений кредитных договоров]]-MIN(O:O))/(MAX(O:O)-MIN(O:O))</f>
        <v>0</v>
      </c>
      <c r="W141" s="37">
        <f>((Таблица2[[#This Row],[Размер кредита]]-AVERAGE(D:D)))/STDEV(D:D)</f>
        <v>-3.3298867453025245E-2</v>
      </c>
      <c r="X141" s="37">
        <f>((Таблица2[[#This Row],[Годовой доход]]-AVERAGE(G:G)))/STDEV(G:G)</f>
        <v>-0.18258423003069463</v>
      </c>
      <c r="Y141" s="38">
        <f>(Таблица2[[#This Row],[Годовой доход]]-AVERAGE(G:G))/STDEV(G:G)</f>
        <v>-0.18258423003069463</v>
      </c>
      <c r="Z141" s="38">
        <f>(Таблица2[[#This Row],[Текущий баланс кредитов]]-AVERAGE(P:P))/STDEV(P:P)</f>
        <v>0.14461913423502845</v>
      </c>
      <c r="AA141" s="38">
        <f>(Таблица2[[#This Row],[Максимальный выданный кредит]]-AVERAGE(Q:Q))/STDEV(Q:Q)</f>
        <v>-2.1916147132014438E-2</v>
      </c>
    </row>
    <row r="142" spans="1:27" x14ac:dyDescent="0.2">
      <c r="A142" s="8">
        <v>200</v>
      </c>
      <c r="B142" s="8" t="s">
        <v>302</v>
      </c>
      <c r="C142" s="8" t="s">
        <v>34</v>
      </c>
      <c r="D142" s="21">
        <v>472362</v>
      </c>
      <c r="E142" s="8" t="s">
        <v>17</v>
      </c>
      <c r="F142" s="8">
        <v>732</v>
      </c>
      <c r="G142" s="22">
        <v>1075058</v>
      </c>
      <c r="H142" s="8" t="s">
        <v>31</v>
      </c>
      <c r="I142" s="8" t="s">
        <v>19</v>
      </c>
      <c r="J142" s="8" t="s">
        <v>23</v>
      </c>
      <c r="K142" s="23">
        <v>22218.03</v>
      </c>
      <c r="L142">
        <v>17.5</v>
      </c>
      <c r="M142" s="8"/>
      <c r="N142" s="8">
        <v>13</v>
      </c>
      <c r="O142" s="8">
        <v>0</v>
      </c>
      <c r="P142" s="8">
        <v>392369</v>
      </c>
      <c r="Q142" s="8">
        <v>542146</v>
      </c>
      <c r="R142" s="8">
        <f>(Таблица2[[#This Row],[Кредитный рейтинг]]-MIN(F:F))/(MAX(F:F)-MIN(F:F))</f>
        <v>0.88484848484848488</v>
      </c>
      <c r="S142">
        <f>(Таблица2[[#This Row],[Срок кредитной истории (лет)]]-MIN(L:L))/(MAX(L:L)-MIN(L:L))</f>
        <v>0.28508771929824561</v>
      </c>
      <c r="T142" s="8">
        <f>(Таблица2[[#This Row],[Срок с последнего нарушения кредитного договора (мес.)]]-MIN(M:M))/(MAX(M:M)-MIN(M:M))</f>
        <v>0</v>
      </c>
      <c r="U142">
        <f>(Таблица2[[#This Row],[Количество кредитных карт]]-MIN(N:N))/(MAX(N:N)-MIN(N:N))</f>
        <v>0.26829268292682928</v>
      </c>
      <c r="V142" s="37">
        <f>(Таблица2[[#This Row],[Число нарушений кредитных договоров]]-MIN(O:O))/(MAX(O:O)-MIN(O:O))</f>
        <v>0</v>
      </c>
      <c r="W142" s="37">
        <f>((Таблица2[[#This Row],[Размер кредита]]-AVERAGE(D:D)))/STDEV(D:D)</f>
        <v>0.86353833680870118</v>
      </c>
      <c r="X142" s="37">
        <f>((Таблица2[[#This Row],[Годовой доход]]-AVERAGE(G:G)))/STDEV(G:G)</f>
        <v>-0.33709129097635809</v>
      </c>
      <c r="Y142" s="38">
        <f>(Таблица2[[#This Row],[Годовой доход]]-AVERAGE(G:G))/STDEV(G:G)</f>
        <v>-0.33709129097635809</v>
      </c>
      <c r="Z142" s="38">
        <f>(Таблица2[[#This Row],[Текущий баланс кредитов]]-AVERAGE(P:P))/STDEV(P:P)</f>
        <v>0.4083717184505477</v>
      </c>
      <c r="AA142" s="38">
        <f>(Таблица2[[#This Row],[Максимальный выданный кредит]]-AVERAGE(Q:Q))/STDEV(Q:Q)</f>
        <v>-4.136771447422298E-2</v>
      </c>
    </row>
    <row r="143" spans="1:27" x14ac:dyDescent="0.2">
      <c r="A143" s="7">
        <v>201</v>
      </c>
      <c r="B143" s="7" t="s">
        <v>303</v>
      </c>
      <c r="C143" s="7" t="s">
        <v>34</v>
      </c>
      <c r="D143" s="18">
        <v>322872</v>
      </c>
      <c r="E143" s="7" t="s">
        <v>28</v>
      </c>
      <c r="F143" s="7">
        <v>708</v>
      </c>
      <c r="G143" s="19">
        <v>985245</v>
      </c>
      <c r="H143" s="7" t="s">
        <v>22</v>
      </c>
      <c r="I143" s="7" t="s">
        <v>19</v>
      </c>
      <c r="J143" s="7" t="s">
        <v>20</v>
      </c>
      <c r="K143" s="20">
        <v>10895.17</v>
      </c>
      <c r="L143">
        <v>8.6</v>
      </c>
      <c r="M143" s="7"/>
      <c r="N143" s="7">
        <v>7</v>
      </c>
      <c r="O143" s="7">
        <v>0</v>
      </c>
      <c r="P143" s="7">
        <v>106894</v>
      </c>
      <c r="Q143" s="7">
        <v>357698</v>
      </c>
      <c r="R143" s="8">
        <f>(Таблица2[[#This Row],[Кредитный рейтинг]]-MIN(F:F))/(MAX(F:F)-MIN(F:F))</f>
        <v>0.73939393939393938</v>
      </c>
      <c r="S143">
        <f>(Таблица2[[#This Row],[Срок кредитной истории (лет)]]-MIN(L:L))/(MAX(L:L)-MIN(L:L))</f>
        <v>8.9912280701754374E-2</v>
      </c>
      <c r="T143" s="8">
        <f>(Таблица2[[#This Row],[Срок с последнего нарушения кредитного договора (мес.)]]-MIN(M:M))/(MAX(M:M)-MIN(M:M))</f>
        <v>0</v>
      </c>
      <c r="U143">
        <f>(Таблица2[[#This Row],[Количество кредитных карт]]-MIN(N:N))/(MAX(N:N)-MIN(N:N))</f>
        <v>0.12195121951219512</v>
      </c>
      <c r="V143" s="37">
        <f>(Таблица2[[#This Row],[Число нарушений кредитных договоров]]-MIN(O:O))/(MAX(O:O)-MIN(O:O))</f>
        <v>0</v>
      </c>
      <c r="W143" s="37">
        <f>((Таблица2[[#This Row],[Размер кредита]]-AVERAGE(D:D)))/STDEV(D:D)</f>
        <v>6.4428868809955964E-2</v>
      </c>
      <c r="X143" s="37">
        <f>((Таблица2[[#This Row],[Годовой доход]]-AVERAGE(G:G)))/STDEV(G:G)</f>
        <v>-0.44596947778168772</v>
      </c>
      <c r="Y143" s="38">
        <f>(Таблица2[[#This Row],[Годовой доход]]-AVERAGE(G:G))/STDEV(G:G)</f>
        <v>-0.44596947778168772</v>
      </c>
      <c r="Z143" s="38">
        <f>(Таблица2[[#This Row],[Текущий баланс кредитов]]-AVERAGE(P:P))/STDEV(P:P)</f>
        <v>-0.56268502691533728</v>
      </c>
      <c r="AA143" s="38">
        <f>(Таблица2[[#This Row],[Максимальный выданный кредит]]-AVERAGE(Q:Q))/STDEV(Q:Q)</f>
        <v>-8.7462101302113432E-2</v>
      </c>
    </row>
    <row r="144" spans="1:27" x14ac:dyDescent="0.2">
      <c r="A144" s="8">
        <v>202</v>
      </c>
      <c r="B144" s="24" t="s">
        <v>304</v>
      </c>
      <c r="C144" s="8" t="s">
        <v>16</v>
      </c>
      <c r="D144" s="21">
        <v>149402</v>
      </c>
      <c r="E144" s="8" t="s">
        <v>17</v>
      </c>
      <c r="F144" s="8">
        <v>727</v>
      </c>
      <c r="G144" s="22">
        <v>841491</v>
      </c>
      <c r="H144" s="8" t="s">
        <v>74</v>
      </c>
      <c r="I144" s="8" t="s">
        <v>32</v>
      </c>
      <c r="J144" s="8" t="s">
        <v>23</v>
      </c>
      <c r="K144" s="23">
        <v>18723.169999999998</v>
      </c>
      <c r="L144">
        <v>13.9</v>
      </c>
      <c r="M144" s="8"/>
      <c r="N144" s="8">
        <v>14</v>
      </c>
      <c r="O144" s="8">
        <v>0</v>
      </c>
      <c r="P144" s="8">
        <v>163571</v>
      </c>
      <c r="Q144" s="8">
        <v>539572</v>
      </c>
      <c r="R144" s="8">
        <f>(Таблица2[[#This Row],[Кредитный рейтинг]]-MIN(F:F))/(MAX(F:F)-MIN(F:F))</f>
        <v>0.8545454545454545</v>
      </c>
      <c r="S144">
        <f>(Таблица2[[#This Row],[Срок кредитной истории (лет)]]-MIN(L:L))/(MAX(L:L)-MIN(L:L))</f>
        <v>0.20614035087719298</v>
      </c>
      <c r="T144" s="8">
        <f>(Таблица2[[#This Row],[Срок с последнего нарушения кредитного договора (мес.)]]-MIN(M:M))/(MAX(M:M)-MIN(M:M))</f>
        <v>0</v>
      </c>
      <c r="U144">
        <f>(Таблица2[[#This Row],[Количество кредитных карт]]-MIN(N:N))/(MAX(N:N)-MIN(N:N))</f>
        <v>0.29268292682926828</v>
      </c>
      <c r="V144" s="37">
        <f>(Таблица2[[#This Row],[Число нарушений кредитных договоров]]-MIN(O:O))/(MAX(O:O)-MIN(O:O))</f>
        <v>0</v>
      </c>
      <c r="W144" s="37">
        <f>((Таблица2[[#This Row],[Размер кредита]]-AVERAGE(D:D)))/STDEV(D:D)</f>
        <v>-0.86286740126658656</v>
      </c>
      <c r="X144" s="37">
        <f>((Таблица2[[#This Row],[Годовой доход]]-AVERAGE(G:G)))/STDEV(G:G)</f>
        <v>-0.62023906977854071</v>
      </c>
      <c r="Y144" s="38">
        <f>(Таблица2[[#This Row],[Годовой доход]]-AVERAGE(G:G))/STDEV(G:G)</f>
        <v>-0.62023906977854071</v>
      </c>
      <c r="Z144" s="38">
        <f>(Таблица2[[#This Row],[Текущий баланс кредитов]]-AVERAGE(P:P))/STDEV(P:P)</f>
        <v>-0.36989552465733827</v>
      </c>
      <c r="AA144" s="38">
        <f>(Таблица2[[#This Row],[Максимальный выданный кредит]]-AVERAGE(Q:Q))/STDEV(Q:Q)</f>
        <v>-4.201096867971716E-2</v>
      </c>
    </row>
    <row r="145" spans="1:27" x14ac:dyDescent="0.2">
      <c r="A145" s="7">
        <v>203</v>
      </c>
      <c r="B145" s="7" t="s">
        <v>306</v>
      </c>
      <c r="C145" s="7" t="s">
        <v>16</v>
      </c>
      <c r="D145" s="18">
        <v>150458</v>
      </c>
      <c r="E145" s="7" t="s">
        <v>17</v>
      </c>
      <c r="F145" s="7">
        <v>737</v>
      </c>
      <c r="G145" s="19">
        <v>1330513</v>
      </c>
      <c r="H145" s="7" t="s">
        <v>31</v>
      </c>
      <c r="I145" s="7" t="s">
        <v>19</v>
      </c>
      <c r="J145" s="7" t="s">
        <v>23</v>
      </c>
      <c r="K145" s="20">
        <v>4446.1899999999996</v>
      </c>
      <c r="L145">
        <v>13.3</v>
      </c>
      <c r="M145" s="7"/>
      <c r="N145" s="7">
        <v>13</v>
      </c>
      <c r="O145" s="7">
        <v>0</v>
      </c>
      <c r="P145" s="7">
        <v>129827</v>
      </c>
      <c r="Q145" s="7">
        <v>316492</v>
      </c>
      <c r="R145" s="8">
        <f>(Таблица2[[#This Row],[Кредитный рейтинг]]-MIN(F:F))/(MAX(F:F)-MIN(F:F))</f>
        <v>0.91515151515151516</v>
      </c>
      <c r="S145">
        <f>(Таблица2[[#This Row],[Срок кредитной истории (лет)]]-MIN(L:L))/(MAX(L:L)-MIN(L:L))</f>
        <v>0.19298245614035089</v>
      </c>
      <c r="T145" s="8">
        <f>(Таблица2[[#This Row],[Срок с последнего нарушения кредитного договора (мес.)]]-MIN(M:M))/(MAX(M:M)-MIN(M:M))</f>
        <v>0</v>
      </c>
      <c r="U145">
        <f>(Таблица2[[#This Row],[Количество кредитных карт]]-MIN(N:N))/(MAX(N:N)-MIN(N:N))</f>
        <v>0.26829268292682928</v>
      </c>
      <c r="V145" s="37">
        <f>(Таблица2[[#This Row],[Число нарушений кредитных договоров]]-MIN(O:O))/(MAX(O:O)-MIN(O:O))</f>
        <v>0</v>
      </c>
      <c r="W145" s="37">
        <f>((Таблица2[[#This Row],[Размер кредита]]-AVERAGE(D:D)))/STDEV(D:D)</f>
        <v>-0.85722247787233496</v>
      </c>
      <c r="X145" s="37">
        <f>((Таблица2[[#This Row],[Годовой доход]]-AVERAGE(G:G)))/STDEV(G:G)</f>
        <v>-2.7409204748802155E-2</v>
      </c>
      <c r="Y145" s="38">
        <f>(Таблица2[[#This Row],[Годовой доход]]-AVERAGE(G:G))/STDEV(G:G)</f>
        <v>-2.7409204748802155E-2</v>
      </c>
      <c r="Z145" s="38">
        <f>(Таблица2[[#This Row],[Текущий баланс кредитов]]-AVERAGE(P:P))/STDEV(P:P)</f>
        <v>-0.48467734028261694</v>
      </c>
      <c r="AA145" s="38">
        <f>(Таблица2[[#This Row],[Максимальный выданный кредит]]-AVERAGE(Q:Q))/STDEV(Q:Q)</f>
        <v>-9.7759666489212527E-2</v>
      </c>
    </row>
    <row r="146" spans="1:27" x14ac:dyDescent="0.2">
      <c r="A146" s="7">
        <v>205</v>
      </c>
      <c r="B146" s="7" t="s">
        <v>307</v>
      </c>
      <c r="C146" s="7" t="s">
        <v>16</v>
      </c>
      <c r="D146" s="18">
        <v>341352</v>
      </c>
      <c r="E146" s="7" t="s">
        <v>28</v>
      </c>
      <c r="F146" s="7">
        <v>712</v>
      </c>
      <c r="G146" s="19">
        <v>751108</v>
      </c>
      <c r="H146" s="7" t="s">
        <v>37</v>
      </c>
      <c r="I146" s="7" t="s">
        <v>19</v>
      </c>
      <c r="J146" s="7" t="s">
        <v>23</v>
      </c>
      <c r="K146" s="20">
        <v>10327.83</v>
      </c>
      <c r="L146">
        <v>17.399999999999999</v>
      </c>
      <c r="M146" s="7"/>
      <c r="N146" s="7">
        <v>11</v>
      </c>
      <c r="O146" s="7">
        <v>0</v>
      </c>
      <c r="P146" s="7">
        <v>81377</v>
      </c>
      <c r="Q146" s="7">
        <v>110858</v>
      </c>
      <c r="R146" s="8">
        <f>(Таблица2[[#This Row],[Кредитный рейтинг]]-MIN(F:F))/(MAX(F:F)-MIN(F:F))</f>
        <v>0.76363636363636367</v>
      </c>
      <c r="S146">
        <f>(Таблица2[[#This Row],[Срок кредитной истории (лет)]]-MIN(L:L))/(MAX(L:L)-MIN(L:L))</f>
        <v>0.2828947368421052</v>
      </c>
      <c r="T146" s="8">
        <f>(Таблица2[[#This Row],[Срок с последнего нарушения кредитного договора (мес.)]]-MIN(M:M))/(MAX(M:M)-MIN(M:M))</f>
        <v>0</v>
      </c>
      <c r="U146">
        <f>(Таблица2[[#This Row],[Количество кредитных карт]]-MIN(N:N))/(MAX(N:N)-MIN(N:N))</f>
        <v>0.21951219512195122</v>
      </c>
      <c r="V146" s="37">
        <f>(Таблица2[[#This Row],[Число нарушений кредитных договоров]]-MIN(O:O))/(MAX(O:O)-MIN(O:O))</f>
        <v>0</v>
      </c>
      <c r="W146" s="37">
        <f>((Таблица2[[#This Row],[Размер кредита]]-AVERAGE(D:D)))/STDEV(D:D)</f>
        <v>0.16321502820935935</v>
      </c>
      <c r="X146" s="37">
        <f>((Таблица2[[#This Row],[Годовой доход]]-AVERAGE(G:G)))/STDEV(G:G)</f>
        <v>-0.72980825417307271</v>
      </c>
      <c r="Y146" s="38">
        <f>(Таблица2[[#This Row],[Годовой доход]]-AVERAGE(G:G))/STDEV(G:G)</f>
        <v>-0.72980825417307271</v>
      </c>
      <c r="Z146" s="38">
        <f>(Таблица2[[#This Row],[Текущий баланс кредитов]]-AVERAGE(P:P))/STDEV(P:P)</f>
        <v>-0.64948231204188522</v>
      </c>
      <c r="AA146" s="38">
        <f>(Таблица2[[#This Row],[Максимальный выданный кредит]]-AVERAGE(Q:Q))/STDEV(Q:Q)</f>
        <v>-0.14914853023924737</v>
      </c>
    </row>
    <row r="147" spans="1:27" x14ac:dyDescent="0.2">
      <c r="A147" s="8">
        <v>206</v>
      </c>
      <c r="B147" s="8" t="s">
        <v>308</v>
      </c>
      <c r="C147" s="8" t="s">
        <v>34</v>
      </c>
      <c r="D147" s="21">
        <v>432256</v>
      </c>
      <c r="E147" s="8" t="s">
        <v>17</v>
      </c>
      <c r="F147" s="8">
        <v>737</v>
      </c>
      <c r="G147" s="22">
        <v>2053216</v>
      </c>
      <c r="H147" s="8" t="s">
        <v>22</v>
      </c>
      <c r="I147" s="8" t="s">
        <v>19</v>
      </c>
      <c r="J147" s="8" t="s">
        <v>23</v>
      </c>
      <c r="K147" s="23">
        <v>16305.8</v>
      </c>
      <c r="L147">
        <v>9</v>
      </c>
      <c r="M147" s="8"/>
      <c r="N147" s="8">
        <v>11</v>
      </c>
      <c r="O147" s="8">
        <v>0</v>
      </c>
      <c r="P147" s="8">
        <v>316331</v>
      </c>
      <c r="Q147" s="8">
        <v>638088</v>
      </c>
      <c r="R147" s="8">
        <f>(Таблица2[[#This Row],[Кредитный рейтинг]]-MIN(F:F))/(MAX(F:F)-MIN(F:F))</f>
        <v>0.91515151515151516</v>
      </c>
      <c r="S147">
        <f>(Таблица2[[#This Row],[Срок кредитной истории (лет)]]-MIN(L:L))/(MAX(L:L)-MIN(L:L))</f>
        <v>9.8684210526315791E-2</v>
      </c>
      <c r="T147" s="8">
        <f>(Таблица2[[#This Row],[Срок с последнего нарушения кредитного договора (мес.)]]-MIN(M:M))/(MAX(M:M)-MIN(M:M))</f>
        <v>0</v>
      </c>
      <c r="U147">
        <f>(Таблица2[[#This Row],[Количество кредитных карт]]-MIN(N:N))/(MAX(N:N)-MIN(N:N))</f>
        <v>0.21951219512195122</v>
      </c>
      <c r="V147" s="37">
        <f>(Таблица2[[#This Row],[Число нарушений кредитных договоров]]-MIN(O:O))/(MAX(O:O)-MIN(O:O))</f>
        <v>0</v>
      </c>
      <c r="W147" s="37">
        <f>((Таблица2[[#This Row],[Размер кредита]]-AVERAGE(D:D)))/STDEV(D:D)</f>
        <v>0.64914885039785319</v>
      </c>
      <c r="X147" s="37">
        <f>((Таблица2[[#This Row],[Годовой доход]]-AVERAGE(G:G)))/STDEV(G:G)</f>
        <v>0.84870663860095941</v>
      </c>
      <c r="Y147" s="38">
        <f>(Таблица2[[#This Row],[Годовой доход]]-AVERAGE(G:G))/STDEV(G:G)</f>
        <v>0.84870663860095941</v>
      </c>
      <c r="Z147" s="38">
        <f>(Таблица2[[#This Row],[Текущий баланс кредитов]]-AVERAGE(P:P))/STDEV(P:P)</f>
        <v>0.14972485688953127</v>
      </c>
      <c r="AA147" s="38">
        <f>(Таблица2[[#This Row],[Максимальный выданный кредит]]-AVERAGE(Q:Q))/STDEV(Q:Q)</f>
        <v>-1.7391376096786162E-2</v>
      </c>
    </row>
    <row r="148" spans="1:27" x14ac:dyDescent="0.2">
      <c r="A148" s="7">
        <v>207</v>
      </c>
      <c r="B148" s="7" t="s">
        <v>309</v>
      </c>
      <c r="C148" s="7" t="s">
        <v>16</v>
      </c>
      <c r="D148" s="18">
        <v>301114</v>
      </c>
      <c r="E148" s="7" t="s">
        <v>28</v>
      </c>
      <c r="F148" s="7">
        <v>645</v>
      </c>
      <c r="G148" s="19">
        <v>825246</v>
      </c>
      <c r="H148" s="7" t="s">
        <v>37</v>
      </c>
      <c r="I148" s="7" t="s">
        <v>32</v>
      </c>
      <c r="J148" s="7" t="s">
        <v>23</v>
      </c>
      <c r="K148" s="20">
        <v>5948.71</v>
      </c>
      <c r="L148">
        <v>15.5</v>
      </c>
      <c r="M148" s="7"/>
      <c r="N148" s="7">
        <v>10</v>
      </c>
      <c r="O148" s="7">
        <v>1</v>
      </c>
      <c r="P148" s="7">
        <v>59888</v>
      </c>
      <c r="Q148" s="7">
        <v>372746</v>
      </c>
      <c r="R148" s="8">
        <f>(Таблица2[[#This Row],[Кредитный рейтинг]]-MIN(F:F))/(MAX(F:F)-MIN(F:F))</f>
        <v>0.3575757575757576</v>
      </c>
      <c r="S148">
        <f>(Таблица2[[#This Row],[Срок кредитной истории (лет)]]-MIN(L:L))/(MAX(L:L)-MIN(L:L))</f>
        <v>0.2412280701754386</v>
      </c>
      <c r="T148" s="8">
        <f>(Таблица2[[#This Row],[Срок с последнего нарушения кредитного договора (мес.)]]-MIN(M:M))/(MAX(M:M)-MIN(M:M))</f>
        <v>0</v>
      </c>
      <c r="U148">
        <f>(Таблица2[[#This Row],[Количество кредитных карт]]-MIN(N:N))/(MAX(N:N)-MIN(N:N))</f>
        <v>0.1951219512195122</v>
      </c>
      <c r="V148" s="37">
        <f>(Таблица2[[#This Row],[Число нарушений кредитных договоров]]-MIN(O:O))/(MAX(O:O)-MIN(O:O))</f>
        <v>0.14285714285714285</v>
      </c>
      <c r="W148" s="37">
        <f>((Таблица2[[#This Row],[Размер кредита]]-AVERAGE(D:D)))/STDEV(D:D)</f>
        <v>-5.1880073625770171E-2</v>
      </c>
      <c r="X148" s="37">
        <f>((Таблица2[[#This Row],[Годовой доход]]-AVERAGE(G:G)))/STDEV(G:G)</f>
        <v>-0.6399325010708099</v>
      </c>
      <c r="Y148" s="38">
        <f>(Таблица2[[#This Row],[Годовой доход]]-AVERAGE(G:G))/STDEV(G:G)</f>
        <v>-0.6399325010708099</v>
      </c>
      <c r="Z148" s="38">
        <f>(Таблица2[[#This Row],[Текущий баланс кредитов]]-AVERAGE(P:P))/STDEV(P:P)</f>
        <v>-0.72257816422217247</v>
      </c>
      <c r="AA148" s="38">
        <f>(Таблица2[[#This Row],[Максимальный выданный кредит]]-AVERAGE(Q:Q))/STDEV(Q:Q)</f>
        <v>-8.370153825460902E-2</v>
      </c>
    </row>
    <row r="149" spans="1:27" x14ac:dyDescent="0.2">
      <c r="A149" s="7">
        <v>208</v>
      </c>
      <c r="B149" s="7" t="s">
        <v>310</v>
      </c>
      <c r="C149" s="7" t="s">
        <v>16</v>
      </c>
      <c r="D149" s="18">
        <v>79398</v>
      </c>
      <c r="E149" s="7" t="s">
        <v>17</v>
      </c>
      <c r="F149" s="7">
        <v>718</v>
      </c>
      <c r="G149" s="19">
        <v>761824</v>
      </c>
      <c r="H149" s="7" t="s">
        <v>42</v>
      </c>
      <c r="I149" s="7" t="s">
        <v>32</v>
      </c>
      <c r="J149" s="7" t="s">
        <v>23</v>
      </c>
      <c r="K149" s="20">
        <v>13459.03</v>
      </c>
      <c r="L149">
        <v>11.8</v>
      </c>
      <c r="M149" s="7"/>
      <c r="N149" s="7">
        <v>13</v>
      </c>
      <c r="O149" s="7">
        <v>0</v>
      </c>
      <c r="P149" s="7">
        <v>159315</v>
      </c>
      <c r="Q149" s="7">
        <v>317526</v>
      </c>
      <c r="R149" s="8">
        <f>(Таблица2[[#This Row],[Кредитный рейтинг]]-MIN(F:F))/(MAX(F:F)-MIN(F:F))</f>
        <v>0.8</v>
      </c>
      <c r="S149">
        <f>(Таблица2[[#This Row],[Срок кредитной истории (лет)]]-MIN(L:L))/(MAX(L:L)-MIN(L:L))</f>
        <v>0.16008771929824561</v>
      </c>
      <c r="T149" s="8">
        <f>(Таблица2[[#This Row],[Срок с последнего нарушения кредитного договора (мес.)]]-MIN(M:M))/(MAX(M:M)-MIN(M:M))</f>
        <v>0</v>
      </c>
      <c r="U149">
        <f>(Таблица2[[#This Row],[Количество кредитных карт]]-MIN(N:N))/(MAX(N:N)-MIN(N:N))</f>
        <v>0.26829268292682928</v>
      </c>
      <c r="V149" s="37">
        <f>(Таблица2[[#This Row],[Число нарушений кредитных договоров]]-MIN(O:O))/(MAX(O:O)-MIN(O:O))</f>
        <v>0</v>
      </c>
      <c r="W149" s="37">
        <f>((Таблица2[[#This Row],[Размер кредита]]-AVERAGE(D:D)))/STDEV(D:D)</f>
        <v>-1.2370787812771837</v>
      </c>
      <c r="X149" s="37">
        <f>((Таблица2[[#This Row],[Годовой доход]]-AVERAGE(G:G)))/STDEV(G:G)</f>
        <v>-0.71681749949606699</v>
      </c>
      <c r="Y149" s="38">
        <f>(Таблица2[[#This Row],[Годовой доход]]-AVERAGE(G:G))/STDEV(G:G)</f>
        <v>-0.71681749949606699</v>
      </c>
      <c r="Z149" s="38">
        <f>(Таблица2[[#This Row],[Текущий баланс кредитов]]-AVERAGE(P:P))/STDEV(P:P)</f>
        <v>-0.38437251041187792</v>
      </c>
      <c r="AA149" s="38">
        <f>(Таблица2[[#This Row],[Максимальный выданный кредит]]-AVERAGE(Q:Q))/STDEV(Q:Q)</f>
        <v>-9.7501265227176406E-2</v>
      </c>
    </row>
    <row r="150" spans="1:27" x14ac:dyDescent="0.2">
      <c r="A150" s="8">
        <v>209</v>
      </c>
      <c r="B150" s="8" t="s">
        <v>312</v>
      </c>
      <c r="C150" s="8" t="s">
        <v>16</v>
      </c>
      <c r="D150" s="21">
        <v>171842</v>
      </c>
      <c r="E150" s="8" t="s">
        <v>17</v>
      </c>
      <c r="F150" s="8">
        <v>724</v>
      </c>
      <c r="G150" s="22">
        <v>612199</v>
      </c>
      <c r="H150" s="8" t="s">
        <v>42</v>
      </c>
      <c r="I150" s="8" t="s">
        <v>32</v>
      </c>
      <c r="J150" s="8" t="s">
        <v>23</v>
      </c>
      <c r="K150" s="23">
        <v>6734.17</v>
      </c>
      <c r="L150">
        <v>13</v>
      </c>
      <c r="M150" s="8"/>
      <c r="N150" s="8">
        <v>12</v>
      </c>
      <c r="O150" s="8">
        <v>0</v>
      </c>
      <c r="P150" s="8">
        <v>330714</v>
      </c>
      <c r="Q150" s="8">
        <v>558228</v>
      </c>
      <c r="R150" s="8">
        <f>(Таблица2[[#This Row],[Кредитный рейтинг]]-MIN(F:F))/(MAX(F:F)-MIN(F:F))</f>
        <v>0.83636363636363631</v>
      </c>
      <c r="S150">
        <f>(Таблица2[[#This Row],[Срок кредитной истории (лет)]]-MIN(L:L))/(MAX(L:L)-MIN(L:L))</f>
        <v>0.18640350877192982</v>
      </c>
      <c r="T150" s="8">
        <f>(Таблица2[[#This Row],[Срок с последнего нарушения кредитного договора (мес.)]]-MIN(M:M))/(MAX(M:M)-MIN(M:M))</f>
        <v>0</v>
      </c>
      <c r="U150">
        <f>(Таблица2[[#This Row],[Количество кредитных карт]]-MIN(N:N))/(MAX(N:N)-MIN(N:N))</f>
        <v>0.24390243902439024</v>
      </c>
      <c r="V150" s="37">
        <f>(Таблица2[[#This Row],[Число нарушений кредитных договоров]]-MIN(O:O))/(MAX(O:O)-MIN(O:O))</f>
        <v>0</v>
      </c>
      <c r="W150" s="37">
        <f>((Таблица2[[#This Row],[Размер кредита]]-AVERAGE(D:D)))/STDEV(D:D)</f>
        <v>-0.74291277913873954</v>
      </c>
      <c r="X150" s="37">
        <f>((Таблица2[[#This Row],[Годовой доход]]-AVERAGE(G:G)))/STDEV(G:G)</f>
        <v>-0.898204366661705</v>
      </c>
      <c r="Y150" s="38">
        <f>(Таблица2[[#This Row],[Годовой доход]]-AVERAGE(G:G))/STDEV(G:G)</f>
        <v>-0.898204366661705</v>
      </c>
      <c r="Z150" s="38">
        <f>(Таблица2[[#This Row],[Текущий баланс кредитов]]-AVERAGE(P:P))/STDEV(P:P)</f>
        <v>0.19864931321179252</v>
      </c>
      <c r="AA150" s="38">
        <f>(Таблица2[[#This Row],[Максимальный выданный кредит]]-AVERAGE(Q:Q))/STDEV(Q:Q)</f>
        <v>-3.7348750164682434E-2</v>
      </c>
    </row>
    <row r="151" spans="1:27" x14ac:dyDescent="0.2">
      <c r="A151" s="7">
        <v>210</v>
      </c>
      <c r="B151" s="7" t="s">
        <v>313</v>
      </c>
      <c r="C151" s="7" t="s">
        <v>16</v>
      </c>
      <c r="D151" s="18">
        <v>329120</v>
      </c>
      <c r="E151" s="7" t="s">
        <v>28</v>
      </c>
      <c r="F151" s="7">
        <v>715</v>
      </c>
      <c r="G151" s="19">
        <v>1515896</v>
      </c>
      <c r="H151" s="7" t="s">
        <v>31</v>
      </c>
      <c r="I151" s="7" t="s">
        <v>19</v>
      </c>
      <c r="J151" s="7" t="s">
        <v>23</v>
      </c>
      <c r="K151" s="20">
        <v>21601.48</v>
      </c>
      <c r="L151">
        <v>14.9</v>
      </c>
      <c r="M151" s="7"/>
      <c r="N151" s="7">
        <v>19</v>
      </c>
      <c r="O151" s="7">
        <v>0</v>
      </c>
      <c r="P151" s="7">
        <v>332576</v>
      </c>
      <c r="Q151" s="7">
        <v>683980</v>
      </c>
      <c r="R151" s="8">
        <f>(Таблица2[[#This Row],[Кредитный рейтинг]]-MIN(F:F))/(MAX(F:F)-MIN(F:F))</f>
        <v>0.78181818181818186</v>
      </c>
      <c r="S151">
        <f>(Таблица2[[#This Row],[Срок кредитной истории (лет)]]-MIN(L:L))/(MAX(L:L)-MIN(L:L))</f>
        <v>0.22807017543859648</v>
      </c>
      <c r="T151" s="8">
        <f>(Таблица2[[#This Row],[Срок с последнего нарушения кредитного договора (мес.)]]-MIN(M:M))/(MAX(M:M)-MIN(M:M))</f>
        <v>0</v>
      </c>
      <c r="U151">
        <f>(Таблица2[[#This Row],[Количество кредитных карт]]-MIN(N:N))/(MAX(N:N)-MIN(N:N))</f>
        <v>0.41463414634146339</v>
      </c>
      <c r="V151" s="37">
        <f>(Таблица2[[#This Row],[Число нарушений кредитных договоров]]-MIN(O:O))/(MAX(O:O)-MIN(O:O))</f>
        <v>0</v>
      </c>
      <c r="W151" s="37">
        <f>((Таблица2[[#This Row],[Размер кредита]]-AVERAGE(D:D)))/STDEV(D:D)</f>
        <v>9.7827998892611387E-2</v>
      </c>
      <c r="X151" s="37">
        <f>((Таблица2[[#This Row],[Годовой доход]]-AVERAGE(G:G)))/STDEV(G:G)</f>
        <v>0.19732624451280165</v>
      </c>
      <c r="Y151" s="38">
        <f>(Таблица2[[#This Row],[Годовой доход]]-AVERAGE(G:G))/STDEV(G:G)</f>
        <v>0.19732624451280165</v>
      </c>
      <c r="Z151" s="38">
        <f>(Таблица2[[#This Row],[Текущий баланс кредитов]]-AVERAGE(P:P))/STDEV(P:P)</f>
        <v>0.2049829944794036</v>
      </c>
      <c r="AA151" s="38">
        <f>(Таблица2[[#This Row],[Максимальный выданный кредит]]-AVERAGE(Q:Q))/STDEV(Q:Q)</f>
        <v>-5.9227583817361281E-3</v>
      </c>
    </row>
    <row r="152" spans="1:27" x14ac:dyDescent="0.2">
      <c r="A152" s="7">
        <v>211</v>
      </c>
      <c r="B152" s="7" t="s">
        <v>314</v>
      </c>
      <c r="C152" s="7" t="s">
        <v>16</v>
      </c>
      <c r="D152" s="18">
        <v>486288</v>
      </c>
      <c r="E152" s="7" t="s">
        <v>28</v>
      </c>
      <c r="F152" s="7">
        <v>707</v>
      </c>
      <c r="G152" s="19">
        <v>1654577</v>
      </c>
      <c r="H152" s="7" t="s">
        <v>29</v>
      </c>
      <c r="I152" s="7" t="s">
        <v>19</v>
      </c>
      <c r="J152" s="7" t="s">
        <v>23</v>
      </c>
      <c r="K152" s="20">
        <v>22612.47</v>
      </c>
      <c r="L152">
        <v>20</v>
      </c>
      <c r="M152" s="7">
        <v>14</v>
      </c>
      <c r="N152" s="7">
        <v>18</v>
      </c>
      <c r="O152" s="7">
        <v>0</v>
      </c>
      <c r="P152" s="7">
        <v>407835</v>
      </c>
      <c r="Q152" s="7">
        <v>821282</v>
      </c>
      <c r="R152" s="8">
        <f>(Таблица2[[#This Row],[Кредитный рейтинг]]-MIN(F:F))/(MAX(F:F)-MIN(F:F))</f>
        <v>0.73333333333333328</v>
      </c>
      <c r="S152">
        <f>(Таблица2[[#This Row],[Срок кредитной истории (лет)]]-MIN(L:L))/(MAX(L:L)-MIN(L:L))</f>
        <v>0.33991228070175439</v>
      </c>
      <c r="T152" s="8">
        <f>(Таблица2[[#This Row],[Срок с последнего нарушения кредитного договора (мес.)]]-MIN(M:M))/(MAX(M:M)-MIN(M:M))</f>
        <v>0.17073170731707318</v>
      </c>
      <c r="U152">
        <f>(Таблица2[[#This Row],[Количество кредитных карт]]-MIN(N:N))/(MAX(N:N)-MIN(N:N))</f>
        <v>0.3902439024390244</v>
      </c>
      <c r="V152" s="37">
        <f>(Таблица2[[#This Row],[Число нарушений кредитных договоров]]-MIN(O:O))/(MAX(O:O)-MIN(O:O))</f>
        <v>0</v>
      </c>
      <c r="W152" s="37">
        <f>((Таблица2[[#This Row],[Размер кредита]]-AVERAGE(D:D)))/STDEV(D:D)</f>
        <v>0.93798076407039455</v>
      </c>
      <c r="X152" s="37">
        <f>((Таблица2[[#This Row],[Годовой доход]]-AVERAGE(G:G)))/STDEV(G:G)</f>
        <v>0.36544595796575297</v>
      </c>
      <c r="Y152" s="38">
        <f>(Таблица2[[#This Row],[Годовой доход]]-AVERAGE(G:G))/STDEV(G:G)</f>
        <v>0.36544595796575297</v>
      </c>
      <c r="Z152" s="38">
        <f>(Таблица2[[#This Row],[Текущий баланс кредитов]]-AVERAGE(P:P))/STDEV(P:P)</f>
        <v>0.46098005061213376</v>
      </c>
      <c r="AA152" s="38">
        <f>(Таблица2[[#This Row],[Максимальный выданный кредит]]-AVERAGE(Q:Q))/STDEV(Q:Q)</f>
        <v>2.8389630477145593E-2</v>
      </c>
    </row>
    <row r="153" spans="1:27" x14ac:dyDescent="0.2">
      <c r="A153" s="8">
        <v>212</v>
      </c>
      <c r="B153" s="8" t="s">
        <v>315</v>
      </c>
      <c r="C153" s="8" t="s">
        <v>16</v>
      </c>
      <c r="D153" s="21">
        <v>104368</v>
      </c>
      <c r="E153" s="8" t="s">
        <v>17</v>
      </c>
      <c r="F153" s="8">
        <v>691</v>
      </c>
      <c r="G153" s="22">
        <v>853974</v>
      </c>
      <c r="H153" s="8" t="s">
        <v>74</v>
      </c>
      <c r="I153" s="8" t="s">
        <v>32</v>
      </c>
      <c r="J153" s="8" t="s">
        <v>23</v>
      </c>
      <c r="K153" s="23">
        <v>22559.08</v>
      </c>
      <c r="L153">
        <v>22.3</v>
      </c>
      <c r="M153" s="8">
        <v>32</v>
      </c>
      <c r="N153" s="8">
        <v>10</v>
      </c>
      <c r="O153" s="8">
        <v>1</v>
      </c>
      <c r="P153" s="8">
        <v>116223</v>
      </c>
      <c r="Q153" s="8">
        <v>195580</v>
      </c>
      <c r="R153" s="8">
        <f>(Таблица2[[#This Row],[Кредитный рейтинг]]-MIN(F:F))/(MAX(F:F)-MIN(F:F))</f>
        <v>0.63636363636363635</v>
      </c>
      <c r="S153">
        <f>(Таблица2[[#This Row],[Срок кредитной истории (лет)]]-MIN(L:L))/(MAX(L:L)-MIN(L:L))</f>
        <v>0.39035087719298245</v>
      </c>
      <c r="T153" s="8">
        <f>(Таблица2[[#This Row],[Срок с последнего нарушения кредитного договора (мес.)]]-MIN(M:M))/(MAX(M:M)-MIN(M:M))</f>
        <v>0.3902439024390244</v>
      </c>
      <c r="U153">
        <f>(Таблица2[[#This Row],[Количество кредитных карт]]-MIN(N:N))/(MAX(N:N)-MIN(N:N))</f>
        <v>0.1951219512195122</v>
      </c>
      <c r="V153" s="37">
        <f>(Таблица2[[#This Row],[Число нарушений кредитных договоров]]-MIN(O:O))/(MAX(O:O)-MIN(O:O))</f>
        <v>0.14285714285714285</v>
      </c>
      <c r="W153" s="37">
        <f>((Таблица2[[#This Row],[Размер кредита]]-AVERAGE(D:D)))/STDEV(D:D)</f>
        <v>-1.1035998635172755</v>
      </c>
      <c r="X153" s="37">
        <f>((Таблица2[[#This Row],[Годовой доход]]-AVERAGE(G:G)))/STDEV(G:G)</f>
        <v>-0.60510622257500746</v>
      </c>
      <c r="Y153" s="38">
        <f>(Таблица2[[#This Row],[Годовой доход]]-AVERAGE(G:G))/STDEV(G:G)</f>
        <v>-0.60510622257500746</v>
      </c>
      <c r="Z153" s="38">
        <f>(Таблица2[[#This Row],[Текущий баланс кредитов]]-AVERAGE(P:P))/STDEV(P:P)</f>
        <v>-0.53095199117659186</v>
      </c>
      <c r="AA153" s="38">
        <f>(Таблица2[[#This Row],[Максимальный выданный кредит]]-AVERAGE(Q:Q))/STDEV(Q:Q)</f>
        <v>-0.12797612044986209</v>
      </c>
    </row>
    <row r="154" spans="1:27" x14ac:dyDescent="0.2">
      <c r="A154" s="7">
        <v>213</v>
      </c>
      <c r="B154" s="7" t="s">
        <v>316</v>
      </c>
      <c r="C154" s="7" t="s">
        <v>16</v>
      </c>
      <c r="D154" s="18">
        <v>205854</v>
      </c>
      <c r="E154" s="7" t="s">
        <v>17</v>
      </c>
      <c r="F154" s="7">
        <v>717</v>
      </c>
      <c r="G154" s="19">
        <v>1898860</v>
      </c>
      <c r="H154" s="7" t="s">
        <v>22</v>
      </c>
      <c r="I154" s="7" t="s">
        <v>19</v>
      </c>
      <c r="J154" s="7" t="s">
        <v>23</v>
      </c>
      <c r="K154" s="20">
        <v>31647.73</v>
      </c>
      <c r="L154">
        <v>17.8</v>
      </c>
      <c r="M154" s="7">
        <v>15</v>
      </c>
      <c r="N154" s="7">
        <v>6</v>
      </c>
      <c r="O154" s="7">
        <v>0</v>
      </c>
      <c r="P154" s="7">
        <v>195738</v>
      </c>
      <c r="Q154" s="7">
        <v>251284</v>
      </c>
      <c r="R154" s="8">
        <f>(Таблица2[[#This Row],[Кредитный рейтинг]]-MIN(F:F))/(MAX(F:F)-MIN(F:F))</f>
        <v>0.79393939393939394</v>
      </c>
      <c r="S154">
        <f>(Таблица2[[#This Row],[Срок кредитной истории (лет)]]-MIN(L:L))/(MAX(L:L)-MIN(L:L))</f>
        <v>0.29166666666666669</v>
      </c>
      <c r="T154" s="8">
        <f>(Таблица2[[#This Row],[Срок с последнего нарушения кредитного договора (мес.)]]-MIN(M:M))/(MAX(M:M)-MIN(M:M))</f>
        <v>0.18292682926829268</v>
      </c>
      <c r="U154">
        <f>(Таблица2[[#This Row],[Количество кредитных карт]]-MIN(N:N))/(MAX(N:N)-MIN(N:N))</f>
        <v>9.7560975609756101E-2</v>
      </c>
      <c r="V154" s="37">
        <f>(Таблица2[[#This Row],[Число нарушений кредитных договоров]]-MIN(O:O))/(MAX(O:O)-MIN(O:O))</f>
        <v>0</v>
      </c>
      <c r="W154" s="37">
        <f>((Таблица2[[#This Row],[Размер кредита]]-AVERAGE(D:D)))/STDEV(D:D)</f>
        <v>-0.56109920481555187</v>
      </c>
      <c r="X154" s="37">
        <f>((Таблица2[[#This Row],[Годовой доход]]-AVERAGE(G:G)))/STDEV(G:G)</f>
        <v>0.66158449144494125</v>
      </c>
      <c r="Y154" s="38">
        <f>(Таблица2[[#This Row],[Годовой доход]]-AVERAGE(G:G))/STDEV(G:G)</f>
        <v>0.66158449144494125</v>
      </c>
      <c r="Z154" s="38">
        <f>(Таблица2[[#This Row],[Текущий баланс кредитов]]-AVERAGE(P:P))/STDEV(P:P)</f>
        <v>-0.26047794928932211</v>
      </c>
      <c r="AA154" s="38">
        <f>(Таблица2[[#This Row],[Максимальный выданный кредит]]-AVERAGE(Q:Q))/STDEV(Q:Q)</f>
        <v>-0.11405543969506503</v>
      </c>
    </row>
    <row r="155" spans="1:27" x14ac:dyDescent="0.2">
      <c r="A155" s="8">
        <v>214</v>
      </c>
      <c r="B155" s="8" t="s">
        <v>317</v>
      </c>
      <c r="C155" s="8" t="s">
        <v>34</v>
      </c>
      <c r="D155" s="21">
        <v>96690</v>
      </c>
      <c r="E155" s="8" t="s">
        <v>17</v>
      </c>
      <c r="F155" s="8">
        <v>673</v>
      </c>
      <c r="G155" s="22">
        <v>280136</v>
      </c>
      <c r="H155" s="8"/>
      <c r="I155" s="8" t="s">
        <v>19</v>
      </c>
      <c r="J155" s="8" t="s">
        <v>23</v>
      </c>
      <c r="K155" s="23">
        <v>4598.76</v>
      </c>
      <c r="L155">
        <v>20.399999999999999</v>
      </c>
      <c r="M155" s="8">
        <v>51</v>
      </c>
      <c r="N155" s="8">
        <v>4</v>
      </c>
      <c r="O155" s="8">
        <v>0</v>
      </c>
      <c r="P155" s="8">
        <v>179037</v>
      </c>
      <c r="Q155" s="8">
        <v>329582</v>
      </c>
      <c r="R155" s="8">
        <f>(Таблица2[[#This Row],[Кредитный рейтинг]]-MIN(F:F))/(MAX(F:F)-MIN(F:F))</f>
        <v>0.52727272727272723</v>
      </c>
      <c r="S155">
        <f>(Таблица2[[#This Row],[Срок кредитной истории (лет)]]-MIN(L:L))/(MAX(L:L)-MIN(L:L))</f>
        <v>0.34868421052631576</v>
      </c>
      <c r="T155" s="8">
        <f>(Таблица2[[#This Row],[Срок с последнего нарушения кредитного договора (мес.)]]-MIN(M:M))/(MAX(M:M)-MIN(M:M))</f>
        <v>0.62195121951219512</v>
      </c>
      <c r="U155">
        <f>(Таблица2[[#This Row],[Количество кредитных карт]]-MIN(N:N))/(MAX(N:N)-MIN(N:N))</f>
        <v>4.878048780487805E-2</v>
      </c>
      <c r="V155" s="37">
        <f>(Таблица2[[#This Row],[Число нарушений кредитных договоров]]-MIN(O:O))/(MAX(O:O)-MIN(O:O))</f>
        <v>0</v>
      </c>
      <c r="W155" s="37">
        <f>((Таблица2[[#This Row],[Размер кредита]]-AVERAGE(D:D)))/STDEV(D:D)</f>
        <v>-1.1446431606963134</v>
      </c>
      <c r="X155" s="37">
        <f>((Таблица2[[#This Row],[Годовой доход]]-AVERAGE(G:G)))/STDEV(G:G)</f>
        <v>-1.3007565288780676</v>
      </c>
      <c r="Y155" s="38">
        <f>(Таблица2[[#This Row],[Годовой доход]]-AVERAGE(G:G))/STDEV(G:G)</f>
        <v>-1.3007565288780676</v>
      </c>
      <c r="Z155" s="38">
        <f>(Таблица2[[#This Row],[Текущий баланс кредитов]]-AVERAGE(P:P))/STDEV(P:P)</f>
        <v>-0.31728719249575221</v>
      </c>
      <c r="AA155" s="38">
        <f>(Таблица2[[#This Row],[Максимальный выданный кредит]]-AVERAGE(Q:Q))/STDEV(Q:Q)</f>
        <v>-9.4488416469819064E-2</v>
      </c>
    </row>
    <row r="156" spans="1:27" x14ac:dyDescent="0.2">
      <c r="A156" s="8">
        <v>215</v>
      </c>
      <c r="B156" s="8" t="s">
        <v>318</v>
      </c>
      <c r="C156" s="8" t="s">
        <v>16</v>
      </c>
      <c r="D156" s="21">
        <v>111408</v>
      </c>
      <c r="E156" s="8" t="s">
        <v>17</v>
      </c>
      <c r="F156" s="8">
        <v>733</v>
      </c>
      <c r="G156" s="22">
        <v>1154592</v>
      </c>
      <c r="H156" s="8" t="s">
        <v>22</v>
      </c>
      <c r="I156" s="8" t="s">
        <v>32</v>
      </c>
      <c r="J156" s="8" t="s">
        <v>23</v>
      </c>
      <c r="K156" s="23">
        <v>18762.12</v>
      </c>
      <c r="L156">
        <v>14</v>
      </c>
      <c r="M156" s="8">
        <v>47</v>
      </c>
      <c r="N156" s="8">
        <v>9</v>
      </c>
      <c r="O156" s="8">
        <v>0</v>
      </c>
      <c r="P156" s="8">
        <v>283936</v>
      </c>
      <c r="Q156" s="8">
        <v>465674</v>
      </c>
      <c r="R156" s="8">
        <f>(Таблица2[[#This Row],[Кредитный рейтинг]]-MIN(F:F))/(MAX(F:F)-MIN(F:F))</f>
        <v>0.89090909090909087</v>
      </c>
      <c r="S156">
        <f>(Таблица2[[#This Row],[Срок кредитной истории (лет)]]-MIN(L:L))/(MAX(L:L)-MIN(L:L))</f>
        <v>0.20833333333333331</v>
      </c>
      <c r="T156" s="8">
        <f>(Таблица2[[#This Row],[Срок с последнего нарушения кредитного договора (мес.)]]-MIN(M:M))/(MAX(M:M)-MIN(M:M))</f>
        <v>0.57317073170731703</v>
      </c>
      <c r="U156">
        <f>(Таблица2[[#This Row],[Количество кредитных карт]]-MIN(N:N))/(MAX(N:N)-MIN(N:N))</f>
        <v>0.17073170731707318</v>
      </c>
      <c r="V156" s="37">
        <f>(Таблица2[[#This Row],[Число нарушений кредитных договоров]]-MIN(O:O))/(MAX(O:O)-MIN(O:O))</f>
        <v>0</v>
      </c>
      <c r="W156" s="37">
        <f>((Таблица2[[#This Row],[Размер кредита]]-AVERAGE(D:D)))/STDEV(D:D)</f>
        <v>-1.0659670408889315</v>
      </c>
      <c r="X156" s="37">
        <f>((Таблица2[[#This Row],[Годовой доход]]-AVERAGE(G:G)))/STDEV(G:G)</f>
        <v>-0.24067409402964562</v>
      </c>
      <c r="Y156" s="38">
        <f>(Таблица2[[#This Row],[Годовой доход]]-AVERAGE(G:G))/STDEV(G:G)</f>
        <v>-0.24067409402964562</v>
      </c>
      <c r="Z156" s="38">
        <f>(Таблица2[[#This Row],[Текущий баланс кредитов]]-AVERAGE(P:P))/STDEV(P:P)</f>
        <v>3.9531728713236181E-2</v>
      </c>
      <c r="AA156" s="38">
        <f>(Таблица2[[#This Row],[Максимальный выданный кредит]]-AVERAGE(Q:Q))/STDEV(Q:Q)</f>
        <v>-6.0478412066511535E-2</v>
      </c>
    </row>
    <row r="157" spans="1:27" x14ac:dyDescent="0.2">
      <c r="A157" s="7">
        <v>216</v>
      </c>
      <c r="B157" s="7" t="s">
        <v>319</v>
      </c>
      <c r="C157" s="7" t="s">
        <v>16</v>
      </c>
      <c r="D157" s="18">
        <v>284152</v>
      </c>
      <c r="E157" s="7" t="s">
        <v>17</v>
      </c>
      <c r="F157" s="7">
        <v>700</v>
      </c>
      <c r="G157" s="19">
        <v>1054519</v>
      </c>
      <c r="H157" s="7" t="s">
        <v>22</v>
      </c>
      <c r="I157" s="7" t="s">
        <v>19</v>
      </c>
      <c r="J157" s="7" t="s">
        <v>23</v>
      </c>
      <c r="K157" s="20">
        <v>15202.66</v>
      </c>
      <c r="L157">
        <v>10.199999999999999</v>
      </c>
      <c r="M157" s="7">
        <v>36</v>
      </c>
      <c r="N157" s="7">
        <v>12</v>
      </c>
      <c r="O157" s="7">
        <v>0</v>
      </c>
      <c r="P157" s="7">
        <v>182780</v>
      </c>
      <c r="Q157" s="7">
        <v>366146</v>
      </c>
      <c r="R157" s="8">
        <f>(Таблица2[[#This Row],[Кредитный рейтинг]]-MIN(F:F))/(MAX(F:F)-MIN(F:F))</f>
        <v>0.69090909090909092</v>
      </c>
      <c r="S157">
        <f>(Таблица2[[#This Row],[Срок кредитной истории (лет)]]-MIN(L:L))/(MAX(L:L)-MIN(L:L))</f>
        <v>0.12499999999999999</v>
      </c>
      <c r="T157" s="8">
        <f>(Таблица2[[#This Row],[Срок с последнего нарушения кредитного договора (мес.)]]-MIN(M:M))/(MAX(M:M)-MIN(M:M))</f>
        <v>0.43902439024390244</v>
      </c>
      <c r="U157">
        <f>(Таблица2[[#This Row],[Количество кредитных карт]]-MIN(N:N))/(MAX(N:N)-MIN(N:N))</f>
        <v>0.24390243902439024</v>
      </c>
      <c r="V157" s="37">
        <f>(Таблица2[[#This Row],[Число нарушений кредитных договоров]]-MIN(O:O))/(MAX(O:O)-MIN(O:O))</f>
        <v>0</v>
      </c>
      <c r="W157" s="37">
        <f>((Таблица2[[#This Row],[Размер кредита]]-AVERAGE(D:D)))/STDEV(D:D)</f>
        <v>-0.14255165564593686</v>
      </c>
      <c r="X157" s="37">
        <f>((Таблица2[[#This Row],[Годовой доход]]-AVERAGE(G:G)))/STDEV(G:G)</f>
        <v>-0.36199023744061898</v>
      </c>
      <c r="Y157" s="38">
        <f>(Таблица2[[#This Row],[Годовой доход]]-AVERAGE(G:G))/STDEV(G:G)</f>
        <v>-0.36199023744061898</v>
      </c>
      <c r="Z157" s="38">
        <f>(Таблица2[[#This Row],[Текущий баланс кредитов]]-AVERAGE(P:P))/STDEV(P:P)</f>
        <v>-0.30455520055984014</v>
      </c>
      <c r="AA157" s="38">
        <f>(Таблица2[[#This Row],[Максимальный выданный кредит]]-AVERAGE(Q:Q))/STDEV(Q:Q)</f>
        <v>-8.5350908012286397E-2</v>
      </c>
    </row>
    <row r="158" spans="1:27" x14ac:dyDescent="0.2">
      <c r="A158" s="8">
        <v>217</v>
      </c>
      <c r="B158" s="8" t="s">
        <v>320</v>
      </c>
      <c r="C158" s="8" t="s">
        <v>34</v>
      </c>
      <c r="D158" s="21">
        <v>269170</v>
      </c>
      <c r="E158" s="8" t="s">
        <v>17</v>
      </c>
      <c r="F158" s="8">
        <v>714</v>
      </c>
      <c r="G158" s="22">
        <v>1259206</v>
      </c>
      <c r="H158" s="8" t="s">
        <v>22</v>
      </c>
      <c r="I158" s="8" t="s">
        <v>19</v>
      </c>
      <c r="J158" s="8" t="s">
        <v>23</v>
      </c>
      <c r="K158" s="23">
        <v>15110.51</v>
      </c>
      <c r="L158">
        <v>10.8</v>
      </c>
      <c r="M158" s="8"/>
      <c r="N158" s="8">
        <v>9</v>
      </c>
      <c r="O158" s="8">
        <v>1</v>
      </c>
      <c r="P158" s="8">
        <v>392730</v>
      </c>
      <c r="Q158" s="8">
        <v>639584</v>
      </c>
      <c r="R158" s="8">
        <f>(Таблица2[[#This Row],[Кредитный рейтинг]]-MIN(F:F))/(MAX(F:F)-MIN(F:F))</f>
        <v>0.77575757575757576</v>
      </c>
      <c r="S158">
        <f>(Таблица2[[#This Row],[Срок кредитной истории (лет)]]-MIN(L:L))/(MAX(L:L)-MIN(L:L))</f>
        <v>0.13815789473684212</v>
      </c>
      <c r="T158" s="8">
        <f>(Таблица2[[#This Row],[Срок с последнего нарушения кредитного договора (мес.)]]-MIN(M:M))/(MAX(M:M)-MIN(M:M))</f>
        <v>0</v>
      </c>
      <c r="U158">
        <f>(Таблица2[[#This Row],[Количество кредитных карт]]-MIN(N:N))/(MAX(N:N)-MIN(N:N))</f>
        <v>0.17073170731707318</v>
      </c>
      <c r="V158" s="37">
        <f>(Таблица2[[#This Row],[Число нарушений кредитных договоров]]-MIN(O:O))/(MAX(O:O)-MIN(O:O))</f>
        <v>0.14285714285714285</v>
      </c>
      <c r="W158" s="37">
        <f>((Таблица2[[#This Row],[Размер кредита]]-AVERAGE(D:D)))/STDEV(D:D)</f>
        <v>-0.22263900630188174</v>
      </c>
      <c r="X158" s="37">
        <f>((Таблица2[[#This Row],[Годовой доход]]-AVERAGE(G:G)))/STDEV(G:G)</f>
        <v>-0.11385300315802621</v>
      </c>
      <c r="Y158" s="38">
        <f>(Таблица2[[#This Row],[Годовой доход]]-AVERAGE(G:G))/STDEV(G:G)</f>
        <v>-0.11385300315802621</v>
      </c>
      <c r="Z158" s="38">
        <f>(Таблица2[[#This Row],[Текущий баланс кредитов]]-AVERAGE(P:P))/STDEV(P:P)</f>
        <v>0.40959967706365596</v>
      </c>
      <c r="AA158" s="38">
        <f>(Таблица2[[#This Row],[Максимальный выданный кредит]]-AVERAGE(Q:Q))/STDEV(Q:Q)</f>
        <v>-1.7017518951712624E-2</v>
      </c>
    </row>
    <row r="159" spans="1:27" x14ac:dyDescent="0.2">
      <c r="A159" s="8">
        <v>218</v>
      </c>
      <c r="B159" s="8" t="s">
        <v>321</v>
      </c>
      <c r="C159" s="8" t="s">
        <v>16</v>
      </c>
      <c r="D159" s="21">
        <v>149116</v>
      </c>
      <c r="E159" s="8" t="s">
        <v>17</v>
      </c>
      <c r="F159" s="8">
        <v>700</v>
      </c>
      <c r="G159" s="22">
        <v>1380160</v>
      </c>
      <c r="H159" s="8" t="s">
        <v>55</v>
      </c>
      <c r="I159" s="8" t="s">
        <v>19</v>
      </c>
      <c r="J159" s="8" t="s">
        <v>20</v>
      </c>
      <c r="K159" s="23">
        <v>18171.98</v>
      </c>
      <c r="L159">
        <v>18.7</v>
      </c>
      <c r="M159" s="8"/>
      <c r="N159" s="8">
        <v>5</v>
      </c>
      <c r="O159" s="8">
        <v>0</v>
      </c>
      <c r="P159" s="8">
        <v>95171</v>
      </c>
      <c r="Q159" s="8">
        <v>112574</v>
      </c>
      <c r="R159" s="8">
        <f>(Таблица2[[#This Row],[Кредитный рейтинг]]-MIN(F:F))/(MAX(F:F)-MIN(F:F))</f>
        <v>0.69090909090909092</v>
      </c>
      <c r="S159">
        <f>(Таблица2[[#This Row],[Срок кредитной истории (лет)]]-MIN(L:L))/(MAX(L:L)-MIN(L:L))</f>
        <v>0.31140350877192979</v>
      </c>
      <c r="T159" s="8">
        <f>(Таблица2[[#This Row],[Срок с последнего нарушения кредитного договора (мес.)]]-MIN(M:M))/(MAX(M:M)-MIN(M:M))</f>
        <v>0</v>
      </c>
      <c r="U159">
        <f>(Таблица2[[#This Row],[Количество кредитных карт]]-MIN(N:N))/(MAX(N:N)-MIN(N:N))</f>
        <v>7.3170731707317069E-2</v>
      </c>
      <c r="V159" s="37">
        <f>(Таблица2[[#This Row],[Число нарушений кредитных договоров]]-MIN(O:O))/(MAX(O:O)-MIN(O:O))</f>
        <v>0</v>
      </c>
      <c r="W159" s="37">
        <f>((Таблица2[[#This Row],[Размер кредита]]-AVERAGE(D:D)))/STDEV(D:D)</f>
        <v>-0.86439623468586302</v>
      </c>
      <c r="X159" s="37">
        <f>((Таблица2[[#This Row],[Годовой доход]]-AVERAGE(G:G)))/STDEV(G:G)</f>
        <v>3.2776685270729543E-2</v>
      </c>
      <c r="Y159" s="38">
        <f>(Таблица2[[#This Row],[Годовой доход]]-AVERAGE(G:G))/STDEV(G:G)</f>
        <v>3.2776685270729543E-2</v>
      </c>
      <c r="Z159" s="38">
        <f>(Таблица2[[#This Row],[Текущий баланс кредитов]]-AVERAGE(P:P))/STDEV(P:P)</f>
        <v>-0.60256136714101127</v>
      </c>
      <c r="AA159" s="38">
        <f>(Таблица2[[#This Row],[Максимальный выданный кредит]]-AVERAGE(Q:Q))/STDEV(Q:Q)</f>
        <v>-0.14871969410225125</v>
      </c>
    </row>
    <row r="160" spans="1:27" x14ac:dyDescent="0.2">
      <c r="A160" s="8">
        <v>219</v>
      </c>
      <c r="B160" s="8" t="s">
        <v>323</v>
      </c>
      <c r="C160" s="8" t="s">
        <v>16</v>
      </c>
      <c r="D160" s="21">
        <v>396792</v>
      </c>
      <c r="E160" s="8" t="s">
        <v>28</v>
      </c>
      <c r="F160" s="8">
        <v>731</v>
      </c>
      <c r="G160" s="22">
        <v>745997</v>
      </c>
      <c r="H160" s="8" t="s">
        <v>22</v>
      </c>
      <c r="I160" s="8" t="s">
        <v>25</v>
      </c>
      <c r="J160" s="8" t="s">
        <v>23</v>
      </c>
      <c r="K160" s="23">
        <v>7522.29</v>
      </c>
      <c r="L160">
        <v>30.9</v>
      </c>
      <c r="M160" s="8"/>
      <c r="N160" s="8">
        <v>11</v>
      </c>
      <c r="O160" s="8">
        <v>0</v>
      </c>
      <c r="P160" s="8">
        <v>295944</v>
      </c>
      <c r="Q160" s="8">
        <v>835802</v>
      </c>
      <c r="R160" s="8">
        <f>(Таблица2[[#This Row],[Кредитный рейтинг]]-MIN(F:F))/(MAX(F:F)-MIN(F:F))</f>
        <v>0.87878787878787878</v>
      </c>
      <c r="S160">
        <f>(Таблица2[[#This Row],[Срок кредитной истории (лет)]]-MIN(L:L))/(MAX(L:L)-MIN(L:L))</f>
        <v>0.57894736842105254</v>
      </c>
      <c r="T160" s="8">
        <f>(Таблица2[[#This Row],[Срок с последнего нарушения кредитного договора (мес.)]]-MIN(M:M))/(MAX(M:M)-MIN(M:M))</f>
        <v>0</v>
      </c>
      <c r="U160">
        <f>(Таблица2[[#This Row],[Количество кредитных карт]]-MIN(N:N))/(MAX(N:N)-MIN(N:N))</f>
        <v>0.21951219512195122</v>
      </c>
      <c r="V160" s="37">
        <f>(Таблица2[[#This Row],[Число нарушений кредитных договоров]]-MIN(O:O))/(MAX(O:O)-MIN(O:O))</f>
        <v>0</v>
      </c>
      <c r="W160" s="37">
        <f>((Таблица2[[#This Row],[Размер кредита]]-AVERAGE(D:D)))/STDEV(D:D)</f>
        <v>0.4595735064075695</v>
      </c>
      <c r="X160" s="37">
        <f>((Таблица2[[#This Row],[Годовой доход]]-AVERAGE(G:G)))/STDEV(G:G)</f>
        <v>-0.73600419922292115</v>
      </c>
      <c r="Y160" s="38">
        <f>(Таблица2[[#This Row],[Годовой доход]]-AVERAGE(G:G))/STDEV(G:G)</f>
        <v>-0.73600419922292115</v>
      </c>
      <c r="Z160" s="38">
        <f>(Таблица2[[#This Row],[Текущий баланс кредитов]]-AVERAGE(P:P))/STDEV(P:P)</f>
        <v>8.0377509949258769E-2</v>
      </c>
      <c r="AA160" s="38">
        <f>(Таблица2[[#This Row],[Максимальный выданный кредит]]-AVERAGE(Q:Q))/STDEV(Q:Q)</f>
        <v>3.2018243944035824E-2</v>
      </c>
    </row>
    <row r="161" spans="1:27" x14ac:dyDescent="0.2">
      <c r="A161" s="7">
        <v>220</v>
      </c>
      <c r="B161" s="7" t="s">
        <v>325</v>
      </c>
      <c r="C161" s="7" t="s">
        <v>16</v>
      </c>
      <c r="D161" s="18">
        <v>128832</v>
      </c>
      <c r="E161" s="7" t="s">
        <v>17</v>
      </c>
      <c r="F161" s="7">
        <v>719</v>
      </c>
      <c r="G161" s="19">
        <v>1483520</v>
      </c>
      <c r="H161" s="7" t="s">
        <v>22</v>
      </c>
      <c r="I161" s="7" t="s">
        <v>32</v>
      </c>
      <c r="J161" s="7" t="s">
        <v>23</v>
      </c>
      <c r="K161" s="20">
        <v>8381.85</v>
      </c>
      <c r="L161">
        <v>14</v>
      </c>
      <c r="M161" s="7">
        <v>38</v>
      </c>
      <c r="N161" s="7">
        <v>4</v>
      </c>
      <c r="O161" s="7">
        <v>0</v>
      </c>
      <c r="P161" s="7">
        <v>36708</v>
      </c>
      <c r="Q161" s="7">
        <v>64372</v>
      </c>
      <c r="R161" s="8">
        <f>(Таблица2[[#This Row],[Кредитный рейтинг]]-MIN(F:F))/(MAX(F:F)-MIN(F:F))</f>
        <v>0.80606060606060603</v>
      </c>
      <c r="S161">
        <f>(Таблица2[[#This Row],[Срок кредитной истории (лет)]]-MIN(L:L))/(MAX(L:L)-MIN(L:L))</f>
        <v>0.20833333333333331</v>
      </c>
      <c r="T161" s="8">
        <f>(Таблица2[[#This Row],[Срок с последнего нарушения кредитного договора (мес.)]]-MIN(M:M))/(MAX(M:M)-MIN(M:M))</f>
        <v>0.46341463414634149</v>
      </c>
      <c r="U161">
        <f>(Таблица2[[#This Row],[Количество кредитных карт]]-MIN(N:N))/(MAX(N:N)-MIN(N:N))</f>
        <v>4.878048780487805E-2</v>
      </c>
      <c r="V161" s="37">
        <f>(Таблица2[[#This Row],[Число нарушений кредитных договоров]]-MIN(O:O))/(MAX(O:O)-MIN(O:O))</f>
        <v>0</v>
      </c>
      <c r="W161" s="37">
        <f>((Таблица2[[#This Row],[Размер кредита]]-AVERAGE(D:D)))/STDEV(D:D)</f>
        <v>-0.97282580488377957</v>
      </c>
      <c r="X161" s="37">
        <f>((Таблица2[[#This Row],[Годовой доход]]-AVERAGE(G:G)))/STDEV(G:G)</f>
        <v>0.15807758144610359</v>
      </c>
      <c r="Y161" s="38">
        <f>(Таблица2[[#This Row],[Годовой доход]]-AVERAGE(G:G))/STDEV(G:G)</f>
        <v>0.15807758144610359</v>
      </c>
      <c r="Z161" s="38">
        <f>(Таблица2[[#This Row],[Текущий баланс кредитов]]-AVERAGE(P:P))/STDEV(P:P)</f>
        <v>-0.80142603306386173</v>
      </c>
      <c r="AA161" s="38">
        <f>(Таблица2[[#This Row],[Максимальный выданный кредит]]-AVERAGE(Q:Q))/STDEV(Q:Q)</f>
        <v>-0.16076559123248838</v>
      </c>
    </row>
    <row r="162" spans="1:27" x14ac:dyDescent="0.2">
      <c r="A162" s="7">
        <v>221</v>
      </c>
      <c r="B162" s="7" t="s">
        <v>327</v>
      </c>
      <c r="C162" s="7" t="s">
        <v>16</v>
      </c>
      <c r="D162" s="18">
        <v>152790</v>
      </c>
      <c r="E162" s="7" t="s">
        <v>17</v>
      </c>
      <c r="F162" s="7">
        <v>743</v>
      </c>
      <c r="G162" s="19">
        <v>678661</v>
      </c>
      <c r="H162" s="7" t="s">
        <v>22</v>
      </c>
      <c r="I162" s="7" t="s">
        <v>32</v>
      </c>
      <c r="J162" s="7" t="s">
        <v>23</v>
      </c>
      <c r="K162" s="20">
        <v>4450.9399999999996</v>
      </c>
      <c r="L162">
        <v>17.100000000000001</v>
      </c>
      <c r="M162" s="7">
        <v>8</v>
      </c>
      <c r="N162" s="7">
        <v>5</v>
      </c>
      <c r="O162" s="7">
        <v>1</v>
      </c>
      <c r="P162" s="7">
        <v>119510</v>
      </c>
      <c r="Q162" s="7">
        <v>229086</v>
      </c>
      <c r="R162" s="8">
        <f>(Таблица2[[#This Row],[Кредитный рейтинг]]-MIN(F:F))/(MAX(F:F)-MIN(F:F))</f>
        <v>0.95151515151515154</v>
      </c>
      <c r="S162">
        <f>(Таблица2[[#This Row],[Срок кредитной истории (лет)]]-MIN(L:L))/(MAX(L:L)-MIN(L:L))</f>
        <v>0.27631578947368424</v>
      </c>
      <c r="T162" s="8">
        <f>(Таблица2[[#This Row],[Срок с последнего нарушения кредитного договора (мес.)]]-MIN(M:M))/(MAX(M:M)-MIN(M:M))</f>
        <v>9.7560975609756101E-2</v>
      </c>
      <c r="U162">
        <f>(Таблица2[[#This Row],[Количество кредитных карт]]-MIN(N:N))/(MAX(N:N)-MIN(N:N))</f>
        <v>7.3170731707317069E-2</v>
      </c>
      <c r="V162" s="37">
        <f>(Таблица2[[#This Row],[Число нарушений кредитных договоров]]-MIN(O:O))/(MAX(O:O)-MIN(O:O))</f>
        <v>0.14285714285714285</v>
      </c>
      <c r="W162" s="37">
        <f>((Таблица2[[#This Row],[Размер кредита]]-AVERAGE(D:D)))/STDEV(D:D)</f>
        <v>-0.84475660537669595</v>
      </c>
      <c r="X162" s="37">
        <f>((Таблица2[[#This Row],[Годовой доход]]-AVERAGE(G:G)))/STDEV(G:G)</f>
        <v>-0.81763404776070159</v>
      </c>
      <c r="Y162" s="38">
        <f>(Таблица2[[#This Row],[Годовой доход]]-AVERAGE(G:G))/STDEV(G:G)</f>
        <v>-0.81763404776070159</v>
      </c>
      <c r="Z162" s="38">
        <f>(Таблица2[[#This Row],[Текущий баланс кредитов]]-AVERAGE(P:P))/STDEV(P:P)</f>
        <v>-0.51977110485723765</v>
      </c>
      <c r="AA162" s="38">
        <f>(Таблица2[[#This Row],[Максимальный выданный кредит]]-AVERAGE(Q:Q))/STDEV(Q:Q)</f>
        <v>-0.11960281998005327</v>
      </c>
    </row>
    <row r="163" spans="1:27" x14ac:dyDescent="0.2">
      <c r="A163" s="7">
        <v>222</v>
      </c>
      <c r="B163" s="7" t="s">
        <v>328</v>
      </c>
      <c r="C163" s="7" t="s">
        <v>34</v>
      </c>
      <c r="D163" s="18">
        <v>152966</v>
      </c>
      <c r="E163" s="7" t="s">
        <v>17</v>
      </c>
      <c r="F163" s="7">
        <v>708</v>
      </c>
      <c r="G163" s="19">
        <v>1334902</v>
      </c>
      <c r="H163" s="7" t="s">
        <v>49</v>
      </c>
      <c r="I163" s="7" t="s">
        <v>19</v>
      </c>
      <c r="J163" s="7" t="s">
        <v>23</v>
      </c>
      <c r="K163" s="20">
        <v>10845.96</v>
      </c>
      <c r="L163">
        <v>15</v>
      </c>
      <c r="M163" s="7">
        <v>41</v>
      </c>
      <c r="N163" s="7">
        <v>13</v>
      </c>
      <c r="O163" s="7">
        <v>0</v>
      </c>
      <c r="P163" s="7">
        <v>82593</v>
      </c>
      <c r="Q163" s="7">
        <v>302654</v>
      </c>
      <c r="R163" s="8">
        <f>(Таблица2[[#This Row],[Кредитный рейтинг]]-MIN(F:F))/(MAX(F:F)-MIN(F:F))</f>
        <v>0.73939393939393938</v>
      </c>
      <c r="S163">
        <f>(Таблица2[[#This Row],[Срок кредитной истории (лет)]]-MIN(L:L))/(MAX(L:L)-MIN(L:L))</f>
        <v>0.23026315789473684</v>
      </c>
      <c r="T163" s="8">
        <f>(Таблица2[[#This Row],[Срок с последнего нарушения кредитного договора (мес.)]]-MIN(M:M))/(MAX(M:M)-MIN(M:M))</f>
        <v>0.5</v>
      </c>
      <c r="U163">
        <f>(Таблица2[[#This Row],[Количество кредитных карт]]-MIN(N:N))/(MAX(N:N)-MIN(N:N))</f>
        <v>0.26829268292682928</v>
      </c>
      <c r="V163" s="37">
        <f>(Таблица2[[#This Row],[Число нарушений кредитных договоров]]-MIN(O:O))/(MAX(O:O)-MIN(O:O))</f>
        <v>0</v>
      </c>
      <c r="W163" s="37">
        <f>((Таблица2[[#This Row],[Размер кредита]]-AVERAGE(D:D)))/STDEV(D:D)</f>
        <v>-0.84381578481098729</v>
      </c>
      <c r="X163" s="37">
        <f>((Таблица2[[#This Row],[Годовой доход]]-AVERAGE(G:G)))/STDEV(G:G)</f>
        <v>-2.2088523311943439E-2</v>
      </c>
      <c r="Y163" s="38">
        <f>(Таблица2[[#This Row],[Годовой доход]]-AVERAGE(G:G))/STDEV(G:G)</f>
        <v>-2.2088523311943439E-2</v>
      </c>
      <c r="Z163" s="38">
        <f>(Таблица2[[#This Row],[Текущий баланс кредитов]]-AVERAGE(P:P))/STDEV(P:P)</f>
        <v>-0.64534603039773109</v>
      </c>
      <c r="AA163" s="38">
        <f>(Таблица2[[#This Row],[Максимальный выданный кредит]]-AVERAGE(Q:Q))/STDEV(Q:Q)</f>
        <v>-0.10121784508114277</v>
      </c>
    </row>
    <row r="164" spans="1:27" x14ac:dyDescent="0.2">
      <c r="A164" s="8">
        <v>223</v>
      </c>
      <c r="B164" s="8" t="s">
        <v>330</v>
      </c>
      <c r="C164" s="8" t="s">
        <v>34</v>
      </c>
      <c r="D164" s="21">
        <v>292292</v>
      </c>
      <c r="E164" s="8" t="s">
        <v>17</v>
      </c>
      <c r="F164" s="8">
        <v>741</v>
      </c>
      <c r="G164" s="22">
        <v>666805</v>
      </c>
      <c r="H164" s="8" t="s">
        <v>42</v>
      </c>
      <c r="I164" s="8" t="s">
        <v>32</v>
      </c>
      <c r="J164" s="8" t="s">
        <v>80</v>
      </c>
      <c r="K164" s="23">
        <v>6223.45</v>
      </c>
      <c r="L164">
        <v>16.3</v>
      </c>
      <c r="M164" s="8"/>
      <c r="N164" s="8">
        <v>7</v>
      </c>
      <c r="O164" s="8">
        <v>0</v>
      </c>
      <c r="P164" s="8">
        <v>81016</v>
      </c>
      <c r="Q164" s="8">
        <v>198352</v>
      </c>
      <c r="R164" s="8">
        <f>(Таблица2[[#This Row],[Кредитный рейтинг]]-MIN(F:F))/(MAX(F:F)-MIN(F:F))</f>
        <v>0.93939393939393945</v>
      </c>
      <c r="S164">
        <f>(Таблица2[[#This Row],[Срок кредитной истории (лет)]]-MIN(L:L))/(MAX(L:L)-MIN(L:L))</f>
        <v>0.25877192982456143</v>
      </c>
      <c r="T164" s="8">
        <f>(Таблица2[[#This Row],[Срок с последнего нарушения кредитного договора (мес.)]]-MIN(M:M))/(MAX(M:M)-MIN(M:M))</f>
        <v>0</v>
      </c>
      <c r="U164">
        <f>(Таблица2[[#This Row],[Количество кредитных карт]]-MIN(N:N))/(MAX(N:N)-MIN(N:N))</f>
        <v>0.12195121951219512</v>
      </c>
      <c r="V164" s="37">
        <f>(Таблица2[[#This Row],[Число нарушений кредитных договоров]]-MIN(O:O))/(MAX(O:O)-MIN(O:O))</f>
        <v>0</v>
      </c>
      <c r="W164" s="37">
        <f>((Таблица2[[#This Row],[Размер кредита]]-AVERAGE(D:D)))/STDEV(D:D)</f>
        <v>-9.9038704481913931E-2</v>
      </c>
      <c r="X164" s="37">
        <f>((Таблица2[[#This Row],[Годовой доход]]-AVERAGE(G:G)))/STDEV(G:G)</f>
        <v>-0.83200679761611218</v>
      </c>
      <c r="Y164" s="38">
        <f>(Таблица2[[#This Row],[Годовой доход]]-AVERAGE(G:G))/STDEV(G:G)</f>
        <v>-0.83200679761611218</v>
      </c>
      <c r="Z164" s="38">
        <f>(Таблица2[[#This Row],[Текущий баланс кредитов]]-AVERAGE(P:P))/STDEV(P:P)</f>
        <v>-0.65071027065499354</v>
      </c>
      <c r="AA164" s="38">
        <f>(Таблица2[[#This Row],[Максимальный выданный кредит]]-AVERAGE(Q:Q))/STDEV(Q:Q)</f>
        <v>-0.12728338515163759</v>
      </c>
    </row>
    <row r="165" spans="1:27" x14ac:dyDescent="0.2">
      <c r="A165" s="7">
        <v>224</v>
      </c>
      <c r="B165" s="7" t="s">
        <v>331</v>
      </c>
      <c r="C165" s="7" t="s">
        <v>16</v>
      </c>
      <c r="D165" s="18">
        <v>449460</v>
      </c>
      <c r="E165" s="7" t="s">
        <v>28</v>
      </c>
      <c r="F165" s="7">
        <v>658</v>
      </c>
      <c r="G165" s="19">
        <v>1057768</v>
      </c>
      <c r="H165" s="7" t="s">
        <v>29</v>
      </c>
      <c r="I165" s="7" t="s">
        <v>32</v>
      </c>
      <c r="J165" s="7" t="s">
        <v>23</v>
      </c>
      <c r="K165" s="20">
        <v>19039.71</v>
      </c>
      <c r="L165">
        <v>4.9000000000000004</v>
      </c>
      <c r="M165" s="7"/>
      <c r="N165" s="7">
        <v>8</v>
      </c>
      <c r="O165" s="7">
        <v>0</v>
      </c>
      <c r="P165" s="7">
        <v>367992</v>
      </c>
      <c r="Q165" s="7">
        <v>510290</v>
      </c>
      <c r="R165" s="8">
        <f>(Таблица2[[#This Row],[Кредитный рейтинг]]-MIN(F:F))/(MAX(F:F)-MIN(F:F))</f>
        <v>0.43636363636363634</v>
      </c>
      <c r="S165">
        <f>(Таблица2[[#This Row],[Срок кредитной истории (лет)]]-MIN(L:L))/(MAX(L:L)-MIN(L:L))</f>
        <v>8.7719298245614117E-3</v>
      </c>
      <c r="T165" s="8">
        <f>(Таблица2[[#This Row],[Срок с последнего нарушения кредитного договора (мес.)]]-MIN(M:M))/(MAX(M:M)-MIN(M:M))</f>
        <v>0</v>
      </c>
      <c r="U165">
        <f>(Таблица2[[#This Row],[Количество кредитных карт]]-MIN(N:N))/(MAX(N:N)-MIN(N:N))</f>
        <v>0.14634146341463414</v>
      </c>
      <c r="V165" s="37">
        <f>(Таблица2[[#This Row],[Число нарушений кредитных договоров]]-MIN(O:O))/(MAX(O:O)-MIN(O:O))</f>
        <v>0</v>
      </c>
      <c r="W165" s="37">
        <f>((Таблица2[[#This Row],[Размер кредита]]-AVERAGE(D:D)))/STDEV(D:D)</f>
        <v>0.74111406069586916</v>
      </c>
      <c r="X165" s="37">
        <f>((Таблица2[[#This Row],[Годовой доход]]-AVERAGE(G:G)))/STDEV(G:G)</f>
        <v>-0.35805155118216514</v>
      </c>
      <c r="Y165" s="38">
        <f>(Таблица2[[#This Row],[Годовой доход]]-AVERAGE(G:G))/STDEV(G:G)</f>
        <v>-0.35805155118216514</v>
      </c>
      <c r="Z165" s="38">
        <f>(Таблица2[[#This Row],[Текущий баланс кредитов]]-AVERAGE(P:P))/STDEV(P:P)</f>
        <v>0.32545219736539427</v>
      </c>
      <c r="AA165" s="38">
        <f>(Таблица2[[#This Row],[Максимальный выданный кредит]]-AVERAGE(Q:Q))/STDEV(Q:Q)</f>
        <v>-4.932867250461246E-2</v>
      </c>
    </row>
    <row r="166" spans="1:27" x14ac:dyDescent="0.2">
      <c r="A166" s="8">
        <v>225</v>
      </c>
      <c r="B166" s="8" t="s">
        <v>333</v>
      </c>
      <c r="C166" s="8" t="s">
        <v>16</v>
      </c>
      <c r="D166" s="21">
        <v>86724</v>
      </c>
      <c r="E166" s="8" t="s">
        <v>17</v>
      </c>
      <c r="F166" s="8">
        <v>716</v>
      </c>
      <c r="G166" s="22">
        <v>580469</v>
      </c>
      <c r="H166" s="8" t="s">
        <v>49</v>
      </c>
      <c r="I166" s="8" t="s">
        <v>19</v>
      </c>
      <c r="J166" s="8" t="s">
        <v>23</v>
      </c>
      <c r="K166" s="23">
        <v>7352.62</v>
      </c>
      <c r="L166">
        <v>21.4</v>
      </c>
      <c r="M166" s="8"/>
      <c r="N166" s="8">
        <v>6</v>
      </c>
      <c r="O166" s="8">
        <v>0</v>
      </c>
      <c r="P166" s="8">
        <v>109687</v>
      </c>
      <c r="Q166" s="8">
        <v>182226</v>
      </c>
      <c r="R166" s="8">
        <f>(Таблица2[[#This Row],[Кредитный рейтинг]]-MIN(F:F))/(MAX(F:F)-MIN(F:F))</f>
        <v>0.78787878787878785</v>
      </c>
      <c r="S166">
        <f>(Таблица2[[#This Row],[Срок кредитной истории (лет)]]-MIN(L:L))/(MAX(L:L)-MIN(L:L))</f>
        <v>0.37061403508771923</v>
      </c>
      <c r="T166" s="8">
        <f>(Таблица2[[#This Row],[Срок с последнего нарушения кредитного договора (мес.)]]-MIN(M:M))/(MAX(M:M)-MIN(M:M))</f>
        <v>0</v>
      </c>
      <c r="U166">
        <f>(Таблица2[[#This Row],[Количество кредитных карт]]-MIN(N:N))/(MAX(N:N)-MIN(N:N))</f>
        <v>9.7560975609756101E-2</v>
      </c>
      <c r="V166" s="37">
        <f>(Таблица2[[#This Row],[Число нарушений кредитных договоров]]-MIN(O:O))/(MAX(O:O)-MIN(O:O))</f>
        <v>0</v>
      </c>
      <c r="W166" s="37">
        <f>((Таблица2[[#This Row],[Размер кредита]]-AVERAGE(D:D)))/STDEV(D:D)</f>
        <v>-1.1979171252295631</v>
      </c>
      <c r="X166" s="37">
        <f>((Таблица2[[#This Row],[Годовой доход]]-AVERAGE(G:G)))/STDEV(G:G)</f>
        <v>-0.93666989912730703</v>
      </c>
      <c r="Y166" s="38">
        <f>(Таблица2[[#This Row],[Годовой доход]]-AVERAGE(G:G))/STDEV(G:G)</f>
        <v>-0.93666989912730703</v>
      </c>
      <c r="Z166" s="38">
        <f>(Таблица2[[#This Row],[Текущий баланс кредитов]]-AVERAGE(P:P))/STDEV(P:P)</f>
        <v>-0.55318450501392069</v>
      </c>
      <c r="AA166" s="38">
        <f>(Таблица2[[#This Row],[Максимальный выданный кредит]]-AVERAGE(Q:Q))/STDEV(Q:Q)</f>
        <v>-0.13131334525956265</v>
      </c>
    </row>
    <row r="167" spans="1:27" x14ac:dyDescent="0.2">
      <c r="A167" s="8">
        <v>228</v>
      </c>
      <c r="B167" s="8" t="s">
        <v>335</v>
      </c>
      <c r="C167" s="8" t="s">
        <v>16</v>
      </c>
      <c r="D167" s="21">
        <v>763840</v>
      </c>
      <c r="E167" s="8" t="s">
        <v>17</v>
      </c>
      <c r="F167" s="8">
        <v>742</v>
      </c>
      <c r="G167" s="22">
        <v>1639776</v>
      </c>
      <c r="H167" s="8" t="s">
        <v>22</v>
      </c>
      <c r="I167" s="8" t="s">
        <v>19</v>
      </c>
      <c r="J167" s="8" t="s">
        <v>23</v>
      </c>
      <c r="K167" s="23">
        <v>23640.18</v>
      </c>
      <c r="L167">
        <v>11.9</v>
      </c>
      <c r="M167" s="8"/>
      <c r="N167" s="8">
        <v>9</v>
      </c>
      <c r="O167" s="8">
        <v>0</v>
      </c>
      <c r="P167" s="8">
        <v>606461</v>
      </c>
      <c r="Q167" s="8">
        <v>1141800</v>
      </c>
      <c r="R167" s="8">
        <f>(Таблица2[[#This Row],[Кредитный рейтинг]]-MIN(F:F))/(MAX(F:F)-MIN(F:F))</f>
        <v>0.94545454545454544</v>
      </c>
      <c r="S167">
        <f>(Таблица2[[#This Row],[Срок кредитной истории (лет)]]-MIN(L:L))/(MAX(L:L)-MIN(L:L))</f>
        <v>0.16228070175438597</v>
      </c>
      <c r="T167" s="8">
        <f>(Таблица2[[#This Row],[Срок с последнего нарушения кредитного договора (мес.)]]-MIN(M:M))/(MAX(M:M)-MIN(M:M))</f>
        <v>0</v>
      </c>
      <c r="U167">
        <f>(Таблица2[[#This Row],[Количество кредитных карт]]-MIN(N:N))/(MAX(N:N)-MIN(N:N))</f>
        <v>0.17073170731707318</v>
      </c>
      <c r="V167" s="37">
        <f>(Таблица2[[#This Row],[Число нарушений кредитных договоров]]-MIN(O:O))/(MAX(O:O)-MIN(O:O))</f>
        <v>0</v>
      </c>
      <c r="W167" s="37">
        <f>((Таблица2[[#This Row],[Размер кредита]]-AVERAGE(D:D)))/STDEV(D:D)</f>
        <v>2.4216547961928625</v>
      </c>
      <c r="X167" s="37">
        <f>((Таблица2[[#This Row],[Годовой доход]]-AVERAGE(G:G)))/STDEV(G:G)</f>
        <v>0.34750305389946318</v>
      </c>
      <c r="Y167" s="38">
        <f>(Таблица2[[#This Row],[Годовой доход]]-AVERAGE(G:G))/STDEV(G:G)</f>
        <v>0.34750305389946318</v>
      </c>
      <c r="Z167" s="38">
        <f>(Таблица2[[#This Row],[Текущий баланс кредитов]]-AVERAGE(P:P))/STDEV(P:P)</f>
        <v>1.136615805424444</v>
      </c>
      <c r="AA167" s="38">
        <f>(Таблица2[[#This Row],[Максимальный выданный кредит]]-AVERAGE(Q:Q))/STDEV(Q:Q)</f>
        <v>0.10848852380915132</v>
      </c>
    </row>
    <row r="168" spans="1:27" x14ac:dyDescent="0.2">
      <c r="A168" s="7">
        <v>229</v>
      </c>
      <c r="B168" s="7" t="s">
        <v>337</v>
      </c>
      <c r="C168" s="7" t="s">
        <v>34</v>
      </c>
      <c r="D168" s="18">
        <v>83864</v>
      </c>
      <c r="E168" s="7" t="s">
        <v>17</v>
      </c>
      <c r="F168" s="7">
        <v>699</v>
      </c>
      <c r="G168" s="19">
        <v>564414</v>
      </c>
      <c r="H168" s="7" t="s">
        <v>37</v>
      </c>
      <c r="I168" s="7" t="s">
        <v>32</v>
      </c>
      <c r="J168" s="7" t="s">
        <v>23</v>
      </c>
      <c r="K168" s="20">
        <v>11711.6</v>
      </c>
      <c r="L168">
        <v>17.2</v>
      </c>
      <c r="M168" s="7">
        <v>53</v>
      </c>
      <c r="N168" s="7">
        <v>12</v>
      </c>
      <c r="O168" s="7">
        <v>0</v>
      </c>
      <c r="P168" s="7">
        <v>18639</v>
      </c>
      <c r="Q168" s="7">
        <v>107932</v>
      </c>
      <c r="R168" s="8">
        <f>(Таблица2[[#This Row],[Кредитный рейтинг]]-MIN(F:F))/(MAX(F:F)-MIN(F:F))</f>
        <v>0.68484848484848482</v>
      </c>
      <c r="S168">
        <f>(Таблица2[[#This Row],[Срок кредитной истории (лет)]]-MIN(L:L))/(MAX(L:L)-MIN(L:L))</f>
        <v>0.27850877192982454</v>
      </c>
      <c r="T168" s="8">
        <f>(Таблица2[[#This Row],[Срок с последнего нарушения кредитного договора (мес.)]]-MIN(M:M))/(MAX(M:M)-MIN(M:M))</f>
        <v>0.64634146341463417</v>
      </c>
      <c r="U168">
        <f>(Таблица2[[#This Row],[Количество кредитных карт]]-MIN(N:N))/(MAX(N:N)-MIN(N:N))</f>
        <v>0.24390243902439024</v>
      </c>
      <c r="V168" s="37">
        <f>(Таблица2[[#This Row],[Число нарушений кредитных договоров]]-MIN(O:O))/(MAX(O:O)-MIN(O:O))</f>
        <v>0</v>
      </c>
      <c r="W168" s="37">
        <f>((Таблица2[[#This Row],[Размер кредита]]-AVERAGE(D:D)))/STDEV(D:D)</f>
        <v>-1.2132054594223278</v>
      </c>
      <c r="X168" s="37">
        <f>((Таблица2[[#This Row],[Годовой доход]]-AVERAGE(G:G)))/STDEV(G:G)</f>
        <v>-0.95613299788984207</v>
      </c>
      <c r="Y168" s="38">
        <f>(Таблица2[[#This Row],[Годовой доход]]-AVERAGE(G:G))/STDEV(G:G)</f>
        <v>-0.95613299788984207</v>
      </c>
      <c r="Z168" s="38">
        <f>(Таблица2[[#This Row],[Текущий баланс кредитов]]-AVERAGE(P:P))/STDEV(P:P)</f>
        <v>-0.86288859311996524</v>
      </c>
      <c r="AA168" s="38">
        <f>(Таблица2[[#This Row],[Максимальный выданный кредит]]-AVERAGE(Q:Q))/STDEV(Q:Q)</f>
        <v>-0.14987975083181768</v>
      </c>
    </row>
    <row r="169" spans="1:27" x14ac:dyDescent="0.2">
      <c r="A169" s="8">
        <v>231</v>
      </c>
      <c r="B169" s="8" t="s">
        <v>339</v>
      </c>
      <c r="C169" s="8" t="s">
        <v>34</v>
      </c>
      <c r="D169" s="21">
        <v>142846</v>
      </c>
      <c r="E169" s="8" t="s">
        <v>17</v>
      </c>
      <c r="F169" s="8">
        <v>750</v>
      </c>
      <c r="G169" s="22">
        <v>654227</v>
      </c>
      <c r="H169" s="8" t="s">
        <v>22</v>
      </c>
      <c r="I169" s="8" t="s">
        <v>19</v>
      </c>
      <c r="J169" s="8" t="s">
        <v>23</v>
      </c>
      <c r="K169" s="23">
        <v>16246.71</v>
      </c>
      <c r="L169">
        <v>22.6</v>
      </c>
      <c r="M169" s="8">
        <v>16</v>
      </c>
      <c r="N169" s="8">
        <v>9</v>
      </c>
      <c r="O169" s="8">
        <v>0</v>
      </c>
      <c r="P169" s="8">
        <v>53694</v>
      </c>
      <c r="Q169" s="8">
        <v>112662</v>
      </c>
      <c r="R169" s="8">
        <f>(Таблица2[[#This Row],[Кредитный рейтинг]]-MIN(F:F))/(MAX(F:F)-MIN(F:F))</f>
        <v>0.9939393939393939</v>
      </c>
      <c r="S169">
        <f>(Таблица2[[#This Row],[Срок кредитной истории (лет)]]-MIN(L:L))/(MAX(L:L)-MIN(L:L))</f>
        <v>0.39692982456140352</v>
      </c>
      <c r="T169" s="8">
        <f>(Таблица2[[#This Row],[Срок с последнего нарушения кредитного договора (мес.)]]-MIN(M:M))/(MAX(M:M)-MIN(M:M))</f>
        <v>0.1951219512195122</v>
      </c>
      <c r="U169">
        <f>(Таблица2[[#This Row],[Количество кредитных карт]]-MIN(N:N))/(MAX(N:N)-MIN(N:N))</f>
        <v>0.17073170731707318</v>
      </c>
      <c r="V169" s="37">
        <f>(Таблица2[[#This Row],[Число нарушений кредитных договоров]]-MIN(O:O))/(MAX(O:O)-MIN(O:O))</f>
        <v>0</v>
      </c>
      <c r="W169" s="37">
        <f>((Таблица2[[#This Row],[Размер кредита]]-AVERAGE(D:D)))/STDEV(D:D)</f>
        <v>-0.89791296733923209</v>
      </c>
      <c r="X169" s="37">
        <f>((Таблица2[[#This Row],[Годовой доход]]-AVERAGE(G:G)))/STDEV(G:G)</f>
        <v>-0.8472548110845125</v>
      </c>
      <c r="Y169" s="38">
        <f>(Таблица2[[#This Row],[Годовой доход]]-AVERAGE(G:G))/STDEV(G:G)</f>
        <v>-0.8472548110845125</v>
      </c>
      <c r="Z169" s="38">
        <f>(Таблица2[[#This Row],[Текущий баланс кредитов]]-AVERAGE(P:P))/STDEV(P:P)</f>
        <v>-0.74364734884708295</v>
      </c>
      <c r="AA169" s="38">
        <f>(Таблица2[[#This Row],[Максимальный выданный кредит]]-AVERAGE(Q:Q))/STDEV(Q:Q)</f>
        <v>-0.14869770250548223</v>
      </c>
    </row>
    <row r="170" spans="1:27" x14ac:dyDescent="0.2">
      <c r="A170" s="7">
        <v>232</v>
      </c>
      <c r="B170" s="7" t="s">
        <v>340</v>
      </c>
      <c r="C170" s="7" t="s">
        <v>34</v>
      </c>
      <c r="D170" s="18">
        <v>551980</v>
      </c>
      <c r="E170" s="7" t="s">
        <v>28</v>
      </c>
      <c r="F170" s="7">
        <v>720</v>
      </c>
      <c r="G170" s="19">
        <v>1906840</v>
      </c>
      <c r="H170" s="7" t="s">
        <v>29</v>
      </c>
      <c r="I170" s="7" t="s">
        <v>25</v>
      </c>
      <c r="J170" s="7" t="s">
        <v>80</v>
      </c>
      <c r="K170" s="20">
        <v>33528.54</v>
      </c>
      <c r="L170">
        <v>16</v>
      </c>
      <c r="M170" s="7"/>
      <c r="N170" s="7">
        <v>6</v>
      </c>
      <c r="O170" s="7">
        <v>0</v>
      </c>
      <c r="P170" s="7">
        <v>334780</v>
      </c>
      <c r="Q170" s="7">
        <v>441518</v>
      </c>
      <c r="R170" s="8">
        <f>(Таблица2[[#This Row],[Кредитный рейтинг]]-MIN(F:F))/(MAX(F:F)-MIN(F:F))</f>
        <v>0.81212121212121213</v>
      </c>
      <c r="S170">
        <f>(Таблица2[[#This Row],[Срок кредитной истории (лет)]]-MIN(L:L))/(MAX(L:L)-MIN(L:L))</f>
        <v>0.25219298245614036</v>
      </c>
      <c r="T170" s="8">
        <f>(Таблица2[[#This Row],[Срок с последнего нарушения кредитного договора (мес.)]]-MIN(M:M))/(MAX(M:M)-MIN(M:M))</f>
        <v>0</v>
      </c>
      <c r="U170">
        <f>(Таблица2[[#This Row],[Количество кредитных карт]]-MIN(N:N))/(MAX(N:N)-MIN(N:N))</f>
        <v>9.7560975609756101E-2</v>
      </c>
      <c r="V170" s="37">
        <f>(Таблица2[[#This Row],[Число нарушений кредитных договоров]]-MIN(O:O))/(MAX(O:O)-MIN(O:O))</f>
        <v>0</v>
      </c>
      <c r="W170" s="37">
        <f>((Таблица2[[#This Row],[Размер кредита]]-AVERAGE(D:D)))/STDEV(D:D)</f>
        <v>1.2891420402211309</v>
      </c>
      <c r="X170" s="37">
        <f>((Таблица2[[#This Row],[Годовой доход]]-AVERAGE(G:G)))/STDEV(G:G)</f>
        <v>0.67125845769377535</v>
      </c>
      <c r="Y170" s="38">
        <f>(Таблица2[[#This Row],[Годовой доход]]-AVERAGE(G:G))/STDEV(G:G)</f>
        <v>0.67125845769377535</v>
      </c>
      <c r="Z170" s="38">
        <f>(Таблица2[[#This Row],[Текущий баланс кредитов]]-AVERAGE(P:P))/STDEV(P:P)</f>
        <v>0.21248000495943306</v>
      </c>
      <c r="AA170" s="38">
        <f>(Таблица2[[#This Row],[Максимальный выданный кредит]]-AVERAGE(Q:Q))/STDEV(Q:Q)</f>
        <v>-6.6515105379610737E-2</v>
      </c>
    </row>
    <row r="171" spans="1:27" x14ac:dyDescent="0.2">
      <c r="A171" s="7">
        <v>233</v>
      </c>
      <c r="B171" s="7" t="s">
        <v>341</v>
      </c>
      <c r="C171" s="7" t="s">
        <v>16</v>
      </c>
      <c r="D171" s="18">
        <v>504658</v>
      </c>
      <c r="E171" s="7" t="s">
        <v>17</v>
      </c>
      <c r="F171" s="7">
        <v>685</v>
      </c>
      <c r="G171" s="19">
        <v>3874100</v>
      </c>
      <c r="H171" s="7" t="s">
        <v>22</v>
      </c>
      <c r="I171" s="7" t="s">
        <v>32</v>
      </c>
      <c r="J171" s="7" t="s">
        <v>23</v>
      </c>
      <c r="K171" s="20">
        <v>4100.2</v>
      </c>
      <c r="L171">
        <v>10.3</v>
      </c>
      <c r="M171" s="7">
        <v>1</v>
      </c>
      <c r="N171" s="7">
        <v>7</v>
      </c>
      <c r="O171" s="7">
        <v>0</v>
      </c>
      <c r="P171" s="7">
        <v>167827</v>
      </c>
      <c r="Q171" s="7">
        <v>397408</v>
      </c>
      <c r="R171" s="8">
        <f>(Таблица2[[#This Row],[Кредитный рейтинг]]-MIN(F:F))/(MAX(F:F)-MIN(F:F))</f>
        <v>0.6</v>
      </c>
      <c r="S171">
        <f>(Таблица2[[#This Row],[Срок кредитной истории (лет)]]-MIN(L:L))/(MAX(L:L)-MIN(L:L))</f>
        <v>0.12719298245614036</v>
      </c>
      <c r="T171" s="8">
        <f>(Таблица2[[#This Row],[Срок с последнего нарушения кредитного договора (мес.)]]-MIN(M:M))/(MAX(M:M)-MIN(M:M))</f>
        <v>1.2195121951219513E-2</v>
      </c>
      <c r="U171">
        <f>(Таблица2[[#This Row],[Количество кредитных карт]]-MIN(N:N))/(MAX(N:N)-MIN(N:N))</f>
        <v>0.12195121951219512</v>
      </c>
      <c r="V171" s="37">
        <f>(Таблица2[[#This Row],[Число нарушений кредитных договоров]]-MIN(O:O))/(MAX(O:O)-MIN(O:O))</f>
        <v>0</v>
      </c>
      <c r="W171" s="37">
        <f>((Таблица2[[#This Row],[Размер кредита]]-AVERAGE(D:D)))/STDEV(D:D)</f>
        <v>1.03617891061623</v>
      </c>
      <c r="X171" s="37">
        <f>((Таблица2[[#This Row],[Годовой доход]]-AVERAGE(G:G)))/STDEV(G:G)</f>
        <v>3.0561214705610968</v>
      </c>
      <c r="Y171" s="38">
        <f>(Таблица2[[#This Row],[Годовой доход]]-AVERAGE(G:G))/STDEV(G:G)</f>
        <v>3.0561214705610968</v>
      </c>
      <c r="Z171" s="38">
        <f>(Таблица2[[#This Row],[Текущий баланс кредитов]]-AVERAGE(P:P))/STDEV(P:P)</f>
        <v>-0.35541853890279862</v>
      </c>
      <c r="AA171" s="38">
        <f>(Таблица2[[#This Row],[Максимальный выданный кредит]]-AVERAGE(Q:Q))/STDEV(Q:Q)</f>
        <v>-7.7538393260087879E-2</v>
      </c>
    </row>
    <row r="172" spans="1:27" x14ac:dyDescent="0.2">
      <c r="A172" s="7">
        <v>235</v>
      </c>
      <c r="B172" s="7" t="s">
        <v>343</v>
      </c>
      <c r="C172" s="7" t="s">
        <v>34</v>
      </c>
      <c r="D172" s="18">
        <v>177628</v>
      </c>
      <c r="E172" s="7" t="s">
        <v>28</v>
      </c>
      <c r="F172" s="7">
        <v>709</v>
      </c>
      <c r="G172" s="19">
        <v>843771</v>
      </c>
      <c r="H172" s="7" t="s">
        <v>31</v>
      </c>
      <c r="I172" s="7" t="s">
        <v>32</v>
      </c>
      <c r="J172" s="7" t="s">
        <v>23</v>
      </c>
      <c r="K172" s="20">
        <v>5027.59</v>
      </c>
      <c r="L172">
        <v>20.5</v>
      </c>
      <c r="M172" s="7"/>
      <c r="N172" s="7">
        <v>8</v>
      </c>
      <c r="O172" s="7">
        <v>0</v>
      </c>
      <c r="P172" s="7">
        <v>94221</v>
      </c>
      <c r="Q172" s="7">
        <v>172062</v>
      </c>
      <c r="R172" s="8">
        <f>(Таблица2[[#This Row],[Кредитный рейтинг]]-MIN(F:F))/(MAX(F:F)-MIN(F:F))</f>
        <v>0.74545454545454548</v>
      </c>
      <c r="S172">
        <f>(Таблица2[[#This Row],[Срок кредитной истории (лет)]]-MIN(L:L))/(MAX(L:L)-MIN(L:L))</f>
        <v>0.35087719298245612</v>
      </c>
      <c r="T172" s="8">
        <f>(Таблица2[[#This Row],[Срок с последнего нарушения кредитного договора (мес.)]]-MIN(M:M))/(MAX(M:M)-MIN(M:M))</f>
        <v>0</v>
      </c>
      <c r="U172">
        <f>(Таблица2[[#This Row],[Количество кредитных карт]]-MIN(N:N))/(MAX(N:N)-MIN(N:N))</f>
        <v>0.14634146341463414</v>
      </c>
      <c r="V172" s="37">
        <f>(Таблица2[[#This Row],[Число нарушений кредитных договоров]]-MIN(O:O))/(MAX(O:O)-MIN(O:O))</f>
        <v>0</v>
      </c>
      <c r="W172" s="37">
        <f>((Таблица2[[#This Row],[Размер кредита]]-AVERAGE(D:D)))/STDEV(D:D)</f>
        <v>-0.71198330304106927</v>
      </c>
      <c r="X172" s="37">
        <f>((Таблица2[[#This Row],[Годовой доход]]-AVERAGE(G:G)))/STDEV(G:G)</f>
        <v>-0.61747507942173097</v>
      </c>
      <c r="Y172" s="38">
        <f>(Таблица2[[#This Row],[Годовой доход]]-AVERAGE(G:G))/STDEV(G:G)</f>
        <v>-0.61747507942173097</v>
      </c>
      <c r="Z172" s="38">
        <f>(Таблица2[[#This Row],[Текущий баланс кредитов]]-AVERAGE(P:P))/STDEV(P:P)</f>
        <v>-0.60579283717550669</v>
      </c>
      <c r="AA172" s="38">
        <f>(Таблица2[[#This Row],[Максимальный выданный кредит]]-AVERAGE(Q:Q))/STDEV(Q:Q)</f>
        <v>-0.13385337468638581</v>
      </c>
    </row>
    <row r="173" spans="1:27" x14ac:dyDescent="0.2">
      <c r="A173" s="7">
        <v>237</v>
      </c>
      <c r="B173" s="7" t="s">
        <v>345</v>
      </c>
      <c r="C173" s="7" t="s">
        <v>16</v>
      </c>
      <c r="D173" s="18">
        <v>398464</v>
      </c>
      <c r="E173" s="7" t="s">
        <v>28</v>
      </c>
      <c r="F173" s="7">
        <v>715</v>
      </c>
      <c r="G173" s="19">
        <v>975004</v>
      </c>
      <c r="H173" s="7" t="s">
        <v>22</v>
      </c>
      <c r="I173" s="7" t="s">
        <v>19</v>
      </c>
      <c r="J173" s="7" t="s">
        <v>23</v>
      </c>
      <c r="K173" s="20">
        <v>15356.37</v>
      </c>
      <c r="L173">
        <v>18.5</v>
      </c>
      <c r="M173" s="7"/>
      <c r="N173" s="7">
        <v>13</v>
      </c>
      <c r="O173" s="7">
        <v>0</v>
      </c>
      <c r="P173" s="7">
        <v>326857</v>
      </c>
      <c r="Q173" s="7">
        <v>650276</v>
      </c>
      <c r="R173" s="8">
        <f>(Таблица2[[#This Row],[Кредитный рейтинг]]-MIN(F:F))/(MAX(F:F)-MIN(F:F))</f>
        <v>0.78181818181818186</v>
      </c>
      <c r="S173">
        <f>(Таблица2[[#This Row],[Срок кредитной истории (лет)]]-MIN(L:L))/(MAX(L:L)-MIN(L:L))</f>
        <v>0.30701754385964913</v>
      </c>
      <c r="T173" s="8">
        <f>(Таблица2[[#This Row],[Срок с последнего нарушения кредитного договора (мес.)]]-MIN(M:M))/(MAX(M:M)-MIN(M:M))</f>
        <v>0</v>
      </c>
      <c r="U173">
        <f>(Таблица2[[#This Row],[Количество кредитных карт]]-MIN(N:N))/(MAX(N:N)-MIN(N:N))</f>
        <v>0.26829268292682928</v>
      </c>
      <c r="V173" s="37">
        <f>(Таблица2[[#This Row],[Число нарушений кредитных договоров]]-MIN(O:O))/(MAX(O:O)-MIN(O:O))</f>
        <v>0</v>
      </c>
      <c r="W173" s="37">
        <f>((Таблица2[[#This Row],[Размер кредита]]-AVERAGE(D:D)))/STDEV(D:D)</f>
        <v>0.46851130178180123</v>
      </c>
      <c r="X173" s="37">
        <f>((Таблица2[[#This Row],[Годовой доход]]-AVERAGE(G:G)))/STDEV(G:G)</f>
        <v>-0.45838440113435802</v>
      </c>
      <c r="Y173" s="38">
        <f>(Таблица2[[#This Row],[Годовой доход]]-AVERAGE(G:G))/STDEV(G:G)</f>
        <v>-0.45838440113435802</v>
      </c>
      <c r="Z173" s="38">
        <f>(Таблица2[[#This Row],[Текущий баланс кредитов]]-AVERAGE(P:P))/STDEV(P:P)</f>
        <v>0.18552954487174095</v>
      </c>
      <c r="AA173" s="38">
        <f>(Таблица2[[#This Row],[Максимальный выданный кредит]]-AVERAGE(Q:Q))/STDEV(Q:Q)</f>
        <v>-1.4345539944275272E-2</v>
      </c>
    </row>
    <row r="174" spans="1:27" x14ac:dyDescent="0.2">
      <c r="A174" s="7">
        <v>238</v>
      </c>
      <c r="B174" s="7" t="s">
        <v>346</v>
      </c>
      <c r="C174" s="7" t="s">
        <v>16</v>
      </c>
      <c r="D174" s="18">
        <v>732028</v>
      </c>
      <c r="E174" s="7" t="s">
        <v>17</v>
      </c>
      <c r="F174" s="7">
        <v>737</v>
      </c>
      <c r="G174" s="19">
        <v>1724193</v>
      </c>
      <c r="H174" s="7" t="s">
        <v>22</v>
      </c>
      <c r="I174" s="7" t="s">
        <v>19</v>
      </c>
      <c r="J174" s="7" t="s">
        <v>23</v>
      </c>
      <c r="K174" s="20">
        <v>32041.22</v>
      </c>
      <c r="L174">
        <v>16.7</v>
      </c>
      <c r="M174" s="7">
        <v>21</v>
      </c>
      <c r="N174" s="7">
        <v>14</v>
      </c>
      <c r="O174" s="7">
        <v>0</v>
      </c>
      <c r="P174" s="7">
        <v>628425</v>
      </c>
      <c r="Q174" s="7">
        <v>1017698</v>
      </c>
      <c r="R174" s="8">
        <f>(Таблица2[[#This Row],[Кредитный рейтинг]]-MIN(F:F))/(MAX(F:F)-MIN(F:F))</f>
        <v>0.91515151515151516</v>
      </c>
      <c r="S174">
        <f>(Таблица2[[#This Row],[Срок кредитной истории (лет)]]-MIN(L:L))/(MAX(L:L)-MIN(L:L))</f>
        <v>0.26754385964912281</v>
      </c>
      <c r="T174" s="8">
        <f>(Таблица2[[#This Row],[Срок с последнего нарушения кредитного договора (мес.)]]-MIN(M:M))/(MAX(M:M)-MIN(M:M))</f>
        <v>0.25609756097560976</v>
      </c>
      <c r="U174">
        <f>(Таблица2[[#This Row],[Количество кредитных карт]]-MIN(N:N))/(MAX(N:N)-MIN(N:N))</f>
        <v>0.29268292682926828</v>
      </c>
      <c r="V174" s="37">
        <f>(Таблица2[[#This Row],[Число нарушений кредитных договоров]]-MIN(O:O))/(MAX(O:O)-MIN(O:O))</f>
        <v>0</v>
      </c>
      <c r="W174" s="37">
        <f>((Таблица2[[#This Row],[Размер кредита]]-AVERAGE(D:D)))/STDEV(D:D)</f>
        <v>2.2516014789410326</v>
      </c>
      <c r="X174" s="37">
        <f>((Таблица2[[#This Row],[Годовой доход]]-AVERAGE(G:G)))/STDEV(G:G)</f>
        <v>0.44983979686034314</v>
      </c>
      <c r="Y174" s="38">
        <f>(Таблица2[[#This Row],[Годовой доход]]-AVERAGE(G:G))/STDEV(G:G)</f>
        <v>0.44983979686034314</v>
      </c>
      <c r="Z174" s="38">
        <f>(Таблица2[[#This Row],[Текущий баланс кредитов]]-AVERAGE(P:P))/STDEV(P:P)</f>
        <v>1.211327392621979</v>
      </c>
      <c r="AA174" s="38">
        <f>(Таблица2[[#This Row],[Максимальный выданный кредит]]-AVERAGE(Q:Q))/STDEV(Q:Q)</f>
        <v>7.7474874465624358E-2</v>
      </c>
    </row>
    <row r="175" spans="1:27" x14ac:dyDescent="0.2">
      <c r="A175" s="8">
        <v>239</v>
      </c>
      <c r="B175" s="8" t="s">
        <v>348</v>
      </c>
      <c r="C175" s="8" t="s">
        <v>16</v>
      </c>
      <c r="D175" s="21">
        <v>660132</v>
      </c>
      <c r="E175" s="8" t="s">
        <v>28</v>
      </c>
      <c r="F175" s="8">
        <v>722</v>
      </c>
      <c r="G175" s="22">
        <v>1634323</v>
      </c>
      <c r="H175" s="8" t="s">
        <v>22</v>
      </c>
      <c r="I175" s="8" t="s">
        <v>19</v>
      </c>
      <c r="J175" s="8" t="s">
        <v>23</v>
      </c>
      <c r="K175" s="23">
        <v>18931.03</v>
      </c>
      <c r="L175">
        <v>10.199999999999999</v>
      </c>
      <c r="M175" s="8"/>
      <c r="N175" s="8">
        <v>17</v>
      </c>
      <c r="O175" s="8">
        <v>1</v>
      </c>
      <c r="P175" s="8">
        <v>452713</v>
      </c>
      <c r="Q175" s="8">
        <v>927762</v>
      </c>
      <c r="R175" s="8">
        <f>(Таблица2[[#This Row],[Кредитный рейтинг]]-MIN(F:F))/(MAX(F:F)-MIN(F:F))</f>
        <v>0.82424242424242422</v>
      </c>
      <c r="S175">
        <f>(Таблица2[[#This Row],[Срок кредитной истории (лет)]]-MIN(L:L))/(MAX(L:L)-MIN(L:L))</f>
        <v>0.12499999999999999</v>
      </c>
      <c r="T175" s="8">
        <f>(Таблица2[[#This Row],[Срок с последнего нарушения кредитного договора (мес.)]]-MIN(M:M))/(MAX(M:M)-MIN(M:M))</f>
        <v>0</v>
      </c>
      <c r="U175">
        <f>(Таблица2[[#This Row],[Количество кредитных карт]]-MIN(N:N))/(MAX(N:N)-MIN(N:N))</f>
        <v>0.36585365853658536</v>
      </c>
      <c r="V175" s="37">
        <f>(Таблица2[[#This Row],[Число нарушений кредитных договоров]]-MIN(O:O))/(MAX(O:O)-MIN(O:O))</f>
        <v>0.14285714285714285</v>
      </c>
      <c r="W175" s="37">
        <f>((Таблица2[[#This Row],[Размер кредита]]-AVERAGE(D:D)))/STDEV(D:D)</f>
        <v>1.8672762778490677</v>
      </c>
      <c r="X175" s="37">
        <f>((Таблица2[[#This Row],[Годовой доход]]-AVERAGE(G:G)))/STDEV(G:G)</f>
        <v>0.3408925102960933</v>
      </c>
      <c r="Y175" s="38">
        <f>(Таблица2[[#This Row],[Годовой доход]]-AVERAGE(G:G))/STDEV(G:G)</f>
        <v>0.3408925102960933</v>
      </c>
      <c r="Z175" s="38">
        <f>(Таблица2[[#This Row],[Текущий баланс кредитов]]-AVERAGE(P:P))/STDEV(P:P)</f>
        <v>0.61363469504169921</v>
      </c>
      <c r="AA175" s="38">
        <f>(Таблица2[[#This Row],[Максимальный выданный кредит]]-AVERAGE(Q:Q))/STDEV(Q:Q)</f>
        <v>5.4999462567673955E-2</v>
      </c>
    </row>
    <row r="176" spans="1:27" x14ac:dyDescent="0.2">
      <c r="A176" s="7">
        <v>240</v>
      </c>
      <c r="B176" s="7" t="s">
        <v>349</v>
      </c>
      <c r="C176" s="7" t="s">
        <v>16</v>
      </c>
      <c r="D176" s="18">
        <v>25894</v>
      </c>
      <c r="E176" s="7" t="s">
        <v>17</v>
      </c>
      <c r="F176" s="7">
        <v>748</v>
      </c>
      <c r="G176" s="19">
        <v>1024727</v>
      </c>
      <c r="H176" s="7" t="s">
        <v>18</v>
      </c>
      <c r="I176" s="7" t="s">
        <v>32</v>
      </c>
      <c r="J176" s="7" t="s">
        <v>23</v>
      </c>
      <c r="K176" s="20">
        <v>12723.73</v>
      </c>
      <c r="L176">
        <v>15.9</v>
      </c>
      <c r="M176" s="7"/>
      <c r="N176" s="7">
        <v>12</v>
      </c>
      <c r="O176" s="7">
        <v>0</v>
      </c>
      <c r="P176" s="7">
        <v>30590</v>
      </c>
      <c r="Q176" s="7">
        <v>492008</v>
      </c>
      <c r="R176" s="8">
        <f>(Таблица2[[#This Row],[Кредитный рейтинг]]-MIN(F:F))/(MAX(F:F)-MIN(F:F))</f>
        <v>0.98181818181818181</v>
      </c>
      <c r="S176">
        <f>(Таблица2[[#This Row],[Срок кредитной истории (лет)]]-MIN(L:L))/(MAX(L:L)-MIN(L:L))</f>
        <v>0.25</v>
      </c>
      <c r="T176" s="8">
        <f>(Таблица2[[#This Row],[Срок с последнего нарушения кредитного договора (мес.)]]-MIN(M:M))/(MAX(M:M)-MIN(M:M))</f>
        <v>0</v>
      </c>
      <c r="U176">
        <f>(Таблица2[[#This Row],[Количество кредитных карт]]-MIN(N:N))/(MAX(N:N)-MIN(N:N))</f>
        <v>0.24390243902439024</v>
      </c>
      <c r="V176" s="37">
        <f>(Таблица2[[#This Row],[Число нарушений кредитных договоров]]-MIN(O:O))/(MAX(O:O)-MIN(O:O))</f>
        <v>0</v>
      </c>
      <c r="W176" s="37">
        <f>((Таблица2[[#This Row],[Размер кредита]]-AVERAGE(D:D)))/STDEV(D:D)</f>
        <v>-1.5230882332525992</v>
      </c>
      <c r="X176" s="37">
        <f>((Таблица2[[#This Row],[Годовой доход]]-AVERAGE(G:G)))/STDEV(G:G)</f>
        <v>-0.3981063781029327</v>
      </c>
      <c r="Y176" s="38">
        <f>(Таблица2[[#This Row],[Годовой доход]]-AVERAGE(G:G))/STDEV(G:G)</f>
        <v>-0.3981063781029327</v>
      </c>
      <c r="Z176" s="38">
        <f>(Таблица2[[#This Row],[Текущий баланс кредитов]]-AVERAGE(P:P))/STDEV(P:P)</f>
        <v>-0.82223670008601246</v>
      </c>
      <c r="AA176" s="38">
        <f>(Таблица2[[#This Row],[Максимальный выданный кредит]]-AVERAGE(Q:Q))/STDEV(Q:Q)</f>
        <v>-5.3897426733378793E-2</v>
      </c>
    </row>
    <row r="177" spans="1:27" x14ac:dyDescent="0.2">
      <c r="A177" s="7">
        <v>242</v>
      </c>
      <c r="B177" s="7" t="s">
        <v>350</v>
      </c>
      <c r="C177" s="7" t="s">
        <v>16</v>
      </c>
      <c r="D177" s="18">
        <v>77132</v>
      </c>
      <c r="E177" s="7" t="s">
        <v>17</v>
      </c>
      <c r="F177" s="7">
        <v>657</v>
      </c>
      <c r="G177" s="19">
        <v>2093762</v>
      </c>
      <c r="H177" s="7" t="s">
        <v>31</v>
      </c>
      <c r="I177" s="7" t="s">
        <v>32</v>
      </c>
      <c r="J177" s="7" t="s">
        <v>1699</v>
      </c>
      <c r="K177" s="20">
        <v>47284.160000000003</v>
      </c>
      <c r="L177">
        <v>8.6999999999999993</v>
      </c>
      <c r="M177" s="7">
        <v>81</v>
      </c>
      <c r="N177" s="7">
        <v>13</v>
      </c>
      <c r="O177" s="7">
        <v>0</v>
      </c>
      <c r="P177" s="7">
        <v>588449</v>
      </c>
      <c r="Q177" s="7">
        <v>703142</v>
      </c>
      <c r="R177" s="8">
        <f>(Таблица2[[#This Row],[Кредитный рейтинг]]-MIN(F:F))/(MAX(F:F)-MIN(F:F))</f>
        <v>0.4303030303030303</v>
      </c>
      <c r="S177">
        <f>(Таблица2[[#This Row],[Срок кредитной истории (лет)]]-MIN(L:L))/(MAX(L:L)-MIN(L:L))</f>
        <v>9.2105263157894718E-2</v>
      </c>
      <c r="T177" s="8">
        <f>(Таблица2[[#This Row],[Срок с последнего нарушения кредитного договора (мес.)]]-MIN(M:M))/(MAX(M:M)-MIN(M:M))</f>
        <v>0.98780487804878048</v>
      </c>
      <c r="U177">
        <f>(Таблица2[[#This Row],[Количество кредитных карт]]-MIN(N:N))/(MAX(N:N)-MIN(N:N))</f>
        <v>0.26829268292682928</v>
      </c>
      <c r="V177" s="37">
        <f>(Таблица2[[#This Row],[Число нарушений кредитных договоров]]-MIN(O:O))/(MAX(O:O)-MIN(O:O))</f>
        <v>0</v>
      </c>
      <c r="W177" s="37">
        <f>((Таблица2[[#This Row],[Размер кредита]]-AVERAGE(D:D)))/STDEV(D:D)</f>
        <v>-1.2491918460606819</v>
      </c>
      <c r="X177" s="37">
        <f>((Таблица2[[#This Row],[Годовой доход]]-AVERAGE(G:G)))/STDEV(G:G)</f>
        <v>0.8978596004462257</v>
      </c>
      <c r="Y177" s="38">
        <f>(Таблица2[[#This Row],[Годовой доход]]-AVERAGE(G:G))/STDEV(G:G)</f>
        <v>0.8978596004462257</v>
      </c>
      <c r="Z177" s="38">
        <f>(Таблица2[[#This Row],[Текущий баланс кредитов]]-AVERAGE(P:P))/STDEV(P:P)</f>
        <v>1.0753471335704101</v>
      </c>
      <c r="AA177" s="38">
        <f>(Таблица2[[#This Row],[Максимальный выданный кредит]]-AVERAGE(Q:Q))/STDEV(Q:Q)</f>
        <v>-1.1340881852794742E-3</v>
      </c>
    </row>
    <row r="178" spans="1:27" x14ac:dyDescent="0.2">
      <c r="A178" s="8">
        <v>243</v>
      </c>
      <c r="B178" s="8" t="s">
        <v>351</v>
      </c>
      <c r="C178" s="8" t="s">
        <v>16</v>
      </c>
      <c r="D178" s="21">
        <v>128634</v>
      </c>
      <c r="E178" s="8" t="s">
        <v>17</v>
      </c>
      <c r="F178" s="8">
        <v>695</v>
      </c>
      <c r="G178" s="22">
        <v>463657</v>
      </c>
      <c r="H178" s="8" t="s">
        <v>49</v>
      </c>
      <c r="I178" s="8" t="s">
        <v>19</v>
      </c>
      <c r="J178" s="8" t="s">
        <v>78</v>
      </c>
      <c r="K178" s="23">
        <v>9891.4</v>
      </c>
      <c r="L178">
        <v>11.1</v>
      </c>
      <c r="M178" s="8">
        <v>16</v>
      </c>
      <c r="N178" s="8">
        <v>9</v>
      </c>
      <c r="O178" s="8">
        <v>0</v>
      </c>
      <c r="P178" s="8">
        <v>76133</v>
      </c>
      <c r="Q178" s="8">
        <v>134178</v>
      </c>
      <c r="R178" s="8">
        <f>(Таблица2[[#This Row],[Кредитный рейтинг]]-MIN(F:F))/(MAX(F:F)-MIN(F:F))</f>
        <v>0.66060606060606064</v>
      </c>
      <c r="S178">
        <f>(Таблица2[[#This Row],[Срок кредитной истории (лет)]]-MIN(L:L))/(MAX(L:L)-MIN(L:L))</f>
        <v>0.14473684210526314</v>
      </c>
      <c r="T178" s="8">
        <f>(Таблица2[[#This Row],[Срок с последнего нарушения кредитного договора (мес.)]]-MIN(M:M))/(MAX(M:M)-MIN(M:M))</f>
        <v>0.1951219512195122</v>
      </c>
      <c r="U178">
        <f>(Таблица2[[#This Row],[Количество кредитных карт]]-MIN(N:N))/(MAX(N:N)-MIN(N:N))</f>
        <v>0.17073170731707318</v>
      </c>
      <c r="V178" s="37">
        <f>(Таблица2[[#This Row],[Число нарушений кредитных договоров]]-MIN(O:O))/(MAX(O:O)-MIN(O:O))</f>
        <v>0</v>
      </c>
      <c r="W178" s="37">
        <f>((Таблица2[[#This Row],[Размер кредита]]-AVERAGE(D:D)))/STDEV(D:D)</f>
        <v>-0.9738842280202018</v>
      </c>
      <c r="X178" s="37">
        <f>((Таблица2[[#This Row],[Годовой доход]]-AVERAGE(G:G)))/STDEV(G:G)</f>
        <v>-1.0782783384078585</v>
      </c>
      <c r="Y178" s="38">
        <f>(Таблица2[[#This Row],[Годовой доход]]-AVERAGE(G:G))/STDEV(G:G)</f>
        <v>-1.0782783384078585</v>
      </c>
      <c r="Z178" s="38">
        <f>(Таблица2[[#This Row],[Текущий баланс кредитов]]-AVERAGE(P:P))/STDEV(P:P)</f>
        <v>-0.66732002663230017</v>
      </c>
      <c r="AA178" s="38">
        <f>(Таблица2[[#This Row],[Максимальный выданный кредит]]-AVERAGE(Q:Q))/STDEV(Q:Q)</f>
        <v>-0.14332075709545397</v>
      </c>
    </row>
    <row r="179" spans="1:27" x14ac:dyDescent="0.2">
      <c r="A179" s="7">
        <v>244</v>
      </c>
      <c r="B179" s="7" t="s">
        <v>353</v>
      </c>
      <c r="C179" s="7" t="s">
        <v>16</v>
      </c>
      <c r="D179" s="18">
        <v>429264</v>
      </c>
      <c r="E179" s="7" t="s">
        <v>17</v>
      </c>
      <c r="F179" s="7">
        <v>735</v>
      </c>
      <c r="G179" s="19">
        <v>1816571</v>
      </c>
      <c r="H179" s="7" t="s">
        <v>18</v>
      </c>
      <c r="I179" s="7" t="s">
        <v>25</v>
      </c>
      <c r="J179" s="7" t="s">
        <v>23</v>
      </c>
      <c r="K179" s="20">
        <v>34060.730000000003</v>
      </c>
      <c r="L179">
        <v>19.2</v>
      </c>
      <c r="M179" s="7">
        <v>37</v>
      </c>
      <c r="N179" s="7">
        <v>20</v>
      </c>
      <c r="O179" s="7">
        <v>0</v>
      </c>
      <c r="P179" s="7">
        <v>387353</v>
      </c>
      <c r="Q179" s="7">
        <v>1520398</v>
      </c>
      <c r="R179" s="8">
        <f>(Таблица2[[#This Row],[Кредитный рейтинг]]-MIN(F:F))/(MAX(F:F)-MIN(F:F))</f>
        <v>0.90303030303030307</v>
      </c>
      <c r="S179">
        <f>(Таблица2[[#This Row],[Срок кредитной истории (лет)]]-MIN(L:L))/(MAX(L:L)-MIN(L:L))</f>
        <v>0.32236842105263153</v>
      </c>
      <c r="T179" s="8">
        <f>(Таблица2[[#This Row],[Срок с последнего нарушения кредитного договора (мес.)]]-MIN(M:M))/(MAX(M:M)-MIN(M:M))</f>
        <v>0.45121951219512196</v>
      </c>
      <c r="U179">
        <f>(Таблица2[[#This Row],[Количество кредитных карт]]-MIN(N:N))/(MAX(N:N)-MIN(N:N))</f>
        <v>0.43902439024390244</v>
      </c>
      <c r="V179" s="37">
        <f>(Таблица2[[#This Row],[Число нарушений кредитных договоров]]-MIN(O:O))/(MAX(O:O)-MIN(O:O))</f>
        <v>0</v>
      </c>
      <c r="W179" s="37">
        <f>((Таблица2[[#This Row],[Размер кредита]]-AVERAGE(D:D)))/STDEV(D:D)</f>
        <v>0.63315490078080694</v>
      </c>
      <c r="X179" s="37">
        <f>((Таблица2[[#This Row],[Годовой доход]]-AVERAGE(G:G)))/STDEV(G:G)</f>
        <v>0.56182747281708367</v>
      </c>
      <c r="Y179" s="38">
        <f>(Таблица2[[#This Row],[Годовой доход]]-AVERAGE(G:G))/STDEV(G:G)</f>
        <v>0.56182747281708367</v>
      </c>
      <c r="Z179" s="38">
        <f>(Таблица2[[#This Row],[Текущий баланс кредитов]]-AVERAGE(P:P))/STDEV(P:P)</f>
        <v>0.39130955666841166</v>
      </c>
      <c r="AA179" s="38">
        <f>(Таблица2[[#This Row],[Максимальный выданный кредит]]-AVERAGE(Q:Q))/STDEV(Q:Q)</f>
        <v>0.20310187100871799</v>
      </c>
    </row>
    <row r="180" spans="1:27" x14ac:dyDescent="0.2">
      <c r="A180" s="7">
        <v>246</v>
      </c>
      <c r="B180" s="7" t="s">
        <v>355</v>
      </c>
      <c r="C180" s="7" t="s">
        <v>34</v>
      </c>
      <c r="D180" s="18">
        <v>427988</v>
      </c>
      <c r="E180" s="7" t="s">
        <v>28</v>
      </c>
      <c r="F180" s="7">
        <v>729</v>
      </c>
      <c r="G180" s="19">
        <v>1624082</v>
      </c>
      <c r="H180" s="7" t="s">
        <v>22</v>
      </c>
      <c r="I180" s="7" t="s">
        <v>32</v>
      </c>
      <c r="J180" s="7" t="s">
        <v>23</v>
      </c>
      <c r="K180" s="20">
        <v>3640.78</v>
      </c>
      <c r="L180">
        <v>23</v>
      </c>
      <c r="M180" s="7"/>
      <c r="N180" s="7">
        <v>5</v>
      </c>
      <c r="O180" s="7">
        <v>0</v>
      </c>
      <c r="P180" s="7">
        <v>132088</v>
      </c>
      <c r="Q180" s="7">
        <v>378576</v>
      </c>
      <c r="R180" s="8">
        <f>(Таблица2[[#This Row],[Кредитный рейтинг]]-MIN(F:F))/(MAX(F:F)-MIN(F:F))</f>
        <v>0.8666666666666667</v>
      </c>
      <c r="S180">
        <f>(Таблица2[[#This Row],[Срок кредитной истории (лет)]]-MIN(L:L))/(MAX(L:L)-MIN(L:L))</f>
        <v>0.4057017543859649</v>
      </c>
      <c r="T180" s="8">
        <f>(Таблица2[[#This Row],[Срок с последнего нарушения кредитного договора (мес.)]]-MIN(M:M))/(MAX(M:M)-MIN(M:M))</f>
        <v>0</v>
      </c>
      <c r="U180">
        <f>(Таблица2[[#This Row],[Количество кредитных карт]]-MIN(N:N))/(MAX(N:N)-MIN(N:N))</f>
        <v>7.3170731707317069E-2</v>
      </c>
      <c r="V180" s="37">
        <f>(Таблица2[[#This Row],[Число нарушений кредитных договоров]]-MIN(O:O))/(MAX(O:O)-MIN(O:O))</f>
        <v>0</v>
      </c>
      <c r="W180" s="37">
        <f>((Таблица2[[#This Row],[Размер кредита]]-AVERAGE(D:D)))/STDEV(D:D)</f>
        <v>0.62633395167941952</v>
      </c>
      <c r="X180" s="37">
        <f>((Таблица2[[#This Row],[Годовой доход]]-AVERAGE(G:G)))/STDEV(G:G)</f>
        <v>0.32847758694342294</v>
      </c>
      <c r="Y180" s="38">
        <f>(Таблица2[[#This Row],[Годовой доход]]-AVERAGE(G:G))/STDEV(G:G)</f>
        <v>0.32847758694342294</v>
      </c>
      <c r="Z180" s="38">
        <f>(Таблица2[[#This Row],[Текущий баланс кредитов]]-AVERAGE(P:P))/STDEV(P:P)</f>
        <v>-0.47698644160051773</v>
      </c>
      <c r="AA180" s="38">
        <f>(Таблица2[[#This Row],[Максимальный выданный кредит]]-AVERAGE(Q:Q))/STDEV(Q:Q)</f>
        <v>-8.224459496866067E-2</v>
      </c>
    </row>
    <row r="181" spans="1:27" x14ac:dyDescent="0.2">
      <c r="A181" s="7">
        <v>247</v>
      </c>
      <c r="B181" s="7" t="s">
        <v>357</v>
      </c>
      <c r="C181" s="7" t="s">
        <v>16</v>
      </c>
      <c r="D181" s="18">
        <v>204248</v>
      </c>
      <c r="E181" s="7" t="s">
        <v>17</v>
      </c>
      <c r="F181" s="7">
        <v>737</v>
      </c>
      <c r="G181" s="19">
        <v>779893</v>
      </c>
      <c r="H181" s="7" t="s">
        <v>31</v>
      </c>
      <c r="I181" s="7" t="s">
        <v>19</v>
      </c>
      <c r="J181" s="7" t="s">
        <v>23</v>
      </c>
      <c r="K181" s="20">
        <v>10788.39</v>
      </c>
      <c r="L181">
        <v>21.3</v>
      </c>
      <c r="M181" s="7"/>
      <c r="N181" s="7">
        <v>10</v>
      </c>
      <c r="O181" s="7">
        <v>0</v>
      </c>
      <c r="P181" s="7">
        <v>225663</v>
      </c>
      <c r="Q181" s="7">
        <v>588522</v>
      </c>
      <c r="R181" s="8">
        <f>(Таблица2[[#This Row],[Кредитный рейтинг]]-MIN(F:F))/(MAX(F:F)-MIN(F:F))</f>
        <v>0.91515151515151516</v>
      </c>
      <c r="S181">
        <f>(Таблица2[[#This Row],[Срок кредитной истории (лет)]]-MIN(L:L))/(MAX(L:L)-MIN(L:L))</f>
        <v>0.36842105263157893</v>
      </c>
      <c r="T181" s="8">
        <f>(Таблица2[[#This Row],[Срок с последнего нарушения кредитного договора (мес.)]]-MIN(M:M))/(MAX(M:M)-MIN(M:M))</f>
        <v>0</v>
      </c>
      <c r="U181">
        <f>(Таблица2[[#This Row],[Количество кредитных карт]]-MIN(N:N))/(MAX(N:N)-MIN(N:N))</f>
        <v>0.1951219512195122</v>
      </c>
      <c r="V181" s="37">
        <f>(Таблица2[[#This Row],[Число нарушений кредитных договоров]]-MIN(O:O))/(MAX(O:O)-MIN(O:O))</f>
        <v>0</v>
      </c>
      <c r="W181" s="37">
        <f>((Таблица2[[#This Row],[Размер кредита]]-AVERAGE(D:D)))/STDEV(D:D)</f>
        <v>-0.5696841924776429</v>
      </c>
      <c r="X181" s="37">
        <f>((Таблица2[[#This Row],[Годовой доход]]-AVERAGE(G:G)))/STDEV(G:G)</f>
        <v>-0.69491287591834994</v>
      </c>
      <c r="Y181" s="38">
        <f>(Таблица2[[#This Row],[Годовой доход]]-AVERAGE(G:G))/STDEV(G:G)</f>
        <v>-0.69491287591834994</v>
      </c>
      <c r="Z181" s="38">
        <f>(Таблица2[[#This Row],[Текущий баланс кредитов]]-AVERAGE(P:P))/STDEV(P:P)</f>
        <v>-0.15868664320271519</v>
      </c>
      <c r="AA181" s="38">
        <f>(Таблица2[[#This Row],[Максимальный выданный кредит]]-AVERAGE(Q:Q))/STDEV(Q:Q)</f>
        <v>-2.977814297694327E-2</v>
      </c>
    </row>
    <row r="182" spans="1:27" x14ac:dyDescent="0.2">
      <c r="A182" s="7">
        <v>248</v>
      </c>
      <c r="B182" s="7" t="s">
        <v>358</v>
      </c>
      <c r="C182" s="7" t="s">
        <v>16</v>
      </c>
      <c r="D182" s="18">
        <v>653334</v>
      </c>
      <c r="E182" s="7" t="s">
        <v>17</v>
      </c>
      <c r="F182" s="7">
        <v>722</v>
      </c>
      <c r="G182" s="19">
        <v>2068891</v>
      </c>
      <c r="H182" s="7" t="s">
        <v>22</v>
      </c>
      <c r="I182" s="7" t="s">
        <v>25</v>
      </c>
      <c r="J182" s="7" t="s">
        <v>23</v>
      </c>
      <c r="K182" s="20">
        <v>29309.21</v>
      </c>
      <c r="L182">
        <v>17</v>
      </c>
      <c r="M182" s="7">
        <v>53</v>
      </c>
      <c r="N182" s="7">
        <v>9</v>
      </c>
      <c r="O182" s="7">
        <v>0</v>
      </c>
      <c r="P182" s="7">
        <v>294291</v>
      </c>
      <c r="Q182" s="7">
        <v>548724</v>
      </c>
      <c r="R182" s="8">
        <f>(Таблица2[[#This Row],[Кредитный рейтинг]]-MIN(F:F))/(MAX(F:F)-MIN(F:F))</f>
        <v>0.82424242424242422</v>
      </c>
      <c r="S182">
        <f>(Таблица2[[#This Row],[Срок кредитной истории (лет)]]-MIN(L:L))/(MAX(L:L)-MIN(L:L))</f>
        <v>0.27412280701754382</v>
      </c>
      <c r="T182" s="8">
        <f>(Таблица2[[#This Row],[Срок с последнего нарушения кредитного договора (мес.)]]-MIN(M:M))/(MAX(M:M)-MIN(M:M))</f>
        <v>0.64634146341463417</v>
      </c>
      <c r="U182">
        <f>(Таблица2[[#This Row],[Количество кредитных карт]]-MIN(N:N))/(MAX(N:N)-MIN(N:N))</f>
        <v>0.17073170731707318</v>
      </c>
      <c r="V182" s="37">
        <f>(Таблица2[[#This Row],[Число нарушений кредитных договоров]]-MIN(O:O))/(MAX(O:O)-MIN(O:O))</f>
        <v>0</v>
      </c>
      <c r="W182" s="37">
        <f>((Таблица2[[#This Row],[Размер кредита]]-AVERAGE(D:D)))/STDEV(D:D)</f>
        <v>1.830937083498573</v>
      </c>
      <c r="X182" s="37">
        <f>((Таблица2[[#This Row],[Годовой доход]]-AVERAGE(G:G)))/STDEV(G:G)</f>
        <v>0.86770907230402627</v>
      </c>
      <c r="Y182" s="38">
        <f>(Таблица2[[#This Row],[Годовой доход]]-AVERAGE(G:G))/STDEV(G:G)</f>
        <v>0.86770907230402627</v>
      </c>
      <c r="Z182" s="38">
        <f>(Таблица2[[#This Row],[Текущий баланс кредитов]]-AVERAGE(P:P))/STDEV(P:P)</f>
        <v>7.4754752089236667E-2</v>
      </c>
      <c r="AA182" s="38">
        <f>(Таблица2[[#This Row],[Максимальный выданный кредит]]-AVERAGE(Q:Q))/STDEV(Q:Q)</f>
        <v>-3.9723842615737859E-2</v>
      </c>
    </row>
    <row r="183" spans="1:27" x14ac:dyDescent="0.2">
      <c r="A183" s="7">
        <v>249</v>
      </c>
      <c r="B183" s="7" t="s">
        <v>360</v>
      </c>
      <c r="C183" s="7" t="s">
        <v>16</v>
      </c>
      <c r="D183" s="18">
        <v>226336</v>
      </c>
      <c r="E183" s="7" t="s">
        <v>17</v>
      </c>
      <c r="F183" s="7">
        <v>724</v>
      </c>
      <c r="G183" s="19">
        <v>1409610</v>
      </c>
      <c r="H183" s="7" t="s">
        <v>79</v>
      </c>
      <c r="I183" s="7" t="s">
        <v>32</v>
      </c>
      <c r="J183" s="7" t="s">
        <v>23</v>
      </c>
      <c r="K183" s="20">
        <v>6331.56</v>
      </c>
      <c r="L183">
        <v>10.7</v>
      </c>
      <c r="M183" s="7"/>
      <c r="N183" s="7">
        <v>5</v>
      </c>
      <c r="O183" s="7">
        <v>4</v>
      </c>
      <c r="P183" s="7">
        <v>79192</v>
      </c>
      <c r="Q183" s="7">
        <v>230428</v>
      </c>
      <c r="R183" s="8">
        <f>(Таблица2[[#This Row],[Кредитный рейтинг]]-MIN(F:F))/(MAX(F:F)-MIN(F:F))</f>
        <v>0.83636363636363631</v>
      </c>
      <c r="S183">
        <f>(Таблица2[[#This Row],[Срок кредитной истории (лет)]]-MIN(L:L))/(MAX(L:L)-MIN(L:L))</f>
        <v>0.13596491228070173</v>
      </c>
      <c r="T183" s="8">
        <f>(Таблица2[[#This Row],[Срок с последнего нарушения кредитного договора (мес.)]]-MIN(M:M))/(MAX(M:M)-MIN(M:M))</f>
        <v>0</v>
      </c>
      <c r="U183">
        <f>(Таблица2[[#This Row],[Количество кредитных карт]]-MIN(N:N))/(MAX(N:N)-MIN(N:N))</f>
        <v>7.3170731707317069E-2</v>
      </c>
      <c r="V183" s="37">
        <f>(Таблица2[[#This Row],[Число нарушений кредитных договоров]]-MIN(O:O))/(MAX(O:O)-MIN(O:O))</f>
        <v>0.5714285714285714</v>
      </c>
      <c r="W183" s="37">
        <f>((Таблица2[[#This Row],[Размер кредита]]-AVERAGE(D:D)))/STDEV(D:D)</f>
        <v>-0.45161121148121314</v>
      </c>
      <c r="X183" s="37">
        <f>((Таблица2[[#This Row],[Годовой доход]]-AVERAGE(G:G)))/STDEV(G:G)</f>
        <v>6.8478227379521778E-2</v>
      </c>
      <c r="Y183" s="38">
        <f>(Таблица2[[#This Row],[Годовой доход]]-AVERAGE(G:G))/STDEV(G:G)</f>
        <v>6.8478227379521778E-2</v>
      </c>
      <c r="Z183" s="38">
        <f>(Таблица2[[#This Row],[Текущий баланс кредитов]]-AVERAGE(P:P))/STDEV(P:P)</f>
        <v>-0.65691469312122486</v>
      </c>
      <c r="AA183" s="38">
        <f>(Таблица2[[#This Row],[Максимальный выданный кредит]]-AVERAGE(Q:Q))/STDEV(Q:Q)</f>
        <v>-0.11926744812932553</v>
      </c>
    </row>
    <row r="184" spans="1:27" x14ac:dyDescent="0.2">
      <c r="A184" s="8">
        <v>251</v>
      </c>
      <c r="B184" s="8" t="s">
        <v>361</v>
      </c>
      <c r="C184" s="8" t="s">
        <v>34</v>
      </c>
      <c r="D184" s="21">
        <v>216612</v>
      </c>
      <c r="E184" s="8" t="s">
        <v>17</v>
      </c>
      <c r="F184" s="8">
        <v>722</v>
      </c>
      <c r="G184" s="22">
        <v>897959</v>
      </c>
      <c r="H184" s="8" t="s">
        <v>55</v>
      </c>
      <c r="I184" s="8" t="s">
        <v>25</v>
      </c>
      <c r="J184" s="8" t="s">
        <v>23</v>
      </c>
      <c r="K184" s="23">
        <v>19006.650000000001</v>
      </c>
      <c r="L184">
        <v>17.600000000000001</v>
      </c>
      <c r="M184" s="8"/>
      <c r="N184" s="8">
        <v>14</v>
      </c>
      <c r="O184" s="8">
        <v>0</v>
      </c>
      <c r="P184" s="8">
        <v>321670</v>
      </c>
      <c r="Q184" s="8">
        <v>955042</v>
      </c>
      <c r="R184" s="8">
        <f>(Таблица2[[#This Row],[Кредитный рейтинг]]-MIN(F:F))/(MAX(F:F)-MIN(F:F))</f>
        <v>0.82424242424242422</v>
      </c>
      <c r="S184">
        <f>(Таблица2[[#This Row],[Срок кредитной истории (лет)]]-MIN(L:L))/(MAX(L:L)-MIN(L:L))</f>
        <v>0.28728070175438597</v>
      </c>
      <c r="T184" s="8">
        <f>(Таблица2[[#This Row],[Срок с последнего нарушения кредитного договора (мес.)]]-MIN(M:M))/(MAX(M:M)-MIN(M:M))</f>
        <v>0</v>
      </c>
      <c r="U184">
        <f>(Таблица2[[#This Row],[Количество кредитных карт]]-MIN(N:N))/(MAX(N:N)-MIN(N:N))</f>
        <v>0.29268292682926828</v>
      </c>
      <c r="V184" s="37">
        <f>(Таблица2[[#This Row],[Число нарушений кредитных договоров]]-MIN(O:O))/(MAX(O:O)-MIN(O:O))</f>
        <v>0</v>
      </c>
      <c r="W184" s="37">
        <f>((Таблица2[[#This Row],[Размер кредита]]-AVERAGE(D:D)))/STDEV(D:D)</f>
        <v>-0.50359154773661352</v>
      </c>
      <c r="X184" s="37">
        <f>((Таблица2[[#This Row],[Годовой доход]]-AVERAGE(G:G)))/STDEV(G:G)</f>
        <v>-0.55178424194155318</v>
      </c>
      <c r="Y184" s="38">
        <f>(Таблица2[[#This Row],[Годовой доход]]-AVERAGE(G:G))/STDEV(G:G)</f>
        <v>-0.55178424194155318</v>
      </c>
      <c r="Z184" s="38">
        <f>(Таблица2[[#This Row],[Текущий баланс кредитов]]-AVERAGE(P:P))/STDEV(P:P)</f>
        <v>0.16788571848339576</v>
      </c>
      <c r="AA184" s="38">
        <f>(Таблица2[[#This Row],[Максимальный выданный кредит]]-AVERAGE(Q:Q))/STDEV(Q:Q)</f>
        <v>6.1816857566073781E-2</v>
      </c>
    </row>
    <row r="185" spans="1:27" x14ac:dyDescent="0.2">
      <c r="A185" s="8">
        <v>252</v>
      </c>
      <c r="B185" s="8" t="s">
        <v>362</v>
      </c>
      <c r="C185" s="8" t="s">
        <v>34</v>
      </c>
      <c r="D185" s="21">
        <v>218130</v>
      </c>
      <c r="E185" s="8" t="s">
        <v>17</v>
      </c>
      <c r="F185" s="8">
        <v>728</v>
      </c>
      <c r="G185" s="22">
        <v>602832</v>
      </c>
      <c r="H185" s="8" t="s">
        <v>31</v>
      </c>
      <c r="I185" s="8" t="s">
        <v>19</v>
      </c>
      <c r="J185" s="8" t="s">
        <v>23</v>
      </c>
      <c r="K185" s="23">
        <v>9142.7999999999993</v>
      </c>
      <c r="L185">
        <v>28.8</v>
      </c>
      <c r="M185" s="8">
        <v>26</v>
      </c>
      <c r="N185" s="8">
        <v>10</v>
      </c>
      <c r="O185" s="8">
        <v>0</v>
      </c>
      <c r="P185" s="8">
        <v>202616</v>
      </c>
      <c r="Q185" s="8">
        <v>239888</v>
      </c>
      <c r="R185" s="8">
        <f>(Таблица2[[#This Row],[Кредитный рейтинг]]-MIN(F:F))/(MAX(F:F)-MIN(F:F))</f>
        <v>0.8606060606060606</v>
      </c>
      <c r="S185">
        <f>(Таблица2[[#This Row],[Срок кредитной истории (лет)]]-MIN(L:L))/(MAX(L:L)-MIN(L:L))</f>
        <v>0.53289473684210531</v>
      </c>
      <c r="T185" s="8">
        <f>(Таблица2[[#This Row],[Срок с последнего нарушения кредитного договора (мес.)]]-MIN(M:M))/(MAX(M:M)-MIN(M:M))</f>
        <v>0.31707317073170732</v>
      </c>
      <c r="U185">
        <f>(Таблица2[[#This Row],[Количество кредитных карт]]-MIN(N:N))/(MAX(N:N)-MIN(N:N))</f>
        <v>0.1951219512195122</v>
      </c>
      <c r="V185" s="37">
        <f>(Таблица2[[#This Row],[Число нарушений кредитных договоров]]-MIN(O:O))/(MAX(O:O)-MIN(O:O))</f>
        <v>0</v>
      </c>
      <c r="W185" s="37">
        <f>((Таблица2[[#This Row],[Размер кредита]]-AVERAGE(D:D)))/STDEV(D:D)</f>
        <v>-0.49547697035737681</v>
      </c>
      <c r="X185" s="37">
        <f>((Таблица2[[#This Row],[Годовой доход]]-AVERAGE(G:G)))/STDEV(G:G)</f>
        <v>-0.90955976037759834</v>
      </c>
      <c r="Y185" s="38">
        <f>(Таблица2[[#This Row],[Годовой доход]]-AVERAGE(G:G))/STDEV(G:G)</f>
        <v>-0.90955976037759834</v>
      </c>
      <c r="Z185" s="38">
        <f>(Таблица2[[#This Row],[Текущий баланс кредитов]]-AVERAGE(P:P))/STDEV(P:P)</f>
        <v>-0.23708210623957499</v>
      </c>
      <c r="AA185" s="38">
        <f>(Таблица2[[#This Row],[Максимальный выданный кредит]]-AVERAGE(Q:Q))/STDEV(Q:Q)</f>
        <v>-0.11690335147665463</v>
      </c>
    </row>
    <row r="186" spans="1:27" x14ac:dyDescent="0.2">
      <c r="A186" s="7">
        <v>254</v>
      </c>
      <c r="B186" s="7" t="s">
        <v>364</v>
      </c>
      <c r="C186" s="7" t="s">
        <v>16</v>
      </c>
      <c r="D186" s="18">
        <v>431288</v>
      </c>
      <c r="E186" s="7" t="s">
        <v>17</v>
      </c>
      <c r="F186" s="7">
        <v>738</v>
      </c>
      <c r="G186" s="19">
        <v>1378165</v>
      </c>
      <c r="H186" s="7" t="s">
        <v>22</v>
      </c>
      <c r="I186" s="7" t="s">
        <v>19</v>
      </c>
      <c r="J186" s="7" t="s">
        <v>23</v>
      </c>
      <c r="K186" s="20">
        <v>33879.85</v>
      </c>
      <c r="L186">
        <v>33.700000000000003</v>
      </c>
      <c r="M186" s="7"/>
      <c r="N186" s="7">
        <v>15</v>
      </c>
      <c r="O186" s="7">
        <v>1</v>
      </c>
      <c r="P186" s="7">
        <v>280687</v>
      </c>
      <c r="Q186" s="7">
        <v>409838</v>
      </c>
      <c r="R186" s="8">
        <f>(Таблица2[[#This Row],[Кредитный рейтинг]]-MIN(F:F))/(MAX(F:F)-MIN(F:F))</f>
        <v>0.92121212121212126</v>
      </c>
      <c r="S186">
        <f>(Таблица2[[#This Row],[Срок кредитной истории (лет)]]-MIN(L:L))/(MAX(L:L)-MIN(L:L))</f>
        <v>0.64035087719298245</v>
      </c>
      <c r="T186" s="8">
        <f>(Таблица2[[#This Row],[Срок с последнего нарушения кредитного договора (мес.)]]-MIN(M:M))/(MAX(M:M)-MIN(M:M))</f>
        <v>0</v>
      </c>
      <c r="U186">
        <f>(Таблица2[[#This Row],[Количество кредитных карт]]-MIN(N:N))/(MAX(N:N)-MIN(N:N))</f>
        <v>0.31707317073170732</v>
      </c>
      <c r="V186" s="37">
        <f>(Таблица2[[#This Row],[Число нарушений кредитных договоров]]-MIN(O:O))/(MAX(O:O)-MIN(O:O))</f>
        <v>0.14285714285714285</v>
      </c>
      <c r="W186" s="37">
        <f>((Таблица2[[#This Row],[Размер кредита]]-AVERAGE(D:D)))/STDEV(D:D)</f>
        <v>0.64397433728645581</v>
      </c>
      <c r="X186" s="37">
        <f>((Таблица2[[#This Row],[Годовой доход]]-AVERAGE(G:G)))/STDEV(G:G)</f>
        <v>3.0358193708521032E-2</v>
      </c>
      <c r="Y186" s="38">
        <f>(Таблица2[[#This Row],[Годовой доход]]-AVERAGE(G:G))/STDEV(G:G)</f>
        <v>3.0358193708521032E-2</v>
      </c>
      <c r="Z186" s="38">
        <f>(Таблица2[[#This Row],[Текущий баланс кредитов]]-AVERAGE(P:P))/STDEV(P:P)</f>
        <v>2.8480101195261717E-2</v>
      </c>
      <c r="AA186" s="38">
        <f>(Таблица2[[#This Row],[Максимальный выданный кредит]]-AVERAGE(Q:Q))/STDEV(Q:Q)</f>
        <v>-7.4432080216462151E-2</v>
      </c>
    </row>
    <row r="187" spans="1:27" x14ac:dyDescent="0.2">
      <c r="A187" s="8">
        <v>255</v>
      </c>
      <c r="B187" s="8" t="s">
        <v>365</v>
      </c>
      <c r="C187" s="8" t="s">
        <v>16</v>
      </c>
      <c r="D187" s="21">
        <v>541794</v>
      </c>
      <c r="E187" s="8" t="s">
        <v>28</v>
      </c>
      <c r="F187" s="8">
        <v>674</v>
      </c>
      <c r="G187" s="22">
        <v>1538145</v>
      </c>
      <c r="H187" s="8" t="s">
        <v>18</v>
      </c>
      <c r="I187" s="8" t="s">
        <v>19</v>
      </c>
      <c r="J187" s="8" t="s">
        <v>78</v>
      </c>
      <c r="K187" s="23">
        <v>12766.67</v>
      </c>
      <c r="L187">
        <v>14.9</v>
      </c>
      <c r="M187" s="8">
        <v>64</v>
      </c>
      <c r="N187" s="8">
        <v>9</v>
      </c>
      <c r="O187" s="8">
        <v>0</v>
      </c>
      <c r="P187" s="8">
        <v>300029</v>
      </c>
      <c r="Q187" s="8">
        <v>557634</v>
      </c>
      <c r="R187" s="8">
        <f>(Таблица2[[#This Row],[Кредитный рейтинг]]-MIN(F:F))/(MAX(F:F)-MIN(F:F))</f>
        <v>0.53333333333333333</v>
      </c>
      <c r="S187">
        <f>(Таблица2[[#This Row],[Срок кредитной истории (лет)]]-MIN(L:L))/(MAX(L:L)-MIN(L:L))</f>
        <v>0.22807017543859648</v>
      </c>
      <c r="T187" s="8">
        <f>(Таблица2[[#This Row],[Срок с последнего нарушения кредитного договора (мес.)]]-MIN(M:M))/(MAX(M:M)-MIN(M:M))</f>
        <v>0.78048780487804881</v>
      </c>
      <c r="U187">
        <f>(Таблица2[[#This Row],[Количество кредитных карт]]-MIN(N:N))/(MAX(N:N)-MIN(N:N))</f>
        <v>0.17073170731707318</v>
      </c>
      <c r="V187" s="37">
        <f>(Таблица2[[#This Row],[Число нарушений кредитных договоров]]-MIN(O:O))/(MAX(O:O)-MIN(O:O))</f>
        <v>0</v>
      </c>
      <c r="W187" s="37">
        <f>((Таблица2[[#This Row],[Размер кредита]]-AVERAGE(D:D)))/STDEV(D:D)</f>
        <v>1.2346920499807454</v>
      </c>
      <c r="X187" s="37">
        <f>((Таблица2[[#This Row],[Годовой доход]]-AVERAGE(G:G)))/STDEV(G:G)</f>
        <v>0.22429818374466984</v>
      </c>
      <c r="Y187" s="38">
        <f>(Таблица2[[#This Row],[Годовой доход]]-AVERAGE(G:G))/STDEV(G:G)</f>
        <v>0.22429818374466984</v>
      </c>
      <c r="Z187" s="38">
        <f>(Таблица2[[#This Row],[Текущий баланс кредитов]]-AVERAGE(P:P))/STDEV(P:P)</f>
        <v>9.427283109758923E-2</v>
      </c>
      <c r="AA187" s="38">
        <f>(Таблица2[[#This Row],[Максимальный выданный кредит]]-AVERAGE(Q:Q))/STDEV(Q:Q)</f>
        <v>-3.7497193442873403E-2</v>
      </c>
    </row>
    <row r="188" spans="1:27" x14ac:dyDescent="0.2">
      <c r="A188" s="8">
        <v>256</v>
      </c>
      <c r="B188" s="8" t="s">
        <v>367</v>
      </c>
      <c r="C188" s="8" t="s">
        <v>34</v>
      </c>
      <c r="D188" s="21">
        <v>448404</v>
      </c>
      <c r="E188" s="8" t="s">
        <v>17</v>
      </c>
      <c r="F188" s="8">
        <v>746</v>
      </c>
      <c r="G188" s="22">
        <v>1166220</v>
      </c>
      <c r="H188" s="8" t="s">
        <v>22</v>
      </c>
      <c r="I188" s="8" t="s">
        <v>19</v>
      </c>
      <c r="J188" s="8" t="s">
        <v>23</v>
      </c>
      <c r="K188" s="23">
        <v>19339.72</v>
      </c>
      <c r="L188">
        <v>15.4</v>
      </c>
      <c r="M188" s="8">
        <v>20</v>
      </c>
      <c r="N188" s="8">
        <v>17</v>
      </c>
      <c r="O188" s="8">
        <v>0</v>
      </c>
      <c r="P188" s="8">
        <v>306907</v>
      </c>
      <c r="Q188" s="8">
        <v>504064</v>
      </c>
      <c r="R188" s="8">
        <f>(Таблица2[[#This Row],[Кредитный рейтинг]]-MIN(F:F))/(MAX(F:F)-MIN(F:F))</f>
        <v>0.96969696969696972</v>
      </c>
      <c r="S188">
        <f>(Таблица2[[#This Row],[Срок кредитной истории (лет)]]-MIN(L:L))/(MAX(L:L)-MIN(L:L))</f>
        <v>0.23903508771929824</v>
      </c>
      <c r="T188" s="8">
        <f>(Таблица2[[#This Row],[Срок с последнего нарушения кредитного договора (мес.)]]-MIN(M:M))/(MAX(M:M)-MIN(M:M))</f>
        <v>0.24390243902439024</v>
      </c>
      <c r="U188">
        <f>(Таблица2[[#This Row],[Количество кредитных карт]]-MIN(N:N))/(MAX(N:N)-MIN(N:N))</f>
        <v>0.36585365853658536</v>
      </c>
      <c r="V188" s="37">
        <f>(Таблица2[[#This Row],[Число нарушений кредитных договоров]]-MIN(O:O))/(MAX(O:O)-MIN(O:O))</f>
        <v>0</v>
      </c>
      <c r="W188" s="37">
        <f>((Таблица2[[#This Row],[Размер кредита]]-AVERAGE(D:D)))/STDEV(D:D)</f>
        <v>0.73546913730161756</v>
      </c>
      <c r="X188" s="37">
        <f>((Таблица2[[#This Row],[Годовой доход]]-AVERAGE(G:G)))/STDEV(G:G)</f>
        <v>-0.22657774320991603</v>
      </c>
      <c r="Y188" s="38">
        <f>(Таблица2[[#This Row],[Годовой доход]]-AVERAGE(G:G))/STDEV(G:G)</f>
        <v>-0.22657774320991603</v>
      </c>
      <c r="Z188" s="38">
        <f>(Таблица2[[#This Row],[Текущий баланс кредитов]]-AVERAGE(P:P))/STDEV(P:P)</f>
        <v>0.11766867414733635</v>
      </c>
      <c r="AA188" s="38">
        <f>(Таблица2[[#This Row],[Максимальный выданный кредит]]-AVERAGE(Q:Q))/STDEV(Q:Q)</f>
        <v>-5.0884577976021451E-2</v>
      </c>
    </row>
    <row r="189" spans="1:27" x14ac:dyDescent="0.2">
      <c r="A189" s="8">
        <v>257</v>
      </c>
      <c r="B189" s="8" t="s">
        <v>368</v>
      </c>
      <c r="C189" s="8" t="s">
        <v>16</v>
      </c>
      <c r="D189" s="21">
        <v>117854</v>
      </c>
      <c r="E189" s="8" t="s">
        <v>17</v>
      </c>
      <c r="F189" s="8">
        <v>709</v>
      </c>
      <c r="G189" s="22">
        <v>848958</v>
      </c>
      <c r="H189" s="8" t="s">
        <v>22</v>
      </c>
      <c r="I189" s="8" t="s">
        <v>19</v>
      </c>
      <c r="J189" s="8" t="s">
        <v>23</v>
      </c>
      <c r="K189" s="23">
        <v>15069.09</v>
      </c>
      <c r="L189">
        <v>27</v>
      </c>
      <c r="M189" s="8"/>
      <c r="N189" s="8">
        <v>10</v>
      </c>
      <c r="O189" s="8">
        <v>0</v>
      </c>
      <c r="P189" s="8">
        <v>404073</v>
      </c>
      <c r="Q189" s="8">
        <v>609994</v>
      </c>
      <c r="R189" s="8">
        <f>(Таблица2[[#This Row],[Кредитный рейтинг]]-MIN(F:F))/(MAX(F:F)-MIN(F:F))</f>
        <v>0.74545454545454548</v>
      </c>
      <c r="S189">
        <f>(Таблица2[[#This Row],[Срок кредитной истории (лет)]]-MIN(L:L))/(MAX(L:L)-MIN(L:L))</f>
        <v>0.49342105263157893</v>
      </c>
      <c r="T189" s="8">
        <f>(Таблица2[[#This Row],[Срок с последнего нарушения кредитного договора (мес.)]]-MIN(M:M))/(MAX(M:M)-MIN(M:M))</f>
        <v>0</v>
      </c>
      <c r="U189">
        <f>(Таблица2[[#This Row],[Количество кредитных карт]]-MIN(N:N))/(MAX(N:N)-MIN(N:N))</f>
        <v>0.1951219512195122</v>
      </c>
      <c r="V189" s="37">
        <f>(Таблица2[[#This Row],[Число нарушений кредитных договоров]]-MIN(O:O))/(MAX(O:O)-MIN(O:O))</f>
        <v>0</v>
      </c>
      <c r="W189" s="37">
        <f>((Таблица2[[#This Row],[Размер кредита]]-AVERAGE(D:D)))/STDEV(D:D)</f>
        <v>-1.0315094876698538</v>
      </c>
      <c r="X189" s="37">
        <f>((Таблица2[[#This Row],[Годовой доход]]-AVERAGE(G:G)))/STDEV(G:G)</f>
        <v>-0.61118700135998882</v>
      </c>
      <c r="Y189" s="38">
        <f>(Таблица2[[#This Row],[Годовой доход]]-AVERAGE(G:G))/STDEV(G:G)</f>
        <v>-0.61118700135998882</v>
      </c>
      <c r="Z189" s="38">
        <f>(Таблица2[[#This Row],[Текущий баланс кредитов]]-AVERAGE(P:P))/STDEV(P:P)</f>
        <v>0.44818342927553173</v>
      </c>
      <c r="AA189" s="38">
        <f>(Таблица2[[#This Row],[Максимальный выданный кредит]]-AVERAGE(Q:Q))/STDEV(Q:Q)</f>
        <v>-2.4412193365299536E-2</v>
      </c>
    </row>
    <row r="190" spans="1:27" x14ac:dyDescent="0.2">
      <c r="A190" s="8">
        <v>258</v>
      </c>
      <c r="B190" s="8" t="s">
        <v>369</v>
      </c>
      <c r="C190" s="8" t="s">
        <v>16</v>
      </c>
      <c r="D190" s="21">
        <v>537196</v>
      </c>
      <c r="E190" s="8" t="s">
        <v>28</v>
      </c>
      <c r="F190" s="8">
        <v>654</v>
      </c>
      <c r="G190" s="22">
        <v>2551643</v>
      </c>
      <c r="H190" s="8" t="s">
        <v>22</v>
      </c>
      <c r="I190" s="8" t="s">
        <v>19</v>
      </c>
      <c r="J190" s="8" t="s">
        <v>23</v>
      </c>
      <c r="K190" s="23">
        <v>55072.83</v>
      </c>
      <c r="L190">
        <v>18.8</v>
      </c>
      <c r="M190" s="8"/>
      <c r="N190" s="8">
        <v>16</v>
      </c>
      <c r="O190" s="8">
        <v>0</v>
      </c>
      <c r="P190" s="8">
        <v>734597</v>
      </c>
      <c r="Q190" s="8">
        <v>1466542</v>
      </c>
      <c r="R190" s="8">
        <f>(Таблица2[[#This Row],[Кредитный рейтинг]]-MIN(F:F))/(MAX(F:F)-MIN(F:F))</f>
        <v>0.41212121212121211</v>
      </c>
      <c r="S190">
        <f>(Таблица2[[#This Row],[Срок кредитной истории (лет)]]-MIN(L:L))/(MAX(L:L)-MIN(L:L))</f>
        <v>0.31359649122807021</v>
      </c>
      <c r="T190" s="8">
        <f>(Таблица2[[#This Row],[Срок с последнего нарушения кредитного договора (мес.)]]-MIN(M:M))/(MAX(M:M)-MIN(M:M))</f>
        <v>0</v>
      </c>
      <c r="U190">
        <f>(Таблица2[[#This Row],[Количество кредитных карт]]-MIN(N:N))/(MAX(N:N)-MIN(N:N))</f>
        <v>0.34146341463414637</v>
      </c>
      <c r="V190" s="37">
        <f>(Таблица2[[#This Row],[Число нарушений кредитных договоров]]-MIN(O:O))/(MAX(O:O)-MIN(O:O))</f>
        <v>0</v>
      </c>
      <c r="W190" s="37">
        <f>((Таблица2[[#This Row],[Размер кредита]]-AVERAGE(D:D)))/STDEV(D:D)</f>
        <v>1.210113112701608</v>
      </c>
      <c r="X190" s="37">
        <f>((Таблица2[[#This Row],[Годовой доход]]-AVERAGE(G:G)))/STDEV(G:G)</f>
        <v>1.4529379638525382</v>
      </c>
      <c r="Y190" s="38">
        <f>(Таблица2[[#This Row],[Годовой доход]]-AVERAGE(G:G))/STDEV(G:G)</f>
        <v>1.4529379638525382</v>
      </c>
      <c r="Z190" s="38">
        <f>(Таблица2[[#This Row],[Текущий баланс кредитов]]-AVERAGE(P:P))/STDEV(P:P)</f>
        <v>1.5724764836771914</v>
      </c>
      <c r="AA190" s="38">
        <f>(Таблица2[[#This Row],[Максимальный выданный кредит]]-AVERAGE(Q:Q))/STDEV(Q:Q)</f>
        <v>0.18964301378607057</v>
      </c>
    </row>
    <row r="191" spans="1:27" x14ac:dyDescent="0.2">
      <c r="A191" s="7">
        <v>259</v>
      </c>
      <c r="B191" s="7" t="s">
        <v>371</v>
      </c>
      <c r="C191" s="7" t="s">
        <v>16</v>
      </c>
      <c r="D191" s="18">
        <v>196108</v>
      </c>
      <c r="E191" s="7" t="s">
        <v>17</v>
      </c>
      <c r="F191" s="7">
        <v>715</v>
      </c>
      <c r="G191" s="19">
        <v>865602</v>
      </c>
      <c r="H191" s="7" t="s">
        <v>22</v>
      </c>
      <c r="I191" s="7" t="s">
        <v>19</v>
      </c>
      <c r="J191" s="7" t="s">
        <v>23</v>
      </c>
      <c r="K191" s="20">
        <v>11397.34</v>
      </c>
      <c r="L191">
        <v>11.4</v>
      </c>
      <c r="M191" s="7">
        <v>29</v>
      </c>
      <c r="N191" s="7">
        <v>11</v>
      </c>
      <c r="O191" s="7">
        <v>1</v>
      </c>
      <c r="P191" s="7">
        <v>185478</v>
      </c>
      <c r="Q191" s="7">
        <v>259402</v>
      </c>
      <c r="R191" s="8">
        <f>(Таблица2[[#This Row],[Кредитный рейтинг]]-MIN(F:F))/(MAX(F:F)-MIN(F:F))</f>
        <v>0.78181818181818186</v>
      </c>
      <c r="S191">
        <f>(Таблица2[[#This Row],[Срок кредитной истории (лет)]]-MIN(L:L))/(MAX(L:L)-MIN(L:L))</f>
        <v>0.15131578947368421</v>
      </c>
      <c r="T191" s="8">
        <f>(Таблица2[[#This Row],[Срок с последнего нарушения кредитного договора (мес.)]]-MIN(M:M))/(MAX(M:M)-MIN(M:M))</f>
        <v>0.35365853658536583</v>
      </c>
      <c r="U191">
        <f>(Таблица2[[#This Row],[Количество кредитных карт]]-MIN(N:N))/(MAX(N:N)-MIN(N:N))</f>
        <v>0.21951219512195122</v>
      </c>
      <c r="V191" s="37">
        <f>(Таблица2[[#This Row],[Число нарушений кредитных договоров]]-MIN(O:O))/(MAX(O:O)-MIN(O:O))</f>
        <v>0.14285714285714285</v>
      </c>
      <c r="W191" s="37">
        <f>((Таблица2[[#This Row],[Размер кредита]]-AVERAGE(D:D)))/STDEV(D:D)</f>
        <v>-0.61319714364166589</v>
      </c>
      <c r="X191" s="37">
        <f>((Таблица2[[#This Row],[Годовой доход]]-AVERAGE(G:G)))/STDEV(G:G)</f>
        <v>-0.59100987175527786</v>
      </c>
      <c r="Y191" s="38">
        <f>(Таблица2[[#This Row],[Годовой доход]]-AVERAGE(G:G))/STDEV(G:G)</f>
        <v>-0.59100987175527786</v>
      </c>
      <c r="Z191" s="38">
        <f>(Таблица2[[#This Row],[Текущий баланс кредитов]]-AVERAGE(P:P))/STDEV(P:P)</f>
        <v>-0.29537782566187304</v>
      </c>
      <c r="AA191" s="38">
        <f>(Таблица2[[#This Row],[Максимальный выданный кредит]]-AVERAGE(Q:Q))/STDEV(Q:Q)</f>
        <v>-0.11202671489312185</v>
      </c>
    </row>
    <row r="192" spans="1:27" x14ac:dyDescent="0.2">
      <c r="A192" s="7">
        <v>260</v>
      </c>
      <c r="B192" s="7" t="s">
        <v>373</v>
      </c>
      <c r="C192" s="7" t="s">
        <v>16</v>
      </c>
      <c r="D192" s="18">
        <v>337656</v>
      </c>
      <c r="E192" s="7" t="s">
        <v>17</v>
      </c>
      <c r="F192" s="7">
        <v>744</v>
      </c>
      <c r="G192" s="19">
        <v>1205322</v>
      </c>
      <c r="H192" s="7" t="s">
        <v>22</v>
      </c>
      <c r="I192" s="7" t="s">
        <v>19</v>
      </c>
      <c r="J192" s="7" t="s">
        <v>23</v>
      </c>
      <c r="K192" s="20">
        <v>12254.05</v>
      </c>
      <c r="L192">
        <v>23</v>
      </c>
      <c r="M192" s="7"/>
      <c r="N192" s="7">
        <v>6</v>
      </c>
      <c r="O192" s="7">
        <v>0</v>
      </c>
      <c r="P192" s="7">
        <v>41876</v>
      </c>
      <c r="Q192" s="7">
        <v>119416</v>
      </c>
      <c r="R192" s="8">
        <f>(Таблица2[[#This Row],[Кредитный рейтинг]]-MIN(F:F))/(MAX(F:F)-MIN(F:F))</f>
        <v>0.95757575757575752</v>
      </c>
      <c r="S192">
        <f>(Таблица2[[#This Row],[Срок кредитной истории (лет)]]-MIN(L:L))/(MAX(L:L)-MIN(L:L))</f>
        <v>0.4057017543859649</v>
      </c>
      <c r="T192" s="8">
        <f>(Таблица2[[#This Row],[Срок с последнего нарушения кредитного договора (мес.)]]-MIN(M:M))/(MAX(M:M)-MIN(M:M))</f>
        <v>0</v>
      </c>
      <c r="U192">
        <f>(Таблица2[[#This Row],[Количество кредитных карт]]-MIN(N:N))/(MAX(N:N)-MIN(N:N))</f>
        <v>9.7560975609756101E-2</v>
      </c>
      <c r="V192" s="37">
        <f>(Таблица2[[#This Row],[Число нарушений кредитных договоров]]-MIN(O:O))/(MAX(O:O)-MIN(O:O))</f>
        <v>0</v>
      </c>
      <c r="W192" s="37">
        <f>((Таблица2[[#This Row],[Размер кредита]]-AVERAGE(D:D)))/STDEV(D:D)</f>
        <v>0.14345779632947867</v>
      </c>
      <c r="X192" s="37">
        <f>((Таблица2[[#This Row],[Годовой доход]]-AVERAGE(G:G)))/STDEV(G:G)</f>
        <v>-0.1791753085906293</v>
      </c>
      <c r="Y192" s="38">
        <f>(Таблица2[[#This Row],[Годовой доход]]-AVERAGE(G:G))/STDEV(G:G)</f>
        <v>-0.1791753085906293</v>
      </c>
      <c r="Z192" s="38">
        <f>(Таблица2[[#This Row],[Текущий баланс кредитов]]-AVERAGE(P:P))/STDEV(P:P)</f>
        <v>-0.78384683607620642</v>
      </c>
      <c r="AA192" s="38">
        <f>(Таблица2[[#This Row],[Максимальный выданный кредит]]-AVERAGE(Q:Q))/STDEV(Q:Q)</f>
        <v>-0.14700984745345905</v>
      </c>
    </row>
    <row r="193" spans="1:27" x14ac:dyDescent="0.2">
      <c r="A193" s="8">
        <v>262</v>
      </c>
      <c r="B193" s="8" t="s">
        <v>374</v>
      </c>
      <c r="C193" s="8" t="s">
        <v>16</v>
      </c>
      <c r="D193" s="21">
        <v>448272</v>
      </c>
      <c r="E193" s="8" t="s">
        <v>28</v>
      </c>
      <c r="F193" s="8">
        <v>716</v>
      </c>
      <c r="G193" s="22">
        <v>1045285</v>
      </c>
      <c r="H193" s="8" t="s">
        <v>22</v>
      </c>
      <c r="I193" s="8" t="s">
        <v>19</v>
      </c>
      <c r="J193" s="8" t="s">
        <v>23</v>
      </c>
      <c r="K193" s="23">
        <v>16289.08</v>
      </c>
      <c r="L193">
        <v>14.9</v>
      </c>
      <c r="M193" s="8">
        <v>24</v>
      </c>
      <c r="N193" s="8">
        <v>7</v>
      </c>
      <c r="O193" s="8">
        <v>0</v>
      </c>
      <c r="P193" s="8">
        <v>115558</v>
      </c>
      <c r="Q193" s="8">
        <v>157432</v>
      </c>
      <c r="R193" s="8">
        <f>(Таблица2[[#This Row],[Кредитный рейтинг]]-MIN(F:F))/(MAX(F:F)-MIN(F:F))</f>
        <v>0.78787878787878785</v>
      </c>
      <c r="S193">
        <f>(Таблица2[[#This Row],[Срок кредитной истории (лет)]]-MIN(L:L))/(MAX(L:L)-MIN(L:L))</f>
        <v>0.22807017543859648</v>
      </c>
      <c r="T193" s="8">
        <f>(Таблица2[[#This Row],[Срок с последнего нарушения кредитного договора (мес.)]]-MIN(M:M))/(MAX(M:M)-MIN(M:M))</f>
        <v>0.29268292682926828</v>
      </c>
      <c r="U193">
        <f>(Таблица2[[#This Row],[Количество кредитных карт]]-MIN(N:N))/(MAX(N:N)-MIN(N:N))</f>
        <v>0.12195121951219512</v>
      </c>
      <c r="V193" s="37">
        <f>(Таблица2[[#This Row],[Число нарушений кредитных договоров]]-MIN(O:O))/(MAX(O:O)-MIN(O:O))</f>
        <v>0</v>
      </c>
      <c r="W193" s="37">
        <f>((Таблица2[[#This Row],[Размер кредита]]-AVERAGE(D:D)))/STDEV(D:D)</f>
        <v>0.73476352187733607</v>
      </c>
      <c r="X193" s="37">
        <f>((Таблица2[[#This Row],[Годовой доход]]-AVERAGE(G:G)))/STDEV(G:G)</f>
        <v>-0.37318439838569833</v>
      </c>
      <c r="Y193" s="38">
        <f>(Таблица2[[#This Row],[Годовой доход]]-AVERAGE(G:G))/STDEV(G:G)</f>
        <v>-0.37318439838569833</v>
      </c>
      <c r="Z193" s="38">
        <f>(Таблица2[[#This Row],[Текущий баланс кредитов]]-AVERAGE(P:P))/STDEV(P:P)</f>
        <v>-0.53321402020073871</v>
      </c>
      <c r="AA193" s="38">
        <f>(Таблица2[[#This Row],[Максимальный выданный кредит]]-AVERAGE(Q:Q))/STDEV(Q:Q)</f>
        <v>-0.13750947764923735</v>
      </c>
    </row>
    <row r="194" spans="1:27" x14ac:dyDescent="0.2">
      <c r="A194" s="8">
        <v>264</v>
      </c>
      <c r="B194" s="8" t="s">
        <v>375</v>
      </c>
      <c r="C194" s="8" t="s">
        <v>34</v>
      </c>
      <c r="D194" s="21">
        <v>63140</v>
      </c>
      <c r="E194" s="8" t="s">
        <v>17</v>
      </c>
      <c r="F194" s="8">
        <v>733</v>
      </c>
      <c r="G194" s="22">
        <v>233681</v>
      </c>
      <c r="H194" s="8" t="s">
        <v>37</v>
      </c>
      <c r="I194" s="8" t="s">
        <v>32</v>
      </c>
      <c r="J194" s="8" t="s">
        <v>23</v>
      </c>
      <c r="K194" s="23">
        <v>2122.4899999999998</v>
      </c>
      <c r="L194">
        <v>17.399999999999999</v>
      </c>
      <c r="M194" s="8"/>
      <c r="N194" s="8">
        <v>3</v>
      </c>
      <c r="O194" s="8">
        <v>0</v>
      </c>
      <c r="P194" s="8">
        <v>58463</v>
      </c>
      <c r="Q194" s="8">
        <v>119592</v>
      </c>
      <c r="R194" s="8">
        <f>(Таблица2[[#This Row],[Кредитный рейтинг]]-MIN(F:F))/(MAX(F:F)-MIN(F:F))</f>
        <v>0.89090909090909087</v>
      </c>
      <c r="S194">
        <f>(Таблица2[[#This Row],[Срок кредитной истории (лет)]]-MIN(L:L))/(MAX(L:L)-MIN(L:L))</f>
        <v>0.2828947368421052</v>
      </c>
      <c r="T194" s="8">
        <f>(Таблица2[[#This Row],[Срок с последнего нарушения кредитного договора (мес.)]]-MIN(M:M))/(MAX(M:M)-MIN(M:M))</f>
        <v>0</v>
      </c>
      <c r="U194">
        <f>(Таблица2[[#This Row],[Количество кредитных карт]]-MIN(N:N))/(MAX(N:N)-MIN(N:N))</f>
        <v>2.4390243902439025E-2</v>
      </c>
      <c r="V194" s="37">
        <f>(Таблица2[[#This Row],[Число нарушений кредитных договоров]]-MIN(O:O))/(MAX(O:O)-MIN(O:O))</f>
        <v>0</v>
      </c>
      <c r="W194" s="37">
        <f>((Таблица2[[#This Row],[Размер кредита]]-AVERAGE(D:D)))/STDEV(D:D)</f>
        <v>-1.323987081034516</v>
      </c>
      <c r="X194" s="37">
        <f>((Таблица2[[#This Row],[Годовой доход]]-AVERAGE(G:G)))/STDEV(G:G)</f>
        <v>-1.3570728323980656</v>
      </c>
      <c r="Y194" s="38">
        <f>(Таблица2[[#This Row],[Годовой доход]]-AVERAGE(G:G))/STDEV(G:G)</f>
        <v>-1.3570728323980656</v>
      </c>
      <c r="Z194" s="38">
        <f>(Таблица2[[#This Row],[Текущий баланс кредитов]]-AVERAGE(P:P))/STDEV(P:P)</f>
        <v>-0.72742536927391566</v>
      </c>
      <c r="AA194" s="38">
        <f>(Таблица2[[#This Row],[Максимальный выданный кредит]]-AVERAGE(Q:Q))/STDEV(Q:Q)</f>
        <v>-0.14696586425992098</v>
      </c>
    </row>
    <row r="195" spans="1:27" x14ac:dyDescent="0.2">
      <c r="A195" s="7">
        <v>265</v>
      </c>
      <c r="B195" s="7" t="s">
        <v>376</v>
      </c>
      <c r="C195" s="7" t="s">
        <v>16</v>
      </c>
      <c r="D195" s="18">
        <v>223344</v>
      </c>
      <c r="E195" s="7" t="s">
        <v>17</v>
      </c>
      <c r="F195" s="7">
        <v>719</v>
      </c>
      <c r="G195" s="19">
        <v>1157328</v>
      </c>
      <c r="H195" s="7" t="s">
        <v>55</v>
      </c>
      <c r="I195" s="7" t="s">
        <v>32</v>
      </c>
      <c r="J195" s="7" t="s">
        <v>23</v>
      </c>
      <c r="K195" s="20">
        <v>24111</v>
      </c>
      <c r="L195">
        <v>22.2</v>
      </c>
      <c r="M195" s="7"/>
      <c r="N195" s="7">
        <v>8</v>
      </c>
      <c r="O195" s="7">
        <v>0</v>
      </c>
      <c r="P195" s="7">
        <v>100624</v>
      </c>
      <c r="Q195" s="7">
        <v>236830</v>
      </c>
      <c r="R195" s="8">
        <f>(Таблица2[[#This Row],[Кредитный рейтинг]]-MIN(F:F))/(MAX(F:F)-MIN(F:F))</f>
        <v>0.80606060606060603</v>
      </c>
      <c r="S195">
        <f>(Таблица2[[#This Row],[Срок кредитной истории (лет)]]-MIN(L:L))/(MAX(L:L)-MIN(L:L))</f>
        <v>0.38815789473684209</v>
      </c>
      <c r="T195" s="8">
        <f>(Таблица2[[#This Row],[Срок с последнего нарушения кредитного договора (мес.)]]-MIN(M:M))/(MAX(M:M)-MIN(M:M))</f>
        <v>0</v>
      </c>
      <c r="U195">
        <f>(Таблица2[[#This Row],[Количество кредитных карт]]-MIN(N:N))/(MAX(N:N)-MIN(N:N))</f>
        <v>0.14634146341463414</v>
      </c>
      <c r="V195" s="37">
        <f>(Таблица2[[#This Row],[Число нарушений кредитных договоров]]-MIN(O:O))/(MAX(O:O)-MIN(O:O))</f>
        <v>0</v>
      </c>
      <c r="W195" s="37">
        <f>((Таблица2[[#This Row],[Размер кредита]]-AVERAGE(D:D)))/STDEV(D:D)</f>
        <v>-0.46760516109825945</v>
      </c>
      <c r="X195" s="37">
        <f>((Таблица2[[#This Row],[Годовой доход]]-AVERAGE(G:G)))/STDEV(G:G)</f>
        <v>-0.23735730560147394</v>
      </c>
      <c r="Y195" s="38">
        <f>(Таблица2[[#This Row],[Годовой доход]]-AVERAGE(G:G))/STDEV(G:G)</f>
        <v>-0.23735730560147394</v>
      </c>
      <c r="Z195" s="38">
        <f>(Таблица2[[#This Row],[Текущий баланс кредитов]]-AVERAGE(P:P))/STDEV(P:P)</f>
        <v>-0.58401272914300728</v>
      </c>
      <c r="AA195" s="38">
        <f>(Таблица2[[#This Row],[Максимальный выданный кредит]]-AVERAGE(Q:Q))/STDEV(Q:Q)</f>
        <v>-0.11766755946437849</v>
      </c>
    </row>
    <row r="196" spans="1:27" x14ac:dyDescent="0.2">
      <c r="A196" s="8">
        <v>266</v>
      </c>
      <c r="B196" s="8" t="s">
        <v>377</v>
      </c>
      <c r="C196" s="8" t="s">
        <v>16</v>
      </c>
      <c r="D196" s="21">
        <v>436172</v>
      </c>
      <c r="E196" s="8" t="s">
        <v>28</v>
      </c>
      <c r="F196" s="8">
        <v>744</v>
      </c>
      <c r="G196" s="22">
        <v>1054747</v>
      </c>
      <c r="H196" s="8" t="s">
        <v>49</v>
      </c>
      <c r="I196" s="8" t="s">
        <v>19</v>
      </c>
      <c r="J196" s="8" t="s">
        <v>20</v>
      </c>
      <c r="K196" s="23">
        <v>13623.76</v>
      </c>
      <c r="L196">
        <v>16.5</v>
      </c>
      <c r="M196" s="8"/>
      <c r="N196" s="8">
        <v>19</v>
      </c>
      <c r="O196" s="8">
        <v>0</v>
      </c>
      <c r="P196" s="8">
        <v>387315</v>
      </c>
      <c r="Q196" s="8">
        <v>2156110</v>
      </c>
      <c r="R196" s="8">
        <f>(Таблица2[[#This Row],[Кредитный рейтинг]]-MIN(F:F))/(MAX(F:F)-MIN(F:F))</f>
        <v>0.95757575757575752</v>
      </c>
      <c r="S196">
        <f>(Таблица2[[#This Row],[Срок кредитной истории (лет)]]-MIN(L:L))/(MAX(L:L)-MIN(L:L))</f>
        <v>0.26315789473684209</v>
      </c>
      <c r="T196" s="8">
        <f>(Таблица2[[#This Row],[Срок с последнего нарушения кредитного договора (мес.)]]-MIN(M:M))/(MAX(M:M)-MIN(M:M))</f>
        <v>0</v>
      </c>
      <c r="U196">
        <f>(Таблица2[[#This Row],[Количество кредитных карт]]-MIN(N:N))/(MAX(N:N)-MIN(N:N))</f>
        <v>0.41463414634146339</v>
      </c>
      <c r="V196" s="37">
        <f>(Таблица2[[#This Row],[Число нарушений кредитных договоров]]-MIN(O:O))/(MAX(O:O)-MIN(O:O))</f>
        <v>0</v>
      </c>
      <c r="W196" s="37">
        <f>((Таблица2[[#This Row],[Размер кредита]]-AVERAGE(D:D)))/STDEV(D:D)</f>
        <v>0.67008210798486956</v>
      </c>
      <c r="X196" s="37">
        <f>((Таблица2[[#This Row],[Годовой доход]]-AVERAGE(G:G)))/STDEV(G:G)</f>
        <v>-0.36171383840493804</v>
      </c>
      <c r="Y196" s="38">
        <f>(Таблица2[[#This Row],[Годовой доход]]-AVERAGE(G:G))/STDEV(G:G)</f>
        <v>-0.36171383840493804</v>
      </c>
      <c r="Z196" s="38">
        <f>(Таблица2[[#This Row],[Текущий баланс кредитов]]-AVERAGE(P:P))/STDEV(P:P)</f>
        <v>0.39118029786703185</v>
      </c>
      <c r="AA196" s="38">
        <f>(Таблица2[[#This Row],[Максимальный выданный кредит]]-AVERAGE(Q:Q))/STDEV(Q:Q)</f>
        <v>0.36196916606820301</v>
      </c>
    </row>
    <row r="197" spans="1:27" x14ac:dyDescent="0.2">
      <c r="A197" s="7">
        <v>267</v>
      </c>
      <c r="B197" s="7" t="s">
        <v>378</v>
      </c>
      <c r="C197" s="7" t="s">
        <v>16</v>
      </c>
      <c r="D197" s="18">
        <v>157146</v>
      </c>
      <c r="E197" s="7" t="s">
        <v>17</v>
      </c>
      <c r="F197" s="7">
        <v>735</v>
      </c>
      <c r="G197" s="19">
        <v>678566</v>
      </c>
      <c r="H197" s="7" t="s">
        <v>79</v>
      </c>
      <c r="I197" s="7" t="s">
        <v>25</v>
      </c>
      <c r="J197" s="7" t="s">
        <v>23</v>
      </c>
      <c r="K197" s="20">
        <v>12610.11</v>
      </c>
      <c r="L197">
        <v>22.5</v>
      </c>
      <c r="M197" s="7"/>
      <c r="N197" s="7">
        <v>7</v>
      </c>
      <c r="O197" s="7">
        <v>0</v>
      </c>
      <c r="P197" s="7">
        <v>116793</v>
      </c>
      <c r="Q197" s="7">
        <v>426602</v>
      </c>
      <c r="R197" s="8">
        <f>(Таблица2[[#This Row],[Кредитный рейтинг]]-MIN(F:F))/(MAX(F:F)-MIN(F:F))</f>
        <v>0.90303030303030307</v>
      </c>
      <c r="S197">
        <f>(Таблица2[[#This Row],[Срок кредитной истории (лет)]]-MIN(L:L))/(MAX(L:L)-MIN(L:L))</f>
        <v>0.39473684210526316</v>
      </c>
      <c r="T197" s="8">
        <f>(Таблица2[[#This Row],[Срок с последнего нарушения кредитного договора (мес.)]]-MIN(M:M))/(MAX(M:M)-MIN(M:M))</f>
        <v>0</v>
      </c>
      <c r="U197">
        <f>(Таблица2[[#This Row],[Количество кредитных карт]]-MIN(N:N))/(MAX(N:N)-MIN(N:N))</f>
        <v>0.12195121951219512</v>
      </c>
      <c r="V197" s="37">
        <f>(Таблица2[[#This Row],[Число нарушений кредитных договоров]]-MIN(O:O))/(MAX(O:O)-MIN(O:O))</f>
        <v>0</v>
      </c>
      <c r="W197" s="37">
        <f>((Таблица2[[#This Row],[Размер кредита]]-AVERAGE(D:D)))/STDEV(D:D)</f>
        <v>-0.82147129637540794</v>
      </c>
      <c r="X197" s="37">
        <f>((Таблица2[[#This Row],[Годовой доход]]-AVERAGE(G:G)))/STDEV(G:G)</f>
        <v>-0.81774921402556866</v>
      </c>
      <c r="Y197" s="38">
        <f>(Таблица2[[#This Row],[Годовой доход]]-AVERAGE(G:G))/STDEV(G:G)</f>
        <v>-0.81774921402556866</v>
      </c>
      <c r="Z197" s="38">
        <f>(Таблица2[[#This Row],[Текущий баланс кредитов]]-AVERAGE(P:P))/STDEV(P:P)</f>
        <v>-0.52901310915589461</v>
      </c>
      <c r="AA197" s="38">
        <f>(Таблица2[[#This Row],[Максимальный выданный кредит]]-AVERAGE(Q:Q))/STDEV(Q:Q)</f>
        <v>-7.0242681031961615E-2</v>
      </c>
    </row>
    <row r="198" spans="1:27" x14ac:dyDescent="0.2">
      <c r="A198" s="8">
        <v>268</v>
      </c>
      <c r="B198" s="8" t="s">
        <v>379</v>
      </c>
      <c r="C198" s="8" t="s">
        <v>16</v>
      </c>
      <c r="D198" s="21">
        <v>178046</v>
      </c>
      <c r="E198" s="8" t="s">
        <v>17</v>
      </c>
      <c r="F198" s="8">
        <v>716</v>
      </c>
      <c r="G198" s="22">
        <v>2815781</v>
      </c>
      <c r="H198" s="8" t="s">
        <v>22</v>
      </c>
      <c r="I198" s="8" t="s">
        <v>19</v>
      </c>
      <c r="J198" s="8" t="s">
        <v>23</v>
      </c>
      <c r="K198" s="23">
        <v>18537.349999999999</v>
      </c>
      <c r="L198">
        <v>13.7</v>
      </c>
      <c r="M198" s="8"/>
      <c r="N198" s="8">
        <v>9</v>
      </c>
      <c r="O198" s="8">
        <v>0</v>
      </c>
      <c r="P198" s="8">
        <v>486248</v>
      </c>
      <c r="Q198" s="8">
        <v>578666</v>
      </c>
      <c r="R198" s="8">
        <f>(Таблица2[[#This Row],[Кредитный рейтинг]]-MIN(F:F))/(MAX(F:F)-MIN(F:F))</f>
        <v>0.78787878787878785</v>
      </c>
      <c r="S198">
        <f>(Таблица2[[#This Row],[Срок кредитной истории (лет)]]-MIN(L:L))/(MAX(L:L)-MIN(L:L))</f>
        <v>0.20175438596491227</v>
      </c>
      <c r="T198" s="8">
        <f>(Таблица2[[#This Row],[Срок с последнего нарушения кредитного договора (мес.)]]-MIN(M:M))/(MAX(M:M)-MIN(M:M))</f>
        <v>0</v>
      </c>
      <c r="U198">
        <f>(Таблица2[[#This Row],[Количество кредитных карт]]-MIN(N:N))/(MAX(N:N)-MIN(N:N))</f>
        <v>0.17073170731707318</v>
      </c>
      <c r="V198" s="37">
        <f>(Таблица2[[#This Row],[Число нарушений кредитных договоров]]-MIN(O:O))/(MAX(O:O)-MIN(O:O))</f>
        <v>0</v>
      </c>
      <c r="W198" s="37">
        <f>((Таблица2[[#This Row],[Размер кредита]]-AVERAGE(D:D)))/STDEV(D:D)</f>
        <v>-0.70974885419751133</v>
      </c>
      <c r="X198" s="37">
        <f>((Таблица2[[#This Row],[Годовой доход]]-AVERAGE(G:G)))/STDEV(G:G)</f>
        <v>1.7731462466889443</v>
      </c>
      <c r="Y198" s="38">
        <f>(Таблица2[[#This Row],[Годовой доход]]-AVERAGE(G:G))/STDEV(G:G)</f>
        <v>1.7731462466889443</v>
      </c>
      <c r="Z198" s="38">
        <f>(Таблица2[[#This Row],[Текущий баланс кредитов]]-AVERAGE(P:P))/STDEV(P:P)</f>
        <v>0.72770558725938883</v>
      </c>
      <c r="AA198" s="38">
        <f>(Таблица2[[#This Row],[Максимальный выданный кредит]]-AVERAGE(Q:Q))/STDEV(Q:Q)</f>
        <v>-3.2241201815074824E-2</v>
      </c>
    </row>
    <row r="199" spans="1:27" x14ac:dyDescent="0.2">
      <c r="A199" s="7">
        <v>271</v>
      </c>
      <c r="B199" s="7" t="s">
        <v>380</v>
      </c>
      <c r="C199" s="7" t="s">
        <v>16</v>
      </c>
      <c r="D199" s="18">
        <v>216194</v>
      </c>
      <c r="E199" s="7" t="s">
        <v>17</v>
      </c>
      <c r="F199" s="7">
        <v>720</v>
      </c>
      <c r="G199" s="19">
        <v>1077528</v>
      </c>
      <c r="H199" s="7"/>
      <c r="I199" s="7" t="s">
        <v>19</v>
      </c>
      <c r="J199" s="7" t="s">
        <v>23</v>
      </c>
      <c r="K199" s="20">
        <v>8081.46</v>
      </c>
      <c r="L199">
        <v>15.4</v>
      </c>
      <c r="M199" s="7">
        <v>14</v>
      </c>
      <c r="N199" s="7">
        <v>5</v>
      </c>
      <c r="O199" s="7">
        <v>1</v>
      </c>
      <c r="P199" s="7">
        <v>96463</v>
      </c>
      <c r="Q199" s="7">
        <v>174240</v>
      </c>
      <c r="R199" s="8">
        <f>(Таблица2[[#This Row],[Кредитный рейтинг]]-MIN(F:F))/(MAX(F:F)-MIN(F:F))</f>
        <v>0.81212121212121213</v>
      </c>
      <c r="S199">
        <f>(Таблица2[[#This Row],[Срок кредитной истории (лет)]]-MIN(L:L))/(MAX(L:L)-MIN(L:L))</f>
        <v>0.23903508771929824</v>
      </c>
      <c r="T199" s="8">
        <f>(Таблица2[[#This Row],[Срок с последнего нарушения кредитного договора (мес.)]]-MIN(M:M))/(MAX(M:M)-MIN(M:M))</f>
        <v>0.17073170731707318</v>
      </c>
      <c r="U199">
        <f>(Таблица2[[#This Row],[Количество кредитных карт]]-MIN(N:N))/(MAX(N:N)-MIN(N:N))</f>
        <v>7.3170731707317069E-2</v>
      </c>
      <c r="V199" s="37">
        <f>(Таблица2[[#This Row],[Число нарушений кредитных договоров]]-MIN(O:O))/(MAX(O:O)-MIN(O:O))</f>
        <v>0.14285714285714285</v>
      </c>
      <c r="W199" s="37">
        <f>((Таблица2[[#This Row],[Размер кредита]]-AVERAGE(D:D)))/STDEV(D:D)</f>
        <v>-0.50582599658017147</v>
      </c>
      <c r="X199" s="37">
        <f>((Таблица2[[#This Row],[Годовой доход]]-AVERAGE(G:G)))/STDEV(G:G)</f>
        <v>-0.33409696808981421</v>
      </c>
      <c r="Y199" s="38">
        <f>(Таблица2[[#This Row],[Годовой доход]]-AVERAGE(G:G))/STDEV(G:G)</f>
        <v>-0.33409696808981421</v>
      </c>
      <c r="Z199" s="38">
        <f>(Таблица2[[#This Row],[Текущий баланс кредитов]]-AVERAGE(P:P))/STDEV(P:P)</f>
        <v>-0.59816656789409739</v>
      </c>
      <c r="AA199" s="38">
        <f>(Таблица2[[#This Row],[Максимальный выданный кредит]]-AVERAGE(Q:Q))/STDEV(Q:Q)</f>
        <v>-0.13330908266635227</v>
      </c>
    </row>
    <row r="200" spans="1:27" x14ac:dyDescent="0.2">
      <c r="A200" s="8">
        <v>272</v>
      </c>
      <c r="B200" s="8" t="s">
        <v>381</v>
      </c>
      <c r="C200" s="8" t="s">
        <v>16</v>
      </c>
      <c r="D200" s="21">
        <v>430100</v>
      </c>
      <c r="E200" s="8" t="s">
        <v>17</v>
      </c>
      <c r="F200" s="8">
        <v>739</v>
      </c>
      <c r="G200" s="22">
        <v>1448655</v>
      </c>
      <c r="H200" s="8" t="s">
        <v>22</v>
      </c>
      <c r="I200" s="8" t="s">
        <v>19</v>
      </c>
      <c r="J200" s="8" t="s">
        <v>23</v>
      </c>
      <c r="K200" s="23">
        <v>23782.11</v>
      </c>
      <c r="L200">
        <v>13.1</v>
      </c>
      <c r="M200" s="8"/>
      <c r="N200" s="8">
        <v>13</v>
      </c>
      <c r="O200" s="8">
        <v>0</v>
      </c>
      <c r="P200" s="8">
        <v>400178</v>
      </c>
      <c r="Q200" s="8">
        <v>716188</v>
      </c>
      <c r="R200" s="8">
        <f>(Таблица2[[#This Row],[Кредитный рейтинг]]-MIN(F:F))/(MAX(F:F)-MIN(F:F))</f>
        <v>0.92727272727272725</v>
      </c>
      <c r="S200">
        <f>(Таблица2[[#This Row],[Срок кредитной истории (лет)]]-MIN(L:L))/(MAX(L:L)-MIN(L:L))</f>
        <v>0.18859649122807015</v>
      </c>
      <c r="T200" s="8">
        <f>(Таблица2[[#This Row],[Срок с последнего нарушения кредитного договора (мес.)]]-MIN(M:M))/(MAX(M:M)-MIN(M:M))</f>
        <v>0</v>
      </c>
      <c r="U200">
        <f>(Таблица2[[#This Row],[Количество кредитных карт]]-MIN(N:N))/(MAX(N:N)-MIN(N:N))</f>
        <v>0.26829268292682928</v>
      </c>
      <c r="V200" s="37">
        <f>(Таблица2[[#This Row],[Число нарушений кредитных договоров]]-MIN(O:O))/(MAX(O:O)-MIN(O:O))</f>
        <v>0</v>
      </c>
      <c r="W200" s="37">
        <f>((Таблица2[[#This Row],[Размер кредита]]-AVERAGE(D:D)))/STDEV(D:D)</f>
        <v>0.63762379846792272</v>
      </c>
      <c r="X200" s="37">
        <f>((Таблица2[[#This Row],[Годовой доход]]-AVERAGE(G:G)))/STDEV(G:G)</f>
        <v>0.11581156223988827</v>
      </c>
      <c r="Y200" s="38">
        <f>(Таблица2[[#This Row],[Годовой доход]]-AVERAGE(G:G))/STDEV(G:G)</f>
        <v>0.11581156223988827</v>
      </c>
      <c r="Z200" s="38">
        <f>(Таблица2[[#This Row],[Текущий баланс кредитов]]-AVERAGE(P:P))/STDEV(P:P)</f>
        <v>0.43493440213410034</v>
      </c>
      <c r="AA200" s="38">
        <f>(Таблица2[[#This Row],[Максимальный выданный кредит]]-AVERAGE(Q:Q))/STDEV(Q:Q)</f>
        <v>2.1261660357294763E-3</v>
      </c>
    </row>
    <row r="201" spans="1:27" x14ac:dyDescent="0.2">
      <c r="A201" s="8">
        <v>273</v>
      </c>
      <c r="B201" s="8" t="s">
        <v>382</v>
      </c>
      <c r="C201" s="8" t="s">
        <v>16</v>
      </c>
      <c r="D201" s="21">
        <v>562760</v>
      </c>
      <c r="E201" s="8" t="s">
        <v>17</v>
      </c>
      <c r="F201" s="8">
        <v>738</v>
      </c>
      <c r="G201" s="22">
        <v>1263652</v>
      </c>
      <c r="H201" s="8" t="s">
        <v>29</v>
      </c>
      <c r="I201" s="8" t="s">
        <v>32</v>
      </c>
      <c r="J201" s="8" t="s">
        <v>23</v>
      </c>
      <c r="K201" s="23">
        <v>12426</v>
      </c>
      <c r="L201">
        <v>11.1</v>
      </c>
      <c r="M201" s="8"/>
      <c r="N201" s="8">
        <v>8</v>
      </c>
      <c r="O201" s="8">
        <v>0</v>
      </c>
      <c r="P201" s="8">
        <v>478021</v>
      </c>
      <c r="Q201" s="8">
        <v>684178</v>
      </c>
      <c r="R201" s="8">
        <f>(Таблица2[[#This Row],[Кредитный рейтинг]]-MIN(F:F))/(MAX(F:F)-MIN(F:F))</f>
        <v>0.92121212121212126</v>
      </c>
      <c r="S201">
        <f>(Таблица2[[#This Row],[Срок кредитной истории (лет)]]-MIN(L:L))/(MAX(L:L)-MIN(L:L))</f>
        <v>0.14473684210526314</v>
      </c>
      <c r="T201" s="8">
        <f>(Таблица2[[#This Row],[Срок с последнего нарушения кредитного договора (мес.)]]-MIN(M:M))/(MAX(M:M)-MIN(M:M))</f>
        <v>0</v>
      </c>
      <c r="U201">
        <f>(Таблица2[[#This Row],[Количество кредитных карт]]-MIN(N:N))/(MAX(N:N)-MIN(N:N))</f>
        <v>0.14634146341463414</v>
      </c>
      <c r="V201" s="37">
        <f>(Таблица2[[#This Row],[Число нарушений кредитных договоров]]-MIN(O:O))/(MAX(O:O)-MIN(O:O))</f>
        <v>0</v>
      </c>
      <c r="W201" s="37">
        <f>((Таблица2[[#This Row],[Размер кредита]]-AVERAGE(D:D)))/STDEV(D:D)</f>
        <v>1.3467672998707827</v>
      </c>
      <c r="X201" s="37">
        <f>((Таблица2[[#This Row],[Годовой доход]]-AVERAGE(G:G)))/STDEV(G:G)</f>
        <v>-0.10846322196224725</v>
      </c>
      <c r="Y201" s="38">
        <f>(Таблица2[[#This Row],[Годовой доход]]-AVERAGE(G:G))/STDEV(G:G)</f>
        <v>-0.10846322196224725</v>
      </c>
      <c r="Z201" s="38">
        <f>(Таблица2[[#This Row],[Текущий баланс кредитов]]-AVERAGE(P:P))/STDEV(P:P)</f>
        <v>0.6997210567606581</v>
      </c>
      <c r="AA201" s="38">
        <f>(Таблица2[[#This Row],[Максимальный выданный кредит]]-AVERAGE(Q:Q))/STDEV(Q:Q)</f>
        <v>-5.8732772890058068E-3</v>
      </c>
    </row>
    <row r="202" spans="1:27" x14ac:dyDescent="0.2">
      <c r="A202" s="8">
        <v>276</v>
      </c>
      <c r="B202" s="8" t="s">
        <v>385</v>
      </c>
      <c r="C202" s="8" t="s">
        <v>16</v>
      </c>
      <c r="D202" s="21">
        <v>118998</v>
      </c>
      <c r="E202" s="8" t="s">
        <v>17</v>
      </c>
      <c r="F202" s="8">
        <v>686</v>
      </c>
      <c r="G202" s="22">
        <v>576327</v>
      </c>
      <c r="H202" s="8" t="s">
        <v>22</v>
      </c>
      <c r="I202" s="8" t="s">
        <v>19</v>
      </c>
      <c r="J202" s="8" t="s">
        <v>23</v>
      </c>
      <c r="K202" s="23">
        <v>10037.700000000001</v>
      </c>
      <c r="L202">
        <v>11.7</v>
      </c>
      <c r="M202" s="8"/>
      <c r="N202" s="8">
        <v>11</v>
      </c>
      <c r="O202" s="8">
        <v>0</v>
      </c>
      <c r="P202" s="8">
        <v>320834</v>
      </c>
      <c r="Q202" s="8">
        <v>518144</v>
      </c>
      <c r="R202" s="8">
        <f>(Таблица2[[#This Row],[Кредитный рейтинг]]-MIN(F:F))/(MAX(F:F)-MIN(F:F))</f>
        <v>0.60606060606060608</v>
      </c>
      <c r="S202">
        <f>(Таблица2[[#This Row],[Срок кредитной истории (лет)]]-MIN(L:L))/(MAX(L:L)-MIN(L:L))</f>
        <v>0.15789473684210525</v>
      </c>
      <c r="T202" s="8">
        <f>(Таблица2[[#This Row],[Срок с последнего нарушения кредитного договора (мес.)]]-MIN(M:M))/(MAX(M:M)-MIN(M:M))</f>
        <v>0</v>
      </c>
      <c r="U202">
        <f>(Таблица2[[#This Row],[Количество кредитных карт]]-MIN(N:N))/(MAX(N:N)-MIN(N:N))</f>
        <v>0.21951219512195122</v>
      </c>
      <c r="V202" s="37">
        <f>(Таблица2[[#This Row],[Число нарушений кредитных договоров]]-MIN(O:O))/(MAX(O:O)-MIN(O:O))</f>
        <v>0</v>
      </c>
      <c r="W202" s="37">
        <f>((Таблица2[[#This Row],[Размер кредита]]-AVERAGE(D:D)))/STDEV(D:D)</f>
        <v>-1.0253941539927478</v>
      </c>
      <c r="X202" s="37">
        <f>((Таблица2[[#This Row],[Годовой доход]]-AVERAGE(G:G)))/STDEV(G:G)</f>
        <v>-0.94169114827551137</v>
      </c>
      <c r="Y202" s="38">
        <f>(Таблица2[[#This Row],[Годовой доход]]-AVERAGE(G:G))/STDEV(G:G)</f>
        <v>-0.94169114827551137</v>
      </c>
      <c r="Z202" s="38">
        <f>(Таблица2[[#This Row],[Текущий баланс кредитов]]-AVERAGE(P:P))/STDEV(P:P)</f>
        <v>0.16504202485303976</v>
      </c>
      <c r="AA202" s="38">
        <f>(Таблица2[[#This Row],[Максимальный выданный кредит]]-AVERAGE(Q:Q))/STDEV(Q:Q)</f>
        <v>-4.736592249297638E-2</v>
      </c>
    </row>
    <row r="203" spans="1:27" x14ac:dyDescent="0.2">
      <c r="A203" s="7">
        <v>277</v>
      </c>
      <c r="B203" s="7" t="s">
        <v>386</v>
      </c>
      <c r="C203" s="7" t="s">
        <v>34</v>
      </c>
      <c r="D203" s="18">
        <v>334356</v>
      </c>
      <c r="E203" s="7" t="s">
        <v>17</v>
      </c>
      <c r="F203" s="7">
        <v>749</v>
      </c>
      <c r="G203" s="19">
        <v>1636318</v>
      </c>
      <c r="H203" s="7" t="s">
        <v>42</v>
      </c>
      <c r="I203" s="7" t="s">
        <v>25</v>
      </c>
      <c r="J203" s="7" t="s">
        <v>20</v>
      </c>
      <c r="K203" s="20">
        <v>25635.75</v>
      </c>
      <c r="L203">
        <v>16</v>
      </c>
      <c r="M203" s="7"/>
      <c r="N203" s="7">
        <v>15</v>
      </c>
      <c r="O203" s="7">
        <v>0</v>
      </c>
      <c r="P203" s="7">
        <v>271928</v>
      </c>
      <c r="Q203" s="7">
        <v>1363098</v>
      </c>
      <c r="R203" s="8">
        <f>(Таблица2[[#This Row],[Кредитный рейтинг]]-MIN(F:F))/(MAX(F:F)-MIN(F:F))</f>
        <v>0.98787878787878791</v>
      </c>
      <c r="S203">
        <f>(Таблица2[[#This Row],[Срок кредитной истории (лет)]]-MIN(L:L))/(MAX(L:L)-MIN(L:L))</f>
        <v>0.25219298245614036</v>
      </c>
      <c r="T203" s="8">
        <f>(Таблица2[[#This Row],[Срок с последнего нарушения кредитного договора (мес.)]]-MIN(M:M))/(MAX(M:M)-MIN(M:M))</f>
        <v>0</v>
      </c>
      <c r="U203">
        <f>(Таблица2[[#This Row],[Количество кредитных карт]]-MIN(N:N))/(MAX(N:N)-MIN(N:N))</f>
        <v>0.31707317073170732</v>
      </c>
      <c r="V203" s="37">
        <f>(Таблица2[[#This Row],[Число нарушений кредитных договоров]]-MIN(O:O))/(MAX(O:O)-MIN(O:O))</f>
        <v>0</v>
      </c>
      <c r="W203" s="37">
        <f>((Таблица2[[#This Row],[Размер кредита]]-AVERAGE(D:D)))/STDEV(D:D)</f>
        <v>0.12581741072244235</v>
      </c>
      <c r="X203" s="37">
        <f>((Таблица2[[#This Row],[Годовой доход]]-AVERAGE(G:G)))/STDEV(G:G)</f>
        <v>0.34331100185830177</v>
      </c>
      <c r="Y203" s="38">
        <f>(Таблица2[[#This Row],[Годовой доход]]-AVERAGE(G:G))/STDEV(G:G)</f>
        <v>0.34331100185830177</v>
      </c>
      <c r="Z203" s="38">
        <f>(Таблица2[[#This Row],[Текущий баланс кредитов]]-AVERAGE(P:P))/STDEV(P:P)</f>
        <v>-1.3140525227863999E-3</v>
      </c>
      <c r="AA203" s="38">
        <f>(Таблица2[[#This Row],[Максимальный выданный кредит]]-AVERAGE(Q:Q))/STDEV(Q:Q)</f>
        <v>0.1637918917840738</v>
      </c>
    </row>
    <row r="204" spans="1:27" x14ac:dyDescent="0.2">
      <c r="A204" s="7">
        <v>278</v>
      </c>
      <c r="B204" s="7" t="s">
        <v>387</v>
      </c>
      <c r="C204" s="7" t="s">
        <v>16</v>
      </c>
      <c r="D204" s="18">
        <v>266926</v>
      </c>
      <c r="E204" s="7" t="s">
        <v>28</v>
      </c>
      <c r="F204" s="7">
        <v>725</v>
      </c>
      <c r="G204" s="19">
        <v>1632936</v>
      </c>
      <c r="H204" s="7"/>
      <c r="I204" s="7" t="s">
        <v>19</v>
      </c>
      <c r="J204" s="7" t="s">
        <v>23</v>
      </c>
      <c r="K204" s="20">
        <v>20139.43</v>
      </c>
      <c r="L204">
        <v>11.4</v>
      </c>
      <c r="M204" s="7"/>
      <c r="N204" s="7">
        <v>10</v>
      </c>
      <c r="O204" s="7">
        <v>1</v>
      </c>
      <c r="P204" s="7">
        <v>119586</v>
      </c>
      <c r="Q204" s="7">
        <v>422180</v>
      </c>
      <c r="R204" s="8">
        <f>(Таблица2[[#This Row],[Кредитный рейтинг]]-MIN(F:F))/(MAX(F:F)-MIN(F:F))</f>
        <v>0.84242424242424241</v>
      </c>
      <c r="S204">
        <f>(Таблица2[[#This Row],[Срок кредитной истории (лет)]]-MIN(L:L))/(MAX(L:L)-MIN(L:L))</f>
        <v>0.15131578947368421</v>
      </c>
      <c r="T204" s="8">
        <f>(Таблица2[[#This Row],[Срок с последнего нарушения кредитного договора (мес.)]]-MIN(M:M))/(MAX(M:M)-MIN(M:M))</f>
        <v>0</v>
      </c>
      <c r="U204">
        <f>(Таблица2[[#This Row],[Количество кредитных карт]]-MIN(N:N))/(MAX(N:N)-MIN(N:N))</f>
        <v>0.1951219512195122</v>
      </c>
      <c r="V204" s="37">
        <f>(Таблица2[[#This Row],[Число нарушений кредитных договоров]]-MIN(O:O))/(MAX(O:O)-MIN(O:O))</f>
        <v>0.14285714285714285</v>
      </c>
      <c r="W204" s="37">
        <f>((Таблица2[[#This Row],[Размер кредита]]-AVERAGE(D:D)))/STDEV(D:D)</f>
        <v>-0.23463446851466643</v>
      </c>
      <c r="X204" s="37">
        <f>((Таблица2[[#This Row],[Годовой доход]]-AVERAGE(G:G)))/STDEV(G:G)</f>
        <v>0.33921108282903406</v>
      </c>
      <c r="Y204" s="38">
        <f>(Таблица2[[#This Row],[Годовой доход]]-AVERAGE(G:G))/STDEV(G:G)</f>
        <v>0.33921108282903406</v>
      </c>
      <c r="Z204" s="38">
        <f>(Таблица2[[#This Row],[Текущий баланс кредитов]]-AVERAGE(P:P))/STDEV(P:P)</f>
        <v>-0.51951258725447802</v>
      </c>
      <c r="AA204" s="38">
        <f>(Таблица2[[#This Row],[Максимальный выданный кредит]]-AVERAGE(Q:Q))/STDEV(Q:Q)</f>
        <v>-7.134775876960546E-2</v>
      </c>
    </row>
    <row r="205" spans="1:27" x14ac:dyDescent="0.2">
      <c r="A205" s="7">
        <v>279</v>
      </c>
      <c r="B205" s="7" t="s">
        <v>388</v>
      </c>
      <c r="C205" s="7" t="s">
        <v>34</v>
      </c>
      <c r="D205" s="18">
        <v>224796</v>
      </c>
      <c r="E205" s="7" t="s">
        <v>17</v>
      </c>
      <c r="F205" s="7">
        <v>681</v>
      </c>
      <c r="G205" s="19">
        <v>573819</v>
      </c>
      <c r="H205" s="7" t="s">
        <v>74</v>
      </c>
      <c r="I205" s="7" t="s">
        <v>25</v>
      </c>
      <c r="J205" s="7" t="s">
        <v>80</v>
      </c>
      <c r="K205" s="20">
        <v>4925.37</v>
      </c>
      <c r="L205">
        <v>15.3</v>
      </c>
      <c r="M205" s="7">
        <v>20</v>
      </c>
      <c r="N205" s="7">
        <v>6</v>
      </c>
      <c r="O205" s="7">
        <v>0</v>
      </c>
      <c r="P205" s="7">
        <v>115862</v>
      </c>
      <c r="Q205" s="7">
        <v>296780</v>
      </c>
      <c r="R205" s="8">
        <f>(Таблица2[[#This Row],[Кредитный рейтинг]]-MIN(F:F))/(MAX(F:F)-MIN(F:F))</f>
        <v>0.5757575757575758</v>
      </c>
      <c r="S205">
        <f>(Таблица2[[#This Row],[Срок кредитной истории (лет)]]-MIN(L:L))/(MAX(L:L)-MIN(L:L))</f>
        <v>0.23684210526315791</v>
      </c>
      <c r="T205" s="8">
        <f>(Таблица2[[#This Row],[Срок с последнего нарушения кредитного договора (мес.)]]-MIN(M:M))/(MAX(M:M)-MIN(M:M))</f>
        <v>0.24390243902439024</v>
      </c>
      <c r="U205">
        <f>(Таблица2[[#This Row],[Количество кредитных карт]]-MIN(N:N))/(MAX(N:N)-MIN(N:N))</f>
        <v>9.7560975609756101E-2</v>
      </c>
      <c r="V205" s="37">
        <f>(Таблица2[[#This Row],[Число нарушений кредитных договоров]]-MIN(O:O))/(MAX(O:O)-MIN(O:O))</f>
        <v>0</v>
      </c>
      <c r="W205" s="37">
        <f>((Таблица2[[#This Row],[Размер кредита]]-AVERAGE(D:D)))/STDEV(D:D)</f>
        <v>-0.45984339143116343</v>
      </c>
      <c r="X205" s="37">
        <f>((Таблица2[[#This Row],[Годовой доход]]-AVERAGE(G:G)))/STDEV(G:G)</f>
        <v>-0.944731537668002</v>
      </c>
      <c r="Y205" s="38">
        <f>(Таблица2[[#This Row],[Годовой доход]]-AVERAGE(G:G))/STDEV(G:G)</f>
        <v>-0.944731537668002</v>
      </c>
      <c r="Z205" s="38">
        <f>(Таблица2[[#This Row],[Текущий баланс кредитов]]-AVERAGE(P:P))/STDEV(P:P)</f>
        <v>-0.53217994978970018</v>
      </c>
      <c r="AA205" s="38">
        <f>(Таблица2[[#This Row],[Максимальный выданный кредит]]-AVERAGE(Q:Q))/STDEV(Q:Q)</f>
        <v>-0.10268578416547564</v>
      </c>
    </row>
    <row r="206" spans="1:27" x14ac:dyDescent="0.2">
      <c r="A206" s="7">
        <v>280</v>
      </c>
      <c r="B206" s="7" t="s">
        <v>389</v>
      </c>
      <c r="C206" s="7" t="s">
        <v>16</v>
      </c>
      <c r="D206" s="18">
        <v>401852</v>
      </c>
      <c r="E206" s="7" t="s">
        <v>28</v>
      </c>
      <c r="F206" s="7">
        <v>725</v>
      </c>
      <c r="G206" s="19">
        <v>1263785</v>
      </c>
      <c r="H206" s="7" t="s">
        <v>22</v>
      </c>
      <c r="I206" s="7" t="s">
        <v>19</v>
      </c>
      <c r="J206" s="7" t="s">
        <v>23</v>
      </c>
      <c r="K206" s="20">
        <v>15059.97</v>
      </c>
      <c r="L206">
        <v>15.9</v>
      </c>
      <c r="M206" s="7">
        <v>39</v>
      </c>
      <c r="N206" s="7">
        <v>6</v>
      </c>
      <c r="O206" s="7">
        <v>1</v>
      </c>
      <c r="P206" s="7">
        <v>58482</v>
      </c>
      <c r="Q206" s="7">
        <v>101376</v>
      </c>
      <c r="R206" s="8">
        <f>(Таблица2[[#This Row],[Кредитный рейтинг]]-MIN(F:F))/(MAX(F:F)-MIN(F:F))</f>
        <v>0.84242424242424241</v>
      </c>
      <c r="S206">
        <f>(Таблица2[[#This Row],[Срок кредитной истории (лет)]]-MIN(L:L))/(MAX(L:L)-MIN(L:L))</f>
        <v>0.25</v>
      </c>
      <c r="T206" s="8">
        <f>(Таблица2[[#This Row],[Срок с последнего нарушения кредитного договора (мес.)]]-MIN(M:M))/(MAX(M:M)-MIN(M:M))</f>
        <v>0.47560975609756095</v>
      </c>
      <c r="U206">
        <f>(Таблица2[[#This Row],[Количество кредитных карт]]-MIN(N:N))/(MAX(N:N)-MIN(N:N))</f>
        <v>9.7560975609756101E-2</v>
      </c>
      <c r="V206" s="37">
        <f>(Таблица2[[#This Row],[Число нарушений кредитных договоров]]-MIN(O:O))/(MAX(O:O)-MIN(O:O))</f>
        <v>0.14285714285714285</v>
      </c>
      <c r="W206" s="37">
        <f>((Таблица2[[#This Row],[Размер кредита]]-AVERAGE(D:D)))/STDEV(D:D)</f>
        <v>0.48662209767169184</v>
      </c>
      <c r="X206" s="37">
        <f>((Таблица2[[#This Row],[Годовой доход]]-AVERAGE(G:G)))/STDEV(G:G)</f>
        <v>-0.10830198919143334</v>
      </c>
      <c r="Y206" s="38">
        <f>(Таблица2[[#This Row],[Годовой доход]]-AVERAGE(G:G))/STDEV(G:G)</f>
        <v>-0.10830198919143334</v>
      </c>
      <c r="Z206" s="38">
        <f>(Таблица2[[#This Row],[Текущий баланс кредитов]]-AVERAGE(P:P))/STDEV(P:P)</f>
        <v>-0.7273607398732258</v>
      </c>
      <c r="AA206" s="38">
        <f>(Таблица2[[#This Row],[Максимальный выданный кредит]]-AVERAGE(Q:Q))/STDEV(Q:Q)</f>
        <v>-0.15151812479111054</v>
      </c>
    </row>
    <row r="207" spans="1:27" x14ac:dyDescent="0.2">
      <c r="A207" s="7">
        <v>282</v>
      </c>
      <c r="B207" s="7" t="s">
        <v>391</v>
      </c>
      <c r="C207" s="7" t="s">
        <v>16</v>
      </c>
      <c r="D207" s="18">
        <v>273482</v>
      </c>
      <c r="E207" s="7" t="s">
        <v>28</v>
      </c>
      <c r="F207" s="7">
        <v>693</v>
      </c>
      <c r="G207" s="19">
        <v>1115699</v>
      </c>
      <c r="H207" s="7" t="s">
        <v>22</v>
      </c>
      <c r="I207" s="7" t="s">
        <v>19</v>
      </c>
      <c r="J207" s="7" t="s">
        <v>23</v>
      </c>
      <c r="K207" s="20">
        <v>13667.27</v>
      </c>
      <c r="L207">
        <v>21.2</v>
      </c>
      <c r="M207" s="7">
        <v>51</v>
      </c>
      <c r="N207" s="7">
        <v>6</v>
      </c>
      <c r="O207" s="7">
        <v>0</v>
      </c>
      <c r="P207" s="7">
        <v>65683</v>
      </c>
      <c r="Q207" s="7">
        <v>109758</v>
      </c>
      <c r="R207" s="8">
        <f>(Таблица2[[#This Row],[Кредитный рейтинг]]-MIN(F:F))/(MAX(F:F)-MIN(F:F))</f>
        <v>0.64848484848484844</v>
      </c>
      <c r="S207">
        <f>(Таблица2[[#This Row],[Срок кредитной истории (лет)]]-MIN(L:L))/(MAX(L:L)-MIN(L:L))</f>
        <v>0.36622807017543857</v>
      </c>
      <c r="T207" s="8">
        <f>(Таблица2[[#This Row],[Срок с последнего нарушения кредитного договора (мес.)]]-MIN(M:M))/(MAX(M:M)-MIN(M:M))</f>
        <v>0.62195121951219512</v>
      </c>
      <c r="U207">
        <f>(Таблица2[[#This Row],[Количество кредитных карт]]-MIN(N:N))/(MAX(N:N)-MIN(N:N))</f>
        <v>9.7560975609756101E-2</v>
      </c>
      <c r="V207" s="37">
        <f>(Таблица2[[#This Row],[Число нарушений кредитных договоров]]-MIN(O:O))/(MAX(O:O)-MIN(O:O))</f>
        <v>0</v>
      </c>
      <c r="W207" s="37">
        <f>((Таблица2[[#This Row],[Размер кредита]]-AVERAGE(D:D)))/STDEV(D:D)</f>
        <v>-0.19958890244202096</v>
      </c>
      <c r="X207" s="37">
        <f>((Таблица2[[#This Row],[Годовой доход]]-AVERAGE(G:G)))/STDEV(G:G)</f>
        <v>-0.28782316286622478</v>
      </c>
      <c r="Y207" s="38">
        <f>(Таблица2[[#This Row],[Годовой доход]]-AVERAGE(G:G))/STDEV(G:G)</f>
        <v>-0.28782316286622478</v>
      </c>
      <c r="Z207" s="38">
        <f>(Таблица2[[#This Row],[Текущий баланс кредитов]]-AVERAGE(P:P))/STDEV(P:P)</f>
        <v>-0.70286619701175024</v>
      </c>
      <c r="AA207" s="38">
        <f>(Таблица2[[#This Row],[Максимальный выданный кредит]]-AVERAGE(Q:Q))/STDEV(Q:Q)</f>
        <v>-0.14942342519886026</v>
      </c>
    </row>
    <row r="208" spans="1:27" x14ac:dyDescent="0.2">
      <c r="A208" s="8">
        <v>283</v>
      </c>
      <c r="B208" s="8" t="s">
        <v>392</v>
      </c>
      <c r="C208" s="8" t="s">
        <v>16</v>
      </c>
      <c r="D208" s="21">
        <v>323708</v>
      </c>
      <c r="E208" s="8" t="s">
        <v>17</v>
      </c>
      <c r="F208" s="8">
        <v>723</v>
      </c>
      <c r="G208" s="22">
        <v>1640061</v>
      </c>
      <c r="H208" s="8" t="s">
        <v>29</v>
      </c>
      <c r="I208" s="8" t="s">
        <v>32</v>
      </c>
      <c r="J208" s="8" t="s">
        <v>23</v>
      </c>
      <c r="K208" s="23">
        <v>21047.439999999999</v>
      </c>
      <c r="L208">
        <v>20.8</v>
      </c>
      <c r="M208" s="8">
        <v>31</v>
      </c>
      <c r="N208" s="8">
        <v>14</v>
      </c>
      <c r="O208" s="8">
        <v>0</v>
      </c>
      <c r="P208" s="8">
        <v>546782</v>
      </c>
      <c r="Q208" s="8">
        <v>924242</v>
      </c>
      <c r="R208" s="8">
        <f>(Таблица2[[#This Row],[Кредитный рейтинг]]-MIN(F:F))/(MAX(F:F)-MIN(F:F))</f>
        <v>0.83030303030303032</v>
      </c>
      <c r="S208">
        <f>(Таблица2[[#This Row],[Срок кредитной истории (лет)]]-MIN(L:L))/(MAX(L:L)-MIN(L:L))</f>
        <v>0.35745614035087719</v>
      </c>
      <c r="T208" s="8">
        <f>(Таблица2[[#This Row],[Срок с последнего нарушения кредитного договора (мес.)]]-MIN(M:M))/(MAX(M:M)-MIN(M:M))</f>
        <v>0.37804878048780488</v>
      </c>
      <c r="U208">
        <f>(Таблица2[[#This Row],[Количество кредитных карт]]-MIN(N:N))/(MAX(N:N)-MIN(N:N))</f>
        <v>0.29268292682926828</v>
      </c>
      <c r="V208" s="37">
        <f>(Таблица2[[#This Row],[Число нарушений кредитных договоров]]-MIN(O:O))/(MAX(O:O)-MIN(O:O))</f>
        <v>0</v>
      </c>
      <c r="W208" s="37">
        <f>((Таблица2[[#This Row],[Размер кредита]]-AVERAGE(D:D)))/STDEV(D:D)</f>
        <v>6.8897766497071827E-2</v>
      </c>
      <c r="X208" s="37">
        <f>((Таблица2[[#This Row],[Годовой доход]]-AVERAGE(G:G)))/STDEV(G:G)</f>
        <v>0.34784855269406439</v>
      </c>
      <c r="Y208" s="38">
        <f>(Таблица2[[#This Row],[Годовой доход]]-AVERAGE(G:G))/STDEV(G:G)</f>
        <v>0.34784855269406439</v>
      </c>
      <c r="Z208" s="38">
        <f>(Таблица2[[#This Row],[Текущий баланс кредитов]]-AVERAGE(P:P))/STDEV(P:P)</f>
        <v>0.93361485785743936</v>
      </c>
      <c r="AA208" s="38">
        <f>(Таблица2[[#This Row],[Максимальный выданный кредит]]-AVERAGE(Q:Q))/STDEV(Q:Q)</f>
        <v>5.4119798696912684E-2</v>
      </c>
    </row>
    <row r="209" spans="1:27" x14ac:dyDescent="0.2">
      <c r="A209" s="8">
        <v>284</v>
      </c>
      <c r="B209" s="8" t="s">
        <v>394</v>
      </c>
      <c r="C209" s="8" t="s">
        <v>34</v>
      </c>
      <c r="D209" s="21">
        <v>88528</v>
      </c>
      <c r="E209" s="8" t="s">
        <v>17</v>
      </c>
      <c r="F209" s="8">
        <v>696</v>
      </c>
      <c r="G209" s="22">
        <v>993833</v>
      </c>
      <c r="H209" s="8" t="s">
        <v>42</v>
      </c>
      <c r="I209" s="8" t="s">
        <v>32</v>
      </c>
      <c r="J209" s="8" t="s">
        <v>23</v>
      </c>
      <c r="K209" s="23">
        <v>2550.94</v>
      </c>
      <c r="L209">
        <v>11.5</v>
      </c>
      <c r="M209" s="8">
        <v>35</v>
      </c>
      <c r="N209" s="8">
        <v>11</v>
      </c>
      <c r="O209" s="8">
        <v>0</v>
      </c>
      <c r="P209" s="8">
        <v>38532</v>
      </c>
      <c r="Q209" s="8">
        <v>241142</v>
      </c>
      <c r="R209" s="8">
        <f>(Таблица2[[#This Row],[Кредитный рейтинг]]-MIN(F:F))/(MAX(F:F)-MIN(F:F))</f>
        <v>0.66666666666666663</v>
      </c>
      <c r="S209">
        <f>(Таблица2[[#This Row],[Срок кредитной истории (лет)]]-MIN(L:L))/(MAX(L:L)-MIN(L:L))</f>
        <v>0.15350877192982457</v>
      </c>
      <c r="T209" s="8">
        <f>(Таблица2[[#This Row],[Срок с последнего нарушения кредитного договора (мес.)]]-MIN(M:M))/(MAX(M:M)-MIN(M:M))</f>
        <v>0.42682926829268292</v>
      </c>
      <c r="U209">
        <f>(Таблица2[[#This Row],[Количество кредитных карт]]-MIN(N:N))/(MAX(N:N)-MIN(N:N))</f>
        <v>0.21951219512195122</v>
      </c>
      <c r="V209" s="37">
        <f>(Таблица2[[#This Row],[Число нарушений кредитных договоров]]-MIN(O:O))/(MAX(O:O)-MIN(O:O))</f>
        <v>0</v>
      </c>
      <c r="W209" s="37">
        <f>((Таблица2[[#This Row],[Размер кредита]]-AVERAGE(D:D)))/STDEV(D:D)</f>
        <v>-1.1882737144310498</v>
      </c>
      <c r="X209" s="37">
        <f>((Таблица2[[#This Row],[Годовой доход]]-AVERAGE(G:G)))/STDEV(G:G)</f>
        <v>-0.43555844743770444</v>
      </c>
      <c r="Y209" s="38">
        <f>(Таблица2[[#This Row],[Годовой доход]]-AVERAGE(G:G))/STDEV(G:G)</f>
        <v>-0.43555844743770444</v>
      </c>
      <c r="Z209" s="38">
        <f>(Таблица2[[#This Row],[Текущий баланс кредитов]]-AVERAGE(P:P))/STDEV(P:P)</f>
        <v>-0.79522161059763041</v>
      </c>
      <c r="AA209" s="38">
        <f>(Таблица2[[#This Row],[Максимальный выданный кредит]]-AVERAGE(Q:Q))/STDEV(Q:Q)</f>
        <v>-0.11658997122269593</v>
      </c>
    </row>
    <row r="210" spans="1:27" x14ac:dyDescent="0.2">
      <c r="A210" s="8">
        <v>288</v>
      </c>
      <c r="B210" s="8" t="s">
        <v>397</v>
      </c>
      <c r="C210" s="8" t="s">
        <v>16</v>
      </c>
      <c r="D210" s="21">
        <v>110902</v>
      </c>
      <c r="E210" s="8" t="s">
        <v>17</v>
      </c>
      <c r="F210" s="8">
        <v>697</v>
      </c>
      <c r="G210" s="22">
        <v>2202917</v>
      </c>
      <c r="H210" s="8" t="s">
        <v>31</v>
      </c>
      <c r="I210" s="8" t="s">
        <v>32</v>
      </c>
      <c r="J210" s="8" t="s">
        <v>23</v>
      </c>
      <c r="K210" s="23">
        <v>30290.18</v>
      </c>
      <c r="L210">
        <v>17.600000000000001</v>
      </c>
      <c r="M210" s="8"/>
      <c r="N210" s="8">
        <v>20</v>
      </c>
      <c r="O210" s="8">
        <v>0</v>
      </c>
      <c r="P210" s="8">
        <v>104291</v>
      </c>
      <c r="Q210" s="8">
        <v>377366</v>
      </c>
      <c r="R210" s="8">
        <f>(Таблица2[[#This Row],[Кредитный рейтинг]]-MIN(F:F))/(MAX(F:F)-MIN(F:F))</f>
        <v>0.67272727272727273</v>
      </c>
      <c r="S210">
        <f>(Таблица2[[#This Row],[Срок кредитной истории (лет)]]-MIN(L:L))/(MAX(L:L)-MIN(L:L))</f>
        <v>0.28728070175438597</v>
      </c>
      <c r="T210" s="8">
        <f>(Таблица2[[#This Row],[Срок с последнего нарушения кредитного договора (мес.)]]-MIN(M:M))/(MAX(M:M)-MIN(M:M))</f>
        <v>0</v>
      </c>
      <c r="U210">
        <f>(Таблица2[[#This Row],[Количество кредитных карт]]-MIN(N:N))/(MAX(N:N)-MIN(N:N))</f>
        <v>0.43902439024390244</v>
      </c>
      <c r="V210" s="37">
        <f>(Таблица2[[#This Row],[Число нарушений кредитных договоров]]-MIN(O:O))/(MAX(O:O)-MIN(O:O))</f>
        <v>0</v>
      </c>
      <c r="W210" s="37">
        <f>((Таблица2[[#This Row],[Размер кредита]]-AVERAGE(D:D)))/STDEV(D:D)</f>
        <v>-1.0686719000153435</v>
      </c>
      <c r="X210" s="37">
        <f>((Таблица2[[#This Row],[Годовой доход]]-AVERAGE(G:G)))/STDEV(G:G)</f>
        <v>1.0301856387784911</v>
      </c>
      <c r="Y210" s="38">
        <f>(Таблица2[[#This Row],[Годовой доход]]-AVERAGE(G:G))/STDEV(G:G)</f>
        <v>1.0301856387784911</v>
      </c>
      <c r="Z210" s="38">
        <f>(Таблица2[[#This Row],[Текущий баланс кредитов]]-AVERAGE(P:P))/STDEV(P:P)</f>
        <v>-0.57153925480985479</v>
      </c>
      <c r="AA210" s="38">
        <f>(Таблица2[[#This Row],[Максимальный выданный кредит]]-AVERAGE(Q:Q))/STDEV(Q:Q)</f>
        <v>-8.2546979424234848E-2</v>
      </c>
    </row>
    <row r="211" spans="1:27" x14ac:dyDescent="0.2">
      <c r="A211" s="7">
        <v>289</v>
      </c>
      <c r="B211" s="7" t="s">
        <v>399</v>
      </c>
      <c r="C211" s="7" t="s">
        <v>16</v>
      </c>
      <c r="D211" s="18">
        <v>132022</v>
      </c>
      <c r="E211" s="7" t="s">
        <v>17</v>
      </c>
      <c r="F211" s="7">
        <v>727</v>
      </c>
      <c r="G211" s="19">
        <v>855095</v>
      </c>
      <c r="H211" s="7" t="s">
        <v>55</v>
      </c>
      <c r="I211" s="7" t="s">
        <v>32</v>
      </c>
      <c r="J211" s="7" t="s">
        <v>23</v>
      </c>
      <c r="K211" s="20">
        <v>14180.08</v>
      </c>
      <c r="L211">
        <v>15.7</v>
      </c>
      <c r="M211" s="7">
        <v>55</v>
      </c>
      <c r="N211" s="7">
        <v>10</v>
      </c>
      <c r="O211" s="7">
        <v>0</v>
      </c>
      <c r="P211" s="7">
        <v>130131</v>
      </c>
      <c r="Q211" s="7">
        <v>251108</v>
      </c>
      <c r="R211" s="8">
        <f>(Таблица2[[#This Row],[Кредитный рейтинг]]-MIN(F:F))/(MAX(F:F)-MIN(F:F))</f>
        <v>0.8545454545454545</v>
      </c>
      <c r="S211">
        <f>(Таблица2[[#This Row],[Срок кредитной истории (лет)]]-MIN(L:L))/(MAX(L:L)-MIN(L:L))</f>
        <v>0.24561403508771928</v>
      </c>
      <c r="T211" s="8">
        <f>(Таблица2[[#This Row],[Срок с последнего нарушения кредитного договора (мес.)]]-MIN(M:M))/(MAX(M:M)-MIN(M:M))</f>
        <v>0.67073170731707321</v>
      </c>
      <c r="U211">
        <f>(Таблица2[[#This Row],[Количество кредитных карт]]-MIN(N:N))/(MAX(N:N)-MIN(N:N))</f>
        <v>0.1951219512195122</v>
      </c>
      <c r="V211" s="37">
        <f>(Таблица2[[#This Row],[Число нарушений кредитных договоров]]-MIN(O:O))/(MAX(O:O)-MIN(O:O))</f>
        <v>0</v>
      </c>
      <c r="W211" s="37">
        <f>((Таблица2[[#This Row],[Размер кредита]]-AVERAGE(D:D)))/STDEV(D:D)</f>
        <v>-0.95577343213031118</v>
      </c>
      <c r="X211" s="37">
        <f>((Таблица2[[#This Row],[Годовой доход]]-AVERAGE(G:G)))/STDEV(G:G)</f>
        <v>-0.60374726064957596</v>
      </c>
      <c r="Y211" s="38">
        <f>(Таблица2[[#This Row],[Годовой доход]]-AVERAGE(G:G))/STDEV(G:G)</f>
        <v>-0.60374726064957596</v>
      </c>
      <c r="Z211" s="38">
        <f>(Таблица2[[#This Row],[Текущий баланс кредитов]]-AVERAGE(P:P))/STDEV(P:P)</f>
        <v>-0.48364326987157841</v>
      </c>
      <c r="AA211" s="38">
        <f>(Таблица2[[#This Row],[Максимальный выданный кредит]]-AVERAGE(Q:Q))/STDEV(Q:Q)</f>
        <v>-0.11409942288860309</v>
      </c>
    </row>
    <row r="212" spans="1:27" x14ac:dyDescent="0.2">
      <c r="A212" s="8">
        <v>290</v>
      </c>
      <c r="B212" s="8" t="s">
        <v>400</v>
      </c>
      <c r="C212" s="8" t="s">
        <v>16</v>
      </c>
      <c r="D212" s="21">
        <v>277948</v>
      </c>
      <c r="E212" s="8" t="s">
        <v>17</v>
      </c>
      <c r="F212" s="8">
        <v>707</v>
      </c>
      <c r="G212" s="22">
        <v>1118948</v>
      </c>
      <c r="H212" s="8" t="s">
        <v>22</v>
      </c>
      <c r="I212" s="8" t="s">
        <v>32</v>
      </c>
      <c r="J212" s="8" t="s">
        <v>23</v>
      </c>
      <c r="K212" s="23">
        <v>29465.58</v>
      </c>
      <c r="L212">
        <v>20.6</v>
      </c>
      <c r="M212" s="8">
        <v>63</v>
      </c>
      <c r="N212" s="8">
        <v>11</v>
      </c>
      <c r="O212" s="8">
        <v>1</v>
      </c>
      <c r="P212" s="8">
        <v>66994</v>
      </c>
      <c r="Q212" s="8">
        <v>129294</v>
      </c>
      <c r="R212" s="8">
        <f>(Таблица2[[#This Row],[Кредитный рейтинг]]-MIN(F:F))/(MAX(F:F)-MIN(F:F))</f>
        <v>0.73333333333333328</v>
      </c>
      <c r="S212">
        <f>(Таблица2[[#This Row],[Срок кредитной истории (лет)]]-MIN(L:L))/(MAX(L:L)-MIN(L:L))</f>
        <v>0.35307017543859653</v>
      </c>
      <c r="T212" s="8">
        <f>(Таблица2[[#This Row],[Срок с последнего нарушения кредитного договора (мес.)]]-MIN(M:M))/(MAX(M:M)-MIN(M:M))</f>
        <v>0.76829268292682928</v>
      </c>
      <c r="U212">
        <f>(Таблица2[[#This Row],[Количество кредитных карт]]-MIN(N:N))/(MAX(N:N)-MIN(N:N))</f>
        <v>0.21951219512195122</v>
      </c>
      <c r="V212" s="37">
        <f>(Таблица2[[#This Row],[Число нарушений кредитных договоров]]-MIN(O:O))/(MAX(O:O)-MIN(O:O))</f>
        <v>0.14285714285714285</v>
      </c>
      <c r="W212" s="37">
        <f>((Таблица2[[#This Row],[Размер кредита]]-AVERAGE(D:D)))/STDEV(D:D)</f>
        <v>-0.17571558058716513</v>
      </c>
      <c r="X212" s="37">
        <f>((Таблица2[[#This Row],[Годовой доход]]-AVERAGE(G:G)))/STDEV(G:G)</f>
        <v>-0.28388447660777094</v>
      </c>
      <c r="Y212" s="38">
        <f>(Таблица2[[#This Row],[Годовой доход]]-AVERAGE(G:G))/STDEV(G:G)</f>
        <v>-0.28388447660777094</v>
      </c>
      <c r="Z212" s="38">
        <f>(Таблица2[[#This Row],[Текущий баланс кредитов]]-AVERAGE(P:P))/STDEV(P:P)</f>
        <v>-0.6984067683641465</v>
      </c>
      <c r="AA212" s="38">
        <f>(Таблица2[[#This Row],[Максимальный выданный кредит]]-AVERAGE(Q:Q))/STDEV(Q:Q)</f>
        <v>-0.14454129071613522</v>
      </c>
    </row>
    <row r="213" spans="1:27" x14ac:dyDescent="0.2">
      <c r="A213" s="8">
        <v>291</v>
      </c>
      <c r="B213" s="8" t="s">
        <v>401</v>
      </c>
      <c r="C213" s="8" t="s">
        <v>16</v>
      </c>
      <c r="D213" s="21">
        <v>219186</v>
      </c>
      <c r="E213" s="8" t="s">
        <v>17</v>
      </c>
      <c r="F213" s="8">
        <v>748</v>
      </c>
      <c r="G213" s="22">
        <v>2233697</v>
      </c>
      <c r="H213" s="8" t="s">
        <v>29</v>
      </c>
      <c r="I213" s="8" t="s">
        <v>19</v>
      </c>
      <c r="J213" s="8" t="s">
        <v>23</v>
      </c>
      <c r="K213" s="23">
        <v>14779.72</v>
      </c>
      <c r="L213">
        <v>20.7</v>
      </c>
      <c r="M213" s="8">
        <v>37</v>
      </c>
      <c r="N213" s="8">
        <v>11</v>
      </c>
      <c r="O213" s="8">
        <v>0</v>
      </c>
      <c r="P213" s="8">
        <v>281618</v>
      </c>
      <c r="Q213" s="8">
        <v>939708</v>
      </c>
      <c r="R213" s="8">
        <f>(Таблица2[[#This Row],[Кредитный рейтинг]]-MIN(F:F))/(MAX(F:F)-MIN(F:F))</f>
        <v>0.98181818181818181</v>
      </c>
      <c r="S213">
        <f>(Таблица2[[#This Row],[Срок кредитной истории (лет)]]-MIN(L:L))/(MAX(L:L)-MIN(L:L))</f>
        <v>0.35526315789473684</v>
      </c>
      <c r="T213" s="8">
        <f>(Таблица2[[#This Row],[Срок с последнего нарушения кредитного договора (мес.)]]-MIN(M:M))/(MAX(M:M)-MIN(M:M))</f>
        <v>0.45121951219512196</v>
      </c>
      <c r="U213">
        <f>(Таблица2[[#This Row],[Количество кредитных карт]]-MIN(N:N))/(MAX(N:N)-MIN(N:N))</f>
        <v>0.21951219512195122</v>
      </c>
      <c r="V213" s="37">
        <f>(Таблица2[[#This Row],[Число нарушений кредитных договоров]]-MIN(O:O))/(MAX(O:O)-MIN(O:O))</f>
        <v>0</v>
      </c>
      <c r="W213" s="37">
        <f>((Таблица2[[#This Row],[Размер кредита]]-AVERAGE(D:D)))/STDEV(D:D)</f>
        <v>-0.48983204696312521</v>
      </c>
      <c r="X213" s="37">
        <f>((Таблица2[[#This Row],[Годовой доход]]-AVERAGE(G:G)))/STDEV(G:G)</f>
        <v>1.0674995085954224</v>
      </c>
      <c r="Y213" s="38">
        <f>(Таблица2[[#This Row],[Годовой доход]]-AVERAGE(G:G))/STDEV(G:G)</f>
        <v>1.0674995085954224</v>
      </c>
      <c r="Z213" s="38">
        <f>(Таблица2[[#This Row],[Текущий баланс кредитов]]-AVERAGE(P:P))/STDEV(P:P)</f>
        <v>3.1646941829067264E-2</v>
      </c>
      <c r="AA213" s="38">
        <f>(Таблица2[[#This Row],[Максимальный выданный кредит]]-AVERAGE(Q:Q))/STDEV(Q:Q)</f>
        <v>5.7984821829070013E-2</v>
      </c>
    </row>
    <row r="214" spans="1:27" x14ac:dyDescent="0.2">
      <c r="A214" s="8">
        <v>292</v>
      </c>
      <c r="B214" s="8" t="s">
        <v>402</v>
      </c>
      <c r="C214" s="8" t="s">
        <v>16</v>
      </c>
      <c r="D214" s="21">
        <v>178684</v>
      </c>
      <c r="E214" s="8" t="s">
        <v>17</v>
      </c>
      <c r="F214" s="8">
        <v>739</v>
      </c>
      <c r="G214" s="22">
        <v>1176727</v>
      </c>
      <c r="H214" s="8" t="s">
        <v>42</v>
      </c>
      <c r="I214" s="8" t="s">
        <v>32</v>
      </c>
      <c r="J214" s="8" t="s">
        <v>23</v>
      </c>
      <c r="K214" s="23">
        <v>19514.14</v>
      </c>
      <c r="L214">
        <v>19</v>
      </c>
      <c r="M214" s="8">
        <v>45</v>
      </c>
      <c r="N214" s="8">
        <v>11</v>
      </c>
      <c r="O214" s="8">
        <v>0</v>
      </c>
      <c r="P214" s="8">
        <v>192337</v>
      </c>
      <c r="Q214" s="8">
        <v>281534</v>
      </c>
      <c r="R214" s="8">
        <f>(Таблица2[[#This Row],[Кредитный рейтинг]]-MIN(F:F))/(MAX(F:F)-MIN(F:F))</f>
        <v>0.92727272727272725</v>
      </c>
      <c r="S214">
        <f>(Таблица2[[#This Row],[Срок кредитной истории (лет)]]-MIN(L:L))/(MAX(L:L)-MIN(L:L))</f>
        <v>0.31798245614035087</v>
      </c>
      <c r="T214" s="8">
        <f>(Таблица2[[#This Row],[Срок с последнего нарушения кредитного договора (мес.)]]-MIN(M:M))/(MAX(M:M)-MIN(M:M))</f>
        <v>0.54878048780487809</v>
      </c>
      <c r="U214">
        <f>(Таблица2[[#This Row],[Количество кредитных карт]]-MIN(N:N))/(MAX(N:N)-MIN(N:N))</f>
        <v>0.21951219512195122</v>
      </c>
      <c r="V214" s="37">
        <f>(Таблица2[[#This Row],[Число нарушений кредитных договоров]]-MIN(O:O))/(MAX(O:O)-MIN(O:O))</f>
        <v>0</v>
      </c>
      <c r="W214" s="37">
        <f>((Таблица2[[#This Row],[Размер кредита]]-AVERAGE(D:D)))/STDEV(D:D)</f>
        <v>-0.70633837964681756</v>
      </c>
      <c r="X214" s="37">
        <f>((Таблица2[[#This Row],[Годовой доход]]-AVERAGE(G:G)))/STDEV(G:G)</f>
        <v>-0.2138403543156179</v>
      </c>
      <c r="Y214" s="38">
        <f>(Таблица2[[#This Row],[Годовой доход]]-AVERAGE(G:G))/STDEV(G:G)</f>
        <v>-0.2138403543156179</v>
      </c>
      <c r="Z214" s="38">
        <f>(Таблица2[[#This Row],[Текущий баланс кредитов]]-AVERAGE(P:P))/STDEV(P:P)</f>
        <v>-0.27204661201281582</v>
      </c>
      <c r="AA214" s="38">
        <f>(Таблица2[[#This Row],[Максимальный выданный кредит]]-AVERAGE(Q:Q))/STDEV(Q:Q)</f>
        <v>-0.10649582830571037</v>
      </c>
    </row>
    <row r="215" spans="1:27" x14ac:dyDescent="0.2">
      <c r="A215" s="7">
        <v>293</v>
      </c>
      <c r="B215" s="7" t="s">
        <v>403</v>
      </c>
      <c r="C215" s="7" t="s">
        <v>16</v>
      </c>
      <c r="D215" s="18">
        <v>108526</v>
      </c>
      <c r="E215" s="7" t="s">
        <v>17</v>
      </c>
      <c r="F215" s="7">
        <v>743</v>
      </c>
      <c r="G215" s="19">
        <v>1312045</v>
      </c>
      <c r="H215" s="7" t="s">
        <v>55</v>
      </c>
      <c r="I215" s="7" t="s">
        <v>19</v>
      </c>
      <c r="J215" s="7" t="s">
        <v>78</v>
      </c>
      <c r="K215" s="20">
        <v>7380.17</v>
      </c>
      <c r="L215">
        <v>22.5</v>
      </c>
      <c r="M215" s="7">
        <v>56</v>
      </c>
      <c r="N215" s="7">
        <v>10</v>
      </c>
      <c r="O215" s="7">
        <v>1</v>
      </c>
      <c r="P215" s="7">
        <v>71953</v>
      </c>
      <c r="Q215" s="7">
        <v>108504</v>
      </c>
      <c r="R215" s="8">
        <f>(Таблица2[[#This Row],[Кредитный рейтинг]]-MIN(F:F))/(MAX(F:F)-MIN(F:F))</f>
        <v>0.95151515151515154</v>
      </c>
      <c r="S215">
        <f>(Таблица2[[#This Row],[Срок кредитной истории (лет)]]-MIN(L:L))/(MAX(L:L)-MIN(L:L))</f>
        <v>0.39473684210526316</v>
      </c>
      <c r="T215" s="8">
        <f>(Таблица2[[#This Row],[Срок с последнего нарушения кредитного договора (мес.)]]-MIN(M:M))/(MAX(M:M)-MIN(M:M))</f>
        <v>0.68292682926829273</v>
      </c>
      <c r="U215">
        <f>(Таблица2[[#This Row],[Количество кредитных карт]]-MIN(N:N))/(MAX(N:N)-MIN(N:N))</f>
        <v>0.1951219512195122</v>
      </c>
      <c r="V215" s="37">
        <f>(Таблица2[[#This Row],[Число нарушений кредитных договоров]]-MIN(O:O))/(MAX(O:O)-MIN(O:O))</f>
        <v>0.14285714285714285</v>
      </c>
      <c r="W215" s="37">
        <f>((Таблица2[[#This Row],[Размер кредита]]-AVERAGE(D:D)))/STDEV(D:D)</f>
        <v>-1.0813729776524097</v>
      </c>
      <c r="X215" s="37">
        <f>((Таблица2[[#This Row],[Годовой доход]]-AVERAGE(G:G)))/STDEV(G:G)</f>
        <v>-4.97975266389609E-2</v>
      </c>
      <c r="Y215" s="38">
        <f>(Таблица2[[#This Row],[Годовой доход]]-AVERAGE(G:G))/STDEV(G:G)</f>
        <v>-4.97975266389609E-2</v>
      </c>
      <c r="Z215" s="38">
        <f>(Таблица2[[#This Row],[Текущий баланс кредитов]]-AVERAGE(P:P))/STDEV(P:P)</f>
        <v>-0.68153849478408024</v>
      </c>
      <c r="AA215" s="38">
        <f>(Таблица2[[#This Row],[Максимальный выданный кредит]]-AVERAGE(Q:Q))/STDEV(Q:Q)</f>
        <v>-0.14973680545281898</v>
      </c>
    </row>
    <row r="216" spans="1:27" x14ac:dyDescent="0.2">
      <c r="A216" s="7">
        <v>295</v>
      </c>
      <c r="B216" s="7" t="s">
        <v>404</v>
      </c>
      <c r="C216" s="7" t="s">
        <v>16</v>
      </c>
      <c r="D216" s="18">
        <v>205524</v>
      </c>
      <c r="E216" s="7" t="s">
        <v>17</v>
      </c>
      <c r="F216" s="7">
        <v>676</v>
      </c>
      <c r="G216" s="19">
        <v>1167132</v>
      </c>
      <c r="H216" s="7"/>
      <c r="I216" s="7" t="s">
        <v>19</v>
      </c>
      <c r="J216" s="7" t="s">
        <v>23</v>
      </c>
      <c r="K216" s="20">
        <v>18479.59</v>
      </c>
      <c r="L216">
        <v>17</v>
      </c>
      <c r="M216" s="7">
        <v>41</v>
      </c>
      <c r="N216" s="7">
        <v>19</v>
      </c>
      <c r="O216" s="7">
        <v>0</v>
      </c>
      <c r="P216" s="7">
        <v>592249</v>
      </c>
      <c r="Q216" s="7">
        <v>864754</v>
      </c>
      <c r="R216" s="8">
        <f>(Таблица2[[#This Row],[Кредитный рейтинг]]-MIN(F:F))/(MAX(F:F)-MIN(F:F))</f>
        <v>0.54545454545454541</v>
      </c>
      <c r="S216">
        <f>(Таблица2[[#This Row],[Срок кредитной истории (лет)]]-MIN(L:L))/(MAX(L:L)-MIN(L:L))</f>
        <v>0.27412280701754382</v>
      </c>
      <c r="T216" s="8">
        <f>(Таблица2[[#This Row],[Срок с последнего нарушения кредитного договора (мес.)]]-MIN(M:M))/(MAX(M:M)-MIN(M:M))</f>
        <v>0.5</v>
      </c>
      <c r="U216">
        <f>(Таблица2[[#This Row],[Количество кредитных карт]]-MIN(N:N))/(MAX(N:N)-MIN(N:N))</f>
        <v>0.41463414634146339</v>
      </c>
      <c r="V216" s="37">
        <f>(Таблица2[[#This Row],[Число нарушений кредитных договоров]]-MIN(O:O))/(MAX(O:O)-MIN(O:O))</f>
        <v>0</v>
      </c>
      <c r="W216" s="37">
        <f>((Таблица2[[#This Row],[Размер кредита]]-AVERAGE(D:D)))/STDEV(D:D)</f>
        <v>-0.5628632433762556</v>
      </c>
      <c r="X216" s="37">
        <f>((Таблица2[[#This Row],[Годовой доход]]-AVERAGE(G:G)))/STDEV(G:G)</f>
        <v>-0.22547214706719215</v>
      </c>
      <c r="Y216" s="38">
        <f>(Таблица2[[#This Row],[Годовой доход]]-AVERAGE(G:G))/STDEV(G:G)</f>
        <v>-0.22547214706719215</v>
      </c>
      <c r="Z216" s="38">
        <f>(Таблица2[[#This Row],[Текущий баланс кредитов]]-AVERAGE(P:P))/STDEV(P:P)</f>
        <v>1.088273013708392</v>
      </c>
      <c r="AA216" s="38">
        <f>(Таблица2[[#This Row],[Максимальный выданный кредит]]-AVERAGE(Q:Q))/STDEV(Q:Q)</f>
        <v>3.9253479281047256E-2</v>
      </c>
    </row>
    <row r="217" spans="1:27" x14ac:dyDescent="0.2">
      <c r="A217" s="7">
        <v>296</v>
      </c>
      <c r="B217" s="7" t="s">
        <v>405</v>
      </c>
      <c r="C217" s="7" t="s">
        <v>34</v>
      </c>
      <c r="D217" s="18">
        <v>134618</v>
      </c>
      <c r="E217" s="7" t="s">
        <v>17</v>
      </c>
      <c r="F217" s="7">
        <v>746</v>
      </c>
      <c r="G217" s="19">
        <v>968905</v>
      </c>
      <c r="H217" s="7" t="s">
        <v>37</v>
      </c>
      <c r="I217" s="7" t="s">
        <v>32</v>
      </c>
      <c r="J217" s="7" t="s">
        <v>23</v>
      </c>
      <c r="K217" s="20">
        <v>16196.74</v>
      </c>
      <c r="L217">
        <v>9.3000000000000007</v>
      </c>
      <c r="M217" s="7"/>
      <c r="N217" s="7">
        <v>17</v>
      </c>
      <c r="O217" s="7">
        <v>0</v>
      </c>
      <c r="P217" s="7">
        <v>202540</v>
      </c>
      <c r="Q217" s="7">
        <v>1061170</v>
      </c>
      <c r="R217" s="8">
        <f>(Таблица2[[#This Row],[Кредитный рейтинг]]-MIN(F:F))/(MAX(F:F)-MIN(F:F))</f>
        <v>0.96969696969696972</v>
      </c>
      <c r="S217">
        <f>(Таблица2[[#This Row],[Срок кредитной истории (лет)]]-MIN(L:L))/(MAX(L:L)-MIN(L:L))</f>
        <v>0.10526315789473685</v>
      </c>
      <c r="T217" s="8">
        <f>(Таблица2[[#This Row],[Срок с последнего нарушения кредитного договора (мес.)]]-MIN(M:M))/(MAX(M:M)-MIN(M:M))</f>
        <v>0</v>
      </c>
      <c r="U217">
        <f>(Таблица2[[#This Row],[Количество кредитных карт]]-MIN(N:N))/(MAX(N:N)-MIN(N:N))</f>
        <v>0.36585365853658536</v>
      </c>
      <c r="V217" s="37">
        <f>(Таблица2[[#This Row],[Число нарушений кредитных договоров]]-MIN(O:O))/(MAX(O:O)-MIN(O:O))</f>
        <v>0</v>
      </c>
      <c r="W217" s="37">
        <f>((Таблица2[[#This Row],[Размер кредита]]-AVERAGE(D:D)))/STDEV(D:D)</f>
        <v>-0.94189632878610929</v>
      </c>
      <c r="X217" s="37">
        <f>((Таблица2[[#This Row],[Годовой доход]]-AVERAGE(G:G)))/STDEV(G:G)</f>
        <v>-0.46577807533882404</v>
      </c>
      <c r="Y217" s="38">
        <f>(Таблица2[[#This Row],[Годовой доход]]-AVERAGE(G:G))/STDEV(G:G)</f>
        <v>-0.46577807533882404</v>
      </c>
      <c r="Z217" s="38">
        <f>(Таблица2[[#This Row],[Текущий баланс кредитов]]-AVERAGE(P:P))/STDEV(P:P)</f>
        <v>-0.23734062384233462</v>
      </c>
      <c r="AA217" s="38">
        <f>(Таблица2[[#This Row],[Максимальный выданный кредит]]-AVERAGE(Q:Q))/STDEV(Q:Q)</f>
        <v>8.833872326952602E-2</v>
      </c>
    </row>
    <row r="218" spans="1:27" x14ac:dyDescent="0.2">
      <c r="A218" s="7">
        <v>297</v>
      </c>
      <c r="B218" s="7" t="s">
        <v>406</v>
      </c>
      <c r="C218" s="7" t="s">
        <v>16</v>
      </c>
      <c r="D218" s="18">
        <v>94974</v>
      </c>
      <c r="E218" s="7" t="s">
        <v>17</v>
      </c>
      <c r="F218" s="7">
        <v>694</v>
      </c>
      <c r="G218" s="19">
        <v>301093</v>
      </c>
      <c r="H218" s="7" t="s">
        <v>74</v>
      </c>
      <c r="I218" s="7" t="s">
        <v>32</v>
      </c>
      <c r="J218" s="7" t="s">
        <v>23</v>
      </c>
      <c r="K218" s="20">
        <v>4842.53</v>
      </c>
      <c r="L218">
        <v>14.8</v>
      </c>
      <c r="M218" s="7"/>
      <c r="N218" s="7">
        <v>7</v>
      </c>
      <c r="O218" s="7">
        <v>0</v>
      </c>
      <c r="P218" s="7">
        <v>162564</v>
      </c>
      <c r="Q218" s="7">
        <v>341000</v>
      </c>
      <c r="R218" s="8">
        <f>(Таблица2[[#This Row],[Кредитный рейтинг]]-MIN(F:F))/(MAX(F:F)-MIN(F:F))</f>
        <v>0.65454545454545454</v>
      </c>
      <c r="S218">
        <f>(Таблица2[[#This Row],[Срок кредитной истории (лет)]]-MIN(L:L))/(MAX(L:L)-MIN(L:L))</f>
        <v>0.22587719298245615</v>
      </c>
      <c r="T218" s="8">
        <f>(Таблица2[[#This Row],[Срок с последнего нарушения кредитного договора (мес.)]]-MIN(M:M))/(MAX(M:M)-MIN(M:M))</f>
        <v>0</v>
      </c>
      <c r="U218">
        <f>(Таблица2[[#This Row],[Количество кредитных карт]]-MIN(N:N))/(MAX(N:N)-MIN(N:N))</f>
        <v>0.12195121951219512</v>
      </c>
      <c r="V218" s="37">
        <f>(Таблица2[[#This Row],[Число нарушений кредитных договоров]]-MIN(O:O))/(MAX(O:O)-MIN(O:O))</f>
        <v>0</v>
      </c>
      <c r="W218" s="37">
        <f>((Таблица2[[#This Row],[Размер кредита]]-AVERAGE(D:D)))/STDEV(D:D)</f>
        <v>-1.1538161612119722</v>
      </c>
      <c r="X218" s="37">
        <f>((Таблица2[[#This Row],[Годовой доход]]-AVERAGE(G:G)))/STDEV(G:G)</f>
        <v>-1.2753508508483915</v>
      </c>
      <c r="Y218" s="38">
        <f>(Таблица2[[#This Row],[Годовой доход]]-AVERAGE(G:G))/STDEV(G:G)</f>
        <v>-1.2753508508483915</v>
      </c>
      <c r="Z218" s="38">
        <f>(Таблица2[[#This Row],[Текущий баланс кредитов]]-AVERAGE(P:P))/STDEV(P:P)</f>
        <v>-0.37332088289390347</v>
      </c>
      <c r="AA218" s="38">
        <f>(Таблица2[[#This Row],[Максимальный выданный кредит]]-AVERAGE(Q:Q))/STDEV(Q:Q)</f>
        <v>-9.1635006789037202E-2</v>
      </c>
    </row>
    <row r="219" spans="1:27" x14ac:dyDescent="0.2">
      <c r="A219" s="8">
        <v>298</v>
      </c>
      <c r="B219" s="8" t="s">
        <v>408</v>
      </c>
      <c r="C219" s="8" t="s">
        <v>16</v>
      </c>
      <c r="D219" s="21">
        <v>523248</v>
      </c>
      <c r="E219" s="8" t="s">
        <v>28</v>
      </c>
      <c r="F219" s="8">
        <v>668</v>
      </c>
      <c r="G219" s="22">
        <v>1468662</v>
      </c>
      <c r="H219" s="8" t="s">
        <v>18</v>
      </c>
      <c r="I219" s="8" t="s">
        <v>25</v>
      </c>
      <c r="J219" s="8" t="s">
        <v>23</v>
      </c>
      <c r="K219" s="23">
        <v>39286.68</v>
      </c>
      <c r="L219">
        <v>16.3</v>
      </c>
      <c r="M219" s="8"/>
      <c r="N219" s="8">
        <v>9</v>
      </c>
      <c r="O219" s="8">
        <v>0</v>
      </c>
      <c r="P219" s="8">
        <v>621585</v>
      </c>
      <c r="Q219" s="8">
        <v>906466</v>
      </c>
      <c r="R219" s="8">
        <f>(Таблица2[[#This Row],[Кредитный рейтинг]]-MIN(F:F))/(MAX(F:F)-MIN(F:F))</f>
        <v>0.49696969696969695</v>
      </c>
      <c r="S219">
        <f>(Таблица2[[#This Row],[Срок кредитной истории (лет)]]-MIN(L:L))/(MAX(L:L)-MIN(L:L))</f>
        <v>0.25877192982456143</v>
      </c>
      <c r="T219" s="8">
        <f>(Таблица2[[#This Row],[Срок с последнего нарушения кредитного договора (мес.)]]-MIN(M:M))/(MAX(M:M)-MIN(M:M))</f>
        <v>0</v>
      </c>
      <c r="U219">
        <f>(Таблица2[[#This Row],[Количество кредитных карт]]-MIN(N:N))/(MAX(N:N)-MIN(N:N))</f>
        <v>0.17073170731707318</v>
      </c>
      <c r="V219" s="37">
        <f>(Таблица2[[#This Row],[Число нарушений кредитных договоров]]-MIN(O:O))/(MAX(O:O)-MIN(O:O))</f>
        <v>0</v>
      </c>
      <c r="W219" s="37">
        <f>((Таблица2[[#This Row],[Размер кредита]]-AVERAGE(D:D)))/STDEV(D:D)</f>
        <v>1.1355530828692013</v>
      </c>
      <c r="X219" s="37">
        <f>((Таблица2[[#This Row],[Годовой доход]]-AVERAGE(G:G)))/STDEV(G:G)</f>
        <v>0.14006557762089358</v>
      </c>
      <c r="Y219" s="38">
        <f>(Таблица2[[#This Row],[Годовой доход]]-AVERAGE(G:G))/STDEV(G:G)</f>
        <v>0.14006557762089358</v>
      </c>
      <c r="Z219" s="38">
        <f>(Таблица2[[#This Row],[Текущий баланс кредитов]]-AVERAGE(P:P))/STDEV(P:P)</f>
        <v>1.1880608083736117</v>
      </c>
      <c r="AA219" s="38">
        <f>(Таблица2[[#This Row],[Максимальный выданный кредит]]-AVERAGE(Q:Q))/STDEV(Q:Q)</f>
        <v>4.9677496149568283E-2</v>
      </c>
    </row>
    <row r="220" spans="1:27" x14ac:dyDescent="0.2">
      <c r="A220" s="8">
        <v>299</v>
      </c>
      <c r="B220" s="8" t="s">
        <v>409</v>
      </c>
      <c r="C220" s="8" t="s">
        <v>16</v>
      </c>
      <c r="D220" s="21">
        <v>588544</v>
      </c>
      <c r="E220" s="8" t="s">
        <v>28</v>
      </c>
      <c r="F220" s="8">
        <v>687</v>
      </c>
      <c r="G220" s="22">
        <v>1491158</v>
      </c>
      <c r="H220" s="8" t="s">
        <v>31</v>
      </c>
      <c r="I220" s="8" t="s">
        <v>19</v>
      </c>
      <c r="J220" s="8" t="s">
        <v>23</v>
      </c>
      <c r="K220" s="23">
        <v>15284.36</v>
      </c>
      <c r="L220">
        <v>17.8</v>
      </c>
      <c r="M220" s="8">
        <v>71</v>
      </c>
      <c r="N220" s="8">
        <v>17</v>
      </c>
      <c r="O220" s="8">
        <v>0</v>
      </c>
      <c r="P220" s="8">
        <v>428963</v>
      </c>
      <c r="Q220" s="8">
        <v>1118722</v>
      </c>
      <c r="R220" s="8">
        <f>(Таблица2[[#This Row],[Кредитный рейтинг]]-MIN(F:F))/(MAX(F:F)-MIN(F:F))</f>
        <v>0.61212121212121207</v>
      </c>
      <c r="S220">
        <f>(Таблица2[[#This Row],[Срок кредитной истории (лет)]]-MIN(L:L))/(MAX(L:L)-MIN(L:L))</f>
        <v>0.29166666666666669</v>
      </c>
      <c r="T220" s="8">
        <f>(Таблица2[[#This Row],[Срок с последнего нарушения кредитного договора (мес.)]]-MIN(M:M))/(MAX(M:M)-MIN(M:M))</f>
        <v>0.86585365853658536</v>
      </c>
      <c r="U220">
        <f>(Таблица2[[#This Row],[Количество кредитных карт]]-MIN(N:N))/(MAX(N:N)-MIN(N:N))</f>
        <v>0.36585365853658536</v>
      </c>
      <c r="V220" s="37">
        <f>(Таблица2[[#This Row],[Число нарушений кредитных договоров]]-MIN(O:O))/(MAX(O:O)-MIN(O:O))</f>
        <v>0</v>
      </c>
      <c r="W220" s="37">
        <f>((Таблица2[[#This Row],[Размер кредита]]-AVERAGE(D:D)))/STDEV(D:D)</f>
        <v>1.4845975127470932</v>
      </c>
      <c r="X220" s="37">
        <f>((Таблица2[[#This Row],[Годовой доход]]-AVERAGE(G:G)))/STDEV(G:G)</f>
        <v>0.16733694914141617</v>
      </c>
      <c r="Y220" s="38">
        <f>(Таблица2[[#This Row],[Годовой доход]]-AVERAGE(G:G))/STDEV(G:G)</f>
        <v>0.16733694914141617</v>
      </c>
      <c r="Z220" s="38">
        <f>(Таблица2[[#This Row],[Текущий баланс кредитов]]-AVERAGE(P:P))/STDEV(P:P)</f>
        <v>0.53284794417931269</v>
      </c>
      <c r="AA220" s="38">
        <f>(Таблица2[[#This Row],[Максимальный выданный кредит]]-AVERAGE(Q:Q))/STDEV(Q:Q)</f>
        <v>0.10272122755647276</v>
      </c>
    </row>
    <row r="221" spans="1:27" x14ac:dyDescent="0.2">
      <c r="A221" s="8">
        <v>302</v>
      </c>
      <c r="B221" s="8" t="s">
        <v>412</v>
      </c>
      <c r="C221" s="8" t="s">
        <v>16</v>
      </c>
      <c r="D221" s="21">
        <v>391468</v>
      </c>
      <c r="E221" s="8" t="s">
        <v>17</v>
      </c>
      <c r="F221" s="8">
        <v>742</v>
      </c>
      <c r="G221" s="22">
        <v>629850</v>
      </c>
      <c r="H221" s="8" t="s">
        <v>37</v>
      </c>
      <c r="I221" s="8" t="s">
        <v>32</v>
      </c>
      <c r="J221" s="8" t="s">
        <v>23</v>
      </c>
      <c r="K221" s="23">
        <v>10025.16</v>
      </c>
      <c r="L221">
        <v>35</v>
      </c>
      <c r="M221" s="8">
        <v>14</v>
      </c>
      <c r="N221" s="8">
        <v>8</v>
      </c>
      <c r="O221" s="8">
        <v>0</v>
      </c>
      <c r="P221" s="8">
        <v>57570</v>
      </c>
      <c r="Q221" s="8">
        <v>169620</v>
      </c>
      <c r="R221" s="8">
        <f>(Таблица2[[#This Row],[Кредитный рейтинг]]-MIN(F:F))/(MAX(F:F)-MIN(F:F))</f>
        <v>0.94545454545454544</v>
      </c>
      <c r="S221">
        <f>(Таблица2[[#This Row],[Срок кредитной истории (лет)]]-MIN(L:L))/(MAX(L:L)-MIN(L:L))</f>
        <v>0.66885964912280704</v>
      </c>
      <c r="T221" s="8">
        <f>(Таблица2[[#This Row],[Срок с последнего нарушения кредитного договора (мес.)]]-MIN(M:M))/(MAX(M:M)-MIN(M:M))</f>
        <v>0.17073170731707318</v>
      </c>
      <c r="U221">
        <f>(Таблица2[[#This Row],[Количество кредитных карт]]-MIN(N:N))/(MAX(N:N)-MIN(N:N))</f>
        <v>0.14634146341463414</v>
      </c>
      <c r="V221" s="37">
        <f>(Таблица2[[#This Row],[Число нарушений кредитных договоров]]-MIN(O:O))/(MAX(O:O)-MIN(O:O))</f>
        <v>0</v>
      </c>
      <c r="W221" s="37">
        <f>((Таблица2[[#This Row],[Размер кредита]]-AVERAGE(D:D)))/STDEV(D:D)</f>
        <v>0.43111368429488423</v>
      </c>
      <c r="X221" s="37">
        <f>((Таблица2[[#This Row],[Годовой доход]]-AVERAGE(G:G)))/STDEV(G:G)</f>
        <v>-0.87680647464940309</v>
      </c>
      <c r="Y221" s="38">
        <f>(Таблица2[[#This Row],[Годовой доход]]-AVERAGE(G:G))/STDEV(G:G)</f>
        <v>-0.87680647464940309</v>
      </c>
      <c r="Z221" s="38">
        <f>(Таблица2[[#This Row],[Текущий баланс кредитов]]-AVERAGE(P:P))/STDEV(P:P)</f>
        <v>-0.73046295110634141</v>
      </c>
      <c r="AA221" s="38">
        <f>(Таблица2[[#This Row],[Максимальный выданный кредит]]-AVERAGE(Q:Q))/STDEV(Q:Q)</f>
        <v>-0.13446364149672646</v>
      </c>
    </row>
    <row r="222" spans="1:27" x14ac:dyDescent="0.2">
      <c r="A222" s="7">
        <v>304</v>
      </c>
      <c r="B222" s="7" t="s">
        <v>414</v>
      </c>
      <c r="C222" s="7" t="s">
        <v>34</v>
      </c>
      <c r="D222" s="18">
        <v>432168</v>
      </c>
      <c r="E222" s="7" t="s">
        <v>17</v>
      </c>
      <c r="F222" s="7">
        <v>736</v>
      </c>
      <c r="G222" s="19">
        <v>1343642</v>
      </c>
      <c r="H222" s="7" t="s">
        <v>22</v>
      </c>
      <c r="I222" s="7" t="s">
        <v>32</v>
      </c>
      <c r="J222" s="7" t="s">
        <v>23</v>
      </c>
      <c r="K222" s="20">
        <v>21386.400000000001</v>
      </c>
      <c r="L222">
        <v>26.5</v>
      </c>
      <c r="M222" s="7"/>
      <c r="N222" s="7">
        <v>16</v>
      </c>
      <c r="O222" s="7">
        <v>0</v>
      </c>
      <c r="P222" s="7">
        <v>351329</v>
      </c>
      <c r="Q222" s="7">
        <v>799216</v>
      </c>
      <c r="R222" s="8">
        <f>(Таблица2[[#This Row],[Кредитный рейтинг]]-MIN(F:F))/(MAX(F:F)-MIN(F:F))</f>
        <v>0.90909090909090906</v>
      </c>
      <c r="S222">
        <f>(Таблица2[[#This Row],[Срок кредитной истории (лет)]]-MIN(L:L))/(MAX(L:L)-MIN(L:L))</f>
        <v>0.48245614035087719</v>
      </c>
      <c r="T222" s="8">
        <f>(Таблица2[[#This Row],[Срок с последнего нарушения кредитного договора (мес.)]]-MIN(M:M))/(MAX(M:M)-MIN(M:M))</f>
        <v>0</v>
      </c>
      <c r="U222">
        <f>(Таблица2[[#This Row],[Количество кредитных карт]]-MIN(N:N))/(MAX(N:N)-MIN(N:N))</f>
        <v>0.34146341463414637</v>
      </c>
      <c r="V222" s="37">
        <f>(Таблица2[[#This Row],[Число нарушений кредитных договоров]]-MIN(O:O))/(MAX(O:O)-MIN(O:O))</f>
        <v>0</v>
      </c>
      <c r="W222" s="37">
        <f>((Таблица2[[#This Row],[Размер кредита]]-AVERAGE(D:D)))/STDEV(D:D)</f>
        <v>0.64867844011499887</v>
      </c>
      <c r="X222" s="37">
        <f>((Таблица2[[#This Row],[Годовой доход]]-AVERAGE(G:G)))/STDEV(G:G)</f>
        <v>-1.1493226944172839E-2</v>
      </c>
      <c r="Y222" s="38">
        <f>(Таблица2[[#This Row],[Годовой доход]]-AVERAGE(G:G))/STDEV(G:G)</f>
        <v>-1.1493226944172839E-2</v>
      </c>
      <c r="Z222" s="38">
        <f>(Таблица2[[#This Row],[Текущий баланс кредитов]]-AVERAGE(P:P))/STDEV(P:P)</f>
        <v>0.26877221296034393</v>
      </c>
      <c r="AA222" s="38">
        <f>(Таблица2[[#This Row],[Максимальный выданный кредит]]-AVERAGE(Q:Q))/STDEV(Q:Q)</f>
        <v>2.2875237587310891E-2</v>
      </c>
    </row>
    <row r="223" spans="1:27" x14ac:dyDescent="0.2">
      <c r="A223" s="7">
        <v>305</v>
      </c>
      <c r="B223" s="7" t="s">
        <v>416</v>
      </c>
      <c r="C223" s="7" t="s">
        <v>16</v>
      </c>
      <c r="D223" s="18">
        <v>628474</v>
      </c>
      <c r="E223" s="7" t="s">
        <v>28</v>
      </c>
      <c r="F223" s="7">
        <v>676</v>
      </c>
      <c r="G223" s="19">
        <v>1235741</v>
      </c>
      <c r="H223" s="7" t="s">
        <v>22</v>
      </c>
      <c r="I223" s="7" t="s">
        <v>19</v>
      </c>
      <c r="J223" s="7" t="s">
        <v>23</v>
      </c>
      <c r="K223" s="20">
        <v>26568.46</v>
      </c>
      <c r="L223">
        <v>12.5</v>
      </c>
      <c r="M223" s="7">
        <v>7</v>
      </c>
      <c r="N223" s="7">
        <v>12</v>
      </c>
      <c r="O223" s="7">
        <v>0</v>
      </c>
      <c r="P223" s="7">
        <v>252871</v>
      </c>
      <c r="Q223" s="7">
        <v>603702</v>
      </c>
      <c r="R223" s="8">
        <f>(Таблица2[[#This Row],[Кредитный рейтинг]]-MIN(F:F))/(MAX(F:F)-MIN(F:F))</f>
        <v>0.54545454545454541</v>
      </c>
      <c r="S223">
        <f>(Таблица2[[#This Row],[Срок кредитной истории (лет)]]-MIN(L:L))/(MAX(L:L)-MIN(L:L))</f>
        <v>0.17543859649122806</v>
      </c>
      <c r="T223" s="8">
        <f>(Таблица2[[#This Row],[Срок с последнего нарушения кредитного договора (мес.)]]-MIN(M:M))/(MAX(M:M)-MIN(M:M))</f>
        <v>8.5365853658536592E-2</v>
      </c>
      <c r="U223">
        <f>(Таблица2[[#This Row],[Количество кредитных карт]]-MIN(N:N))/(MAX(N:N)-MIN(N:N))</f>
        <v>0.24390243902439024</v>
      </c>
      <c r="V223" s="37">
        <f>(Таблица2[[#This Row],[Число нарушений кредитных договоров]]-MIN(O:O))/(MAX(O:O)-MIN(O:O))</f>
        <v>0</v>
      </c>
      <c r="W223" s="37">
        <f>((Таблица2[[#This Row],[Размер кредита]]-AVERAGE(D:D)))/STDEV(D:D)</f>
        <v>1.6980461785922327</v>
      </c>
      <c r="X223" s="37">
        <f>((Таблица2[[#This Row],[Годовой доход]]-AVERAGE(G:G)))/STDEV(G:G)</f>
        <v>-0.14229907058019292</v>
      </c>
      <c r="Y223" s="38">
        <f>(Таблица2[[#This Row],[Годовой доход]]-AVERAGE(G:G))/STDEV(G:G)</f>
        <v>-0.14229907058019292</v>
      </c>
      <c r="Z223" s="38">
        <f>(Таблица2[[#This Row],[Текущий баланс кредитов]]-AVERAGE(P:P))/STDEV(P:P)</f>
        <v>-6.613734141476528E-2</v>
      </c>
      <c r="AA223" s="38">
        <f>(Таблица2[[#This Row],[Максимальный выданный кредит]]-AVERAGE(Q:Q))/STDEV(Q:Q)</f>
        <v>-2.5984592534285301E-2</v>
      </c>
    </row>
    <row r="224" spans="1:27" x14ac:dyDescent="0.2">
      <c r="A224" s="7">
        <v>306</v>
      </c>
      <c r="B224" s="7" t="s">
        <v>417</v>
      </c>
      <c r="C224" s="7" t="s">
        <v>34</v>
      </c>
      <c r="D224" s="18">
        <v>513524</v>
      </c>
      <c r="E224" s="7" t="s">
        <v>28</v>
      </c>
      <c r="F224" s="7">
        <v>659</v>
      </c>
      <c r="G224" s="19">
        <v>1115718</v>
      </c>
      <c r="H224" s="7" t="s">
        <v>49</v>
      </c>
      <c r="I224" s="7" t="s">
        <v>32</v>
      </c>
      <c r="J224" s="7" t="s">
        <v>23</v>
      </c>
      <c r="K224" s="20">
        <v>28543.7</v>
      </c>
      <c r="L224">
        <v>24.1</v>
      </c>
      <c r="M224" s="7"/>
      <c r="N224" s="7">
        <v>11</v>
      </c>
      <c r="O224" s="7">
        <v>0</v>
      </c>
      <c r="P224" s="7">
        <v>469604</v>
      </c>
      <c r="Q224" s="7">
        <v>849618</v>
      </c>
      <c r="R224" s="8">
        <f>(Таблица2[[#This Row],[Кредитный рейтинг]]-MIN(F:F))/(MAX(F:F)-MIN(F:F))</f>
        <v>0.44242424242424244</v>
      </c>
      <c r="S224">
        <f>(Таблица2[[#This Row],[Срок кредитной истории (лет)]]-MIN(L:L))/(MAX(L:L)-MIN(L:L))</f>
        <v>0.42982456140350878</v>
      </c>
      <c r="T224" s="8">
        <f>(Таблица2[[#This Row],[Срок с последнего нарушения кредитного договора (мес.)]]-MIN(M:M))/(MAX(M:M)-MIN(M:M))</f>
        <v>0</v>
      </c>
      <c r="U224">
        <f>(Таблица2[[#This Row],[Количество кредитных карт]]-MIN(N:N))/(MAX(N:N)-MIN(N:N))</f>
        <v>0.21951219512195122</v>
      </c>
      <c r="V224" s="37">
        <f>(Таблица2[[#This Row],[Число нарушений кредитных договоров]]-MIN(O:O))/(MAX(O:O)-MIN(O:O))</f>
        <v>0</v>
      </c>
      <c r="W224" s="37">
        <f>((Таблица2[[#This Row],[Размер кредита]]-AVERAGE(D:D)))/STDEV(D:D)</f>
        <v>1.083572746613801</v>
      </c>
      <c r="X224" s="37">
        <f>((Таблица2[[#This Row],[Годовой доход]]-AVERAGE(G:G)))/STDEV(G:G)</f>
        <v>-0.28780012961325135</v>
      </c>
      <c r="Y224" s="38">
        <f>(Таблица2[[#This Row],[Годовой доход]]-AVERAGE(G:G))/STDEV(G:G)</f>
        <v>-0.28780012961325135</v>
      </c>
      <c r="Z224" s="38">
        <f>(Таблица2[[#This Row],[Текущий баланс кредитов]]-AVERAGE(P:P))/STDEV(P:P)</f>
        <v>0.6710902322550284</v>
      </c>
      <c r="AA224" s="38">
        <f>(Таблица2[[#This Row],[Максимальный выданный кредит]]-AVERAGE(Q:Q))/STDEV(Q:Q)</f>
        <v>3.5470924636773801E-2</v>
      </c>
    </row>
    <row r="225" spans="1:27" x14ac:dyDescent="0.2">
      <c r="A225" s="8">
        <v>307</v>
      </c>
      <c r="B225" s="8" t="s">
        <v>418</v>
      </c>
      <c r="C225" s="8" t="s">
        <v>34</v>
      </c>
      <c r="D225" s="21">
        <v>765006</v>
      </c>
      <c r="E225" s="8" t="s">
        <v>28</v>
      </c>
      <c r="F225" s="8">
        <v>736</v>
      </c>
      <c r="G225" s="22">
        <v>6606775</v>
      </c>
      <c r="H225" s="8" t="s">
        <v>55</v>
      </c>
      <c r="I225" s="8" t="s">
        <v>25</v>
      </c>
      <c r="J225" s="8" t="s">
        <v>23</v>
      </c>
      <c r="K225" s="23">
        <v>5780.94</v>
      </c>
      <c r="L225">
        <v>12.5</v>
      </c>
      <c r="M225" s="8">
        <v>43</v>
      </c>
      <c r="N225" s="8">
        <v>11</v>
      </c>
      <c r="O225" s="8">
        <v>0</v>
      </c>
      <c r="P225" s="8">
        <v>369170</v>
      </c>
      <c r="Q225" s="8">
        <v>1978966</v>
      </c>
      <c r="R225" s="8">
        <f>(Таблица2[[#This Row],[Кредитный рейтинг]]-MIN(F:F))/(MAX(F:F)-MIN(F:F))</f>
        <v>0.90909090909090906</v>
      </c>
      <c r="S225">
        <f>(Таблица2[[#This Row],[Срок кредитной истории (лет)]]-MIN(L:L))/(MAX(L:L)-MIN(L:L))</f>
        <v>0.17543859649122806</v>
      </c>
      <c r="T225" s="8">
        <f>(Таблица2[[#This Row],[Срок с последнего нарушения кредитного договора (мес.)]]-MIN(M:M))/(MAX(M:M)-MIN(M:M))</f>
        <v>0.52439024390243905</v>
      </c>
      <c r="U225">
        <f>(Таблица2[[#This Row],[Количество кредитных карт]]-MIN(N:N))/(MAX(N:N)-MIN(N:N))</f>
        <v>0.21951219512195122</v>
      </c>
      <c r="V225" s="37">
        <f>(Таблица2[[#This Row],[Число нарушений кредитных договоров]]-MIN(O:O))/(MAX(O:O)-MIN(O:O))</f>
        <v>0</v>
      </c>
      <c r="W225" s="37">
        <f>((Таблица2[[#This Row],[Размер кредита]]-AVERAGE(D:D)))/STDEV(D:D)</f>
        <v>2.427887732440682</v>
      </c>
      <c r="X225" s="37">
        <f>((Таблица2[[#This Row],[Годовой доход]]-AVERAGE(G:G)))/STDEV(G:G)</f>
        <v>6.368879079462415</v>
      </c>
      <c r="Y225" s="38">
        <f>(Таблица2[[#This Row],[Годовой доход]]-AVERAGE(G:G))/STDEV(G:G)</f>
        <v>6.368879079462415</v>
      </c>
      <c r="Z225" s="38">
        <f>(Таблица2[[#This Row],[Текущий баланс кредитов]]-AVERAGE(P:P))/STDEV(P:P)</f>
        <v>0.32945922020816865</v>
      </c>
      <c r="AA225" s="38">
        <f>(Таблица2[[#This Row],[Максимальный выданный кредит]]-AVERAGE(Q:Q))/STDEV(Q:Q)</f>
        <v>0.31770008177214215</v>
      </c>
    </row>
    <row r="226" spans="1:27" x14ac:dyDescent="0.2">
      <c r="A226" s="7">
        <v>308</v>
      </c>
      <c r="B226" s="7" t="s">
        <v>420</v>
      </c>
      <c r="C226" s="7" t="s">
        <v>34</v>
      </c>
      <c r="D226" s="18">
        <v>141636</v>
      </c>
      <c r="E226" s="7" t="s">
        <v>17</v>
      </c>
      <c r="F226" s="7">
        <v>716</v>
      </c>
      <c r="G226" s="19">
        <v>1051175</v>
      </c>
      <c r="H226" s="7" t="s">
        <v>74</v>
      </c>
      <c r="I226" s="7" t="s">
        <v>19</v>
      </c>
      <c r="J226" s="7" t="s">
        <v>23</v>
      </c>
      <c r="K226" s="20">
        <v>13227.04</v>
      </c>
      <c r="L226">
        <v>23</v>
      </c>
      <c r="M226" s="7">
        <v>18</v>
      </c>
      <c r="N226" s="7">
        <v>12</v>
      </c>
      <c r="O226" s="7">
        <v>0</v>
      </c>
      <c r="P226" s="7">
        <v>151791</v>
      </c>
      <c r="Q226" s="7">
        <v>201322</v>
      </c>
      <c r="R226" s="8">
        <f>(Таблица2[[#This Row],[Кредитный рейтинг]]-MIN(F:F))/(MAX(F:F)-MIN(F:F))</f>
        <v>0.78787878787878785</v>
      </c>
      <c r="S226">
        <f>(Таблица2[[#This Row],[Срок кредитной истории (лет)]]-MIN(L:L))/(MAX(L:L)-MIN(L:L))</f>
        <v>0.4057017543859649</v>
      </c>
      <c r="T226" s="8">
        <f>(Таблица2[[#This Row],[Срок с последнего нарушения кредитного договора (мес.)]]-MIN(M:M))/(MAX(M:M)-MIN(M:M))</f>
        <v>0.21951219512195122</v>
      </c>
      <c r="U226">
        <f>(Таблица2[[#This Row],[Количество кредитных карт]]-MIN(N:N))/(MAX(N:N)-MIN(N:N))</f>
        <v>0.24390243902439024</v>
      </c>
      <c r="V226" s="37">
        <f>(Таблица2[[#This Row],[Число нарушений кредитных договоров]]-MIN(O:O))/(MAX(O:O)-MIN(O:O))</f>
        <v>0</v>
      </c>
      <c r="W226" s="37">
        <f>((Таблица2[[#This Row],[Размер кредита]]-AVERAGE(D:D)))/STDEV(D:D)</f>
        <v>-0.90438110872847866</v>
      </c>
      <c r="X226" s="37">
        <f>((Таблица2[[#This Row],[Годовой доход]]-AVERAGE(G:G)))/STDEV(G:G)</f>
        <v>-0.36604408996393989</v>
      </c>
      <c r="Y226" s="38">
        <f>(Таблица2[[#This Row],[Годовой доход]]-AVERAGE(G:G))/STDEV(G:G)</f>
        <v>-0.36604408996393989</v>
      </c>
      <c r="Z226" s="38">
        <f>(Таблица2[[#This Row],[Текущий баланс кредитов]]-AVERAGE(P:P))/STDEV(P:P)</f>
        <v>-0.40996575308508199</v>
      </c>
      <c r="AA226" s="38">
        <f>(Таблица2[[#This Row],[Максимальный выданный кредит]]-AVERAGE(Q:Q))/STDEV(Q:Q)</f>
        <v>-0.12654116876068278</v>
      </c>
    </row>
    <row r="227" spans="1:27" x14ac:dyDescent="0.2">
      <c r="A227" s="7">
        <v>310</v>
      </c>
      <c r="B227" s="7" t="s">
        <v>421</v>
      </c>
      <c r="C227" s="7" t="s">
        <v>16</v>
      </c>
      <c r="D227" s="18">
        <v>130328</v>
      </c>
      <c r="E227" s="7" t="s">
        <v>17</v>
      </c>
      <c r="F227" s="7">
        <v>740</v>
      </c>
      <c r="G227" s="19">
        <v>1707207</v>
      </c>
      <c r="H227" s="7" t="s">
        <v>42</v>
      </c>
      <c r="I227" s="7" t="s">
        <v>32</v>
      </c>
      <c r="J227" s="7" t="s">
        <v>87</v>
      </c>
      <c r="K227" s="20">
        <v>12647.73</v>
      </c>
      <c r="L227">
        <v>13.3</v>
      </c>
      <c r="M227" s="7"/>
      <c r="N227" s="7">
        <v>12</v>
      </c>
      <c r="O227" s="7">
        <v>0</v>
      </c>
      <c r="P227" s="7">
        <v>445721</v>
      </c>
      <c r="Q227" s="7">
        <v>757834</v>
      </c>
      <c r="R227" s="8">
        <f>(Таблица2[[#This Row],[Кредитный рейтинг]]-MIN(F:F))/(MAX(F:F)-MIN(F:F))</f>
        <v>0.93333333333333335</v>
      </c>
      <c r="S227">
        <f>(Таблица2[[#This Row],[Срок кредитной истории (лет)]]-MIN(L:L))/(MAX(L:L)-MIN(L:L))</f>
        <v>0.19298245614035089</v>
      </c>
      <c r="T227" s="8">
        <f>(Таблица2[[#This Row],[Срок с последнего нарушения кредитного договора (мес.)]]-MIN(M:M))/(MAX(M:M)-MIN(M:M))</f>
        <v>0</v>
      </c>
      <c r="U227">
        <f>(Таблица2[[#This Row],[Количество кредитных карт]]-MIN(N:N))/(MAX(N:N)-MIN(N:N))</f>
        <v>0.24390243902439024</v>
      </c>
      <c r="V227" s="37">
        <f>(Таблица2[[#This Row],[Число нарушений кредитных договоров]]-MIN(O:O))/(MAX(O:O)-MIN(O:O))</f>
        <v>0</v>
      </c>
      <c r="W227" s="37">
        <f>((Таблица2[[#This Row],[Размер кредита]]-AVERAGE(D:D)))/STDEV(D:D)</f>
        <v>-0.96482883007525644</v>
      </c>
      <c r="X227" s="37">
        <f>((Таблица2[[#This Row],[Годовой доход]]-AVERAGE(G:G)))/STDEV(G:G)</f>
        <v>0.42924806870211074</v>
      </c>
      <c r="Y227" s="38">
        <f>(Таблица2[[#This Row],[Годовой доход]]-AVERAGE(G:G))/STDEV(G:G)</f>
        <v>0.42924806870211074</v>
      </c>
      <c r="Z227" s="38">
        <f>(Таблица2[[#This Row],[Текущий баланс кредитов]]-AVERAGE(P:P))/STDEV(P:P)</f>
        <v>0.58985107558781258</v>
      </c>
      <c r="AA227" s="38">
        <f>(Таблица2[[#This Row],[Максимальный выданный кредит]]-AVERAGE(Q:Q))/STDEV(Q:Q)</f>
        <v>1.2533689206673731E-2</v>
      </c>
    </row>
    <row r="228" spans="1:27" x14ac:dyDescent="0.2">
      <c r="A228" s="8">
        <v>311</v>
      </c>
      <c r="B228" s="8" t="s">
        <v>422</v>
      </c>
      <c r="C228" s="8" t="s">
        <v>16</v>
      </c>
      <c r="D228" s="21">
        <v>268664</v>
      </c>
      <c r="E228" s="8" t="s">
        <v>28</v>
      </c>
      <c r="F228" s="8">
        <v>718</v>
      </c>
      <c r="G228" s="22">
        <v>1160178</v>
      </c>
      <c r="H228" s="8" t="s">
        <v>37</v>
      </c>
      <c r="I228" s="8" t="s">
        <v>32</v>
      </c>
      <c r="J228" s="8" t="s">
        <v>23</v>
      </c>
      <c r="K228" s="23">
        <v>16049.11</v>
      </c>
      <c r="L228">
        <v>16.7</v>
      </c>
      <c r="M228" s="8"/>
      <c r="N228" s="8">
        <v>9</v>
      </c>
      <c r="O228" s="8">
        <v>0</v>
      </c>
      <c r="P228" s="8">
        <v>318839</v>
      </c>
      <c r="Q228" s="8">
        <v>818576</v>
      </c>
      <c r="R228" s="8">
        <f>(Таблица2[[#This Row],[Кредитный рейтинг]]-MIN(F:F))/(MAX(F:F)-MIN(F:F))</f>
        <v>0.8</v>
      </c>
      <c r="S228">
        <f>(Таблица2[[#This Row],[Срок кредитной истории (лет)]]-MIN(L:L))/(MAX(L:L)-MIN(L:L))</f>
        <v>0.26754385964912281</v>
      </c>
      <c r="T228" s="8">
        <f>(Таблица2[[#This Row],[Срок с последнего нарушения кредитного договора (мес.)]]-MIN(M:M))/(MAX(M:M)-MIN(M:M))</f>
        <v>0</v>
      </c>
      <c r="U228">
        <f>(Таблица2[[#This Row],[Количество кредитных карт]]-MIN(N:N))/(MAX(N:N)-MIN(N:N))</f>
        <v>0.17073170731707318</v>
      </c>
      <c r="V228" s="37">
        <f>(Таблица2[[#This Row],[Число нарушений кредитных договоров]]-MIN(O:O))/(MAX(O:O)-MIN(O:O))</f>
        <v>0</v>
      </c>
      <c r="W228" s="37">
        <f>((Таблица2[[#This Row],[Размер кредита]]-AVERAGE(D:D)))/STDEV(D:D)</f>
        <v>-0.22534386542829399</v>
      </c>
      <c r="X228" s="37">
        <f>((Таблица2[[#This Row],[Годовой доход]]-AVERAGE(G:G)))/STDEV(G:G)</f>
        <v>-0.23390231765546179</v>
      </c>
      <c r="Y228" s="38">
        <f>(Таблица2[[#This Row],[Годовой доход]]-AVERAGE(G:G))/STDEV(G:G)</f>
        <v>-0.23390231765546179</v>
      </c>
      <c r="Z228" s="38">
        <f>(Таблица2[[#This Row],[Текущий баланс кредитов]]-AVERAGE(P:P))/STDEV(P:P)</f>
        <v>0.15825593778059929</v>
      </c>
      <c r="AA228" s="38">
        <f>(Таблица2[[#This Row],[Максимальный выданный кредит]]-AVERAGE(Q:Q))/STDEV(Q:Q)</f>
        <v>2.7713388876497866E-2</v>
      </c>
    </row>
    <row r="229" spans="1:27" x14ac:dyDescent="0.2">
      <c r="A229" s="8">
        <v>313</v>
      </c>
      <c r="B229" s="8" t="s">
        <v>423</v>
      </c>
      <c r="C229" s="8" t="s">
        <v>16</v>
      </c>
      <c r="D229" s="21">
        <v>448712</v>
      </c>
      <c r="E229" s="8" t="s">
        <v>28</v>
      </c>
      <c r="F229" s="8">
        <v>696</v>
      </c>
      <c r="G229" s="22">
        <v>1264602</v>
      </c>
      <c r="H229" s="8"/>
      <c r="I229" s="8" t="s">
        <v>19</v>
      </c>
      <c r="J229" s="8" t="s">
        <v>23</v>
      </c>
      <c r="K229" s="23">
        <v>33722.910000000003</v>
      </c>
      <c r="L229">
        <v>20.5</v>
      </c>
      <c r="M229" s="8">
        <v>22</v>
      </c>
      <c r="N229" s="8">
        <v>28</v>
      </c>
      <c r="O229" s="8">
        <v>2</v>
      </c>
      <c r="P229" s="8">
        <v>328054</v>
      </c>
      <c r="Q229" s="8">
        <v>895906</v>
      </c>
      <c r="R229" s="8">
        <f>(Таблица2[[#This Row],[Кредитный рейтинг]]-MIN(F:F))/(MAX(F:F)-MIN(F:F))</f>
        <v>0.66666666666666663</v>
      </c>
      <c r="S229">
        <f>(Таблица2[[#This Row],[Срок кредитной истории (лет)]]-MIN(L:L))/(MAX(L:L)-MIN(L:L))</f>
        <v>0.35087719298245612</v>
      </c>
      <c r="T229" s="8">
        <f>(Таблица2[[#This Row],[Срок с последнего нарушения кредитного договора (мес.)]]-MIN(M:M))/(MAX(M:M)-MIN(M:M))</f>
        <v>0.26829268292682928</v>
      </c>
      <c r="U229">
        <f>(Таблица2[[#This Row],[Количество кредитных карт]]-MIN(N:N))/(MAX(N:N)-MIN(N:N))</f>
        <v>0.63414634146341464</v>
      </c>
      <c r="V229" s="37">
        <f>(Таблица2[[#This Row],[Число нарушений кредитных договоров]]-MIN(O:O))/(MAX(O:O)-MIN(O:O))</f>
        <v>0.2857142857142857</v>
      </c>
      <c r="W229" s="37">
        <f>((Таблица2[[#This Row],[Размер кредита]]-AVERAGE(D:D)))/STDEV(D:D)</f>
        <v>0.7371155732916076</v>
      </c>
      <c r="X229" s="37">
        <f>((Таблица2[[#This Row],[Годовой доход]]-AVERAGE(G:G)))/STDEV(G:G)</f>
        <v>-0.10731155931357653</v>
      </c>
      <c r="Y229" s="38">
        <f>(Таблица2[[#This Row],[Годовой доход]]-AVERAGE(G:G))/STDEV(G:G)</f>
        <v>-0.10731155931357653</v>
      </c>
      <c r="Z229" s="38">
        <f>(Таблица2[[#This Row],[Текущий баланс кредитов]]-AVERAGE(P:P))/STDEV(P:P)</f>
        <v>0.18960119711520523</v>
      </c>
      <c r="AA229" s="38">
        <f>(Таблица2[[#This Row],[Максимальный выданный кредит]]-AVERAGE(Q:Q))/STDEV(Q:Q)</f>
        <v>4.7038504537284476E-2</v>
      </c>
    </row>
    <row r="230" spans="1:27" x14ac:dyDescent="0.2">
      <c r="A230" s="8">
        <v>314</v>
      </c>
      <c r="B230" s="8" t="s">
        <v>424</v>
      </c>
      <c r="C230" s="8" t="s">
        <v>16</v>
      </c>
      <c r="D230" s="21">
        <v>334686</v>
      </c>
      <c r="E230" s="8" t="s">
        <v>17</v>
      </c>
      <c r="F230" s="8">
        <v>742</v>
      </c>
      <c r="G230" s="22">
        <v>963490</v>
      </c>
      <c r="H230" s="8" t="s">
        <v>22</v>
      </c>
      <c r="I230" s="8" t="s">
        <v>19</v>
      </c>
      <c r="J230" s="8" t="s">
        <v>23</v>
      </c>
      <c r="K230" s="23">
        <v>12284.45</v>
      </c>
      <c r="L230">
        <v>36.4</v>
      </c>
      <c r="M230" s="8">
        <v>58</v>
      </c>
      <c r="N230" s="8">
        <v>15</v>
      </c>
      <c r="O230" s="8">
        <v>0</v>
      </c>
      <c r="P230" s="8">
        <v>406220</v>
      </c>
      <c r="Q230" s="8">
        <v>863060</v>
      </c>
      <c r="R230" s="8">
        <f>(Таблица2[[#This Row],[Кредитный рейтинг]]-MIN(F:F))/(MAX(F:F)-MIN(F:F))</f>
        <v>0.94545454545454544</v>
      </c>
      <c r="S230">
        <f>(Таблица2[[#This Row],[Срок кредитной истории (лет)]]-MIN(L:L))/(MAX(L:L)-MIN(L:L))</f>
        <v>0.69956140350877183</v>
      </c>
      <c r="T230" s="8">
        <f>(Таблица2[[#This Row],[Срок с последнего нарушения кредитного договора (мес.)]]-MIN(M:M))/(MAX(M:M)-MIN(M:M))</f>
        <v>0.70731707317073167</v>
      </c>
      <c r="U230">
        <f>(Таблица2[[#This Row],[Количество кредитных карт]]-MIN(N:N))/(MAX(N:N)-MIN(N:N))</f>
        <v>0.31707317073170732</v>
      </c>
      <c r="V230" s="37">
        <f>(Таблица2[[#This Row],[Число нарушений кредитных договоров]]-MIN(O:O))/(MAX(O:O)-MIN(O:O))</f>
        <v>0</v>
      </c>
      <c r="W230" s="37">
        <f>((Таблица2[[#This Row],[Размер кредита]]-AVERAGE(D:D)))/STDEV(D:D)</f>
        <v>0.12758144928314599</v>
      </c>
      <c r="X230" s="37">
        <f>((Таблица2[[#This Row],[Годовой доход]]-AVERAGE(G:G)))/STDEV(G:G)</f>
        <v>-0.47234255243624712</v>
      </c>
      <c r="Y230" s="38">
        <f>(Таблица2[[#This Row],[Годовой доход]]-AVERAGE(G:G))/STDEV(G:G)</f>
        <v>-0.47234255243624712</v>
      </c>
      <c r="Z230" s="38">
        <f>(Таблица2[[#This Row],[Текущий баланс кредитов]]-AVERAGE(P:P))/STDEV(P:P)</f>
        <v>0.45548655155349149</v>
      </c>
      <c r="AA230" s="38">
        <f>(Таблица2[[#This Row],[Максимальный выданный кредит]]-AVERAGE(Q:Q))/STDEV(Q:Q)</f>
        <v>3.8830141043243394E-2</v>
      </c>
    </row>
    <row r="231" spans="1:27" x14ac:dyDescent="0.2">
      <c r="A231" s="7">
        <v>318</v>
      </c>
      <c r="B231" s="7" t="s">
        <v>425</v>
      </c>
      <c r="C231" s="7" t="s">
        <v>16</v>
      </c>
      <c r="D231" s="18">
        <v>175076</v>
      </c>
      <c r="E231" s="7" t="s">
        <v>17</v>
      </c>
      <c r="F231" s="7">
        <v>742</v>
      </c>
      <c r="G231" s="19">
        <v>748486</v>
      </c>
      <c r="H231" s="7" t="s">
        <v>18</v>
      </c>
      <c r="I231" s="7" t="s">
        <v>32</v>
      </c>
      <c r="J231" s="7" t="s">
        <v>78</v>
      </c>
      <c r="K231" s="20">
        <v>7983.8</v>
      </c>
      <c r="L231">
        <v>13.5</v>
      </c>
      <c r="M231" s="7"/>
      <c r="N231" s="7">
        <v>7</v>
      </c>
      <c r="O231" s="7">
        <v>0</v>
      </c>
      <c r="P231" s="7">
        <v>184490</v>
      </c>
      <c r="Q231" s="7">
        <v>240856</v>
      </c>
      <c r="R231" s="8">
        <f>(Таблица2[[#This Row],[Кредитный рейтинг]]-MIN(F:F))/(MAX(F:F)-MIN(F:F))</f>
        <v>0.94545454545454544</v>
      </c>
      <c r="S231">
        <f>(Таблица2[[#This Row],[Срок кредитной истории (лет)]]-MIN(L:L))/(MAX(L:L)-MIN(L:L))</f>
        <v>0.19736842105263158</v>
      </c>
      <c r="T231" s="8">
        <f>(Таблица2[[#This Row],[Срок с последнего нарушения кредитного договора (мес.)]]-MIN(M:M))/(MAX(M:M)-MIN(M:M))</f>
        <v>0</v>
      </c>
      <c r="U231">
        <f>(Таблица2[[#This Row],[Количество кредитных карт]]-MIN(N:N))/(MAX(N:N)-MIN(N:N))</f>
        <v>0.12195121951219512</v>
      </c>
      <c r="V231" s="37">
        <f>(Таблица2[[#This Row],[Число нарушений кредитных договоров]]-MIN(O:O))/(MAX(O:O)-MIN(O:O))</f>
        <v>0</v>
      </c>
      <c r="W231" s="37">
        <f>((Таблица2[[#This Row],[Размер кредита]]-AVERAGE(D:D)))/STDEV(D:D)</f>
        <v>-0.725625201243844</v>
      </c>
      <c r="X231" s="37">
        <f>((Таблица2[[#This Row],[Годовой доход]]-AVERAGE(G:G)))/STDEV(G:G)</f>
        <v>-0.73298684308340389</v>
      </c>
      <c r="Y231" s="38">
        <f>(Таблица2[[#This Row],[Годовой доход]]-AVERAGE(G:G))/STDEV(G:G)</f>
        <v>-0.73298684308340389</v>
      </c>
      <c r="Z231" s="38">
        <f>(Таблица2[[#This Row],[Текущий баланс кредитов]]-AVERAGE(P:P))/STDEV(P:P)</f>
        <v>-0.29873855449774833</v>
      </c>
      <c r="AA231" s="38">
        <f>(Таблица2[[#This Row],[Максимальный выданный кредит]]-AVERAGE(Q:Q))/STDEV(Q:Q)</f>
        <v>-0.11666144391219528</v>
      </c>
    </row>
    <row r="232" spans="1:27" x14ac:dyDescent="0.2">
      <c r="A232" s="8">
        <v>319</v>
      </c>
      <c r="B232" s="8" t="s">
        <v>427</v>
      </c>
      <c r="C232" s="8" t="s">
        <v>34</v>
      </c>
      <c r="D232" s="21">
        <v>107712</v>
      </c>
      <c r="E232" s="8" t="s">
        <v>17</v>
      </c>
      <c r="F232" s="8">
        <v>744</v>
      </c>
      <c r="G232" s="22">
        <v>576688</v>
      </c>
      <c r="H232" s="8" t="s">
        <v>22</v>
      </c>
      <c r="I232" s="8" t="s">
        <v>32</v>
      </c>
      <c r="J232" s="8" t="s">
        <v>23</v>
      </c>
      <c r="K232" s="23">
        <v>7256.67</v>
      </c>
      <c r="L232">
        <v>13.3</v>
      </c>
      <c r="M232" s="8"/>
      <c r="N232" s="8">
        <v>15</v>
      </c>
      <c r="O232" s="8">
        <v>0</v>
      </c>
      <c r="P232" s="8">
        <v>263321</v>
      </c>
      <c r="Q232" s="8">
        <v>671572</v>
      </c>
      <c r="R232" s="8">
        <f>(Таблица2[[#This Row],[Кредитный рейтинг]]-MIN(F:F))/(MAX(F:F)-MIN(F:F))</f>
        <v>0.95757575757575752</v>
      </c>
      <c r="S232">
        <f>(Таблица2[[#This Row],[Срок кредитной истории (лет)]]-MIN(L:L))/(MAX(L:L)-MIN(L:L))</f>
        <v>0.19298245614035089</v>
      </c>
      <c r="T232" s="8">
        <f>(Таблица2[[#This Row],[Срок с последнего нарушения кредитного договора (мес.)]]-MIN(M:M))/(MAX(M:M)-MIN(M:M))</f>
        <v>0</v>
      </c>
      <c r="U232">
        <f>(Таблица2[[#This Row],[Количество кредитных карт]]-MIN(N:N))/(MAX(N:N)-MIN(N:N))</f>
        <v>0.31707317073170732</v>
      </c>
      <c r="V232" s="37">
        <f>(Таблица2[[#This Row],[Число нарушений кредитных договоров]]-MIN(O:O))/(MAX(O:O)-MIN(O:O))</f>
        <v>0</v>
      </c>
      <c r="W232" s="37">
        <f>((Таблица2[[#This Row],[Размер кредита]]-AVERAGE(D:D)))/STDEV(D:D)</f>
        <v>-1.0857242727688121</v>
      </c>
      <c r="X232" s="37">
        <f>((Таблица2[[#This Row],[Годовой доход]]-AVERAGE(G:G)))/STDEV(G:G)</f>
        <v>-0.94125351646901645</v>
      </c>
      <c r="Y232" s="38">
        <f>(Таблица2[[#This Row],[Годовой доход]]-AVERAGE(G:G))/STDEV(G:G)</f>
        <v>-0.94125351646901645</v>
      </c>
      <c r="Z232" s="38">
        <f>(Таблица2[[#This Row],[Текущий баланс кредитов]]-AVERAGE(P:P))/STDEV(P:P)</f>
        <v>-3.0591171035315244E-2</v>
      </c>
      <c r="AA232" s="38">
        <f>(Таблица2[[#This Row],[Максимальный выданный кредит]]-AVERAGE(Q:Q))/STDEV(Q:Q)</f>
        <v>-9.0235735261695992E-3</v>
      </c>
    </row>
    <row r="233" spans="1:27" x14ac:dyDescent="0.2">
      <c r="A233" s="8">
        <v>320</v>
      </c>
      <c r="B233" s="8" t="s">
        <v>428</v>
      </c>
      <c r="C233" s="8" t="s">
        <v>16</v>
      </c>
      <c r="D233" s="21">
        <v>155210</v>
      </c>
      <c r="E233" s="8" t="s">
        <v>17</v>
      </c>
      <c r="F233" s="8">
        <v>744</v>
      </c>
      <c r="G233" s="22">
        <v>1053265</v>
      </c>
      <c r="H233" s="8" t="s">
        <v>79</v>
      </c>
      <c r="I233" s="8" t="s">
        <v>19</v>
      </c>
      <c r="J233" s="8" t="s">
        <v>23</v>
      </c>
      <c r="K233" s="23">
        <v>17466.509999999998</v>
      </c>
      <c r="L233">
        <v>14.7</v>
      </c>
      <c r="M233" s="8"/>
      <c r="N233" s="8">
        <v>8</v>
      </c>
      <c r="O233" s="8">
        <v>0</v>
      </c>
      <c r="P233" s="8">
        <v>492841</v>
      </c>
      <c r="Q233" s="8">
        <v>640464</v>
      </c>
      <c r="R233" s="8">
        <f>(Таблица2[[#This Row],[Кредитный рейтинг]]-MIN(F:F))/(MAX(F:F)-MIN(F:F))</f>
        <v>0.95757575757575752</v>
      </c>
      <c r="S233">
        <f>(Таблица2[[#This Row],[Срок кредитной истории (лет)]]-MIN(L:L))/(MAX(L:L)-MIN(L:L))</f>
        <v>0.22368421052631576</v>
      </c>
      <c r="T233" s="8">
        <f>(Таблица2[[#This Row],[Срок с последнего нарушения кредитного договора (мес.)]]-MIN(M:M))/(MAX(M:M)-MIN(M:M))</f>
        <v>0</v>
      </c>
      <c r="U233">
        <f>(Таблица2[[#This Row],[Количество кредитных карт]]-MIN(N:N))/(MAX(N:N)-MIN(N:N))</f>
        <v>0.14634146341463414</v>
      </c>
      <c r="V233" s="37">
        <f>(Таблица2[[#This Row],[Число нарушений кредитных договоров]]-MIN(O:O))/(MAX(O:O)-MIN(O:O))</f>
        <v>0</v>
      </c>
      <c r="W233" s="37">
        <f>((Таблица2[[#This Row],[Размер кредита]]-AVERAGE(D:D)))/STDEV(D:D)</f>
        <v>-0.8318203225982026</v>
      </c>
      <c r="X233" s="37">
        <f>((Таблица2[[#This Row],[Годовой доход]]-AVERAGE(G:G)))/STDEV(G:G)</f>
        <v>-0.36351043213686435</v>
      </c>
      <c r="Y233" s="38">
        <f>(Таблица2[[#This Row],[Годовой доход]]-AVERAGE(G:G))/STDEV(G:G)</f>
        <v>-0.36351043213686435</v>
      </c>
      <c r="Z233" s="38">
        <f>(Таблица2[[#This Row],[Текущий баланс кредитов]]-AVERAGE(P:P))/STDEV(P:P)</f>
        <v>0.75013198929878733</v>
      </c>
      <c r="AA233" s="38">
        <f>(Таблица2[[#This Row],[Максимальный выданный кредит]]-AVERAGE(Q:Q))/STDEV(Q:Q)</f>
        <v>-1.6797602984022306E-2</v>
      </c>
    </row>
    <row r="234" spans="1:27" x14ac:dyDescent="0.2">
      <c r="A234" s="8">
        <v>322</v>
      </c>
      <c r="B234" s="8" t="s">
        <v>429</v>
      </c>
      <c r="C234" s="8" t="s">
        <v>16</v>
      </c>
      <c r="D234" s="21">
        <v>712404</v>
      </c>
      <c r="E234" s="8" t="s">
        <v>28</v>
      </c>
      <c r="F234" s="8">
        <v>618</v>
      </c>
      <c r="G234" s="22">
        <v>6283072</v>
      </c>
      <c r="H234" s="8" t="s">
        <v>42</v>
      </c>
      <c r="I234" s="8" t="s">
        <v>32</v>
      </c>
      <c r="J234" s="8" t="s">
        <v>78</v>
      </c>
      <c r="K234" s="23">
        <v>20262.93</v>
      </c>
      <c r="L234">
        <v>17.2</v>
      </c>
      <c r="M234" s="8">
        <v>45</v>
      </c>
      <c r="N234" s="8">
        <v>10</v>
      </c>
      <c r="O234" s="8">
        <v>1</v>
      </c>
      <c r="P234" s="8">
        <v>135641</v>
      </c>
      <c r="Q234" s="8">
        <v>358556</v>
      </c>
      <c r="R234" s="8">
        <f>(Таблица2[[#This Row],[Кредитный рейтинг]]-MIN(F:F))/(MAX(F:F)-MIN(F:F))</f>
        <v>0.19393939393939394</v>
      </c>
      <c r="S234">
        <f>(Таблица2[[#This Row],[Срок кредитной истории (лет)]]-MIN(L:L))/(MAX(L:L)-MIN(L:L))</f>
        <v>0.27850877192982454</v>
      </c>
      <c r="T234" s="8">
        <f>(Таблица2[[#This Row],[Срок с последнего нарушения кредитного договора (мес.)]]-MIN(M:M))/(MAX(M:M)-MIN(M:M))</f>
        <v>0.54878048780487809</v>
      </c>
      <c r="U234">
        <f>(Таблица2[[#This Row],[Количество кредитных карт]]-MIN(N:N))/(MAX(N:N)-MIN(N:N))</f>
        <v>0.1951219512195122</v>
      </c>
      <c r="V234" s="37">
        <f>(Таблица2[[#This Row],[Число нарушений кредитных договоров]]-MIN(O:O))/(MAX(O:O)-MIN(O:O))</f>
        <v>0.14285714285714285</v>
      </c>
      <c r="W234" s="37">
        <f>((Таблица2[[#This Row],[Размер кредита]]-AVERAGE(D:D)))/STDEV(D:D)</f>
        <v>2.1466999858645233</v>
      </c>
      <c r="X234" s="37">
        <f>((Таблица2[[#This Row],[Годовой доход]]-AVERAGE(G:G)))/STDEV(G:G)</f>
        <v>5.9764615485543553</v>
      </c>
      <c r="Y234" s="38">
        <f>(Таблица2[[#This Row],[Годовой доход]]-AVERAGE(G:G))/STDEV(G:G)</f>
        <v>5.9764615485543553</v>
      </c>
      <c r="Z234" s="38">
        <f>(Таблица2[[#This Row],[Текущий баланс кредитов]]-AVERAGE(P:P))/STDEV(P:P)</f>
        <v>-0.46490074367150475</v>
      </c>
      <c r="AA234" s="38">
        <f>(Таблица2[[#This Row],[Максимальный выданный кредит]]-AVERAGE(Q:Q))/STDEV(Q:Q)</f>
        <v>-8.7247683233615383E-2</v>
      </c>
    </row>
    <row r="235" spans="1:27" x14ac:dyDescent="0.2">
      <c r="A235" s="8">
        <v>323</v>
      </c>
      <c r="B235" s="8" t="s">
        <v>430</v>
      </c>
      <c r="C235" s="8" t="s">
        <v>16</v>
      </c>
      <c r="D235" s="21">
        <v>753610</v>
      </c>
      <c r="E235" s="8" t="s">
        <v>28</v>
      </c>
      <c r="F235" s="8">
        <v>676</v>
      </c>
      <c r="G235" s="22">
        <v>2212835</v>
      </c>
      <c r="H235" s="8" t="s">
        <v>22</v>
      </c>
      <c r="I235" s="8" t="s">
        <v>19</v>
      </c>
      <c r="J235" s="8" t="s">
        <v>23</v>
      </c>
      <c r="K235" s="23">
        <v>35221.06</v>
      </c>
      <c r="L235">
        <v>29.2</v>
      </c>
      <c r="M235" s="8"/>
      <c r="N235" s="8">
        <v>17</v>
      </c>
      <c r="O235" s="8">
        <v>0</v>
      </c>
      <c r="P235" s="8">
        <v>579158</v>
      </c>
      <c r="Q235" s="8">
        <v>1086866</v>
      </c>
      <c r="R235" s="8">
        <f>(Таблица2[[#This Row],[Кредитный рейтинг]]-MIN(F:F))/(MAX(F:F)-MIN(F:F))</f>
        <v>0.54545454545454541</v>
      </c>
      <c r="S235">
        <f>(Таблица2[[#This Row],[Срок кредитной истории (лет)]]-MIN(L:L))/(MAX(L:L)-MIN(L:L))</f>
        <v>0.54166666666666663</v>
      </c>
      <c r="T235" s="8">
        <f>(Таблица2[[#This Row],[Срок с последнего нарушения кредитного договора (мес.)]]-MIN(M:M))/(MAX(M:M)-MIN(M:M))</f>
        <v>0</v>
      </c>
      <c r="U235">
        <f>(Таблица2[[#This Row],[Количество кредитных карт]]-MIN(N:N))/(MAX(N:N)-MIN(N:N))</f>
        <v>0.36585365853658536</v>
      </c>
      <c r="V235" s="37">
        <f>(Таблица2[[#This Row],[Число нарушений кредитных договоров]]-MIN(O:O))/(MAX(O:O)-MIN(O:O))</f>
        <v>0</v>
      </c>
      <c r="W235" s="37">
        <f>((Таблица2[[#This Row],[Размер кредита]]-AVERAGE(D:D)))/STDEV(D:D)</f>
        <v>2.3669696008110499</v>
      </c>
      <c r="X235" s="37">
        <f>((Таблица2[[#This Row],[Годовой доход]]-AVERAGE(G:G)))/STDEV(G:G)</f>
        <v>1.0422089968306134</v>
      </c>
      <c r="Y235" s="38">
        <f>(Таблица2[[#This Row],[Годовой доход]]-AVERAGE(G:G))/STDEV(G:G)</f>
        <v>1.0422089968306134</v>
      </c>
      <c r="Z235" s="38">
        <f>(Таблица2[[#This Row],[Текущий баланс кредитов]]-AVERAGE(P:P))/STDEV(P:P)</f>
        <v>1.0437433566330445</v>
      </c>
      <c r="AA235" s="38">
        <f>(Таблица2[[#This Row],[Максимальный выданный кредит]]-AVERAGE(Q:Q))/STDEV(Q:Q)</f>
        <v>9.4760269526083282E-2</v>
      </c>
    </row>
    <row r="236" spans="1:27" x14ac:dyDescent="0.2">
      <c r="A236" s="8">
        <v>324</v>
      </c>
      <c r="B236" s="8" t="s">
        <v>431</v>
      </c>
      <c r="C236" s="8" t="s">
        <v>16</v>
      </c>
      <c r="D236" s="21">
        <v>154748</v>
      </c>
      <c r="E236" s="8" t="s">
        <v>17</v>
      </c>
      <c r="F236" s="8">
        <v>748</v>
      </c>
      <c r="G236" s="22">
        <v>1603657</v>
      </c>
      <c r="H236" s="8" t="s">
        <v>18</v>
      </c>
      <c r="I236" s="8" t="s">
        <v>19</v>
      </c>
      <c r="J236" s="8" t="s">
        <v>78</v>
      </c>
      <c r="K236" s="23">
        <v>8539.5499999999993</v>
      </c>
      <c r="L236">
        <v>9</v>
      </c>
      <c r="M236" s="8"/>
      <c r="N236" s="8">
        <v>11</v>
      </c>
      <c r="O236" s="8">
        <v>0</v>
      </c>
      <c r="P236" s="8">
        <v>9842</v>
      </c>
      <c r="Q236" s="8">
        <v>1425820</v>
      </c>
      <c r="R236" s="8">
        <f>(Таблица2[[#This Row],[Кредитный рейтинг]]-MIN(F:F))/(MAX(F:F)-MIN(F:F))</f>
        <v>0.98181818181818181</v>
      </c>
      <c r="S236">
        <f>(Таблица2[[#This Row],[Срок кредитной истории (лет)]]-MIN(L:L))/(MAX(L:L)-MIN(L:L))</f>
        <v>9.8684210526315791E-2</v>
      </c>
      <c r="T236" s="8">
        <f>(Таблица2[[#This Row],[Срок с последнего нарушения кредитного договора (мес.)]]-MIN(M:M))/(MAX(M:M)-MIN(M:M))</f>
        <v>0</v>
      </c>
      <c r="U236">
        <f>(Таблица2[[#This Row],[Количество кредитных карт]]-MIN(N:N))/(MAX(N:N)-MIN(N:N))</f>
        <v>0.21951219512195122</v>
      </c>
      <c r="V236" s="37">
        <f>(Таблица2[[#This Row],[Число нарушений кредитных договоров]]-MIN(O:O))/(MAX(O:O)-MIN(O:O))</f>
        <v>0</v>
      </c>
      <c r="W236" s="37">
        <f>((Таблица2[[#This Row],[Размер кредита]]-AVERAGE(D:D)))/STDEV(D:D)</f>
        <v>-0.83428997658318771</v>
      </c>
      <c r="X236" s="37">
        <f>((Таблица2[[#This Row],[Годовой доход]]-AVERAGE(G:G)))/STDEV(G:G)</f>
        <v>0.30371683999700255</v>
      </c>
      <c r="Y236" s="38">
        <f>(Таблица2[[#This Row],[Годовой доход]]-AVERAGE(G:G))/STDEV(G:G)</f>
        <v>0.30371683999700255</v>
      </c>
      <c r="Z236" s="38">
        <f>(Таблица2[[#This Row],[Текущий баланс кредитов]]-AVERAGE(P:P))/STDEV(P:P)</f>
        <v>-0.89281200563939322</v>
      </c>
      <c r="AA236" s="38">
        <f>(Таблица2[[#This Row],[Максимальный выданный кредит]]-AVERAGE(Q:Q))/STDEV(Q:Q)</f>
        <v>0.17946640238120115</v>
      </c>
    </row>
    <row r="237" spans="1:27" x14ac:dyDescent="0.2">
      <c r="A237" s="8">
        <v>325</v>
      </c>
      <c r="B237" s="8" t="s">
        <v>432</v>
      </c>
      <c r="C237" s="8" t="s">
        <v>34</v>
      </c>
      <c r="D237" s="21">
        <v>251416</v>
      </c>
      <c r="E237" s="8" t="s">
        <v>17</v>
      </c>
      <c r="F237" s="8">
        <v>720</v>
      </c>
      <c r="G237" s="22">
        <v>1057293</v>
      </c>
      <c r="H237" s="8" t="s">
        <v>79</v>
      </c>
      <c r="I237" s="8" t="s">
        <v>19</v>
      </c>
      <c r="J237" s="8" t="s">
        <v>87</v>
      </c>
      <c r="K237" s="23">
        <v>13480.5</v>
      </c>
      <c r="L237">
        <v>30.6</v>
      </c>
      <c r="M237" s="8"/>
      <c r="N237" s="8">
        <v>12</v>
      </c>
      <c r="O237" s="8">
        <v>0</v>
      </c>
      <c r="P237" s="8">
        <v>138377</v>
      </c>
      <c r="Q237" s="8">
        <v>222838</v>
      </c>
      <c r="R237" s="8">
        <f>(Таблица2[[#This Row],[Кредитный рейтинг]]-MIN(F:F))/(MAX(F:F)-MIN(F:F))</f>
        <v>0.81212121212121213</v>
      </c>
      <c r="S237">
        <f>(Таблица2[[#This Row],[Срок кредитной истории (лет)]]-MIN(L:L))/(MAX(L:L)-MIN(L:L))</f>
        <v>0.57236842105263164</v>
      </c>
      <c r="T237" s="8">
        <f>(Таблица2[[#This Row],[Срок с последнего нарушения кредитного договора (мес.)]]-MIN(M:M))/(MAX(M:M)-MIN(M:M))</f>
        <v>0</v>
      </c>
      <c r="U237">
        <f>(Таблица2[[#This Row],[Количество кредитных карт]]-MIN(N:N))/(MAX(N:N)-MIN(N:N))</f>
        <v>0.24390243902439024</v>
      </c>
      <c r="V237" s="37">
        <f>(Таблица2[[#This Row],[Число нарушений кредитных договоров]]-MIN(O:O))/(MAX(O:O)-MIN(O:O))</f>
        <v>0</v>
      </c>
      <c r="W237" s="37">
        <f>((Таблица2[[#This Row],[Размер кредита]]-AVERAGE(D:D)))/STDEV(D:D)</f>
        <v>-0.31754428086773712</v>
      </c>
      <c r="X237" s="37">
        <f>((Таблица2[[#This Row],[Годовой доход]]-AVERAGE(G:G)))/STDEV(G:G)</f>
        <v>-0.3586273825065005</v>
      </c>
      <c r="Y237" s="38">
        <f>(Таблица2[[#This Row],[Годовой доход]]-AVERAGE(G:G))/STDEV(G:G)</f>
        <v>-0.3586273825065005</v>
      </c>
      <c r="Z237" s="38">
        <f>(Таблица2[[#This Row],[Текущий баланс кредитов]]-AVERAGE(P:P))/STDEV(P:P)</f>
        <v>-0.45559410997215782</v>
      </c>
      <c r="AA237" s="38">
        <f>(Таблица2[[#This Row],[Максимальный выданный кредит]]-AVERAGE(Q:Q))/STDEV(Q:Q)</f>
        <v>-0.12116422335065452</v>
      </c>
    </row>
    <row r="238" spans="1:27" x14ac:dyDescent="0.2">
      <c r="A238" s="8">
        <v>326</v>
      </c>
      <c r="B238" s="8" t="s">
        <v>433</v>
      </c>
      <c r="C238" s="8" t="s">
        <v>16</v>
      </c>
      <c r="D238" s="21">
        <v>764390</v>
      </c>
      <c r="E238" s="8" t="s">
        <v>28</v>
      </c>
      <c r="F238" s="8">
        <v>705</v>
      </c>
      <c r="G238" s="22">
        <v>1603220</v>
      </c>
      <c r="H238" s="8" t="s">
        <v>42</v>
      </c>
      <c r="I238" s="8" t="s">
        <v>19</v>
      </c>
      <c r="J238" s="8" t="s">
        <v>23</v>
      </c>
      <c r="K238" s="23">
        <v>34869.75</v>
      </c>
      <c r="L238">
        <v>17.899999999999999</v>
      </c>
      <c r="M238" s="8">
        <v>50</v>
      </c>
      <c r="N238" s="8">
        <v>15</v>
      </c>
      <c r="O238" s="8">
        <v>0</v>
      </c>
      <c r="P238" s="8">
        <v>425448</v>
      </c>
      <c r="Q238" s="8">
        <v>1089902</v>
      </c>
      <c r="R238" s="8">
        <f>(Таблица2[[#This Row],[Кредитный рейтинг]]-MIN(F:F))/(MAX(F:F)-MIN(F:F))</f>
        <v>0.72121212121212119</v>
      </c>
      <c r="S238">
        <f>(Таблица2[[#This Row],[Срок кредитной истории (лет)]]-MIN(L:L))/(MAX(L:L)-MIN(L:L))</f>
        <v>0.29385964912280699</v>
      </c>
      <c r="T238" s="8">
        <f>(Таблица2[[#This Row],[Срок с последнего нарушения кредитного договора (мес.)]]-MIN(M:M))/(MAX(M:M)-MIN(M:M))</f>
        <v>0.6097560975609756</v>
      </c>
      <c r="U238">
        <f>(Таблица2[[#This Row],[Количество кредитных карт]]-MIN(N:N))/(MAX(N:N)-MIN(N:N))</f>
        <v>0.31707317073170732</v>
      </c>
      <c r="V238" s="37">
        <f>(Таблица2[[#This Row],[Число нарушений кредитных договоров]]-MIN(O:O))/(MAX(O:O)-MIN(O:O))</f>
        <v>0</v>
      </c>
      <c r="W238" s="37">
        <f>((Таблица2[[#This Row],[Размер кредита]]-AVERAGE(D:D)))/STDEV(D:D)</f>
        <v>2.4245948604607017</v>
      </c>
      <c r="X238" s="37">
        <f>((Таблица2[[#This Row],[Годовой доход]]-AVERAGE(G:G)))/STDEV(G:G)</f>
        <v>0.30318707517861399</v>
      </c>
      <c r="Y238" s="38">
        <f>(Таблица2[[#This Row],[Годовой доход]]-AVERAGE(G:G))/STDEV(G:G)</f>
        <v>0.30318707517861399</v>
      </c>
      <c r="Z238" s="38">
        <f>(Таблица2[[#This Row],[Текущий баланс кредитов]]-AVERAGE(P:P))/STDEV(P:P)</f>
        <v>0.52089150505167958</v>
      </c>
      <c r="AA238" s="38">
        <f>(Таблица2[[#This Row],[Максимальный выданный кредит]]-AVERAGE(Q:Q))/STDEV(Q:Q)</f>
        <v>9.5518979614614877E-2</v>
      </c>
    </row>
    <row r="239" spans="1:27" x14ac:dyDescent="0.2">
      <c r="A239" s="7">
        <v>328</v>
      </c>
      <c r="B239" s="7" t="s">
        <v>435</v>
      </c>
      <c r="C239" s="7" t="s">
        <v>16</v>
      </c>
      <c r="D239" s="18">
        <v>616902</v>
      </c>
      <c r="E239" s="7" t="s">
        <v>28</v>
      </c>
      <c r="F239" s="7">
        <v>647</v>
      </c>
      <c r="G239" s="19">
        <v>1405772</v>
      </c>
      <c r="H239" s="7" t="s">
        <v>37</v>
      </c>
      <c r="I239" s="7" t="s">
        <v>25</v>
      </c>
      <c r="J239" s="7" t="s">
        <v>23</v>
      </c>
      <c r="K239" s="20">
        <v>18626.27</v>
      </c>
      <c r="L239">
        <v>12.8</v>
      </c>
      <c r="M239" s="7">
        <v>64</v>
      </c>
      <c r="N239" s="7">
        <v>4</v>
      </c>
      <c r="O239" s="7">
        <v>0</v>
      </c>
      <c r="P239" s="7">
        <v>317338</v>
      </c>
      <c r="Q239" s="7">
        <v>433818</v>
      </c>
      <c r="R239" s="8">
        <f>(Таблица2[[#This Row],[Кредитный рейтинг]]-MIN(F:F))/(MAX(F:F)-MIN(F:F))</f>
        <v>0.36969696969696969</v>
      </c>
      <c r="S239">
        <f>(Таблица2[[#This Row],[Срок кредитной истории (лет)]]-MIN(L:L))/(MAX(L:L)-MIN(L:L))</f>
        <v>0.18201754385964913</v>
      </c>
      <c r="T239" s="8">
        <f>(Таблица2[[#This Row],[Срок с последнего нарушения кредитного договора (мес.)]]-MIN(M:M))/(MAX(M:M)-MIN(M:M))</f>
        <v>0.78048780487804881</v>
      </c>
      <c r="U239">
        <f>(Таблица2[[#This Row],[Количество кредитных карт]]-MIN(N:N))/(MAX(N:N)-MIN(N:N))</f>
        <v>4.878048780487805E-2</v>
      </c>
      <c r="V239" s="37">
        <f>(Таблица2[[#This Row],[Число нарушений кредитных договоров]]-MIN(O:O))/(MAX(O:O)-MIN(O:O))</f>
        <v>0</v>
      </c>
      <c r="W239" s="37">
        <f>((Таблица2[[#This Row],[Размер кредита]]-AVERAGE(D:D)))/STDEV(D:D)</f>
        <v>1.636187226396892</v>
      </c>
      <c r="X239" s="37">
        <f>((Таблица2[[#This Row],[Годовой доход]]-AVERAGE(G:G)))/STDEV(G:G)</f>
        <v>6.3825510278892078E-2</v>
      </c>
      <c r="Y239" s="38">
        <f>(Таблица2[[#This Row],[Годовой доход]]-AVERAGE(G:G))/STDEV(G:G)</f>
        <v>6.3825510278892078E-2</v>
      </c>
      <c r="Z239" s="38">
        <f>(Таблица2[[#This Row],[Текущий баланс кредитов]]-AVERAGE(P:P))/STDEV(P:P)</f>
        <v>0.15315021512609647</v>
      </c>
      <c r="AA239" s="38">
        <f>(Таблица2[[#This Row],[Максимальный выданный кредит]]-AVERAGE(Q:Q))/STDEV(Q:Q)</f>
        <v>-6.8439370096901014E-2</v>
      </c>
    </row>
    <row r="240" spans="1:27" x14ac:dyDescent="0.2">
      <c r="A240" s="8">
        <v>332</v>
      </c>
      <c r="B240" s="24" t="s">
        <v>436</v>
      </c>
      <c r="C240" s="8" t="s">
        <v>16</v>
      </c>
      <c r="D240" s="21">
        <v>170962</v>
      </c>
      <c r="E240" s="8" t="s">
        <v>17</v>
      </c>
      <c r="F240" s="8">
        <v>710</v>
      </c>
      <c r="G240" s="22">
        <v>598082</v>
      </c>
      <c r="H240" s="8" t="s">
        <v>79</v>
      </c>
      <c r="I240" s="8" t="s">
        <v>32</v>
      </c>
      <c r="J240" s="8" t="s">
        <v>23</v>
      </c>
      <c r="K240" s="23">
        <v>7426.15</v>
      </c>
      <c r="L240">
        <v>23.8</v>
      </c>
      <c r="M240" s="8">
        <v>5</v>
      </c>
      <c r="N240" s="8">
        <v>14</v>
      </c>
      <c r="O240" s="8">
        <v>0</v>
      </c>
      <c r="P240" s="8">
        <v>117211</v>
      </c>
      <c r="Q240" s="8">
        <v>622534</v>
      </c>
      <c r="R240" s="8">
        <f>(Таблица2[[#This Row],[Кредитный рейтинг]]-MIN(F:F))/(MAX(F:F)-MIN(F:F))</f>
        <v>0.75151515151515147</v>
      </c>
      <c r="S240">
        <f>(Таблица2[[#This Row],[Срок кредитной истории (лет)]]-MIN(L:L))/(MAX(L:L)-MIN(L:L))</f>
        <v>0.4232456140350877</v>
      </c>
      <c r="T240" s="8">
        <f>(Таблица2[[#This Row],[Срок с последнего нарушения кредитного договора (мес.)]]-MIN(M:M))/(MAX(M:M)-MIN(M:M))</f>
        <v>6.097560975609756E-2</v>
      </c>
      <c r="U240">
        <f>(Таблица2[[#This Row],[Количество кредитных карт]]-MIN(N:N))/(MAX(N:N)-MIN(N:N))</f>
        <v>0.29268292682926828</v>
      </c>
      <c r="V240" s="37">
        <f>(Таблица2[[#This Row],[Число нарушений кредитных договоров]]-MIN(O:O))/(MAX(O:O)-MIN(O:O))</f>
        <v>0</v>
      </c>
      <c r="W240" s="37">
        <f>((Таблица2[[#This Row],[Размер кредита]]-AVERAGE(D:D)))/STDEV(D:D)</f>
        <v>-0.7476168819672826</v>
      </c>
      <c r="X240" s="37">
        <f>((Таблица2[[#This Row],[Годовой доход]]-AVERAGE(G:G)))/STDEV(G:G)</f>
        <v>-0.91531807362095186</v>
      </c>
      <c r="Y240" s="38">
        <f>(Таблица2[[#This Row],[Годовой доход]]-AVERAGE(G:G))/STDEV(G:G)</f>
        <v>-0.91531807362095186</v>
      </c>
      <c r="Z240" s="38">
        <f>(Таблица2[[#This Row],[Текущий баланс кредитов]]-AVERAGE(P:P))/STDEV(P:P)</f>
        <v>-0.52759126234071663</v>
      </c>
      <c r="AA240" s="38">
        <f>(Таблица2[[#This Row],[Максимальный выданный кредит]]-AVERAGE(Q:Q))/STDEV(Q:Q)</f>
        <v>-2.1278390825712517E-2</v>
      </c>
    </row>
    <row r="241" spans="1:27" x14ac:dyDescent="0.2">
      <c r="A241" s="7">
        <v>335</v>
      </c>
      <c r="B241" s="7" t="s">
        <v>438</v>
      </c>
      <c r="C241" s="7" t="s">
        <v>16</v>
      </c>
      <c r="D241" s="18">
        <v>332222</v>
      </c>
      <c r="E241" s="7" t="s">
        <v>17</v>
      </c>
      <c r="F241" s="7">
        <v>746</v>
      </c>
      <c r="G241" s="19">
        <v>891119</v>
      </c>
      <c r="H241" s="7" t="s">
        <v>29</v>
      </c>
      <c r="I241" s="7" t="s">
        <v>32</v>
      </c>
      <c r="J241" s="7" t="s">
        <v>23</v>
      </c>
      <c r="K241" s="20">
        <v>11733.07</v>
      </c>
      <c r="L241">
        <v>15.6</v>
      </c>
      <c r="M241" s="7">
        <v>42</v>
      </c>
      <c r="N241" s="7">
        <v>9</v>
      </c>
      <c r="O241" s="7">
        <v>0</v>
      </c>
      <c r="P241" s="7">
        <v>293683</v>
      </c>
      <c r="Q241" s="7">
        <v>717420</v>
      </c>
      <c r="R241" s="8">
        <f>(Таблица2[[#This Row],[Кредитный рейтинг]]-MIN(F:F))/(MAX(F:F)-MIN(F:F))</f>
        <v>0.96969696969696972</v>
      </c>
      <c r="S241">
        <f>(Таблица2[[#This Row],[Срок кредитной истории (лет)]]-MIN(L:L))/(MAX(L:L)-MIN(L:L))</f>
        <v>0.24342105263157893</v>
      </c>
      <c r="T241" s="8">
        <f>(Таблица2[[#This Row],[Срок с последнего нарушения кредитного договора (мес.)]]-MIN(M:M))/(MAX(M:M)-MIN(M:M))</f>
        <v>0.51219512195121952</v>
      </c>
      <c r="U241">
        <f>(Таблица2[[#This Row],[Количество кредитных карт]]-MIN(N:N))/(MAX(N:N)-MIN(N:N))</f>
        <v>0.17073170731707318</v>
      </c>
      <c r="V241" s="37">
        <f>(Таблица2[[#This Row],[Число нарушений кредитных договоров]]-MIN(O:O))/(MAX(O:O)-MIN(O:O))</f>
        <v>0</v>
      </c>
      <c r="W241" s="37">
        <f>((Таблица2[[#This Row],[Размер кредита]]-AVERAGE(D:D)))/STDEV(D:D)</f>
        <v>0.11440996136322554</v>
      </c>
      <c r="X241" s="37">
        <f>((Таблица2[[#This Row],[Годовой доход]]-AVERAGE(G:G)))/STDEV(G:G)</f>
        <v>-0.5600762130119824</v>
      </c>
      <c r="Y241" s="38">
        <f>(Таблица2[[#This Row],[Годовой доход]]-AVERAGE(G:G))/STDEV(G:G)</f>
        <v>-0.5600762130119824</v>
      </c>
      <c r="Z241" s="38">
        <f>(Таблица2[[#This Row],[Текущий баланс кредитов]]-AVERAGE(P:P))/STDEV(P:P)</f>
        <v>7.268661126715957E-2</v>
      </c>
      <c r="AA241" s="38">
        <f>(Таблица2[[#This Row],[Максимальный выданный кредит]]-AVERAGE(Q:Q))/STDEV(Q:Q)</f>
        <v>2.4340483904959202E-3</v>
      </c>
    </row>
    <row r="242" spans="1:27" x14ac:dyDescent="0.2">
      <c r="A242" s="7">
        <v>338</v>
      </c>
      <c r="B242" s="7" t="s">
        <v>440</v>
      </c>
      <c r="C242" s="7" t="s">
        <v>16</v>
      </c>
      <c r="D242" s="18">
        <v>440132</v>
      </c>
      <c r="E242" s="7" t="s">
        <v>28</v>
      </c>
      <c r="F242" s="7">
        <v>676</v>
      </c>
      <c r="G242" s="19">
        <v>1292380</v>
      </c>
      <c r="H242" s="7" t="s">
        <v>79</v>
      </c>
      <c r="I242" s="7" t="s">
        <v>19</v>
      </c>
      <c r="J242" s="7" t="s">
        <v>23</v>
      </c>
      <c r="K242" s="20">
        <v>4157.2</v>
      </c>
      <c r="L242">
        <v>13.7</v>
      </c>
      <c r="M242" s="7">
        <v>69</v>
      </c>
      <c r="N242" s="7">
        <v>3</v>
      </c>
      <c r="O242" s="7">
        <v>0</v>
      </c>
      <c r="P242" s="7">
        <v>150822</v>
      </c>
      <c r="Q242" s="7">
        <v>219956</v>
      </c>
      <c r="R242" s="8">
        <f>(Таблица2[[#This Row],[Кредитный рейтинг]]-MIN(F:F))/(MAX(F:F)-MIN(F:F))</f>
        <v>0.54545454545454541</v>
      </c>
      <c r="S242">
        <f>(Таблица2[[#This Row],[Срок кредитной истории (лет)]]-MIN(L:L))/(MAX(L:L)-MIN(L:L))</f>
        <v>0.20175438596491227</v>
      </c>
      <c r="T242" s="8">
        <f>(Таблица2[[#This Row],[Срок с последнего нарушения кредитного договора (мес.)]]-MIN(M:M))/(MAX(M:M)-MIN(M:M))</f>
        <v>0.84146341463414631</v>
      </c>
      <c r="U242">
        <f>(Таблица2[[#This Row],[Количество кредитных карт]]-MIN(N:N))/(MAX(N:N)-MIN(N:N))</f>
        <v>2.4390243902439025E-2</v>
      </c>
      <c r="V242" s="37">
        <f>(Таблица2[[#This Row],[Число нарушений кредитных договоров]]-MIN(O:O))/(MAX(O:O)-MIN(O:O))</f>
        <v>0</v>
      </c>
      <c r="W242" s="37">
        <f>((Таблица2[[#This Row],[Размер кредита]]-AVERAGE(D:D)))/STDEV(D:D)</f>
        <v>0.69125057071331319</v>
      </c>
      <c r="X242" s="37">
        <f>((Таблица2[[#This Row],[Годовой доход]]-AVERAGE(G:G)))/STDEV(G:G)</f>
        <v>-7.3636943466444754E-2</v>
      </c>
      <c r="Y242" s="38">
        <f>(Таблица2[[#This Row],[Годовой доход]]-AVERAGE(G:G))/STDEV(G:G)</f>
        <v>-7.3636943466444754E-2</v>
      </c>
      <c r="Z242" s="38">
        <f>(Таблица2[[#This Row],[Текущий баланс кредитов]]-AVERAGE(P:P))/STDEV(P:P)</f>
        <v>-0.41326185252026731</v>
      </c>
      <c r="AA242" s="38">
        <f>(Таблица2[[#This Row],[Максимальный выданный кредит]]-AVERAGE(Q:Q))/STDEV(Q:Q)</f>
        <v>-0.12188444814484031</v>
      </c>
    </row>
    <row r="243" spans="1:27" x14ac:dyDescent="0.2">
      <c r="A243" s="8">
        <v>340</v>
      </c>
      <c r="B243" s="8" t="s">
        <v>441</v>
      </c>
      <c r="C243" s="8" t="s">
        <v>16</v>
      </c>
      <c r="D243" s="21">
        <v>112574</v>
      </c>
      <c r="E243" s="8" t="s">
        <v>17</v>
      </c>
      <c r="F243" s="8">
        <v>729</v>
      </c>
      <c r="G243" s="22">
        <v>1555416</v>
      </c>
      <c r="H243" s="8" t="s">
        <v>22</v>
      </c>
      <c r="I243" s="8" t="s">
        <v>19</v>
      </c>
      <c r="J243" s="8" t="s">
        <v>126</v>
      </c>
      <c r="K243" s="23">
        <v>10706.5</v>
      </c>
      <c r="L243">
        <v>14.2</v>
      </c>
      <c r="M243" s="8">
        <v>40</v>
      </c>
      <c r="N243" s="8">
        <v>13</v>
      </c>
      <c r="O243" s="8">
        <v>0</v>
      </c>
      <c r="P243" s="8">
        <v>86507</v>
      </c>
      <c r="Q243" s="8">
        <v>770440</v>
      </c>
      <c r="R243" s="8">
        <f>(Таблица2[[#This Row],[Кредитный рейтинг]]-MIN(F:F))/(MAX(F:F)-MIN(F:F))</f>
        <v>0.8666666666666667</v>
      </c>
      <c r="S243">
        <f>(Таблица2[[#This Row],[Срок кредитной истории (лет)]]-MIN(L:L))/(MAX(L:L)-MIN(L:L))</f>
        <v>0.212719298245614</v>
      </c>
      <c r="T243" s="8">
        <f>(Таблица2[[#This Row],[Срок с последнего нарушения кредитного договора (мес.)]]-MIN(M:M))/(MAX(M:M)-MIN(M:M))</f>
        <v>0.48780487804878048</v>
      </c>
      <c r="U243">
        <f>(Таблица2[[#This Row],[Количество кредитных карт]]-MIN(N:N))/(MAX(N:N)-MIN(N:N))</f>
        <v>0.26829268292682928</v>
      </c>
      <c r="V243" s="37">
        <f>(Таблица2[[#This Row],[Число нарушений кредитных договоров]]-MIN(O:O))/(MAX(O:O)-MIN(O:O))</f>
        <v>0</v>
      </c>
      <c r="W243" s="37">
        <f>((Таблица2[[#This Row],[Размер кредита]]-AVERAGE(D:D)))/STDEV(D:D)</f>
        <v>-1.059734104641112</v>
      </c>
      <c r="X243" s="37">
        <f>((Таблица2[[#This Row],[Годовой доход]]-AVERAGE(G:G)))/STDEV(G:G)</f>
        <v>0.24523541069750349</v>
      </c>
      <c r="Y243" s="38">
        <f>(Таблица2[[#This Row],[Годовой доход]]-AVERAGE(G:G))/STDEV(G:G)</f>
        <v>0.24523541069750349</v>
      </c>
      <c r="Z243" s="38">
        <f>(Таблица2[[#This Row],[Текущий баланс кредитов]]-AVERAGE(P:P))/STDEV(P:P)</f>
        <v>-0.63203237385560984</v>
      </c>
      <c r="AA243" s="38">
        <f>(Таблица2[[#This Row],[Максимальный выданный кредит]]-AVERAGE(Q:Q))/STDEV(Q:Q)</f>
        <v>1.5683985443837523E-2</v>
      </c>
    </row>
    <row r="244" spans="1:27" x14ac:dyDescent="0.2">
      <c r="A244" s="8">
        <v>341</v>
      </c>
      <c r="B244" s="8" t="s">
        <v>442</v>
      </c>
      <c r="C244" s="8" t="s">
        <v>16</v>
      </c>
      <c r="D244" s="21">
        <v>88198</v>
      </c>
      <c r="E244" s="8" t="s">
        <v>17</v>
      </c>
      <c r="F244" s="8">
        <v>741</v>
      </c>
      <c r="G244" s="22">
        <v>825968</v>
      </c>
      <c r="H244" s="8" t="s">
        <v>37</v>
      </c>
      <c r="I244" s="8" t="s">
        <v>19</v>
      </c>
      <c r="J244" s="8" t="s">
        <v>23</v>
      </c>
      <c r="K244" s="23">
        <v>3407.08</v>
      </c>
      <c r="L244">
        <v>25.5</v>
      </c>
      <c r="M244" s="8"/>
      <c r="N244" s="8">
        <v>9</v>
      </c>
      <c r="O244" s="8">
        <v>0</v>
      </c>
      <c r="P244" s="8">
        <v>112727</v>
      </c>
      <c r="Q244" s="8">
        <v>725098</v>
      </c>
      <c r="R244" s="8">
        <f>(Таблица2[[#This Row],[Кредитный рейтинг]]-MIN(F:F))/(MAX(F:F)-MIN(F:F))</f>
        <v>0.93939393939393945</v>
      </c>
      <c r="S244">
        <f>(Таблица2[[#This Row],[Срок кредитной истории (лет)]]-MIN(L:L))/(MAX(L:L)-MIN(L:L))</f>
        <v>0.46052631578947367</v>
      </c>
      <c r="T244" s="8">
        <f>(Таблица2[[#This Row],[Срок с последнего нарушения кредитного договора (мес.)]]-MIN(M:M))/(MAX(M:M)-MIN(M:M))</f>
        <v>0</v>
      </c>
      <c r="U244">
        <f>(Таблица2[[#This Row],[Количество кредитных карт]]-MIN(N:N))/(MAX(N:N)-MIN(N:N))</f>
        <v>0.17073170731707318</v>
      </c>
      <c r="V244" s="37">
        <f>(Таблица2[[#This Row],[Число нарушений кредитных договоров]]-MIN(O:O))/(MAX(O:O)-MIN(O:O))</f>
        <v>0</v>
      </c>
      <c r="W244" s="37">
        <f>((Таблица2[[#This Row],[Размер кредита]]-AVERAGE(D:D)))/STDEV(D:D)</f>
        <v>-1.1900377529917534</v>
      </c>
      <c r="X244" s="37">
        <f>((Таблица2[[#This Row],[Годовой доход]]-AVERAGE(G:G)))/STDEV(G:G)</f>
        <v>-0.63905723745782017</v>
      </c>
      <c r="Y244" s="38">
        <f>(Таблица2[[#This Row],[Годовой доход]]-AVERAGE(G:G))/STDEV(G:G)</f>
        <v>-0.63905723745782017</v>
      </c>
      <c r="Z244" s="38">
        <f>(Таблица2[[#This Row],[Текущий баланс кредитов]]-AVERAGE(P:P))/STDEV(P:P)</f>
        <v>-0.54284380090353512</v>
      </c>
      <c r="AA244" s="38">
        <f>(Таблица2[[#This Row],[Максимальный выданный кредит]]-AVERAGE(Q:Q))/STDEV(Q:Q)</f>
        <v>4.3528152085939367E-3</v>
      </c>
    </row>
    <row r="245" spans="1:27" x14ac:dyDescent="0.2">
      <c r="A245" s="8">
        <v>342</v>
      </c>
      <c r="B245" s="8" t="s">
        <v>443</v>
      </c>
      <c r="C245" s="8" t="s">
        <v>16</v>
      </c>
      <c r="D245" s="21">
        <v>764544</v>
      </c>
      <c r="E245" s="8" t="s">
        <v>28</v>
      </c>
      <c r="F245" s="8">
        <v>703</v>
      </c>
      <c r="G245" s="22">
        <v>1697859</v>
      </c>
      <c r="H245" s="8" t="s">
        <v>79</v>
      </c>
      <c r="I245" s="8" t="s">
        <v>19</v>
      </c>
      <c r="J245" s="8" t="s">
        <v>20</v>
      </c>
      <c r="K245" s="23">
        <v>17685.96</v>
      </c>
      <c r="L245">
        <v>38.5</v>
      </c>
      <c r="M245" s="8">
        <v>31</v>
      </c>
      <c r="N245" s="8">
        <v>10</v>
      </c>
      <c r="O245" s="8">
        <v>1</v>
      </c>
      <c r="P245" s="8">
        <v>300789</v>
      </c>
      <c r="Q245" s="8">
        <v>657118</v>
      </c>
      <c r="R245" s="8">
        <f>(Таблица2[[#This Row],[Кредитный рейтинг]]-MIN(F:F))/(MAX(F:F)-MIN(F:F))</f>
        <v>0.70909090909090911</v>
      </c>
      <c r="S245">
        <f>(Таблица2[[#This Row],[Срок кредитной истории (лет)]]-MIN(L:L))/(MAX(L:L)-MIN(L:L))</f>
        <v>0.74561403508771928</v>
      </c>
      <c r="T245" s="8">
        <f>(Таблица2[[#This Row],[Срок с последнего нарушения кредитного договора (мес.)]]-MIN(M:M))/(MAX(M:M)-MIN(M:M))</f>
        <v>0.37804878048780488</v>
      </c>
      <c r="U245">
        <f>(Таблица2[[#This Row],[Количество кредитных карт]]-MIN(N:N))/(MAX(N:N)-MIN(N:N))</f>
        <v>0.1951219512195122</v>
      </c>
      <c r="V245" s="37">
        <f>(Таблица2[[#This Row],[Число нарушений кредитных договоров]]-MIN(O:O))/(MAX(O:O)-MIN(O:O))</f>
        <v>0.14285714285714285</v>
      </c>
      <c r="W245" s="37">
        <f>((Таблица2[[#This Row],[Размер кредита]]-AVERAGE(D:D)))/STDEV(D:D)</f>
        <v>2.4254180784556971</v>
      </c>
      <c r="X245" s="37">
        <f>((Таблица2[[#This Row],[Годовой доход]]-AVERAGE(G:G)))/STDEV(G:G)</f>
        <v>0.41791570823919089</v>
      </c>
      <c r="Y245" s="38">
        <f>(Таблица2[[#This Row],[Годовой доход]]-AVERAGE(G:G))/STDEV(G:G)</f>
        <v>0.41791570823919089</v>
      </c>
      <c r="Z245" s="38">
        <f>(Таблица2[[#This Row],[Текущий баланс кредитов]]-AVERAGE(P:P))/STDEV(P:P)</f>
        <v>9.6858007125185594E-2</v>
      </c>
      <c r="AA245" s="38">
        <f>(Таблица2[[#This Row],[Максимальный выданный кредит]]-AVERAGE(Q:Q))/STDEV(Q:Q)</f>
        <v>-1.2635693295483056E-2</v>
      </c>
    </row>
    <row r="246" spans="1:27" x14ac:dyDescent="0.2">
      <c r="A246" s="8">
        <v>343</v>
      </c>
      <c r="B246" s="8" t="s">
        <v>445</v>
      </c>
      <c r="C246" s="8" t="s">
        <v>16</v>
      </c>
      <c r="D246" s="21">
        <v>224642</v>
      </c>
      <c r="E246" s="8" t="s">
        <v>17</v>
      </c>
      <c r="F246" s="8">
        <v>741</v>
      </c>
      <c r="G246" s="22">
        <v>1056039</v>
      </c>
      <c r="H246" s="8" t="s">
        <v>42</v>
      </c>
      <c r="I246" s="8" t="s">
        <v>32</v>
      </c>
      <c r="J246" s="8" t="s">
        <v>23</v>
      </c>
      <c r="K246" s="23">
        <v>14080.33</v>
      </c>
      <c r="L246">
        <v>15.9</v>
      </c>
      <c r="M246" s="8"/>
      <c r="N246" s="8">
        <v>7</v>
      </c>
      <c r="O246" s="8">
        <v>0</v>
      </c>
      <c r="P246" s="8">
        <v>252320</v>
      </c>
      <c r="Q246" s="8">
        <v>1047200</v>
      </c>
      <c r="R246" s="8">
        <f>(Таблица2[[#This Row],[Кредитный рейтинг]]-MIN(F:F))/(MAX(F:F)-MIN(F:F))</f>
        <v>0.93939393939393945</v>
      </c>
      <c r="S246">
        <f>(Таблица2[[#This Row],[Срок кредитной истории (лет)]]-MIN(L:L))/(MAX(L:L)-MIN(L:L))</f>
        <v>0.25</v>
      </c>
      <c r="T246" s="8">
        <f>(Таблица2[[#This Row],[Срок с последнего нарушения кредитного договора (мес.)]]-MIN(M:M))/(MAX(M:M)-MIN(M:M))</f>
        <v>0</v>
      </c>
      <c r="U246">
        <f>(Таблица2[[#This Row],[Количество кредитных карт]]-MIN(N:N))/(MAX(N:N)-MIN(N:N))</f>
        <v>0.12195121951219512</v>
      </c>
      <c r="V246" s="37">
        <f>(Таблица2[[#This Row],[Число нарушений кредитных договоров]]-MIN(O:O))/(MAX(O:O)-MIN(O:O))</f>
        <v>0</v>
      </c>
      <c r="W246" s="37">
        <f>((Таблица2[[#This Row],[Размер кредита]]-AVERAGE(D:D)))/STDEV(D:D)</f>
        <v>-0.4606666094261585</v>
      </c>
      <c r="X246" s="37">
        <f>((Таблица2[[#This Row],[Годовой доход]]-AVERAGE(G:G)))/STDEV(G:G)</f>
        <v>-0.36014757720274582</v>
      </c>
      <c r="Y246" s="38">
        <f>(Таблица2[[#This Row],[Годовой доход]]-AVERAGE(G:G))/STDEV(G:G)</f>
        <v>-0.36014757720274582</v>
      </c>
      <c r="Z246" s="38">
        <f>(Таблица2[[#This Row],[Текущий баланс кредитов]]-AVERAGE(P:P))/STDEV(P:P)</f>
        <v>-6.8011594034772638E-2</v>
      </c>
      <c r="AA246" s="38">
        <f>(Таблица2[[#This Row],[Максимальный выданный кредит]]-AVERAGE(Q:Q))/STDEV(Q:Q)</f>
        <v>8.484755728244224E-2</v>
      </c>
    </row>
    <row r="247" spans="1:27" x14ac:dyDescent="0.2">
      <c r="A247" s="7">
        <v>344</v>
      </c>
      <c r="B247" s="7" t="s">
        <v>447</v>
      </c>
      <c r="C247" s="7" t="s">
        <v>16</v>
      </c>
      <c r="D247" s="18">
        <v>446336</v>
      </c>
      <c r="E247" s="7" t="s">
        <v>28</v>
      </c>
      <c r="F247" s="7">
        <v>683</v>
      </c>
      <c r="G247" s="19">
        <v>1117865</v>
      </c>
      <c r="H247" s="7" t="s">
        <v>55</v>
      </c>
      <c r="I247" s="7" t="s">
        <v>19</v>
      </c>
      <c r="J247" s="7" t="s">
        <v>23</v>
      </c>
      <c r="K247" s="20">
        <v>7573.59</v>
      </c>
      <c r="L247">
        <v>17.399999999999999</v>
      </c>
      <c r="M247" s="7">
        <v>36</v>
      </c>
      <c r="N247" s="7">
        <v>4</v>
      </c>
      <c r="O247" s="7">
        <v>1</v>
      </c>
      <c r="P247" s="7">
        <v>148960</v>
      </c>
      <c r="Q247" s="7">
        <v>238898</v>
      </c>
      <c r="R247" s="8">
        <f>(Таблица2[[#This Row],[Кредитный рейтинг]]-MIN(F:F))/(MAX(F:F)-MIN(F:F))</f>
        <v>0.58787878787878789</v>
      </c>
      <c r="S247">
        <f>(Таблица2[[#This Row],[Срок кредитной истории (лет)]]-MIN(L:L))/(MAX(L:L)-MIN(L:L))</f>
        <v>0.2828947368421052</v>
      </c>
      <c r="T247" s="8">
        <f>(Таблица2[[#This Row],[Срок с последнего нарушения кредитного договора (мес.)]]-MIN(M:M))/(MAX(M:M)-MIN(M:M))</f>
        <v>0.43902439024390244</v>
      </c>
      <c r="U247">
        <f>(Таблица2[[#This Row],[Количество кредитных карт]]-MIN(N:N))/(MAX(N:N)-MIN(N:N))</f>
        <v>4.878048780487805E-2</v>
      </c>
      <c r="V247" s="37">
        <f>(Таблица2[[#This Row],[Число нарушений кредитных договоров]]-MIN(O:O))/(MAX(O:O)-MIN(O:O))</f>
        <v>0.14285714285714285</v>
      </c>
      <c r="W247" s="37">
        <f>((Таблица2[[#This Row],[Размер кредита]]-AVERAGE(D:D)))/STDEV(D:D)</f>
        <v>0.72441449565454141</v>
      </c>
      <c r="X247" s="37">
        <f>((Таблица2[[#This Row],[Годовой доход]]-AVERAGE(G:G)))/STDEV(G:G)</f>
        <v>-0.28519737202725554</v>
      </c>
      <c r="Y247" s="38">
        <f>(Таблица2[[#This Row],[Годовой доход]]-AVERAGE(G:G))/STDEV(G:G)</f>
        <v>-0.28519737202725554</v>
      </c>
      <c r="Z247" s="38">
        <f>(Таблица2[[#This Row],[Текущий баланс кредитов]]-AVERAGE(P:P))/STDEV(P:P)</f>
        <v>-0.41959553378787839</v>
      </c>
      <c r="AA247" s="38">
        <f>(Таблица2[[#This Row],[Максимальный выданный кредит]]-AVERAGE(Q:Q))/STDEV(Q:Q)</f>
        <v>-0.11715075694030624</v>
      </c>
    </row>
    <row r="248" spans="1:27" x14ac:dyDescent="0.2">
      <c r="A248" s="8">
        <v>345</v>
      </c>
      <c r="B248" s="8" t="s">
        <v>448</v>
      </c>
      <c r="C248" s="8" t="s">
        <v>34</v>
      </c>
      <c r="D248" s="21">
        <v>447656</v>
      </c>
      <c r="E248" s="8" t="s">
        <v>17</v>
      </c>
      <c r="F248" s="8">
        <v>732</v>
      </c>
      <c r="G248" s="22">
        <v>1585113</v>
      </c>
      <c r="H248" s="8" t="s">
        <v>22</v>
      </c>
      <c r="I248" s="8" t="s">
        <v>19</v>
      </c>
      <c r="J248" s="8" t="s">
        <v>23</v>
      </c>
      <c r="K248" s="23">
        <v>20342.16</v>
      </c>
      <c r="L248">
        <v>15.6</v>
      </c>
      <c r="M248" s="8"/>
      <c r="N248" s="8">
        <v>8</v>
      </c>
      <c r="O248" s="8">
        <v>0</v>
      </c>
      <c r="P248" s="8">
        <v>309054</v>
      </c>
      <c r="Q248" s="8">
        <v>503316</v>
      </c>
      <c r="R248" s="8">
        <f>(Таблица2[[#This Row],[Кредитный рейтинг]]-MIN(F:F))/(MAX(F:F)-MIN(F:F))</f>
        <v>0.88484848484848488</v>
      </c>
      <c r="S248">
        <f>(Таблица2[[#This Row],[Срок кредитной истории (лет)]]-MIN(L:L))/(MAX(L:L)-MIN(L:L))</f>
        <v>0.24342105263157893</v>
      </c>
      <c r="T248" s="8">
        <f>(Таблица2[[#This Row],[Срок с последнего нарушения кредитного договора (мес.)]]-MIN(M:M))/(MAX(M:M)-MIN(M:M))</f>
        <v>0</v>
      </c>
      <c r="U248">
        <f>(Таблица2[[#This Row],[Количество кредитных карт]]-MIN(N:N))/(MAX(N:N)-MIN(N:N))</f>
        <v>0.14634146341463414</v>
      </c>
      <c r="V248" s="37">
        <f>(Таблица2[[#This Row],[Число нарушений кредитных договоров]]-MIN(O:O))/(MAX(O:O)-MIN(O:O))</f>
        <v>0</v>
      </c>
      <c r="W248" s="37">
        <f>((Таблица2[[#This Row],[Размер кредита]]-AVERAGE(D:D)))/STDEV(D:D)</f>
        <v>0.731470649897356</v>
      </c>
      <c r="X248" s="37">
        <f>((Таблица2[[#This Row],[Годовой доход]]-AVERAGE(G:G)))/STDEV(G:G)</f>
        <v>0.28123638509495014</v>
      </c>
      <c r="Y248" s="38">
        <f>(Таблица2[[#This Row],[Годовой доход]]-AVERAGE(G:G))/STDEV(G:G)</f>
        <v>0.28123638509495014</v>
      </c>
      <c r="Z248" s="38">
        <f>(Таблица2[[#This Row],[Текущий баланс кредитов]]-AVERAGE(P:P))/STDEV(P:P)</f>
        <v>0.12497179642529609</v>
      </c>
      <c r="AA248" s="38">
        <f>(Таблица2[[#This Row],[Максимальный выданный кредит]]-AVERAGE(Q:Q))/STDEV(Q:Q)</f>
        <v>-5.1071506548558222E-2</v>
      </c>
    </row>
    <row r="249" spans="1:27" x14ac:dyDescent="0.2">
      <c r="A249" s="7">
        <v>346</v>
      </c>
      <c r="B249" s="7" t="s">
        <v>449</v>
      </c>
      <c r="C249" s="7" t="s">
        <v>34</v>
      </c>
      <c r="D249" s="18">
        <v>261910</v>
      </c>
      <c r="E249" s="7" t="s">
        <v>17</v>
      </c>
      <c r="F249" s="7">
        <v>675</v>
      </c>
      <c r="G249" s="19">
        <v>1438509</v>
      </c>
      <c r="H249" s="7" t="s">
        <v>79</v>
      </c>
      <c r="I249" s="7" t="s">
        <v>25</v>
      </c>
      <c r="J249" s="7" t="s">
        <v>78</v>
      </c>
      <c r="K249" s="20">
        <v>24334.82</v>
      </c>
      <c r="L249">
        <v>24.4</v>
      </c>
      <c r="M249" s="7"/>
      <c r="N249" s="7">
        <v>9</v>
      </c>
      <c r="O249" s="7">
        <v>1</v>
      </c>
      <c r="P249" s="7">
        <v>74214</v>
      </c>
      <c r="Q249" s="7">
        <v>767272</v>
      </c>
      <c r="R249" s="8">
        <f>(Таблица2[[#This Row],[Кредитный рейтинг]]-MIN(F:F))/(MAX(F:F)-MIN(F:F))</f>
        <v>0.53939393939393943</v>
      </c>
      <c r="S249">
        <f>(Таблица2[[#This Row],[Срок кредитной истории (лет)]]-MIN(L:L))/(MAX(L:L)-MIN(L:L))</f>
        <v>0.43640350877192979</v>
      </c>
      <c r="T249" s="8">
        <f>(Таблица2[[#This Row],[Срок с последнего нарушения кредитного договора (мес.)]]-MIN(M:M))/(MAX(M:M)-MIN(M:M))</f>
        <v>0</v>
      </c>
      <c r="U249">
        <f>(Таблица2[[#This Row],[Количество кредитных карт]]-MIN(N:N))/(MAX(N:N)-MIN(N:N))</f>
        <v>0.17073170731707318</v>
      </c>
      <c r="V249" s="37">
        <f>(Таблица2[[#This Row],[Число нарушений кредитных договоров]]-MIN(O:O))/(MAX(O:O)-MIN(O:O))</f>
        <v>0.14285714285714285</v>
      </c>
      <c r="W249" s="37">
        <f>((Таблица2[[#This Row],[Размер кредита]]-AVERAGE(D:D)))/STDEV(D:D)</f>
        <v>-0.26144785463736164</v>
      </c>
      <c r="X249" s="37">
        <f>((Таблица2[[#This Row],[Годовой доход]]-AVERAGE(G:G)))/STDEV(G:G)</f>
        <v>0.10351180515208501</v>
      </c>
      <c r="Y249" s="38">
        <f>(Таблица2[[#This Row],[Годовой доход]]-AVERAGE(G:G))/STDEV(G:G)</f>
        <v>0.10351180515208501</v>
      </c>
      <c r="Z249" s="38">
        <f>(Таблица2[[#This Row],[Текущий баланс кредитов]]-AVERAGE(P:P))/STDEV(P:P)</f>
        <v>-0.67384759610198097</v>
      </c>
      <c r="AA249" s="38">
        <f>(Таблица2[[#This Row],[Максимальный выданный кредит]]-AVERAGE(Q:Q))/STDEV(Q:Q)</f>
        <v>1.4892287960152382E-2</v>
      </c>
    </row>
    <row r="250" spans="1:27" x14ac:dyDescent="0.2">
      <c r="A250" s="7">
        <v>347</v>
      </c>
      <c r="B250" s="7" t="s">
        <v>450</v>
      </c>
      <c r="C250" s="7" t="s">
        <v>16</v>
      </c>
      <c r="D250" s="18">
        <v>746372</v>
      </c>
      <c r="E250" s="7" t="s">
        <v>28</v>
      </c>
      <c r="F250" s="7">
        <v>715</v>
      </c>
      <c r="G250" s="19">
        <v>2302116</v>
      </c>
      <c r="H250" s="7"/>
      <c r="I250" s="7" t="s">
        <v>19</v>
      </c>
      <c r="J250" s="7" t="s">
        <v>23</v>
      </c>
      <c r="K250" s="20">
        <v>40670.639999999999</v>
      </c>
      <c r="L250">
        <v>22.5</v>
      </c>
      <c r="M250" s="7"/>
      <c r="N250" s="7">
        <v>14</v>
      </c>
      <c r="O250" s="7">
        <v>0</v>
      </c>
      <c r="P250" s="7">
        <v>620996</v>
      </c>
      <c r="Q250" s="7">
        <v>1461482</v>
      </c>
      <c r="R250" s="8">
        <f>(Таблица2[[#This Row],[Кредитный рейтинг]]-MIN(F:F))/(MAX(F:F)-MIN(F:F))</f>
        <v>0.78181818181818186</v>
      </c>
      <c r="S250">
        <f>(Таблица2[[#This Row],[Срок кредитной истории (лет)]]-MIN(L:L))/(MAX(L:L)-MIN(L:L))</f>
        <v>0.39473684210526316</v>
      </c>
      <c r="T250" s="8">
        <f>(Таблица2[[#This Row],[Срок с последнего нарушения кредитного договора (мес.)]]-MIN(M:M))/(MAX(M:M)-MIN(M:M))</f>
        <v>0</v>
      </c>
      <c r="U250">
        <f>(Таблица2[[#This Row],[Количество кредитных карт]]-MIN(N:N))/(MAX(N:N)-MIN(N:N))</f>
        <v>0.29268292682926828</v>
      </c>
      <c r="V250" s="37">
        <f>(Таблица2[[#This Row],[Число нарушений кредитных договоров]]-MIN(O:O))/(MAX(O:O)-MIN(O:O))</f>
        <v>0</v>
      </c>
      <c r="W250" s="37">
        <f>((Таблица2[[#This Row],[Размер кредита]]-AVERAGE(D:D)))/STDEV(D:D)</f>
        <v>2.3282783550462836</v>
      </c>
      <c r="X250" s="37">
        <f>((Таблица2[[#This Row],[Годовой доход]]-AVERAGE(G:G)))/STDEV(G:G)</f>
        <v>1.1504422525526874</v>
      </c>
      <c r="Y250" s="38">
        <f>(Таблица2[[#This Row],[Годовой доход]]-AVERAGE(G:G))/STDEV(G:G)</f>
        <v>1.1504422525526874</v>
      </c>
      <c r="Z250" s="38">
        <f>(Таблица2[[#This Row],[Текущий баланс кредитов]]-AVERAGE(P:P))/STDEV(P:P)</f>
        <v>1.1860572969522245</v>
      </c>
      <c r="AA250" s="38">
        <f>(Таблица2[[#This Row],[Максимальный выданный кредит]]-AVERAGE(Q:Q))/STDEV(Q:Q)</f>
        <v>0.18837849697185124</v>
      </c>
    </row>
    <row r="251" spans="1:27" x14ac:dyDescent="0.2">
      <c r="A251" s="8">
        <v>348</v>
      </c>
      <c r="B251" s="8" t="s">
        <v>452</v>
      </c>
      <c r="C251" s="8" t="s">
        <v>16</v>
      </c>
      <c r="D251" s="21">
        <v>146982</v>
      </c>
      <c r="E251" s="8" t="s">
        <v>17</v>
      </c>
      <c r="F251" s="8">
        <v>670</v>
      </c>
      <c r="G251" s="22">
        <v>981578</v>
      </c>
      <c r="H251" s="8" t="s">
        <v>22</v>
      </c>
      <c r="I251" s="8" t="s">
        <v>32</v>
      </c>
      <c r="J251" s="8" t="s">
        <v>23</v>
      </c>
      <c r="K251" s="23">
        <v>25030.22</v>
      </c>
      <c r="L251">
        <v>21.6</v>
      </c>
      <c r="M251" s="8">
        <v>76</v>
      </c>
      <c r="N251" s="8">
        <v>19</v>
      </c>
      <c r="O251" s="8">
        <v>0</v>
      </c>
      <c r="P251" s="8">
        <v>532589</v>
      </c>
      <c r="Q251" s="8">
        <v>828872</v>
      </c>
      <c r="R251" s="8">
        <f>(Таблица2[[#This Row],[Кредитный рейтинг]]-MIN(F:F))/(MAX(F:F)-MIN(F:F))</f>
        <v>0.50909090909090904</v>
      </c>
      <c r="S251">
        <f>(Таблица2[[#This Row],[Срок кредитной истории (лет)]]-MIN(L:L))/(MAX(L:L)-MIN(L:L))</f>
        <v>0.375</v>
      </c>
      <c r="T251" s="8">
        <f>(Таблица2[[#This Row],[Срок с последнего нарушения кредитного договора (мес.)]]-MIN(M:M))/(MAX(M:M)-MIN(M:M))</f>
        <v>0.92682926829268297</v>
      </c>
      <c r="U251">
        <f>(Таблица2[[#This Row],[Количество кредитных карт]]-MIN(N:N))/(MAX(N:N)-MIN(N:N))</f>
        <v>0.41463414634146339</v>
      </c>
      <c r="V251" s="37">
        <f>(Таблица2[[#This Row],[Число нарушений кредитных договоров]]-MIN(O:O))/(MAX(O:O)-MIN(O:O))</f>
        <v>0</v>
      </c>
      <c r="W251" s="37">
        <f>((Таблица2[[#This Row],[Размер кредита]]-AVERAGE(D:D)))/STDEV(D:D)</f>
        <v>-0.8758036840450798</v>
      </c>
      <c r="X251" s="37">
        <f>((Таблица2[[#This Row],[Годовой доход]]-AVERAGE(G:G)))/STDEV(G:G)</f>
        <v>-0.4504148956055567</v>
      </c>
      <c r="Y251" s="38">
        <f>(Таблица2[[#This Row],[Годовой доход]]-AVERAGE(G:G))/STDEV(G:G)</f>
        <v>-0.4504148956055567</v>
      </c>
      <c r="Z251" s="38">
        <f>(Таблица2[[#This Row],[Текущий баланс кредитов]]-AVERAGE(P:P))/STDEV(P:P)</f>
        <v>0.88533669554207728</v>
      </c>
      <c r="AA251" s="38">
        <f>(Таблица2[[#This Row],[Максимальный выданный кредит]]-AVERAGE(Q:Q))/STDEV(Q:Q)</f>
        <v>3.0286405698474576E-2</v>
      </c>
    </row>
    <row r="252" spans="1:27" x14ac:dyDescent="0.2">
      <c r="A252" s="8">
        <v>349</v>
      </c>
      <c r="B252" s="8" t="s">
        <v>453</v>
      </c>
      <c r="C252" s="8" t="s">
        <v>16</v>
      </c>
      <c r="D252" s="21">
        <v>533698</v>
      </c>
      <c r="E252" s="8" t="s">
        <v>28</v>
      </c>
      <c r="F252" s="8">
        <v>699</v>
      </c>
      <c r="G252" s="22">
        <v>1853298</v>
      </c>
      <c r="H252" s="8" t="s">
        <v>74</v>
      </c>
      <c r="I252" s="8" t="s">
        <v>32</v>
      </c>
      <c r="J252" s="8" t="s">
        <v>23</v>
      </c>
      <c r="K252" s="23">
        <v>30270.61</v>
      </c>
      <c r="L252">
        <v>12.1</v>
      </c>
      <c r="M252" s="8">
        <v>72</v>
      </c>
      <c r="N252" s="8">
        <v>18</v>
      </c>
      <c r="O252" s="8">
        <v>0</v>
      </c>
      <c r="P252" s="8">
        <v>342209</v>
      </c>
      <c r="Q252" s="8">
        <v>589644</v>
      </c>
      <c r="R252" s="8">
        <f>(Таблица2[[#This Row],[Кредитный рейтинг]]-MIN(F:F))/(MAX(F:F)-MIN(F:F))</f>
        <v>0.68484848484848482</v>
      </c>
      <c r="S252">
        <f>(Таблица2[[#This Row],[Срок кредитной истории (лет)]]-MIN(L:L))/(MAX(L:L)-MIN(L:L))</f>
        <v>0.16666666666666666</v>
      </c>
      <c r="T252" s="8">
        <f>(Таблица2[[#This Row],[Срок с последнего нарушения кредитного договора (мес.)]]-MIN(M:M))/(MAX(M:M)-MIN(M:M))</f>
        <v>0.87804878048780488</v>
      </c>
      <c r="U252">
        <f>(Таблица2[[#This Row],[Количество кредитных карт]]-MIN(N:N))/(MAX(N:N)-MIN(N:N))</f>
        <v>0.3902439024390244</v>
      </c>
      <c r="V252" s="37">
        <f>(Таблица2[[#This Row],[Число нарушений кредитных договоров]]-MIN(O:O))/(MAX(O:O)-MIN(O:O))</f>
        <v>0</v>
      </c>
      <c r="W252" s="37">
        <f>((Таблица2[[#This Row],[Размер кредита]]-AVERAGE(D:D)))/STDEV(D:D)</f>
        <v>1.1914143039581495</v>
      </c>
      <c r="X252" s="37">
        <f>((Таблица2[[#This Row],[Годовой доход]]-AVERAGE(G:G)))/STDEV(G:G)</f>
        <v>0.6063507508146937</v>
      </c>
      <c r="Y252" s="38">
        <f>(Таблица2[[#This Row],[Годовой доход]]-AVERAGE(G:G))/STDEV(G:G)</f>
        <v>0.6063507508146937</v>
      </c>
      <c r="Z252" s="38">
        <f>(Таблица2[[#This Row],[Текущий баланс кредитов]]-AVERAGE(P:P))/STDEV(P:P)</f>
        <v>0.23775010062918756</v>
      </c>
      <c r="AA252" s="38">
        <f>(Таблица2[[#This Row],[Максимальный выданный кредит]]-AVERAGE(Q:Q))/STDEV(Q:Q)</f>
        <v>-2.9497750118138117E-2</v>
      </c>
    </row>
    <row r="253" spans="1:27" x14ac:dyDescent="0.2">
      <c r="A253" s="8">
        <v>351</v>
      </c>
      <c r="B253" s="8" t="s">
        <v>454</v>
      </c>
      <c r="C253" s="8" t="s">
        <v>34</v>
      </c>
      <c r="D253" s="21">
        <v>563068</v>
      </c>
      <c r="E253" s="8" t="s">
        <v>28</v>
      </c>
      <c r="F253" s="8">
        <v>623</v>
      </c>
      <c r="G253" s="22">
        <v>2094807</v>
      </c>
      <c r="H253" s="8" t="s">
        <v>37</v>
      </c>
      <c r="I253" s="8" t="s">
        <v>32</v>
      </c>
      <c r="J253" s="8" t="s">
        <v>23</v>
      </c>
      <c r="K253" s="23">
        <v>35960.92</v>
      </c>
      <c r="L253">
        <v>12.4</v>
      </c>
      <c r="M253" s="8"/>
      <c r="N253" s="8">
        <v>17</v>
      </c>
      <c r="O253" s="8">
        <v>0</v>
      </c>
      <c r="P253" s="8">
        <v>580203</v>
      </c>
      <c r="Q253" s="8">
        <v>917774</v>
      </c>
      <c r="R253" s="8">
        <f>(Таблица2[[#This Row],[Кредитный рейтинг]]-MIN(F:F))/(MAX(F:F)-MIN(F:F))</f>
        <v>0.22424242424242424</v>
      </c>
      <c r="S253">
        <f>(Таблица2[[#This Row],[Срок кредитной истории (лет)]]-MIN(L:L))/(MAX(L:L)-MIN(L:L))</f>
        <v>0.17324561403508773</v>
      </c>
      <c r="T253" s="8">
        <f>(Таблица2[[#This Row],[Срок с последнего нарушения кредитного договора (мес.)]]-MIN(M:M))/(MAX(M:M)-MIN(M:M))</f>
        <v>0</v>
      </c>
      <c r="U253">
        <f>(Таблица2[[#This Row],[Количество кредитных карт]]-MIN(N:N))/(MAX(N:N)-MIN(N:N))</f>
        <v>0.36585365853658536</v>
      </c>
      <c r="V253" s="37">
        <f>(Таблица2[[#This Row],[Число нарушений кредитных договоров]]-MIN(O:O))/(MAX(O:O)-MIN(O:O))</f>
        <v>0</v>
      </c>
      <c r="W253" s="37">
        <f>((Таблица2[[#This Row],[Размер кредита]]-AVERAGE(D:D)))/STDEV(D:D)</f>
        <v>1.3484137358607728</v>
      </c>
      <c r="X253" s="37">
        <f>((Таблица2[[#This Row],[Годовой доход]]-AVERAGE(G:G)))/STDEV(G:G)</f>
        <v>0.89912642935976339</v>
      </c>
      <c r="Y253" s="38">
        <f>(Таблица2[[#This Row],[Годовой доход]]-AVERAGE(G:G))/STDEV(G:G)</f>
        <v>0.89912642935976339</v>
      </c>
      <c r="Z253" s="38">
        <f>(Таблица2[[#This Row],[Текущий баланс кредитов]]-AVERAGE(P:P))/STDEV(P:P)</f>
        <v>1.0472979736709895</v>
      </c>
      <c r="AA253" s="38">
        <f>(Таблица2[[#This Row],[Максимальный выданный кредит]]-AVERAGE(Q:Q))/STDEV(Q:Q)</f>
        <v>5.2503416334388854E-2</v>
      </c>
    </row>
    <row r="254" spans="1:27" x14ac:dyDescent="0.2">
      <c r="A254" s="7">
        <v>352</v>
      </c>
      <c r="B254" s="7" t="s">
        <v>455</v>
      </c>
      <c r="C254" s="7" t="s">
        <v>16</v>
      </c>
      <c r="D254" s="18">
        <v>163482</v>
      </c>
      <c r="E254" s="7" t="s">
        <v>17</v>
      </c>
      <c r="F254" s="7">
        <v>711</v>
      </c>
      <c r="G254" s="19">
        <v>564756</v>
      </c>
      <c r="H254" s="7" t="s">
        <v>22</v>
      </c>
      <c r="I254" s="7" t="s">
        <v>32</v>
      </c>
      <c r="J254" s="7" t="s">
        <v>87</v>
      </c>
      <c r="K254" s="20">
        <v>6447.65</v>
      </c>
      <c r="L254">
        <v>13.2</v>
      </c>
      <c r="M254" s="7"/>
      <c r="N254" s="7">
        <v>9</v>
      </c>
      <c r="O254" s="7">
        <v>0</v>
      </c>
      <c r="P254" s="7">
        <v>216809</v>
      </c>
      <c r="Q254" s="7">
        <v>318186</v>
      </c>
      <c r="R254" s="8">
        <f>(Таблица2[[#This Row],[Кредитный рейтинг]]-MIN(F:F))/(MAX(F:F)-MIN(F:F))</f>
        <v>0.75757575757575757</v>
      </c>
      <c r="S254">
        <f>(Таблица2[[#This Row],[Срок кредитной истории (лет)]]-MIN(L:L))/(MAX(L:L)-MIN(L:L))</f>
        <v>0.19078947368421051</v>
      </c>
      <c r="T254" s="8">
        <f>(Таблица2[[#This Row],[Срок с последнего нарушения кредитного договора (мес.)]]-MIN(M:M))/(MAX(M:M)-MIN(M:M))</f>
        <v>0</v>
      </c>
      <c r="U254">
        <f>(Таблица2[[#This Row],[Количество кредитных карт]]-MIN(N:N))/(MAX(N:N)-MIN(N:N))</f>
        <v>0.17073170731707318</v>
      </c>
      <c r="V254" s="37">
        <f>(Таблица2[[#This Row],[Число нарушений кредитных договоров]]-MIN(O:O))/(MAX(O:O)-MIN(O:O))</f>
        <v>0</v>
      </c>
      <c r="W254" s="37">
        <f>((Таблица2[[#This Row],[Размер кредита]]-AVERAGE(D:D)))/STDEV(D:D)</f>
        <v>-0.78760175600989824</v>
      </c>
      <c r="X254" s="37">
        <f>((Таблица2[[#This Row],[Годовой доход]]-AVERAGE(G:G)))/STDEV(G:G)</f>
        <v>-0.95571839933632063</v>
      </c>
      <c r="Y254" s="38">
        <f>(Таблица2[[#This Row],[Годовой доход]]-AVERAGE(G:G))/STDEV(G:G)</f>
        <v>-0.95571839933632063</v>
      </c>
      <c r="Z254" s="38">
        <f>(Таблица2[[#This Row],[Текущий баланс кредитов]]-AVERAGE(P:P))/STDEV(P:P)</f>
        <v>-0.18880394392421285</v>
      </c>
      <c r="AA254" s="38">
        <f>(Таблица2[[#This Row],[Максимальный выданный кредит]]-AVERAGE(Q:Q))/STDEV(Q:Q)</f>
        <v>-9.7336328251408671E-2</v>
      </c>
    </row>
    <row r="255" spans="1:27" x14ac:dyDescent="0.2">
      <c r="A255" s="8">
        <v>353</v>
      </c>
      <c r="B255" s="8" t="s">
        <v>457</v>
      </c>
      <c r="C255" s="8" t="s">
        <v>16</v>
      </c>
      <c r="D255" s="21">
        <v>173316</v>
      </c>
      <c r="E255" s="8" t="s">
        <v>17</v>
      </c>
      <c r="F255" s="8">
        <v>744</v>
      </c>
      <c r="G255" s="22">
        <v>954275</v>
      </c>
      <c r="H255" s="8" t="s">
        <v>42</v>
      </c>
      <c r="I255" s="8" t="s">
        <v>19</v>
      </c>
      <c r="J255" s="8" t="s">
        <v>23</v>
      </c>
      <c r="K255" s="23">
        <v>6457.15</v>
      </c>
      <c r="L255">
        <v>15.4</v>
      </c>
      <c r="M255" s="8"/>
      <c r="N255" s="8">
        <v>5</v>
      </c>
      <c r="O255" s="8">
        <v>0</v>
      </c>
      <c r="P255" s="8">
        <v>327541</v>
      </c>
      <c r="Q255" s="8">
        <v>780384</v>
      </c>
      <c r="R255" s="8">
        <f>(Таблица2[[#This Row],[Кредитный рейтинг]]-MIN(F:F))/(MAX(F:F)-MIN(F:F))</f>
        <v>0.95757575757575752</v>
      </c>
      <c r="S255">
        <f>(Таблица2[[#This Row],[Срок кредитной истории (лет)]]-MIN(L:L))/(MAX(L:L)-MIN(L:L))</f>
        <v>0.23903508771929824</v>
      </c>
      <c r="T255" s="8">
        <f>(Таблица2[[#This Row],[Срок с последнего нарушения кредитного договора (мес.)]]-MIN(M:M))/(MAX(M:M)-MIN(M:M))</f>
        <v>0</v>
      </c>
      <c r="U255">
        <f>(Таблица2[[#This Row],[Количество кредитных карт]]-MIN(N:N))/(MAX(N:N)-MIN(N:N))</f>
        <v>7.3170731707317069E-2</v>
      </c>
      <c r="V255" s="37">
        <f>(Таблица2[[#This Row],[Число нарушений кредитных договоров]]-MIN(O:O))/(MAX(O:O)-MIN(O:O))</f>
        <v>0</v>
      </c>
      <c r="W255" s="37">
        <f>((Таблица2[[#This Row],[Размер кредита]]-AVERAGE(D:D)))/STDEV(D:D)</f>
        <v>-0.73503340690093</v>
      </c>
      <c r="X255" s="37">
        <f>((Таблица2[[#This Row],[Годовой доход]]-AVERAGE(G:G)))/STDEV(G:G)</f>
        <v>-0.48351368012835311</v>
      </c>
      <c r="Y255" s="38">
        <f>(Таблица2[[#This Row],[Годовой доход]]-AVERAGE(G:G))/STDEV(G:G)</f>
        <v>-0.48351368012835311</v>
      </c>
      <c r="Z255" s="38">
        <f>(Таблица2[[#This Row],[Текущий баланс кредитов]]-AVERAGE(P:P))/STDEV(P:P)</f>
        <v>0.18785620329657768</v>
      </c>
      <c r="AA255" s="38">
        <f>(Таблица2[[#This Row],[Максимальный выданный кредит]]-AVERAGE(Q:Q))/STDEV(Q:Q)</f>
        <v>1.8169035878738107E-2</v>
      </c>
    </row>
    <row r="256" spans="1:27" x14ac:dyDescent="0.2">
      <c r="A256" s="7">
        <v>354</v>
      </c>
      <c r="B256" s="7" t="s">
        <v>458</v>
      </c>
      <c r="C256" s="7" t="s">
        <v>34</v>
      </c>
      <c r="D256" s="18">
        <v>133936</v>
      </c>
      <c r="E256" s="7" t="s">
        <v>17</v>
      </c>
      <c r="F256" s="7">
        <v>639</v>
      </c>
      <c r="G256" s="19">
        <v>347035</v>
      </c>
      <c r="H256" s="7" t="s">
        <v>74</v>
      </c>
      <c r="I256" s="7" t="s">
        <v>19</v>
      </c>
      <c r="J256" s="7" t="s">
        <v>20</v>
      </c>
      <c r="K256" s="20">
        <v>6969.39</v>
      </c>
      <c r="L256">
        <v>10.1</v>
      </c>
      <c r="M256" s="7">
        <v>22</v>
      </c>
      <c r="N256" s="7">
        <v>10</v>
      </c>
      <c r="O256" s="7">
        <v>0</v>
      </c>
      <c r="P256" s="7">
        <v>68742</v>
      </c>
      <c r="Q256" s="7">
        <v>151910</v>
      </c>
      <c r="R256" s="8">
        <f>(Таблица2[[#This Row],[Кредитный рейтинг]]-MIN(F:F))/(MAX(F:F)-MIN(F:F))</f>
        <v>0.32121212121212123</v>
      </c>
      <c r="S256">
        <f>(Таблица2[[#This Row],[Срок кредитной истории (лет)]]-MIN(L:L))/(MAX(L:L)-MIN(L:L))</f>
        <v>0.12280701754385964</v>
      </c>
      <c r="T256" s="8">
        <f>(Таблица2[[#This Row],[Срок с последнего нарушения кредитного договора (мес.)]]-MIN(M:M))/(MAX(M:M)-MIN(M:M))</f>
        <v>0.26829268292682928</v>
      </c>
      <c r="U256">
        <f>(Таблица2[[#This Row],[Количество кредитных карт]]-MIN(N:N))/(MAX(N:N)-MIN(N:N))</f>
        <v>0.1951219512195122</v>
      </c>
      <c r="V256" s="37">
        <f>(Таблица2[[#This Row],[Число нарушений кредитных договоров]]-MIN(O:O))/(MAX(O:O)-MIN(O:O))</f>
        <v>0</v>
      </c>
      <c r="W256" s="37">
        <f>((Таблица2[[#This Row],[Размер кредита]]-AVERAGE(D:D)))/STDEV(D:D)</f>
        <v>-0.94554200847823011</v>
      </c>
      <c r="X256" s="37">
        <f>((Таблица2[[#This Row],[Годовой доход]]-AVERAGE(G:G)))/STDEV(G:G)</f>
        <v>-1.2196564451586758</v>
      </c>
      <c r="Y256" s="38">
        <f>(Таблица2[[#This Row],[Годовой доход]]-AVERAGE(G:G))/STDEV(G:G)</f>
        <v>-1.2196564451586758</v>
      </c>
      <c r="Z256" s="38">
        <f>(Таблица2[[#This Row],[Текущий баланс кредитов]]-AVERAGE(P:P))/STDEV(P:P)</f>
        <v>-0.69246086350067482</v>
      </c>
      <c r="AA256" s="38">
        <f>(Таблица2[[#This Row],[Максимальный выданный кредит]]-AVERAGE(Q:Q))/STDEV(Q:Q)</f>
        <v>-0.13888945034649408</v>
      </c>
    </row>
    <row r="257" spans="1:27" x14ac:dyDescent="0.2">
      <c r="A257" s="8">
        <v>355</v>
      </c>
      <c r="B257" s="8" t="s">
        <v>459</v>
      </c>
      <c r="C257" s="8" t="s">
        <v>16</v>
      </c>
      <c r="D257" s="21">
        <v>64526</v>
      </c>
      <c r="E257" s="8" t="s">
        <v>17</v>
      </c>
      <c r="F257" s="8">
        <v>747</v>
      </c>
      <c r="G257" s="22">
        <v>185782</v>
      </c>
      <c r="H257" s="8" t="s">
        <v>37</v>
      </c>
      <c r="I257" s="8" t="s">
        <v>32</v>
      </c>
      <c r="J257" s="8" t="s">
        <v>23</v>
      </c>
      <c r="K257" s="23">
        <v>4799.3999999999996</v>
      </c>
      <c r="L257">
        <v>12.8</v>
      </c>
      <c r="M257" s="8"/>
      <c r="N257" s="8">
        <v>8</v>
      </c>
      <c r="O257" s="8">
        <v>0</v>
      </c>
      <c r="P257" s="8">
        <v>72257</v>
      </c>
      <c r="Q257" s="8">
        <v>172128</v>
      </c>
      <c r="R257" s="8">
        <f>(Таблица2[[#This Row],[Кредитный рейтинг]]-MIN(F:F))/(MAX(F:F)-MIN(F:F))</f>
        <v>0.97575757575757571</v>
      </c>
      <c r="S257">
        <f>(Таблица2[[#This Row],[Срок кредитной истории (лет)]]-MIN(L:L))/(MAX(L:L)-MIN(L:L))</f>
        <v>0.18201754385964913</v>
      </c>
      <c r="T257" s="8">
        <f>(Таблица2[[#This Row],[Срок с последнего нарушения кредитного договора (мес.)]]-MIN(M:M))/(MAX(M:M)-MIN(M:M))</f>
        <v>0</v>
      </c>
      <c r="U257">
        <f>(Таблица2[[#This Row],[Количество кредитных карт]]-MIN(N:N))/(MAX(N:N)-MIN(N:N))</f>
        <v>0.14634146341463414</v>
      </c>
      <c r="V257" s="37">
        <f>(Таблица2[[#This Row],[Число нарушений кредитных договоров]]-MIN(O:O))/(MAX(O:O)-MIN(O:O))</f>
        <v>0</v>
      </c>
      <c r="W257" s="37">
        <f>((Таблица2[[#This Row],[Размер кредита]]-AVERAGE(D:D)))/STDEV(D:D)</f>
        <v>-1.3165781190795607</v>
      </c>
      <c r="X257" s="37">
        <f>((Таблица2[[#This Row],[Годовой доход]]-AVERAGE(G:G)))/STDEV(G:G)</f>
        <v>-1.4151396631440432</v>
      </c>
      <c r="Y257" s="38">
        <f>(Таблица2[[#This Row],[Годовой доход]]-AVERAGE(G:G))/STDEV(G:G)</f>
        <v>-1.4151396631440432</v>
      </c>
      <c r="Z257" s="38">
        <f>(Таблица2[[#This Row],[Текущий баланс кредитов]]-AVERAGE(P:P))/STDEV(P:P)</f>
        <v>-0.68050442437304171</v>
      </c>
      <c r="AA257" s="38">
        <f>(Таблица2[[#This Row],[Максимальный выданный кредит]]-AVERAGE(Q:Q))/STDEV(Q:Q)</f>
        <v>-0.13383688098880905</v>
      </c>
    </row>
    <row r="258" spans="1:27" x14ac:dyDescent="0.2">
      <c r="A258" s="8">
        <v>356</v>
      </c>
      <c r="B258" s="8" t="s">
        <v>461</v>
      </c>
      <c r="C258" s="8" t="s">
        <v>34</v>
      </c>
      <c r="D258" s="21">
        <v>47806</v>
      </c>
      <c r="E258" s="8" t="s">
        <v>17</v>
      </c>
      <c r="F258" s="8">
        <v>671</v>
      </c>
      <c r="G258" s="22">
        <v>835620</v>
      </c>
      <c r="H258" s="8" t="s">
        <v>42</v>
      </c>
      <c r="I258" s="8" t="s">
        <v>32</v>
      </c>
      <c r="J258" s="8" t="s">
        <v>78</v>
      </c>
      <c r="K258" s="23">
        <v>3070.97</v>
      </c>
      <c r="L258">
        <v>12.9</v>
      </c>
      <c r="M258" s="8">
        <v>12</v>
      </c>
      <c r="N258" s="8">
        <v>10</v>
      </c>
      <c r="O258" s="8">
        <v>0</v>
      </c>
      <c r="P258" s="8">
        <v>48051</v>
      </c>
      <c r="Q258" s="8">
        <v>60764</v>
      </c>
      <c r="R258" s="8">
        <f>(Таблица2[[#This Row],[Кредитный рейтинг]]-MIN(F:F))/(MAX(F:F)-MIN(F:F))</f>
        <v>0.51515151515151514</v>
      </c>
      <c r="S258">
        <f>(Таблица2[[#This Row],[Срок кредитной истории (лет)]]-MIN(L:L))/(MAX(L:L)-MIN(L:L))</f>
        <v>0.18421052631578946</v>
      </c>
      <c r="T258" s="8">
        <f>(Таблица2[[#This Row],[Срок с последнего нарушения кредитного договора (мес.)]]-MIN(M:M))/(MAX(M:M)-MIN(M:M))</f>
        <v>0.14634146341463414</v>
      </c>
      <c r="U258">
        <f>(Таблица2[[#This Row],[Количество кредитных карт]]-MIN(N:N))/(MAX(N:N)-MIN(N:N))</f>
        <v>0.1951219512195122</v>
      </c>
      <c r="V258" s="37">
        <f>(Таблица2[[#This Row],[Число нарушений кредитных договоров]]-MIN(O:O))/(MAX(O:O)-MIN(O:O))</f>
        <v>0</v>
      </c>
      <c r="W258" s="37">
        <f>((Таблица2[[#This Row],[Размер кредита]]-AVERAGE(D:D)))/STDEV(D:D)</f>
        <v>-1.4059560728218781</v>
      </c>
      <c r="X258" s="37">
        <f>((Таблица2[[#This Row],[Годовой доход]]-AVERAGE(G:G)))/STDEV(G:G)</f>
        <v>-0.62735634494732573</v>
      </c>
      <c r="Y258" s="38">
        <f>(Таблица2[[#This Row],[Годовой доход]]-AVERAGE(G:G))/STDEV(G:G)</f>
        <v>-0.62735634494732573</v>
      </c>
      <c r="Z258" s="38">
        <f>(Таблица2[[#This Row],[Текущий баланс кредитов]]-AVERAGE(P:P))/STDEV(P:P)</f>
        <v>-0.76284228085198591</v>
      </c>
      <c r="AA258" s="38">
        <f>(Таблица2[[#This Row],[Максимальный выданный кредит]]-AVERAGE(Q:Q))/STDEV(Q:Q)</f>
        <v>-0.16166724670001867</v>
      </c>
    </row>
    <row r="259" spans="1:27" x14ac:dyDescent="0.2">
      <c r="A259" s="8">
        <v>358</v>
      </c>
      <c r="B259" s="8" t="s">
        <v>462</v>
      </c>
      <c r="C259" s="8" t="s">
        <v>34</v>
      </c>
      <c r="D259" s="21">
        <v>147576</v>
      </c>
      <c r="E259" s="8" t="s">
        <v>17</v>
      </c>
      <c r="F259" s="8">
        <v>748</v>
      </c>
      <c r="G259" s="22">
        <v>463429</v>
      </c>
      <c r="H259" s="8" t="s">
        <v>42</v>
      </c>
      <c r="I259" s="8" t="s">
        <v>32</v>
      </c>
      <c r="J259" s="8" t="s">
        <v>23</v>
      </c>
      <c r="K259" s="23">
        <v>8573.56</v>
      </c>
      <c r="L259">
        <v>18.100000000000001</v>
      </c>
      <c r="M259" s="8">
        <v>36</v>
      </c>
      <c r="N259" s="8">
        <v>20</v>
      </c>
      <c r="O259" s="8">
        <v>0</v>
      </c>
      <c r="P259" s="8">
        <v>88939</v>
      </c>
      <c r="Q259" s="8">
        <v>357588</v>
      </c>
      <c r="R259" s="8">
        <f>(Таблица2[[#This Row],[Кредитный рейтинг]]-MIN(F:F))/(MAX(F:F)-MIN(F:F))</f>
        <v>0.98181818181818181</v>
      </c>
      <c r="S259">
        <f>(Таблица2[[#This Row],[Срок кредитной истории (лет)]]-MIN(L:L))/(MAX(L:L)-MIN(L:L))</f>
        <v>0.29824561403508776</v>
      </c>
      <c r="T259" s="8">
        <f>(Таблица2[[#This Row],[Срок с последнего нарушения кредитного договора (мес.)]]-MIN(M:M))/(MAX(M:M)-MIN(M:M))</f>
        <v>0.43902439024390244</v>
      </c>
      <c r="U259">
        <f>(Таблица2[[#This Row],[Количество кредитных карт]]-MIN(N:N))/(MAX(N:N)-MIN(N:N))</f>
        <v>0.43902439024390244</v>
      </c>
      <c r="V259" s="37">
        <f>(Таблица2[[#This Row],[Число нарушений кредитных договоров]]-MIN(O:O))/(MAX(O:O)-MIN(O:O))</f>
        <v>0</v>
      </c>
      <c r="W259" s="37">
        <f>((Таблица2[[#This Row],[Размер кредита]]-AVERAGE(D:D)))/STDEV(D:D)</f>
        <v>-0.87262841463581331</v>
      </c>
      <c r="X259" s="37">
        <f>((Таблица2[[#This Row],[Годовой доход]]-AVERAGE(G:G)))/STDEV(G:G)</f>
        <v>-1.0785547374435394</v>
      </c>
      <c r="Y259" s="38">
        <f>(Таблица2[[#This Row],[Годовой доход]]-AVERAGE(G:G))/STDEV(G:G)</f>
        <v>-1.0785547374435394</v>
      </c>
      <c r="Z259" s="38">
        <f>(Таблица2[[#This Row],[Текущий баланс кредитов]]-AVERAGE(P:P))/STDEV(P:P)</f>
        <v>-0.62375981056730145</v>
      </c>
      <c r="AA259" s="38">
        <f>(Таблица2[[#This Row],[Максимальный выданный кредит]]-AVERAGE(Q:Q))/STDEV(Q:Q)</f>
        <v>-8.7489590798074723E-2</v>
      </c>
    </row>
    <row r="260" spans="1:27" x14ac:dyDescent="0.2">
      <c r="A260" s="7">
        <v>359</v>
      </c>
      <c r="B260" s="7" t="s">
        <v>464</v>
      </c>
      <c r="C260" s="7" t="s">
        <v>16</v>
      </c>
      <c r="D260" s="18">
        <v>545160</v>
      </c>
      <c r="E260" s="7" t="s">
        <v>28</v>
      </c>
      <c r="F260" s="7">
        <v>699</v>
      </c>
      <c r="G260" s="19">
        <v>3954888</v>
      </c>
      <c r="H260" s="7" t="s">
        <v>22</v>
      </c>
      <c r="I260" s="7" t="s">
        <v>19</v>
      </c>
      <c r="J260" s="7" t="s">
        <v>23</v>
      </c>
      <c r="K260" s="20">
        <v>27881.93</v>
      </c>
      <c r="L260">
        <v>11.3</v>
      </c>
      <c r="M260" s="7">
        <v>39</v>
      </c>
      <c r="N260" s="7">
        <v>15</v>
      </c>
      <c r="O260" s="7">
        <v>0</v>
      </c>
      <c r="P260" s="7">
        <v>163020</v>
      </c>
      <c r="Q260" s="7">
        <v>215974</v>
      </c>
      <c r="R260" s="8">
        <f>(Таблица2[[#This Row],[Кредитный рейтинг]]-MIN(F:F))/(MAX(F:F)-MIN(F:F))</f>
        <v>0.68484848484848482</v>
      </c>
      <c r="S260">
        <f>(Таблица2[[#This Row],[Срок кредитной истории (лет)]]-MIN(L:L))/(MAX(L:L)-MIN(L:L))</f>
        <v>0.14912280701754388</v>
      </c>
      <c r="T260" s="8">
        <f>(Таблица2[[#This Row],[Срок с последнего нарушения кредитного договора (мес.)]]-MIN(M:M))/(MAX(M:M)-MIN(M:M))</f>
        <v>0.47560975609756095</v>
      </c>
      <c r="U260">
        <f>(Таблица2[[#This Row],[Количество кредитных карт]]-MIN(N:N))/(MAX(N:N)-MIN(N:N))</f>
        <v>0.31707317073170732</v>
      </c>
      <c r="V260" s="37">
        <f>(Таблица2[[#This Row],[Число нарушений кредитных договоров]]-MIN(O:O))/(MAX(O:O)-MIN(O:O))</f>
        <v>0</v>
      </c>
      <c r="W260" s="37">
        <f>((Таблица2[[#This Row],[Размер кредита]]-AVERAGE(D:D)))/STDEV(D:D)</f>
        <v>1.2526852432999225</v>
      </c>
      <c r="X260" s="37">
        <f>((Таблица2[[#This Row],[Годовой доход]]-AVERAGE(G:G)))/STDEV(G:G)</f>
        <v>3.1540588622040544</v>
      </c>
      <c r="Y260" s="38">
        <f>(Таблица2[[#This Row],[Годовой доход]]-AVERAGE(G:G))/STDEV(G:G)</f>
        <v>3.1540588622040544</v>
      </c>
      <c r="Z260" s="38">
        <f>(Таблица2[[#This Row],[Текущий баланс кредитов]]-AVERAGE(P:P))/STDEV(P:P)</f>
        <v>-0.37176977727734567</v>
      </c>
      <c r="AA260" s="38">
        <f>(Таблица2[[#This Row],[Максимальный выданный кредит]]-AVERAGE(Q:Q))/STDEV(Q:Q)</f>
        <v>-0.12287956789863901</v>
      </c>
    </row>
    <row r="261" spans="1:27" x14ac:dyDescent="0.2">
      <c r="A261" s="7">
        <v>360</v>
      </c>
      <c r="B261" s="7" t="s">
        <v>466</v>
      </c>
      <c r="C261" s="7" t="s">
        <v>16</v>
      </c>
      <c r="D261" s="18">
        <v>657294</v>
      </c>
      <c r="E261" s="7" t="s">
        <v>17</v>
      </c>
      <c r="F261" s="7">
        <v>691</v>
      </c>
      <c r="G261" s="19">
        <v>2270652</v>
      </c>
      <c r="H261" s="7" t="s">
        <v>49</v>
      </c>
      <c r="I261" s="7" t="s">
        <v>32</v>
      </c>
      <c r="J261" s="7" t="s">
        <v>23</v>
      </c>
      <c r="K261" s="20">
        <v>24031.01</v>
      </c>
      <c r="L261">
        <v>9.1999999999999993</v>
      </c>
      <c r="M261" s="7">
        <v>40</v>
      </c>
      <c r="N261" s="7">
        <v>12</v>
      </c>
      <c r="O261" s="7">
        <v>0</v>
      </c>
      <c r="P261" s="7">
        <v>405327</v>
      </c>
      <c r="Q261" s="7">
        <v>811998</v>
      </c>
      <c r="R261" s="8">
        <f>(Таблица2[[#This Row],[Кредитный рейтинг]]-MIN(F:F))/(MAX(F:F)-MIN(F:F))</f>
        <v>0.63636363636363635</v>
      </c>
      <c r="S261">
        <f>(Таблица2[[#This Row],[Срок кредитной истории (лет)]]-MIN(L:L))/(MAX(L:L)-MIN(L:L))</f>
        <v>0.10307017543859648</v>
      </c>
      <c r="T261" s="8">
        <f>(Таблица2[[#This Row],[Срок с последнего нарушения кредитного договора (мес.)]]-MIN(M:M))/(MAX(M:M)-MIN(M:M))</f>
        <v>0.48780487804878048</v>
      </c>
      <c r="U261">
        <f>(Таблица2[[#This Row],[Количество кредитных карт]]-MIN(N:N))/(MAX(N:N)-MIN(N:N))</f>
        <v>0.24390243902439024</v>
      </c>
      <c r="V261" s="37">
        <f>(Таблица2[[#This Row],[Число нарушений кредитных договоров]]-MIN(O:O))/(MAX(O:O)-MIN(O:O))</f>
        <v>0</v>
      </c>
      <c r="W261" s="37">
        <f>((Таблица2[[#This Row],[Размер кредита]]-AVERAGE(D:D)))/STDEV(D:D)</f>
        <v>1.8521055462270166</v>
      </c>
      <c r="X261" s="37">
        <f>((Таблица2[[#This Row],[Годовой доход]]-AVERAGE(G:G)))/STDEV(G:G)</f>
        <v>1.1122991856287132</v>
      </c>
      <c r="Y261" s="38">
        <f>(Таблица2[[#This Row],[Годовой доход]]-AVERAGE(G:G))/STDEV(G:G)</f>
        <v>1.1122991856287132</v>
      </c>
      <c r="Z261" s="38">
        <f>(Таблица2[[#This Row],[Текущий баланс кредитов]]-AVERAGE(P:P))/STDEV(P:P)</f>
        <v>0.45244896972106574</v>
      </c>
      <c r="AA261" s="38">
        <f>(Таблица2[[#This Row],[Максимальный выданный кредит]]-AVERAGE(Q:Q))/STDEV(Q:Q)</f>
        <v>2.6069517018012748E-2</v>
      </c>
    </row>
    <row r="262" spans="1:27" x14ac:dyDescent="0.2">
      <c r="A262" s="7">
        <v>361</v>
      </c>
      <c r="B262" s="7" t="s">
        <v>468</v>
      </c>
      <c r="C262" s="7" t="s">
        <v>16</v>
      </c>
      <c r="D262" s="18">
        <v>780406</v>
      </c>
      <c r="E262" s="7" t="s">
        <v>17</v>
      </c>
      <c r="F262" s="7">
        <v>715</v>
      </c>
      <c r="G262" s="19">
        <v>3369897</v>
      </c>
      <c r="H262" s="7"/>
      <c r="I262" s="7" t="s">
        <v>19</v>
      </c>
      <c r="J262" s="7" t="s">
        <v>23</v>
      </c>
      <c r="K262" s="20">
        <v>35945.53</v>
      </c>
      <c r="L262">
        <v>17.899999999999999</v>
      </c>
      <c r="M262" s="7"/>
      <c r="N262" s="7">
        <v>6</v>
      </c>
      <c r="O262" s="7">
        <v>0</v>
      </c>
      <c r="P262" s="7">
        <v>457710</v>
      </c>
      <c r="Q262" s="7">
        <v>1130008</v>
      </c>
      <c r="R262" s="8">
        <f>(Таблица2[[#This Row],[Кредитный рейтинг]]-MIN(F:F))/(MAX(F:F)-MIN(F:F))</f>
        <v>0.78181818181818186</v>
      </c>
      <c r="S262">
        <f>(Таблица2[[#This Row],[Срок кредитной истории (лет)]]-MIN(L:L))/(MAX(L:L)-MIN(L:L))</f>
        <v>0.29385964912280699</v>
      </c>
      <c r="T262" s="8">
        <f>(Таблица2[[#This Row],[Срок с последнего нарушения кредитного договора (мес.)]]-MIN(M:M))/(MAX(M:M)-MIN(M:M))</f>
        <v>0</v>
      </c>
      <c r="U262">
        <f>(Таблица2[[#This Row],[Количество кредитных карт]]-MIN(N:N))/(MAX(N:N)-MIN(N:N))</f>
        <v>9.7560975609756101E-2</v>
      </c>
      <c r="V262" s="37">
        <f>(Таблица2[[#This Row],[Число нарушений кредитных договоров]]-MIN(O:O))/(MAX(O:O)-MIN(O:O))</f>
        <v>0</v>
      </c>
      <c r="W262" s="37">
        <f>((Таблица2[[#This Row],[Размер кредита]]-AVERAGE(D:D)))/STDEV(D:D)</f>
        <v>2.5102095319401849</v>
      </c>
      <c r="X262" s="37">
        <f>((Таблица2[[#This Row],[Годовой доход]]-AVERAGE(G:G)))/STDEV(G:G)</f>
        <v>2.4448880364056005</v>
      </c>
      <c r="Y262" s="38">
        <f>(Таблица2[[#This Row],[Годовой доход]]-AVERAGE(G:G))/STDEV(G:G)</f>
        <v>2.4448880364056005</v>
      </c>
      <c r="Z262" s="38">
        <f>(Таблица2[[#This Row],[Текущий баланс кредитов]]-AVERAGE(P:P))/STDEV(P:P)</f>
        <v>0.63063222742314529</v>
      </c>
      <c r="AA262" s="38">
        <f>(Таблица2[[#This Row],[Максимальный выданный кредит]]-AVERAGE(Q:Q))/STDEV(Q:Q)</f>
        <v>0.10554164984210107</v>
      </c>
    </row>
    <row r="263" spans="1:27" x14ac:dyDescent="0.2">
      <c r="A263" s="8">
        <v>363</v>
      </c>
      <c r="B263" s="8" t="s">
        <v>469</v>
      </c>
      <c r="C263" s="8" t="s">
        <v>16</v>
      </c>
      <c r="D263" s="21">
        <v>43318</v>
      </c>
      <c r="E263" s="8" t="s">
        <v>17</v>
      </c>
      <c r="F263" s="8">
        <v>708</v>
      </c>
      <c r="G263" s="22">
        <v>897769</v>
      </c>
      <c r="H263" s="8" t="s">
        <v>49</v>
      </c>
      <c r="I263" s="8" t="s">
        <v>32</v>
      </c>
      <c r="J263" s="8" t="s">
        <v>78</v>
      </c>
      <c r="K263" s="23">
        <v>7391.57</v>
      </c>
      <c r="L263">
        <v>7.5</v>
      </c>
      <c r="M263" s="8"/>
      <c r="N263" s="8">
        <v>2</v>
      </c>
      <c r="O263" s="8">
        <v>0</v>
      </c>
      <c r="P263" s="8">
        <v>3382</v>
      </c>
      <c r="Q263" s="8">
        <v>4334</v>
      </c>
      <c r="R263" s="8">
        <f>(Таблица2[[#This Row],[Кредитный рейтинг]]-MIN(F:F))/(MAX(F:F)-MIN(F:F))</f>
        <v>0.73939393939393938</v>
      </c>
      <c r="S263">
        <f>(Таблица2[[#This Row],[Срок кредитной истории (лет)]]-MIN(L:L))/(MAX(L:L)-MIN(L:L))</f>
        <v>6.5789473684210523E-2</v>
      </c>
      <c r="T263" s="8">
        <f>(Таблица2[[#This Row],[Срок с последнего нарушения кредитного договора (мес.)]]-MIN(M:M))/(MAX(M:M)-MIN(M:M))</f>
        <v>0</v>
      </c>
      <c r="U263">
        <f>(Таблица2[[#This Row],[Количество кредитных карт]]-MIN(N:N))/(MAX(N:N)-MIN(N:N))</f>
        <v>0</v>
      </c>
      <c r="V263" s="37">
        <f>(Таблица2[[#This Row],[Число нарушений кредитных договоров]]-MIN(O:O))/(MAX(O:O)-MIN(O:O))</f>
        <v>0</v>
      </c>
      <c r="W263" s="37">
        <f>((Таблица2[[#This Row],[Размер кредита]]-AVERAGE(D:D)))/STDEV(D:D)</f>
        <v>-1.4299469972474474</v>
      </c>
      <c r="X263" s="37">
        <f>((Таблица2[[#This Row],[Годовой доход]]-AVERAGE(G:G)))/STDEV(G:G)</f>
        <v>-0.55201457447128732</v>
      </c>
      <c r="Y263" s="38">
        <f>(Таблица2[[#This Row],[Годовой доход]]-AVERAGE(G:G))/STDEV(G:G)</f>
        <v>-0.55201457447128732</v>
      </c>
      <c r="Z263" s="38">
        <f>(Таблица2[[#This Row],[Текущий баланс кредитов]]-AVERAGE(P:P))/STDEV(P:P)</f>
        <v>-0.91478600187396231</v>
      </c>
      <c r="AA263" s="38">
        <f>(Таблица2[[#This Row],[Максимальный выданный кредит]]-AVERAGE(Q:Q))/STDEV(Q:Q)</f>
        <v>-0.17576935812816025</v>
      </c>
    </row>
    <row r="264" spans="1:27" x14ac:dyDescent="0.2">
      <c r="A264" s="8">
        <v>364</v>
      </c>
      <c r="B264" s="8" t="s">
        <v>470</v>
      </c>
      <c r="C264" s="8" t="s">
        <v>16</v>
      </c>
      <c r="D264" s="21">
        <v>44792</v>
      </c>
      <c r="E264" s="8" t="s">
        <v>17</v>
      </c>
      <c r="F264" s="8">
        <v>723</v>
      </c>
      <c r="G264" s="22">
        <v>502892</v>
      </c>
      <c r="H264" s="8" t="s">
        <v>55</v>
      </c>
      <c r="I264" s="8" t="s">
        <v>32</v>
      </c>
      <c r="J264" s="8" t="s">
        <v>78</v>
      </c>
      <c r="K264" s="23">
        <v>7794.75</v>
      </c>
      <c r="L264">
        <v>14.6</v>
      </c>
      <c r="M264" s="8"/>
      <c r="N264" s="8">
        <v>9</v>
      </c>
      <c r="O264" s="8">
        <v>1</v>
      </c>
      <c r="P264" s="8">
        <v>193781</v>
      </c>
      <c r="Q264" s="8">
        <v>358446</v>
      </c>
      <c r="R264" s="8">
        <f>(Таблица2[[#This Row],[Кредитный рейтинг]]-MIN(F:F))/(MAX(F:F)-MIN(F:F))</f>
        <v>0.83030303030303032</v>
      </c>
      <c r="S264">
        <f>(Таблица2[[#This Row],[Срок кредитной истории (лет)]]-MIN(L:L))/(MAX(L:L)-MIN(L:L))</f>
        <v>0.22149122807017543</v>
      </c>
      <c r="T264" s="8">
        <f>(Таблица2[[#This Row],[Срок с последнего нарушения кредитного договора (мес.)]]-MIN(M:M))/(MAX(M:M)-MIN(M:M))</f>
        <v>0</v>
      </c>
      <c r="U264">
        <f>(Таблица2[[#This Row],[Количество кредитных карт]]-MIN(N:N))/(MAX(N:N)-MIN(N:N))</f>
        <v>0.17073170731707318</v>
      </c>
      <c r="V264" s="37">
        <f>(Таблица2[[#This Row],[Число нарушений кредитных договоров]]-MIN(O:O))/(MAX(O:O)-MIN(O:O))</f>
        <v>0.14285714285714285</v>
      </c>
      <c r="W264" s="37">
        <f>((Таблица2[[#This Row],[Размер кредита]]-AVERAGE(D:D)))/STDEV(D:D)</f>
        <v>-1.4220676250096378</v>
      </c>
      <c r="X264" s="37">
        <f>((Таблица2[[#This Row],[Годовой доход]]-AVERAGE(G:G)))/STDEV(G:G)</f>
        <v>-1.0307146710177577</v>
      </c>
      <c r="Y264" s="38">
        <f>(Таблица2[[#This Row],[Годовой доход]]-AVERAGE(G:G))/STDEV(G:G)</f>
        <v>-1.0307146710177577</v>
      </c>
      <c r="Z264" s="38">
        <f>(Таблица2[[#This Row],[Текущий баланс кредитов]]-AVERAGE(P:P))/STDEV(P:P)</f>
        <v>-0.26713477756038273</v>
      </c>
      <c r="AA264" s="38">
        <f>(Таблица2[[#This Row],[Максимальный выданный кредит]]-AVERAGE(Q:Q))/STDEV(Q:Q)</f>
        <v>-8.7275172729576661E-2</v>
      </c>
    </row>
    <row r="265" spans="1:27" x14ac:dyDescent="0.2">
      <c r="A265" s="8">
        <v>366</v>
      </c>
      <c r="B265" s="8" t="s">
        <v>472</v>
      </c>
      <c r="C265" s="8" t="s">
        <v>34</v>
      </c>
      <c r="D265" s="21">
        <v>772772</v>
      </c>
      <c r="E265" s="8" t="s">
        <v>28</v>
      </c>
      <c r="F265" s="8">
        <v>699</v>
      </c>
      <c r="G265" s="22">
        <v>3336970</v>
      </c>
      <c r="H265" s="8" t="s">
        <v>53</v>
      </c>
      <c r="I265" s="8" t="s">
        <v>19</v>
      </c>
      <c r="J265" s="8" t="s">
        <v>23</v>
      </c>
      <c r="K265" s="23">
        <v>41434.06</v>
      </c>
      <c r="L265">
        <v>23</v>
      </c>
      <c r="M265" s="8"/>
      <c r="N265" s="8">
        <v>8</v>
      </c>
      <c r="O265" s="8">
        <v>0</v>
      </c>
      <c r="P265" s="8">
        <v>91979</v>
      </c>
      <c r="Q265" s="8">
        <v>132484</v>
      </c>
      <c r="R265" s="8">
        <f>(Таблица2[[#This Row],[Кредитный рейтинг]]-MIN(F:F))/(MAX(F:F)-MIN(F:F))</f>
        <v>0.68484848484848482</v>
      </c>
      <c r="S265">
        <f>(Таблица2[[#This Row],[Срок кредитной истории (лет)]]-MIN(L:L))/(MAX(L:L)-MIN(L:L))</f>
        <v>0.4057017543859649</v>
      </c>
      <c r="T265" s="8">
        <f>(Таблица2[[#This Row],[Срок с последнего нарушения кредитного договора (мес.)]]-MIN(M:M))/(MAX(M:M)-MIN(M:M))</f>
        <v>0</v>
      </c>
      <c r="U265">
        <f>(Таблица2[[#This Row],[Количество кредитных карт]]-MIN(N:N))/(MAX(N:N)-MIN(N:N))</f>
        <v>0.14634146341463414</v>
      </c>
      <c r="V265" s="37">
        <f>(Таблица2[[#This Row],[Число нарушений кредитных договоров]]-MIN(O:O))/(MAX(O:O)-MIN(O:O))</f>
        <v>0</v>
      </c>
      <c r="W265" s="37">
        <f>((Таблица2[[#This Row],[Размер кредита]]-AVERAGE(D:D)))/STDEV(D:D)</f>
        <v>2.4694014399025743</v>
      </c>
      <c r="X265" s="37">
        <f>((Таблица2[[#This Row],[Годовой доход]]-AVERAGE(G:G)))/STDEV(G:G)</f>
        <v>2.4049714090026733</v>
      </c>
      <c r="Y265" s="38">
        <f>(Таблица2[[#This Row],[Годовой доход]]-AVERAGE(G:G))/STDEV(G:G)</f>
        <v>2.4049714090026733</v>
      </c>
      <c r="Z265" s="38">
        <f>(Таблица2[[#This Row],[Текущий баланс кредитов]]-AVERAGE(P:P))/STDEV(P:P)</f>
        <v>-0.613419106456916</v>
      </c>
      <c r="AA265" s="38">
        <f>(Таблица2[[#This Row],[Максимальный выданный кредит]]-AVERAGE(Q:Q))/STDEV(Q:Q)</f>
        <v>-0.14374409533325783</v>
      </c>
    </row>
    <row r="266" spans="1:27" x14ac:dyDescent="0.2">
      <c r="A266" s="7">
        <v>367</v>
      </c>
      <c r="B266" s="7" t="s">
        <v>473</v>
      </c>
      <c r="C266" s="7" t="s">
        <v>16</v>
      </c>
      <c r="D266" s="18">
        <v>268004</v>
      </c>
      <c r="E266" s="7" t="s">
        <v>17</v>
      </c>
      <c r="F266" s="7">
        <v>750</v>
      </c>
      <c r="G266" s="19">
        <v>867996</v>
      </c>
      <c r="H266" s="7" t="s">
        <v>22</v>
      </c>
      <c r="I266" s="7" t="s">
        <v>32</v>
      </c>
      <c r="J266" s="7" t="s">
        <v>23</v>
      </c>
      <c r="K266" s="20">
        <v>21410.53</v>
      </c>
      <c r="L266">
        <v>19.600000000000001</v>
      </c>
      <c r="M266" s="7">
        <v>75</v>
      </c>
      <c r="N266" s="7">
        <v>15</v>
      </c>
      <c r="O266" s="7">
        <v>0</v>
      </c>
      <c r="P266" s="7">
        <v>309776</v>
      </c>
      <c r="Q266" s="7">
        <v>1203664</v>
      </c>
      <c r="R266" s="8">
        <f>(Таблица2[[#This Row],[Кредитный рейтинг]]-MIN(F:F))/(MAX(F:F)-MIN(F:F))</f>
        <v>0.9939393939393939</v>
      </c>
      <c r="S266">
        <f>(Таблица2[[#This Row],[Срок кредитной истории (лет)]]-MIN(L:L))/(MAX(L:L)-MIN(L:L))</f>
        <v>0.33114035087719301</v>
      </c>
      <c r="T266" s="8">
        <f>(Таблица2[[#This Row],[Срок с последнего нарушения кредитного договора (мес.)]]-MIN(M:M))/(MAX(M:M)-MIN(M:M))</f>
        <v>0.91463414634146345</v>
      </c>
      <c r="U266">
        <f>(Таблица2[[#This Row],[Количество кредитных карт]]-MIN(N:N))/(MAX(N:N)-MIN(N:N))</f>
        <v>0.31707317073170732</v>
      </c>
      <c r="V266" s="37">
        <f>(Таблица2[[#This Row],[Число нарушений кредитных договоров]]-MIN(O:O))/(MAX(O:O)-MIN(O:O))</f>
        <v>0</v>
      </c>
      <c r="W266" s="37">
        <f>((Таблица2[[#This Row],[Размер кредита]]-AVERAGE(D:D)))/STDEV(D:D)</f>
        <v>-0.22887194254970125</v>
      </c>
      <c r="X266" s="37">
        <f>((Таблица2[[#This Row],[Годовой доход]]-AVERAGE(G:G)))/STDEV(G:G)</f>
        <v>-0.58810768188062768</v>
      </c>
      <c r="Y266" s="38">
        <f>(Таблица2[[#This Row],[Годовой доход]]-AVERAGE(G:G))/STDEV(G:G)</f>
        <v>-0.58810768188062768</v>
      </c>
      <c r="Z266" s="38">
        <f>(Таблица2[[#This Row],[Текущий баланс кредитов]]-AVERAGE(P:P))/STDEV(P:P)</f>
        <v>0.12742771365151262</v>
      </c>
      <c r="AA266" s="38">
        <f>(Таблица2[[#This Row],[Максимальный выданный кредит]]-AVERAGE(Q:Q))/STDEV(Q:Q)</f>
        <v>0.12394861633778061</v>
      </c>
    </row>
    <row r="267" spans="1:27" x14ac:dyDescent="0.2">
      <c r="A267" s="8">
        <v>368</v>
      </c>
      <c r="B267" s="8" t="s">
        <v>474</v>
      </c>
      <c r="C267" s="8" t="s">
        <v>16</v>
      </c>
      <c r="D267" s="21">
        <v>776864</v>
      </c>
      <c r="E267" s="8" t="s">
        <v>17</v>
      </c>
      <c r="F267" s="8">
        <v>687</v>
      </c>
      <c r="G267" s="22">
        <v>1629383</v>
      </c>
      <c r="H267" s="8" t="s">
        <v>22</v>
      </c>
      <c r="I267" s="8" t="s">
        <v>19</v>
      </c>
      <c r="J267" s="8" t="s">
        <v>23</v>
      </c>
      <c r="K267" s="23">
        <v>34895.78</v>
      </c>
      <c r="L267">
        <v>16.399999999999999</v>
      </c>
      <c r="M267" s="8">
        <v>63</v>
      </c>
      <c r="N267" s="8">
        <v>24</v>
      </c>
      <c r="O267" s="8">
        <v>1</v>
      </c>
      <c r="P267" s="8">
        <v>481783</v>
      </c>
      <c r="Q267" s="8">
        <v>950334</v>
      </c>
      <c r="R267" s="8">
        <f>(Таблица2[[#This Row],[Кредитный рейтинг]]-MIN(F:F))/(MAX(F:F)-MIN(F:F))</f>
        <v>0.61212121212121207</v>
      </c>
      <c r="S267">
        <f>(Таблица2[[#This Row],[Срок кредитной истории (лет)]]-MIN(L:L))/(MAX(L:L)-MIN(L:L))</f>
        <v>0.26096491228070173</v>
      </c>
      <c r="T267" s="8">
        <f>(Таблица2[[#This Row],[Срок с последнего нарушения кредитного договора (мес.)]]-MIN(M:M))/(MAX(M:M)-MIN(M:M))</f>
        <v>0.76829268292682928</v>
      </c>
      <c r="U267">
        <f>(Таблица2[[#This Row],[Количество кредитных карт]]-MIN(N:N))/(MAX(N:N)-MIN(N:N))</f>
        <v>0.53658536585365857</v>
      </c>
      <c r="V267" s="37">
        <f>(Таблица2[[#This Row],[Число нарушений кредитных договоров]]-MIN(O:O))/(MAX(O:O)-MIN(O:O))</f>
        <v>0.14285714285714285</v>
      </c>
      <c r="W267" s="37">
        <f>((Таблица2[[#This Row],[Размер кредита]]-AVERAGE(D:D)))/STDEV(D:D)</f>
        <v>2.491275518055299</v>
      </c>
      <c r="X267" s="37">
        <f>((Таблица2[[#This Row],[Годовой доход]]-AVERAGE(G:G)))/STDEV(G:G)</f>
        <v>0.33490386452300558</v>
      </c>
      <c r="Y267" s="38">
        <f>(Таблица2[[#This Row],[Годовой доход]]-AVERAGE(G:G))/STDEV(G:G)</f>
        <v>0.33490386452300558</v>
      </c>
      <c r="Z267" s="38">
        <f>(Таблица2[[#This Row],[Текущий баланс кредитов]]-AVERAGE(P:P))/STDEV(P:P)</f>
        <v>0.71251767809726019</v>
      </c>
      <c r="AA267" s="38">
        <f>(Таблица2[[#This Row],[Максимальный выданный кредит]]-AVERAGE(Q:Q))/STDEV(Q:Q)</f>
        <v>6.0640307138930587E-2</v>
      </c>
    </row>
    <row r="268" spans="1:27" x14ac:dyDescent="0.2">
      <c r="A268" s="7">
        <v>369</v>
      </c>
      <c r="B268" s="7" t="s">
        <v>475</v>
      </c>
      <c r="C268" s="7" t="s">
        <v>16</v>
      </c>
      <c r="D268" s="18">
        <v>273856</v>
      </c>
      <c r="E268" s="7" t="s">
        <v>28</v>
      </c>
      <c r="F268" s="7">
        <v>614</v>
      </c>
      <c r="G268" s="19">
        <v>821826</v>
      </c>
      <c r="H268" s="7" t="s">
        <v>22</v>
      </c>
      <c r="I268" s="7" t="s">
        <v>32</v>
      </c>
      <c r="J268" s="7" t="s">
        <v>23</v>
      </c>
      <c r="K268" s="20">
        <v>8766.2199999999993</v>
      </c>
      <c r="L268">
        <v>11.8</v>
      </c>
      <c r="M268" s="7"/>
      <c r="N268" s="7">
        <v>4</v>
      </c>
      <c r="O268" s="7">
        <v>0</v>
      </c>
      <c r="P268" s="7">
        <v>146262</v>
      </c>
      <c r="Q268" s="7">
        <v>234586</v>
      </c>
      <c r="R268" s="8">
        <f>(Таблица2[[#This Row],[Кредитный рейтинг]]-MIN(F:F))/(MAX(F:F)-MIN(F:F))</f>
        <v>0.16969696969696971</v>
      </c>
      <c r="S268">
        <f>(Таблица2[[#This Row],[Срок кредитной истории (лет)]]-MIN(L:L))/(MAX(L:L)-MIN(L:L))</f>
        <v>0.16008771929824561</v>
      </c>
      <c r="T268" s="8">
        <f>(Таблица2[[#This Row],[Срок с последнего нарушения кредитного договора (мес.)]]-MIN(M:M))/(MAX(M:M)-MIN(M:M))</f>
        <v>0</v>
      </c>
      <c r="U268">
        <f>(Таблица2[[#This Row],[Количество кредитных карт]]-MIN(N:N))/(MAX(N:N)-MIN(N:N))</f>
        <v>4.878048780487805E-2</v>
      </c>
      <c r="V268" s="37">
        <f>(Таблица2[[#This Row],[Число нарушений кредитных договоров]]-MIN(O:O))/(MAX(O:O)-MIN(O:O))</f>
        <v>0</v>
      </c>
      <c r="W268" s="37">
        <f>((Таблица2[[#This Row],[Размер кредита]]-AVERAGE(D:D)))/STDEV(D:D)</f>
        <v>-0.19758965873989018</v>
      </c>
      <c r="X268" s="37">
        <f>((Таблица2[[#This Row],[Годовой доход]]-AVERAGE(G:G)))/STDEV(G:G)</f>
        <v>-0.64407848660602451</v>
      </c>
      <c r="Y268" s="38">
        <f>(Таблица2[[#This Row],[Годовой доход]]-AVERAGE(G:G))/STDEV(G:G)</f>
        <v>-0.64407848660602451</v>
      </c>
      <c r="Z268" s="38">
        <f>(Таблица2[[#This Row],[Текущий баланс кредитов]]-AVERAGE(P:P))/STDEV(P:P)</f>
        <v>-0.4287729086858455</v>
      </c>
      <c r="AA268" s="38">
        <f>(Таблица2[[#This Row],[Максимальный выданный кредит]]-AVERAGE(Q:Q))/STDEV(Q:Q)</f>
        <v>-0.1182283451819888</v>
      </c>
    </row>
    <row r="269" spans="1:27" x14ac:dyDescent="0.2">
      <c r="A269" s="8">
        <v>370</v>
      </c>
      <c r="B269" s="8" t="s">
        <v>477</v>
      </c>
      <c r="C269" s="8" t="s">
        <v>16</v>
      </c>
      <c r="D269" s="21">
        <v>33154</v>
      </c>
      <c r="E269" s="8" t="s">
        <v>17</v>
      </c>
      <c r="F269" s="8">
        <v>713</v>
      </c>
      <c r="G269" s="22">
        <v>572793</v>
      </c>
      <c r="H269" s="8" t="s">
        <v>22</v>
      </c>
      <c r="I269" s="8" t="s">
        <v>32</v>
      </c>
      <c r="J269" s="8" t="s">
        <v>78</v>
      </c>
      <c r="K269" s="23">
        <v>13412.86</v>
      </c>
      <c r="L269">
        <v>20.2</v>
      </c>
      <c r="M269" s="8"/>
      <c r="N269" s="8">
        <v>10</v>
      </c>
      <c r="O269" s="8">
        <v>2</v>
      </c>
      <c r="P269" s="8">
        <v>49153</v>
      </c>
      <c r="Q269" s="8">
        <v>178948</v>
      </c>
      <c r="R269" s="8">
        <f>(Таблица2[[#This Row],[Кредитный рейтинг]]-MIN(F:F))/(MAX(F:F)-MIN(F:F))</f>
        <v>0.76969696969696966</v>
      </c>
      <c r="S269">
        <f>(Таблица2[[#This Row],[Срок кредитной истории (лет)]]-MIN(L:L))/(MAX(L:L)-MIN(L:L))</f>
        <v>0.34429824561403505</v>
      </c>
      <c r="T269" s="8">
        <f>(Таблица2[[#This Row],[Срок с последнего нарушения кредитного договора (мес.)]]-MIN(M:M))/(MAX(M:M)-MIN(M:M))</f>
        <v>0</v>
      </c>
      <c r="U269">
        <f>(Таблица2[[#This Row],[Количество кредитных карт]]-MIN(N:N))/(MAX(N:N)-MIN(N:N))</f>
        <v>0.1951219512195122</v>
      </c>
      <c r="V269" s="37">
        <f>(Таблица2[[#This Row],[Число нарушений кредитных договоров]]-MIN(O:O))/(MAX(O:O)-MIN(O:O))</f>
        <v>0.2857142857142857</v>
      </c>
      <c r="W269" s="37">
        <f>((Таблица2[[#This Row],[Размер кредита]]-AVERAGE(D:D)))/STDEV(D:D)</f>
        <v>-1.4842793849171192</v>
      </c>
      <c r="X269" s="37">
        <f>((Таблица2[[#This Row],[Годовой доход]]-AVERAGE(G:G)))/STDEV(G:G)</f>
        <v>-0.94597533332856643</v>
      </c>
      <c r="Y269" s="38">
        <f>(Таблица2[[#This Row],[Годовой доход]]-AVERAGE(G:G))/STDEV(G:G)</f>
        <v>-0.94597533332856643</v>
      </c>
      <c r="Z269" s="38">
        <f>(Таблица2[[#This Row],[Текущий баланс кредитов]]-AVERAGE(P:P))/STDEV(P:P)</f>
        <v>-0.75909377561197122</v>
      </c>
      <c r="AA269" s="38">
        <f>(Таблица2[[#This Row],[Максимальный выданный кредит]]-AVERAGE(Q:Q))/STDEV(Q:Q)</f>
        <v>-0.13213253223920909</v>
      </c>
    </row>
    <row r="270" spans="1:27" x14ac:dyDescent="0.2">
      <c r="A270" s="8">
        <v>371</v>
      </c>
      <c r="B270" s="8" t="s">
        <v>478</v>
      </c>
      <c r="C270" s="8" t="s">
        <v>16</v>
      </c>
      <c r="D270" s="21">
        <v>450384</v>
      </c>
      <c r="E270" s="8" t="s">
        <v>17</v>
      </c>
      <c r="F270" s="8">
        <v>746</v>
      </c>
      <c r="G270" s="22">
        <v>1166904</v>
      </c>
      <c r="H270" s="8" t="s">
        <v>22</v>
      </c>
      <c r="I270" s="8" t="s">
        <v>19</v>
      </c>
      <c r="J270" s="8" t="s">
        <v>20</v>
      </c>
      <c r="K270" s="23">
        <v>31506.37</v>
      </c>
      <c r="L270">
        <v>17.5</v>
      </c>
      <c r="M270" s="8"/>
      <c r="N270" s="8">
        <v>12</v>
      </c>
      <c r="O270" s="8">
        <v>0</v>
      </c>
      <c r="P270" s="8">
        <v>332918</v>
      </c>
      <c r="Q270" s="8">
        <v>687126</v>
      </c>
      <c r="R270" s="8">
        <f>(Таблица2[[#This Row],[Кредитный рейтинг]]-MIN(F:F))/(MAX(F:F)-MIN(F:F))</f>
        <v>0.96969696969696972</v>
      </c>
      <c r="S270">
        <f>(Таблица2[[#This Row],[Срок кредитной истории (лет)]]-MIN(L:L))/(MAX(L:L)-MIN(L:L))</f>
        <v>0.28508771929824561</v>
      </c>
      <c r="T270" s="8">
        <f>(Таблица2[[#This Row],[Срок с последнего нарушения кредитного договора (мес.)]]-MIN(M:M))/(MAX(M:M)-MIN(M:M))</f>
        <v>0</v>
      </c>
      <c r="U270">
        <f>(Таблица2[[#This Row],[Количество кредитных карт]]-MIN(N:N))/(MAX(N:N)-MIN(N:N))</f>
        <v>0.24390243902439024</v>
      </c>
      <c r="V270" s="37">
        <f>(Таблица2[[#This Row],[Число нарушений кредитных договоров]]-MIN(O:O))/(MAX(O:O)-MIN(O:O))</f>
        <v>0</v>
      </c>
      <c r="W270" s="37">
        <f>((Таблица2[[#This Row],[Размер кредита]]-AVERAGE(D:D)))/STDEV(D:D)</f>
        <v>0.74605336866583938</v>
      </c>
      <c r="X270" s="37">
        <f>((Таблица2[[#This Row],[Годовой доход]]-AVERAGE(G:G)))/STDEV(G:G)</f>
        <v>-0.22574854610287312</v>
      </c>
      <c r="Y270" s="38">
        <f>(Таблица2[[#This Row],[Годовой доход]]-AVERAGE(G:G))/STDEV(G:G)</f>
        <v>-0.22574854610287312</v>
      </c>
      <c r="Z270" s="38">
        <f>(Таблица2[[#This Row],[Текущий баланс кредитов]]-AVERAGE(P:P))/STDEV(P:P)</f>
        <v>0.20614632369182198</v>
      </c>
      <c r="AA270" s="38">
        <f>(Таблица2[[#This Row],[Максимальный выданный кредит]]-AVERAGE(Q:Q))/STDEV(Q:Q)</f>
        <v>-5.1365587972432448E-3</v>
      </c>
    </row>
    <row r="271" spans="1:27" x14ac:dyDescent="0.2">
      <c r="A271" s="8">
        <v>372</v>
      </c>
      <c r="B271" s="8" t="s">
        <v>480</v>
      </c>
      <c r="C271" s="8" t="s">
        <v>16</v>
      </c>
      <c r="D271" s="21">
        <v>662310</v>
      </c>
      <c r="E271" s="8" t="s">
        <v>17</v>
      </c>
      <c r="F271" s="8">
        <v>699</v>
      </c>
      <c r="G271" s="22">
        <v>1258389</v>
      </c>
      <c r="H271" s="8" t="s">
        <v>22</v>
      </c>
      <c r="I271" s="8" t="s">
        <v>19</v>
      </c>
      <c r="J271" s="8" t="s">
        <v>23</v>
      </c>
      <c r="K271" s="23">
        <v>13213.17</v>
      </c>
      <c r="L271">
        <v>9.8000000000000007</v>
      </c>
      <c r="M271" s="8">
        <v>64</v>
      </c>
      <c r="N271" s="8">
        <v>8</v>
      </c>
      <c r="O271" s="8">
        <v>1</v>
      </c>
      <c r="P271" s="8">
        <v>302309</v>
      </c>
      <c r="Q271" s="8">
        <v>562782</v>
      </c>
      <c r="R271" s="8">
        <f>(Таблица2[[#This Row],[Кредитный рейтинг]]-MIN(F:F))/(MAX(F:F)-MIN(F:F))</f>
        <v>0.68484848484848482</v>
      </c>
      <c r="S271">
        <f>(Таблица2[[#This Row],[Срок кредитной истории (лет)]]-MIN(L:L))/(MAX(L:L)-MIN(L:L))</f>
        <v>0.11622807017543861</v>
      </c>
      <c r="T271" s="8">
        <f>(Таблица2[[#This Row],[Срок с последнего нарушения кредитного договора (мес.)]]-MIN(M:M))/(MAX(M:M)-MIN(M:M))</f>
        <v>0.78048780487804881</v>
      </c>
      <c r="U271">
        <f>(Таблица2[[#This Row],[Количество кредитных карт]]-MIN(N:N))/(MAX(N:N)-MIN(N:N))</f>
        <v>0.14634146341463414</v>
      </c>
      <c r="V271" s="37">
        <f>(Таблица2[[#This Row],[Число нарушений кредитных договоров]]-MIN(O:O))/(MAX(O:O)-MIN(O:O))</f>
        <v>0.14285714285714285</v>
      </c>
      <c r="W271" s="37">
        <f>((Таблица2[[#This Row],[Размер кредита]]-AVERAGE(D:D)))/STDEV(D:D)</f>
        <v>1.8789189323497117</v>
      </c>
      <c r="X271" s="37">
        <f>((Таблица2[[#This Row],[Годовой доход]]-AVERAGE(G:G)))/STDEV(G:G)</f>
        <v>-0.11484343303588303</v>
      </c>
      <c r="Y271" s="38">
        <f>(Таблица2[[#This Row],[Годовой доход]]-AVERAGE(G:G))/STDEV(G:G)</f>
        <v>-0.11484343303588303</v>
      </c>
      <c r="Z271" s="38">
        <f>(Таблица2[[#This Row],[Текущий баланс кредитов]]-AVERAGE(P:P))/STDEV(P:P)</f>
        <v>0.10202835918037834</v>
      </c>
      <c r="AA271" s="38">
        <f>(Таблица2[[#This Row],[Максимальный выданный кредит]]-AVERAGE(Q:Q))/STDEV(Q:Q)</f>
        <v>-3.6210685031885043E-2</v>
      </c>
    </row>
    <row r="272" spans="1:27" x14ac:dyDescent="0.2">
      <c r="A272" s="8">
        <v>373</v>
      </c>
      <c r="B272" s="8" t="s">
        <v>481</v>
      </c>
      <c r="C272" s="8" t="s">
        <v>16</v>
      </c>
      <c r="D272" s="21">
        <v>353232</v>
      </c>
      <c r="E272" s="8" t="s">
        <v>17</v>
      </c>
      <c r="F272" s="8">
        <v>712</v>
      </c>
      <c r="G272" s="22">
        <v>823707</v>
      </c>
      <c r="H272" s="8" t="s">
        <v>22</v>
      </c>
      <c r="I272" s="8" t="s">
        <v>19</v>
      </c>
      <c r="J272" s="8" t="s">
        <v>23</v>
      </c>
      <c r="K272" s="23">
        <v>13659.67</v>
      </c>
      <c r="L272">
        <v>12</v>
      </c>
      <c r="M272" s="8">
        <v>41</v>
      </c>
      <c r="N272" s="8">
        <v>9</v>
      </c>
      <c r="O272" s="8">
        <v>0</v>
      </c>
      <c r="P272" s="8">
        <v>117496</v>
      </c>
      <c r="Q272" s="8">
        <v>242968</v>
      </c>
      <c r="R272" s="8">
        <f>(Таблица2[[#This Row],[Кредитный рейтинг]]-MIN(F:F))/(MAX(F:F)-MIN(F:F))</f>
        <v>0.76363636363636367</v>
      </c>
      <c r="S272">
        <f>(Таблица2[[#This Row],[Срок кредитной истории (лет)]]-MIN(L:L))/(MAX(L:L)-MIN(L:L))</f>
        <v>0.1644736842105263</v>
      </c>
      <c r="T272" s="8">
        <f>(Таблица2[[#This Row],[Срок с последнего нарушения кредитного договора (мес.)]]-MIN(M:M))/(MAX(M:M)-MIN(M:M))</f>
        <v>0.5</v>
      </c>
      <c r="U272">
        <f>(Таблица2[[#This Row],[Количество кредитных карт]]-MIN(N:N))/(MAX(N:N)-MIN(N:N))</f>
        <v>0.17073170731707318</v>
      </c>
      <c r="V272" s="37">
        <f>(Таблица2[[#This Row],[Число нарушений кредитных договоров]]-MIN(O:O))/(MAX(O:O)-MIN(O:O))</f>
        <v>0</v>
      </c>
      <c r="W272" s="37">
        <f>((Таблица2[[#This Row],[Размер кредита]]-AVERAGE(D:D)))/STDEV(D:D)</f>
        <v>0.22672041639469009</v>
      </c>
      <c r="X272" s="37">
        <f>((Таблица2[[#This Row],[Годовой доход]]-AVERAGE(G:G)))/STDEV(G:G)</f>
        <v>-0.64179819456165654</v>
      </c>
      <c r="Y272" s="38">
        <f>(Таблица2[[#This Row],[Годовой доход]]-AVERAGE(G:G))/STDEV(G:G)</f>
        <v>-0.64179819456165654</v>
      </c>
      <c r="Z272" s="38">
        <f>(Таблица2[[#This Row],[Текущий баланс кредитов]]-AVERAGE(P:P))/STDEV(P:P)</f>
        <v>-0.52662182133036795</v>
      </c>
      <c r="AA272" s="38">
        <f>(Таблица2[[#This Row],[Максимальный выданный кредит]]-AVERAGE(Q:Q))/STDEV(Q:Q)</f>
        <v>-0.11613364558973853</v>
      </c>
    </row>
    <row r="273" spans="1:27" x14ac:dyDescent="0.2">
      <c r="A273" s="7">
        <v>375</v>
      </c>
      <c r="B273" s="7" t="s">
        <v>483</v>
      </c>
      <c r="C273" s="7" t="s">
        <v>16</v>
      </c>
      <c r="D273" s="18">
        <v>221056</v>
      </c>
      <c r="E273" s="7" t="s">
        <v>17</v>
      </c>
      <c r="F273" s="7">
        <v>741</v>
      </c>
      <c r="G273" s="19">
        <v>954560</v>
      </c>
      <c r="H273" s="7" t="s">
        <v>22</v>
      </c>
      <c r="I273" s="7" t="s">
        <v>32</v>
      </c>
      <c r="J273" s="7" t="s">
        <v>23</v>
      </c>
      <c r="K273" s="20">
        <v>9386.57</v>
      </c>
      <c r="L273">
        <v>14.6</v>
      </c>
      <c r="M273" s="7">
        <v>13</v>
      </c>
      <c r="N273" s="7">
        <v>19</v>
      </c>
      <c r="O273" s="7">
        <v>0</v>
      </c>
      <c r="P273" s="7">
        <v>117420</v>
      </c>
      <c r="Q273" s="7">
        <v>229658</v>
      </c>
      <c r="R273" s="8">
        <f>(Таблица2[[#This Row],[Кредитный рейтинг]]-MIN(F:F))/(MAX(F:F)-MIN(F:F))</f>
        <v>0.93939393939393945</v>
      </c>
      <c r="S273">
        <f>(Таблица2[[#This Row],[Срок кредитной истории (лет)]]-MIN(L:L))/(MAX(L:L)-MIN(L:L))</f>
        <v>0.22149122807017543</v>
      </c>
      <c r="T273" s="8">
        <f>(Таблица2[[#This Row],[Срок с последнего нарушения кредитного договора (мес.)]]-MIN(M:M))/(MAX(M:M)-MIN(M:M))</f>
        <v>0.15853658536585366</v>
      </c>
      <c r="U273">
        <f>(Таблица2[[#This Row],[Количество кредитных карт]]-MIN(N:N))/(MAX(N:N)-MIN(N:N))</f>
        <v>0.41463414634146339</v>
      </c>
      <c r="V273" s="37">
        <f>(Таблица2[[#This Row],[Число нарушений кредитных договоров]]-MIN(O:O))/(MAX(O:O)-MIN(O:O))</f>
        <v>0</v>
      </c>
      <c r="W273" s="37">
        <f>((Таблица2[[#This Row],[Размер кредита]]-AVERAGE(D:D)))/STDEV(D:D)</f>
        <v>-0.4798358284524713</v>
      </c>
      <c r="X273" s="37">
        <f>((Таблица2[[#This Row],[Годовой доход]]-AVERAGE(G:G)))/STDEV(G:G)</f>
        <v>-0.48316818133375189</v>
      </c>
      <c r="Y273" s="38">
        <f>(Таблица2[[#This Row],[Годовой доход]]-AVERAGE(G:G))/STDEV(G:G)</f>
        <v>-0.48316818133375189</v>
      </c>
      <c r="Z273" s="38">
        <f>(Таблица2[[#This Row],[Текущий баланс кредитов]]-AVERAGE(P:P))/STDEV(P:P)</f>
        <v>-0.52688033893312758</v>
      </c>
      <c r="AA273" s="38">
        <f>(Таблица2[[#This Row],[Максимальный выданный кредит]]-AVERAGE(Q:Q))/STDEV(Q:Q)</f>
        <v>-0.11945987460105457</v>
      </c>
    </row>
    <row r="274" spans="1:27" x14ac:dyDescent="0.2">
      <c r="A274" s="8">
        <v>377</v>
      </c>
      <c r="B274" s="8" t="s">
        <v>485</v>
      </c>
      <c r="C274" s="8" t="s">
        <v>16</v>
      </c>
      <c r="D274" s="21">
        <v>469678</v>
      </c>
      <c r="E274" s="8" t="s">
        <v>28</v>
      </c>
      <c r="F274" s="8">
        <v>667</v>
      </c>
      <c r="G274" s="22">
        <v>2250246</v>
      </c>
      <c r="H274" s="8" t="s">
        <v>79</v>
      </c>
      <c r="I274" s="8" t="s">
        <v>19</v>
      </c>
      <c r="J274" s="8" t="s">
        <v>23</v>
      </c>
      <c r="K274" s="23">
        <v>51380.56</v>
      </c>
      <c r="L274">
        <v>21.2</v>
      </c>
      <c r="M274" s="8"/>
      <c r="N274" s="8">
        <v>43</v>
      </c>
      <c r="O274" s="8">
        <v>0</v>
      </c>
      <c r="P274" s="8">
        <v>979526</v>
      </c>
      <c r="Q274" s="8">
        <v>1543102</v>
      </c>
      <c r="R274" s="8">
        <f>(Таблица2[[#This Row],[Кредитный рейтинг]]-MIN(F:F))/(MAX(F:F)-MIN(F:F))</f>
        <v>0.49090909090909091</v>
      </c>
      <c r="S274">
        <f>(Таблица2[[#This Row],[Срок кредитной истории (лет)]]-MIN(L:L))/(MAX(L:L)-MIN(L:L))</f>
        <v>0.36622807017543857</v>
      </c>
      <c r="T274" s="8">
        <f>(Таблица2[[#This Row],[Срок с последнего нарушения кредитного договора (мес.)]]-MIN(M:M))/(MAX(M:M)-MIN(M:M))</f>
        <v>0</v>
      </c>
      <c r="U274">
        <f>(Таблица2[[#This Row],[Количество кредитных карт]]-MIN(N:N))/(MAX(N:N)-MIN(N:N))</f>
        <v>1</v>
      </c>
      <c r="V274" s="37">
        <f>(Таблица2[[#This Row],[Число нарушений кредитных договоров]]-MIN(O:O))/(MAX(O:O)-MIN(O:O))</f>
        <v>0</v>
      </c>
      <c r="W274" s="37">
        <f>((Таблица2[[#This Row],[Размер кредита]]-AVERAGE(D:D)))/STDEV(D:D)</f>
        <v>0.84919082318164507</v>
      </c>
      <c r="X274" s="37">
        <f>((Таблица2[[#This Row],[Годовой доход]]-AVERAGE(G:G)))/STDEV(G:G)</f>
        <v>1.0875614719352662</v>
      </c>
      <c r="Y274" s="38">
        <f>(Таблица2[[#This Row],[Годовой доход]]-AVERAGE(G:G))/STDEV(G:G)</f>
        <v>1.0875614719352662</v>
      </c>
      <c r="Z274" s="38">
        <f>(Таблица2[[#This Row],[Текущий баланс кредитов]]-AVERAGE(P:P))/STDEV(P:P)</f>
        <v>2.4056140879708101</v>
      </c>
      <c r="AA274" s="38">
        <f>(Таблица2[[#This Row],[Максимальный выданный кредит]]-AVERAGE(Q:Q))/STDEV(Q:Q)</f>
        <v>0.20877570297512815</v>
      </c>
    </row>
    <row r="275" spans="1:27" x14ac:dyDescent="0.2">
      <c r="A275" s="7">
        <v>381</v>
      </c>
      <c r="B275" s="7" t="s">
        <v>486</v>
      </c>
      <c r="C275" s="7" t="s">
        <v>16</v>
      </c>
      <c r="D275" s="18">
        <v>319726</v>
      </c>
      <c r="E275" s="7" t="s">
        <v>17</v>
      </c>
      <c r="F275" s="7">
        <v>749</v>
      </c>
      <c r="G275" s="19">
        <v>952185</v>
      </c>
      <c r="H275" s="7" t="s">
        <v>42</v>
      </c>
      <c r="I275" s="7" t="s">
        <v>19</v>
      </c>
      <c r="J275" s="7" t="s">
        <v>23</v>
      </c>
      <c r="K275" s="20">
        <v>17059.91</v>
      </c>
      <c r="L275">
        <v>27.2</v>
      </c>
      <c r="M275" s="7"/>
      <c r="N275" s="7">
        <v>8</v>
      </c>
      <c r="O275" s="7">
        <v>0</v>
      </c>
      <c r="P275" s="7">
        <v>299725</v>
      </c>
      <c r="Q275" s="7">
        <v>778140</v>
      </c>
      <c r="R275" s="8">
        <f>(Таблица2[[#This Row],[Кредитный рейтинг]]-MIN(F:F))/(MAX(F:F)-MIN(F:F))</f>
        <v>0.98787878787878791</v>
      </c>
      <c r="S275">
        <f>(Таблица2[[#This Row],[Срок кредитной истории (лет)]]-MIN(L:L))/(MAX(L:L)-MIN(L:L))</f>
        <v>0.49780701754385964</v>
      </c>
      <c r="T275" s="8">
        <f>(Таблица2[[#This Row],[Срок с последнего нарушения кредитного договора (мес.)]]-MIN(M:M))/(MAX(M:M)-MIN(M:M))</f>
        <v>0</v>
      </c>
      <c r="U275">
        <f>(Таблица2[[#This Row],[Количество кредитных карт]]-MIN(N:N))/(MAX(N:N)-MIN(N:N))</f>
        <v>0.14634146341463414</v>
      </c>
      <c r="V275" s="37">
        <f>(Таблица2[[#This Row],[Число нарушений кредитных договоров]]-MIN(O:O))/(MAX(O:O)-MIN(O:O))</f>
        <v>0</v>
      </c>
      <c r="W275" s="37">
        <f>((Таблица2[[#This Row],[Размер кредита]]-AVERAGE(D:D)))/STDEV(D:D)</f>
        <v>4.761170119791467E-2</v>
      </c>
      <c r="X275" s="37">
        <f>((Таблица2[[#This Row],[Годовой доход]]-AVERAGE(G:G)))/STDEV(G:G)</f>
        <v>-0.48604733795542865</v>
      </c>
      <c r="Y275" s="38">
        <f>(Таблица2[[#This Row],[Годовой доход]]-AVERAGE(G:G))/STDEV(G:G)</f>
        <v>-0.48604733795542865</v>
      </c>
      <c r="Z275" s="38">
        <f>(Таблица2[[#This Row],[Текущий баланс кредитов]]-AVERAGE(P:P))/STDEV(P:P)</f>
        <v>9.3238760686550681E-2</v>
      </c>
      <c r="AA275" s="38">
        <f>(Таблица2[[#This Row],[Максимальный выданный кредит]]-AVERAGE(Q:Q))/STDEV(Q:Q)</f>
        <v>1.7608250161127798E-2</v>
      </c>
    </row>
    <row r="276" spans="1:27" x14ac:dyDescent="0.2">
      <c r="A276" s="8">
        <v>382</v>
      </c>
      <c r="B276" s="8" t="s">
        <v>487</v>
      </c>
      <c r="C276" s="8" t="s">
        <v>16</v>
      </c>
      <c r="D276" s="21">
        <v>460350</v>
      </c>
      <c r="E276" s="8" t="s">
        <v>17</v>
      </c>
      <c r="F276" s="8">
        <v>736</v>
      </c>
      <c r="G276" s="22">
        <v>888041</v>
      </c>
      <c r="H276" s="8" t="s">
        <v>31</v>
      </c>
      <c r="I276" s="8" t="s">
        <v>25</v>
      </c>
      <c r="J276" s="8" t="s">
        <v>23</v>
      </c>
      <c r="K276" s="23">
        <v>18796.89</v>
      </c>
      <c r="L276">
        <v>32.9</v>
      </c>
      <c r="M276" s="8"/>
      <c r="N276" s="8">
        <v>9</v>
      </c>
      <c r="O276" s="8">
        <v>0</v>
      </c>
      <c r="P276" s="8">
        <v>547504</v>
      </c>
      <c r="Q276" s="8">
        <v>816948</v>
      </c>
      <c r="R276" s="8">
        <f>(Таблица2[[#This Row],[Кредитный рейтинг]]-MIN(F:F))/(MAX(F:F)-MIN(F:F))</f>
        <v>0.90909090909090906</v>
      </c>
      <c r="S276">
        <f>(Таблица2[[#This Row],[Срок кредитной истории (лет)]]-MIN(L:L))/(MAX(L:L)-MIN(L:L))</f>
        <v>0.62280701754385959</v>
      </c>
      <c r="T276" s="8">
        <f>(Таблица2[[#This Row],[Срок с последнего нарушения кредитного договора (мес.)]]-MIN(M:M))/(MAX(M:M)-MIN(M:M))</f>
        <v>0</v>
      </c>
      <c r="U276">
        <f>(Таблица2[[#This Row],[Количество кредитных карт]]-MIN(N:N))/(MAX(N:N)-MIN(N:N))</f>
        <v>0.17073170731707318</v>
      </c>
      <c r="V276" s="37">
        <f>(Таблица2[[#This Row],[Число нарушений кредитных договоров]]-MIN(O:O))/(MAX(O:O)-MIN(O:O))</f>
        <v>0</v>
      </c>
      <c r="W276" s="37">
        <f>((Таблица2[[#This Row],[Размер кредита]]-AVERAGE(D:D)))/STDEV(D:D)</f>
        <v>0.799327333199089</v>
      </c>
      <c r="X276" s="37">
        <f>((Таблица2[[#This Row],[Годовой доход]]-AVERAGE(G:G)))/STDEV(G:G)</f>
        <v>-0.56380759999367547</v>
      </c>
      <c r="Y276" s="38">
        <f>(Таблица2[[#This Row],[Годовой доход]]-AVERAGE(G:G))/STDEV(G:G)</f>
        <v>-0.56380759999367547</v>
      </c>
      <c r="Z276" s="38">
        <f>(Таблица2[[#This Row],[Текущий баланс кредитов]]-AVERAGE(P:P))/STDEV(P:P)</f>
        <v>0.93607077508365588</v>
      </c>
      <c r="AA276" s="38">
        <f>(Таблица2[[#This Row],[Максимальный выданный кредит]]-AVERAGE(Q:Q))/STDEV(Q:Q)</f>
        <v>2.7306544336270781E-2</v>
      </c>
    </row>
    <row r="277" spans="1:27" x14ac:dyDescent="0.2">
      <c r="A277" s="7">
        <v>383</v>
      </c>
      <c r="B277" s="7" t="s">
        <v>489</v>
      </c>
      <c r="C277" s="7" t="s">
        <v>16</v>
      </c>
      <c r="D277" s="18">
        <v>133606</v>
      </c>
      <c r="E277" s="7" t="s">
        <v>17</v>
      </c>
      <c r="F277" s="7">
        <v>701</v>
      </c>
      <c r="G277" s="19">
        <v>2538343</v>
      </c>
      <c r="H277" s="7"/>
      <c r="I277" s="7" t="s">
        <v>19</v>
      </c>
      <c r="J277" s="7" t="s">
        <v>39</v>
      </c>
      <c r="K277" s="20">
        <v>18297.189999999999</v>
      </c>
      <c r="L277">
        <v>8.9</v>
      </c>
      <c r="M277" s="7">
        <v>12</v>
      </c>
      <c r="N277" s="7">
        <v>21</v>
      </c>
      <c r="O277" s="7">
        <v>0</v>
      </c>
      <c r="P277" s="7">
        <v>198911</v>
      </c>
      <c r="Q277" s="7">
        <v>342738</v>
      </c>
      <c r="R277" s="8">
        <f>(Таблица2[[#This Row],[Кредитный рейтинг]]-MIN(F:F))/(MAX(F:F)-MIN(F:F))</f>
        <v>0.69696969696969702</v>
      </c>
      <c r="S277">
        <f>(Таблица2[[#This Row],[Срок кредитной истории (лет)]]-MIN(L:L))/(MAX(L:L)-MIN(L:L))</f>
        <v>9.6491228070175447E-2</v>
      </c>
      <c r="T277" s="8">
        <f>(Таблица2[[#This Row],[Срок с последнего нарушения кредитного договора (мес.)]]-MIN(M:M))/(MAX(M:M)-MIN(M:M))</f>
        <v>0.14634146341463414</v>
      </c>
      <c r="U277">
        <f>(Таблица2[[#This Row],[Количество кредитных карт]]-MIN(N:N))/(MAX(N:N)-MIN(N:N))</f>
        <v>0.46341463414634149</v>
      </c>
      <c r="V277" s="37">
        <f>(Таблица2[[#This Row],[Число нарушений кредитных договоров]]-MIN(O:O))/(MAX(O:O)-MIN(O:O))</f>
        <v>0</v>
      </c>
      <c r="W277" s="37">
        <f>((Таблица2[[#This Row],[Размер кредита]]-AVERAGE(D:D)))/STDEV(D:D)</f>
        <v>-0.94730604703893373</v>
      </c>
      <c r="X277" s="37">
        <f>((Таблица2[[#This Row],[Годовой доход]]-AVERAGE(G:G)))/STDEV(G:G)</f>
        <v>1.436814686771148</v>
      </c>
      <c r="Y277" s="38">
        <f>(Таблица2[[#This Row],[Годовой доход]]-AVERAGE(G:G))/STDEV(G:G)</f>
        <v>1.436814686771148</v>
      </c>
      <c r="Z277" s="38">
        <f>(Таблица2[[#This Row],[Текущий баланс кредитов]]-AVERAGE(P:P))/STDEV(P:P)</f>
        <v>-0.24968483937410726</v>
      </c>
      <c r="AA277" s="38">
        <f>(Таблица2[[#This Row],[Максимальный выданный кредит]]-AVERAGE(Q:Q))/STDEV(Q:Q)</f>
        <v>-9.1200672752848821E-2</v>
      </c>
    </row>
    <row r="278" spans="1:27" x14ac:dyDescent="0.2">
      <c r="A278" s="7">
        <v>384</v>
      </c>
      <c r="B278" s="7" t="s">
        <v>491</v>
      </c>
      <c r="C278" s="7" t="s">
        <v>34</v>
      </c>
      <c r="D278" s="18">
        <v>79948</v>
      </c>
      <c r="E278" s="7" t="s">
        <v>17</v>
      </c>
      <c r="F278" s="7">
        <v>741</v>
      </c>
      <c r="G278" s="19">
        <v>230147</v>
      </c>
      <c r="H278" s="7"/>
      <c r="I278" s="7" t="s">
        <v>32</v>
      </c>
      <c r="J278" s="7" t="s">
        <v>23</v>
      </c>
      <c r="K278" s="20">
        <v>4372.66</v>
      </c>
      <c r="L278">
        <v>16.8</v>
      </c>
      <c r="M278" s="7"/>
      <c r="N278" s="7">
        <v>11</v>
      </c>
      <c r="O278" s="7">
        <v>0</v>
      </c>
      <c r="P278" s="7">
        <v>110086</v>
      </c>
      <c r="Q278" s="7">
        <v>242792</v>
      </c>
      <c r="R278" s="8">
        <f>(Таблица2[[#This Row],[Кредитный рейтинг]]-MIN(F:F))/(MAX(F:F)-MIN(F:F))</f>
        <v>0.93939393939393945</v>
      </c>
      <c r="S278">
        <f>(Таблица2[[#This Row],[Срок кредитной истории (лет)]]-MIN(L:L))/(MAX(L:L)-MIN(L:L))</f>
        <v>0.26973684210526316</v>
      </c>
      <c r="T278" s="8">
        <f>(Таблица2[[#This Row],[Срок с последнего нарушения кредитного договора (мес.)]]-MIN(M:M))/(MAX(M:M)-MIN(M:M))</f>
        <v>0</v>
      </c>
      <c r="U278">
        <f>(Таблица2[[#This Row],[Количество кредитных карт]]-MIN(N:N))/(MAX(N:N)-MIN(N:N))</f>
        <v>0.21951219512195122</v>
      </c>
      <c r="V278" s="37">
        <f>(Таблица2[[#This Row],[Число нарушений кредитных договоров]]-MIN(O:O))/(MAX(O:O)-MIN(O:O))</f>
        <v>0</v>
      </c>
      <c r="W278" s="37">
        <f>((Таблица2[[#This Row],[Размер кредита]]-AVERAGE(D:D)))/STDEV(D:D)</f>
        <v>-1.2341387170093443</v>
      </c>
      <c r="X278" s="37">
        <f>((Таблица2[[#This Row],[Годовой доход]]-AVERAGE(G:G)))/STDEV(G:G)</f>
        <v>-1.3613570174511207</v>
      </c>
      <c r="Y278" s="38">
        <f>(Таблица2[[#This Row],[Годовой доход]]-AVERAGE(G:G))/STDEV(G:G)</f>
        <v>-1.3613570174511207</v>
      </c>
      <c r="Z278" s="38">
        <f>(Таблица2[[#This Row],[Текущий баланс кредитов]]-AVERAGE(P:P))/STDEV(P:P)</f>
        <v>-0.55182728759943256</v>
      </c>
      <c r="AA278" s="38">
        <f>(Таблица2[[#This Row],[Максимальный выданный кредит]]-AVERAGE(Q:Q))/STDEV(Q:Q)</f>
        <v>-0.11617762878327659</v>
      </c>
    </row>
    <row r="279" spans="1:27" x14ac:dyDescent="0.2">
      <c r="A279" s="7">
        <v>386</v>
      </c>
      <c r="B279" s="7" t="s">
        <v>493</v>
      </c>
      <c r="C279" s="7" t="s">
        <v>34</v>
      </c>
      <c r="D279" s="18">
        <v>767690</v>
      </c>
      <c r="E279" s="7" t="s">
        <v>17</v>
      </c>
      <c r="F279" s="7">
        <v>731</v>
      </c>
      <c r="G279" s="19">
        <v>1629098</v>
      </c>
      <c r="H279" s="7" t="s">
        <v>22</v>
      </c>
      <c r="I279" s="7" t="s">
        <v>19</v>
      </c>
      <c r="J279" s="7" t="s">
        <v>23</v>
      </c>
      <c r="K279" s="20">
        <v>14118.71</v>
      </c>
      <c r="L279">
        <v>19.399999999999999</v>
      </c>
      <c r="M279" s="7"/>
      <c r="N279" s="7">
        <v>6</v>
      </c>
      <c r="O279" s="7">
        <v>0</v>
      </c>
      <c r="P279" s="7">
        <v>167371</v>
      </c>
      <c r="Q279" s="7">
        <v>250074</v>
      </c>
      <c r="R279" s="8">
        <f>(Таблица2[[#This Row],[Кредитный рейтинг]]-MIN(F:F))/(MAX(F:F)-MIN(F:F))</f>
        <v>0.87878787878787878</v>
      </c>
      <c r="S279">
        <f>(Таблица2[[#This Row],[Срок кредитной истории (лет)]]-MIN(L:L))/(MAX(L:L)-MIN(L:L))</f>
        <v>0.32675438596491224</v>
      </c>
      <c r="T279" s="8">
        <f>(Таблица2[[#This Row],[Срок с последнего нарушения кредитного договора (мес.)]]-MIN(M:M))/(MAX(M:M)-MIN(M:M))</f>
        <v>0</v>
      </c>
      <c r="U279">
        <f>(Таблица2[[#This Row],[Количество кредитных карт]]-MIN(N:N))/(MAX(N:N)-MIN(N:N))</f>
        <v>9.7560975609756101E-2</v>
      </c>
      <c r="V279" s="37">
        <f>(Таблица2[[#This Row],[Число нарушений кредитных договоров]]-MIN(O:O))/(MAX(O:O)-MIN(O:O))</f>
        <v>0</v>
      </c>
      <c r="W279" s="37">
        <f>((Таблица2[[#This Row],[Размер кредита]]-AVERAGE(D:D)))/STDEV(D:D)</f>
        <v>2.4422352460677383</v>
      </c>
      <c r="X279" s="37">
        <f>((Таблица2[[#This Row],[Годовой доход]]-AVERAGE(G:G)))/STDEV(G:G)</f>
        <v>0.33455836572840436</v>
      </c>
      <c r="Y279" s="38">
        <f>(Таблица2[[#This Row],[Годовой доход]]-AVERAGE(G:G))/STDEV(G:G)</f>
        <v>0.33455836572840436</v>
      </c>
      <c r="Z279" s="38">
        <f>(Таблица2[[#This Row],[Текущий баланс кредитов]]-AVERAGE(P:P))/STDEV(P:P)</f>
        <v>-0.35696964451935648</v>
      </c>
      <c r="AA279" s="38">
        <f>(Таблица2[[#This Row],[Максимальный выданный кредит]]-AVERAGE(Q:Q))/STDEV(Q:Q)</f>
        <v>-0.11435782415063921</v>
      </c>
    </row>
    <row r="280" spans="1:27" x14ac:dyDescent="0.2">
      <c r="A280" s="7">
        <v>387</v>
      </c>
      <c r="B280" s="7" t="s">
        <v>495</v>
      </c>
      <c r="C280" s="7" t="s">
        <v>16</v>
      </c>
      <c r="D280" s="18">
        <v>328350</v>
      </c>
      <c r="E280" s="7" t="s">
        <v>17</v>
      </c>
      <c r="F280" s="7">
        <v>745</v>
      </c>
      <c r="G280" s="19">
        <v>1343243</v>
      </c>
      <c r="H280" s="7" t="s">
        <v>22</v>
      </c>
      <c r="I280" s="7" t="s">
        <v>19</v>
      </c>
      <c r="J280" s="7" t="s">
        <v>23</v>
      </c>
      <c r="K280" s="20">
        <v>11529.39</v>
      </c>
      <c r="L280">
        <v>10.6</v>
      </c>
      <c r="M280" s="7"/>
      <c r="N280" s="7">
        <v>7</v>
      </c>
      <c r="O280" s="7">
        <v>0</v>
      </c>
      <c r="P280" s="7">
        <v>373958</v>
      </c>
      <c r="Q280" s="7">
        <v>600578</v>
      </c>
      <c r="R280" s="8">
        <f>(Таблица2[[#This Row],[Кредитный рейтинг]]-MIN(F:F))/(MAX(F:F)-MIN(F:F))</f>
        <v>0.96363636363636362</v>
      </c>
      <c r="S280">
        <f>(Таблица2[[#This Row],[Срок кредитной истории (лет)]]-MIN(L:L))/(MAX(L:L)-MIN(L:L))</f>
        <v>0.1337719298245614</v>
      </c>
      <c r="T280" s="8">
        <f>(Таблица2[[#This Row],[Срок с последнего нарушения кредитного договора (мес.)]]-MIN(M:M))/(MAX(M:M)-MIN(M:M))</f>
        <v>0</v>
      </c>
      <c r="U280">
        <f>(Таблица2[[#This Row],[Количество кредитных карт]]-MIN(N:N))/(MAX(N:N)-MIN(N:N))</f>
        <v>0.12195121951219512</v>
      </c>
      <c r="V280" s="37">
        <f>(Таблица2[[#This Row],[Число нарушений кредитных договоров]]-MIN(O:O))/(MAX(O:O)-MIN(O:O))</f>
        <v>0</v>
      </c>
      <c r="W280" s="37">
        <f>((Таблица2[[#This Row],[Размер кредита]]-AVERAGE(D:D)))/STDEV(D:D)</f>
        <v>9.3711908917636255E-2</v>
      </c>
      <c r="X280" s="37">
        <f>((Таблица2[[#This Row],[Годовой доход]]-AVERAGE(G:G)))/STDEV(G:G)</f>
        <v>-1.197692525661454E-2</v>
      </c>
      <c r="Y280" s="38">
        <f>(Таблица2[[#This Row],[Годовой доход]]-AVERAGE(G:G))/STDEV(G:G)</f>
        <v>-1.197692525661454E-2</v>
      </c>
      <c r="Z280" s="38">
        <f>(Таблица2[[#This Row],[Текущий баланс кредитов]]-AVERAGE(P:P))/STDEV(P:P)</f>
        <v>0.34574582918202573</v>
      </c>
      <c r="AA280" s="38">
        <f>(Таблица2[[#This Row],[Максимальный выданный кредит]]-AVERAGE(Q:Q))/STDEV(Q:Q)</f>
        <v>-2.6765294219585928E-2</v>
      </c>
    </row>
    <row r="281" spans="1:27" x14ac:dyDescent="0.2">
      <c r="A281" s="7">
        <v>388</v>
      </c>
      <c r="B281" s="7" t="s">
        <v>496</v>
      </c>
      <c r="C281" s="7" t="s">
        <v>16</v>
      </c>
      <c r="D281" s="18">
        <v>380622</v>
      </c>
      <c r="E281" s="7" t="s">
        <v>28</v>
      </c>
      <c r="F281" s="7">
        <v>657</v>
      </c>
      <c r="G281" s="19">
        <v>969665</v>
      </c>
      <c r="H281" s="7" t="s">
        <v>29</v>
      </c>
      <c r="I281" s="7" t="s">
        <v>32</v>
      </c>
      <c r="J281" s="7" t="s">
        <v>23</v>
      </c>
      <c r="K281" s="20">
        <v>26665.74</v>
      </c>
      <c r="L281">
        <v>18</v>
      </c>
      <c r="M281" s="7"/>
      <c r="N281" s="7">
        <v>5</v>
      </c>
      <c r="O281" s="7">
        <v>0</v>
      </c>
      <c r="P281" s="7">
        <v>305482</v>
      </c>
      <c r="Q281" s="7">
        <v>377102</v>
      </c>
      <c r="R281" s="8">
        <f>(Таблица2[[#This Row],[Кредитный рейтинг]]-MIN(F:F))/(MAX(F:F)-MIN(F:F))</f>
        <v>0.4303030303030303</v>
      </c>
      <c r="S281">
        <f>(Таблица2[[#This Row],[Срок кредитной истории (лет)]]-MIN(L:L))/(MAX(L:L)-MIN(L:L))</f>
        <v>0.29605263157894735</v>
      </c>
      <c r="T281" s="8">
        <f>(Таблица2[[#This Row],[Срок с последнего нарушения кредитного договора (мес.)]]-MIN(M:M))/(MAX(M:M)-MIN(M:M))</f>
        <v>0</v>
      </c>
      <c r="U281">
        <f>(Таблица2[[#This Row],[Количество кредитных карт]]-MIN(N:N))/(MAX(N:N)-MIN(N:N))</f>
        <v>7.3170731707317069E-2</v>
      </c>
      <c r="V281" s="37">
        <f>(Таблица2[[#This Row],[Число нарушений кредитных договоров]]-MIN(O:O))/(MAX(O:O)-MIN(O:O))</f>
        <v>0</v>
      </c>
      <c r="W281" s="37">
        <f>((Таблица2[[#This Row],[Размер кредита]]-AVERAGE(D:D)))/STDEV(D:D)</f>
        <v>0.37313561693309155</v>
      </c>
      <c r="X281" s="37">
        <f>((Таблица2[[#This Row],[Годовой доход]]-AVERAGE(G:G)))/STDEV(G:G)</f>
        <v>-0.46485674521988746</v>
      </c>
      <c r="Y281" s="38">
        <f>(Таблица2[[#This Row],[Годовой доход]]-AVERAGE(G:G))/STDEV(G:G)</f>
        <v>-0.46485674521988746</v>
      </c>
      <c r="Z281" s="38">
        <f>(Таблица2[[#This Row],[Текущий баланс кредитов]]-AVERAGE(P:P))/STDEV(P:P)</f>
        <v>0.11282146909559317</v>
      </c>
      <c r="AA281" s="38">
        <f>(Таблица2[[#This Row],[Максимальный выданный кредит]]-AVERAGE(Q:Q))/STDEV(Q:Q)</f>
        <v>-8.2612954214541942E-2</v>
      </c>
    </row>
    <row r="282" spans="1:27" x14ac:dyDescent="0.2">
      <c r="A282" s="8">
        <v>389</v>
      </c>
      <c r="B282" s="8" t="s">
        <v>498</v>
      </c>
      <c r="C282" s="8" t="s">
        <v>16</v>
      </c>
      <c r="D282" s="21">
        <v>281710</v>
      </c>
      <c r="E282" s="8" t="s">
        <v>17</v>
      </c>
      <c r="F282" s="8">
        <v>728</v>
      </c>
      <c r="G282" s="22">
        <v>831953</v>
      </c>
      <c r="H282" s="8" t="s">
        <v>42</v>
      </c>
      <c r="I282" s="8" t="s">
        <v>19</v>
      </c>
      <c r="J282" s="8" t="s">
        <v>23</v>
      </c>
      <c r="K282" s="23">
        <v>12964.46</v>
      </c>
      <c r="L282">
        <v>16.600000000000001</v>
      </c>
      <c r="M282" s="8">
        <v>52</v>
      </c>
      <c r="N282" s="8">
        <v>12</v>
      </c>
      <c r="O282" s="8">
        <v>0</v>
      </c>
      <c r="P282" s="8">
        <v>461415</v>
      </c>
      <c r="Q282" s="8">
        <v>907104</v>
      </c>
      <c r="R282" s="8">
        <f>(Таблица2[[#This Row],[Кредитный рейтинг]]-MIN(F:F))/(MAX(F:F)-MIN(F:F))</f>
        <v>0.8606060606060606</v>
      </c>
      <c r="S282">
        <f>(Таблица2[[#This Row],[Срок кредитной истории (лет)]]-MIN(L:L))/(MAX(L:L)-MIN(L:L))</f>
        <v>0.2653508771929825</v>
      </c>
      <c r="T282" s="8">
        <f>(Таблица2[[#This Row],[Срок с последнего нарушения кредитного договора (мес.)]]-MIN(M:M))/(MAX(M:M)-MIN(M:M))</f>
        <v>0.63414634146341464</v>
      </c>
      <c r="U282">
        <f>(Таблица2[[#This Row],[Количество кредитных карт]]-MIN(N:N))/(MAX(N:N)-MIN(N:N))</f>
        <v>0.24390243902439024</v>
      </c>
      <c r="V282" s="37">
        <f>(Таблица2[[#This Row],[Число нарушений кредитных договоров]]-MIN(O:O))/(MAX(O:O)-MIN(O:O))</f>
        <v>0</v>
      </c>
      <c r="W282" s="37">
        <f>((Таблица2[[#This Row],[Размер кредита]]-AVERAGE(D:D)))/STDEV(D:D)</f>
        <v>-0.15560554099514373</v>
      </c>
      <c r="X282" s="37">
        <f>((Таблица2[[#This Row],[Годовой доход]]-AVERAGE(G:G)))/STDEV(G:G)</f>
        <v>-0.63180176277119471</v>
      </c>
      <c r="Y282" s="38">
        <f>(Таблица2[[#This Row],[Годовой доход]]-AVERAGE(G:G))/STDEV(G:G)</f>
        <v>-0.63180176277119471</v>
      </c>
      <c r="Z282" s="38">
        <f>(Таблица2[[#This Row],[Текущий баланс кредитов]]-AVERAGE(P:P))/STDEV(P:P)</f>
        <v>0.64323496055767759</v>
      </c>
      <c r="AA282" s="38">
        <f>(Таблица2[[#This Row],[Максимальный выданный кредит]]-AVERAGE(Q:Q))/STDEV(Q:Q)</f>
        <v>4.9836935226143762E-2</v>
      </c>
    </row>
    <row r="283" spans="1:27" x14ac:dyDescent="0.2">
      <c r="A283" s="7">
        <v>390</v>
      </c>
      <c r="B283" s="7" t="s">
        <v>499</v>
      </c>
      <c r="C283" s="7" t="s">
        <v>34</v>
      </c>
      <c r="D283" s="18">
        <v>418572</v>
      </c>
      <c r="E283" s="7" t="s">
        <v>28</v>
      </c>
      <c r="F283" s="7">
        <v>704</v>
      </c>
      <c r="G283" s="19">
        <v>1201788</v>
      </c>
      <c r="H283" s="7" t="s">
        <v>49</v>
      </c>
      <c r="I283" s="7" t="s">
        <v>19</v>
      </c>
      <c r="J283" s="7" t="s">
        <v>23</v>
      </c>
      <c r="K283" s="20">
        <v>23935.63</v>
      </c>
      <c r="L283">
        <v>16.100000000000001</v>
      </c>
      <c r="M283" s="7"/>
      <c r="N283" s="7">
        <v>18</v>
      </c>
      <c r="O283" s="7">
        <v>1</v>
      </c>
      <c r="P283" s="7">
        <v>232522</v>
      </c>
      <c r="Q283" s="7">
        <v>333608</v>
      </c>
      <c r="R283" s="8">
        <f>(Таблица2[[#This Row],[Кредитный рейтинг]]-MIN(F:F))/(MAX(F:F)-MIN(F:F))</f>
        <v>0.7151515151515152</v>
      </c>
      <c r="S283">
        <f>(Таблица2[[#This Row],[Срок кредитной истории (лет)]]-MIN(L:L))/(MAX(L:L)-MIN(L:L))</f>
        <v>0.25438596491228072</v>
      </c>
      <c r="T283" s="8">
        <f>(Таблица2[[#This Row],[Срок с последнего нарушения кредитного договора (мес.)]]-MIN(M:M))/(MAX(M:M)-MIN(M:M))</f>
        <v>0</v>
      </c>
      <c r="U283">
        <f>(Таблица2[[#This Row],[Количество кредитных карт]]-MIN(N:N))/(MAX(N:N)-MIN(N:N))</f>
        <v>0.3902439024390244</v>
      </c>
      <c r="V283" s="37">
        <f>(Таблица2[[#This Row],[Число нарушений кредитных договоров]]-MIN(O:O))/(MAX(O:O)-MIN(O:O))</f>
        <v>0.14285714285714285</v>
      </c>
      <c r="W283" s="37">
        <f>((Таблица2[[#This Row],[Размер кредита]]-AVERAGE(D:D)))/STDEV(D:D)</f>
        <v>0.57600005141400923</v>
      </c>
      <c r="X283" s="37">
        <f>((Таблица2[[#This Row],[Годовой доход]]-AVERAGE(G:G)))/STDEV(G:G)</f>
        <v>-0.18345949364368436</v>
      </c>
      <c r="Y283" s="38">
        <f>(Таблица2[[#This Row],[Годовой доход]]-AVERAGE(G:G))/STDEV(G:G)</f>
        <v>-0.18345949364368436</v>
      </c>
      <c r="Z283" s="38">
        <f>(Таблица2[[#This Row],[Текущий баланс кредитов]]-AVERAGE(P:P))/STDEV(P:P)</f>
        <v>-0.13535542955365798</v>
      </c>
      <c r="AA283" s="38">
        <f>(Таблица2[[#This Row],[Максимальный выданный кредит]]-AVERAGE(Q:Q))/STDEV(Q:Q)</f>
        <v>-9.348230091763586E-2</v>
      </c>
    </row>
    <row r="284" spans="1:27" x14ac:dyDescent="0.2">
      <c r="A284" s="7">
        <v>392</v>
      </c>
      <c r="B284" s="7" t="s">
        <v>500</v>
      </c>
      <c r="C284" s="7" t="s">
        <v>16</v>
      </c>
      <c r="D284" s="18">
        <v>161656</v>
      </c>
      <c r="E284" s="7" t="s">
        <v>17</v>
      </c>
      <c r="F284" s="7">
        <v>749</v>
      </c>
      <c r="G284" s="19">
        <v>874874</v>
      </c>
      <c r="H284" s="7" t="s">
        <v>53</v>
      </c>
      <c r="I284" s="7" t="s">
        <v>19</v>
      </c>
      <c r="J284" s="7" t="s">
        <v>23</v>
      </c>
      <c r="K284" s="20">
        <v>12226.5</v>
      </c>
      <c r="L284">
        <v>8.1999999999999993</v>
      </c>
      <c r="M284" s="7">
        <v>19</v>
      </c>
      <c r="N284" s="7">
        <v>10</v>
      </c>
      <c r="O284" s="7">
        <v>0</v>
      </c>
      <c r="P284" s="7">
        <v>159676</v>
      </c>
      <c r="Q284" s="7">
        <v>394218</v>
      </c>
      <c r="R284" s="8">
        <f>(Таблица2[[#This Row],[Кредитный рейтинг]]-MIN(F:F))/(MAX(F:F)-MIN(F:F))</f>
        <v>0.98787878787878791</v>
      </c>
      <c r="S284">
        <f>(Таблица2[[#This Row],[Срок кредитной истории (лет)]]-MIN(L:L))/(MAX(L:L)-MIN(L:L))</f>
        <v>8.1140350877192971E-2</v>
      </c>
      <c r="T284" s="8">
        <f>(Таблица2[[#This Row],[Срок с последнего нарушения кредитного договора (мес.)]]-MIN(M:M))/(MAX(M:M)-MIN(M:M))</f>
        <v>0.23170731707317074</v>
      </c>
      <c r="U284">
        <f>(Таблица2[[#This Row],[Количество кредитных карт]]-MIN(N:N))/(MAX(N:N)-MIN(N:N))</f>
        <v>0.1951219512195122</v>
      </c>
      <c r="V284" s="37">
        <f>(Таблица2[[#This Row],[Число нарушений кредитных договоров]]-MIN(O:O))/(MAX(O:O)-MIN(O:O))</f>
        <v>0</v>
      </c>
      <c r="W284" s="37">
        <f>((Таблица2[[#This Row],[Размер кредита]]-AVERAGE(D:D)))/STDEV(D:D)</f>
        <v>-0.79736276937912498</v>
      </c>
      <c r="X284" s="37">
        <f>((Таблица2[[#This Row],[Годовой доход]]-AVERAGE(G:G)))/STDEV(G:G)</f>
        <v>-0.57976964430425171</v>
      </c>
      <c r="Y284" s="38">
        <f>(Таблица2[[#This Row],[Годовой доход]]-AVERAGE(G:G))/STDEV(G:G)</f>
        <v>-0.57976964430425171</v>
      </c>
      <c r="Z284" s="38">
        <f>(Таблица2[[#This Row],[Текущий баланс кредитов]]-AVERAGE(P:P))/STDEV(P:P)</f>
        <v>-0.38314455179876966</v>
      </c>
      <c r="AA284" s="38">
        <f>(Таблица2[[#This Row],[Максимальный выданный кредит]]-AVERAGE(Q:Q))/STDEV(Q:Q)</f>
        <v>-7.8335588642965276E-2</v>
      </c>
    </row>
    <row r="285" spans="1:27" x14ac:dyDescent="0.2">
      <c r="A285" s="7">
        <v>394</v>
      </c>
      <c r="B285" s="7" t="s">
        <v>502</v>
      </c>
      <c r="C285" s="7" t="s">
        <v>16</v>
      </c>
      <c r="D285" s="18">
        <v>87274</v>
      </c>
      <c r="E285" s="7" t="s">
        <v>17</v>
      </c>
      <c r="F285" s="7">
        <v>719</v>
      </c>
      <c r="G285" s="19">
        <v>753692</v>
      </c>
      <c r="H285" s="7" t="s">
        <v>22</v>
      </c>
      <c r="I285" s="7" t="s">
        <v>32</v>
      </c>
      <c r="J285" s="7" t="s">
        <v>23</v>
      </c>
      <c r="K285" s="20">
        <v>4013.37</v>
      </c>
      <c r="L285">
        <v>17.8</v>
      </c>
      <c r="M285" s="7"/>
      <c r="N285" s="7">
        <v>8</v>
      </c>
      <c r="O285" s="7">
        <v>0</v>
      </c>
      <c r="P285" s="7">
        <v>101042</v>
      </c>
      <c r="Q285" s="7">
        <v>259424</v>
      </c>
      <c r="R285" s="8">
        <f>(Таблица2[[#This Row],[Кредитный рейтинг]]-MIN(F:F))/(MAX(F:F)-MIN(F:F))</f>
        <v>0.80606060606060603</v>
      </c>
      <c r="S285">
        <f>(Таблица2[[#This Row],[Срок кредитной истории (лет)]]-MIN(L:L))/(MAX(L:L)-MIN(L:L))</f>
        <v>0.29166666666666669</v>
      </c>
      <c r="T285" s="8">
        <f>(Таблица2[[#This Row],[Срок с последнего нарушения кредитного договора (мес.)]]-MIN(M:M))/(MAX(M:M)-MIN(M:M))</f>
        <v>0</v>
      </c>
      <c r="U285">
        <f>(Таблица2[[#This Row],[Количество кредитных карт]]-MIN(N:N))/(MAX(N:N)-MIN(N:N))</f>
        <v>0.14634146341463414</v>
      </c>
      <c r="V285" s="37">
        <f>(Таблица2[[#This Row],[Число нарушений кредитных договоров]]-MIN(O:O))/(MAX(O:O)-MIN(O:O))</f>
        <v>0</v>
      </c>
      <c r="W285" s="37">
        <f>((Таблица2[[#This Row],[Размер кредита]]-AVERAGE(D:D)))/STDEV(D:D)</f>
        <v>-1.1949770609617236</v>
      </c>
      <c r="X285" s="37">
        <f>((Таблица2[[#This Row],[Годовой доход]]-AVERAGE(G:G)))/STDEV(G:G)</f>
        <v>-0.72667573176868838</v>
      </c>
      <c r="Y285" s="38">
        <f>(Таблица2[[#This Row],[Годовой доход]]-AVERAGE(G:G))/STDEV(G:G)</f>
        <v>-0.72667573176868838</v>
      </c>
      <c r="Z285" s="38">
        <f>(Таблица2[[#This Row],[Текущий баланс кредитов]]-AVERAGE(P:P))/STDEV(P:P)</f>
        <v>-0.5825908823278293</v>
      </c>
      <c r="AA285" s="38">
        <f>(Таблица2[[#This Row],[Максимальный выданный кредит]]-AVERAGE(Q:Q))/STDEV(Q:Q)</f>
        <v>-0.1120212169939296</v>
      </c>
    </row>
    <row r="286" spans="1:27" x14ac:dyDescent="0.2">
      <c r="A286" s="7">
        <v>396</v>
      </c>
      <c r="B286" s="7" t="s">
        <v>503</v>
      </c>
      <c r="C286" s="7" t="s">
        <v>16</v>
      </c>
      <c r="D286" s="18">
        <v>294580</v>
      </c>
      <c r="E286" s="7" t="s">
        <v>17</v>
      </c>
      <c r="F286" s="7">
        <v>744</v>
      </c>
      <c r="G286" s="19">
        <v>1734624</v>
      </c>
      <c r="H286" s="7" t="s">
        <v>22</v>
      </c>
      <c r="I286" s="7" t="s">
        <v>32</v>
      </c>
      <c r="J286" s="7" t="s">
        <v>23</v>
      </c>
      <c r="K286" s="20">
        <v>8051.63</v>
      </c>
      <c r="L286">
        <v>10.6</v>
      </c>
      <c r="M286" s="7">
        <v>6</v>
      </c>
      <c r="N286" s="7">
        <v>12</v>
      </c>
      <c r="O286" s="7">
        <v>0</v>
      </c>
      <c r="P286" s="7">
        <v>229007</v>
      </c>
      <c r="Q286" s="7">
        <v>433290</v>
      </c>
      <c r="R286" s="8">
        <f>(Таблица2[[#This Row],[Кредитный рейтинг]]-MIN(F:F))/(MAX(F:F)-MIN(F:F))</f>
        <v>0.95757575757575752</v>
      </c>
      <c r="S286">
        <f>(Таблица2[[#This Row],[Срок кредитной истории (лет)]]-MIN(L:L))/(MAX(L:L)-MIN(L:L))</f>
        <v>0.1337719298245614</v>
      </c>
      <c r="T286" s="8">
        <f>(Таблица2[[#This Row],[Срок с последнего нарушения кредитного договора (мес.)]]-MIN(M:M))/(MAX(M:M)-MIN(M:M))</f>
        <v>7.3170731707317069E-2</v>
      </c>
      <c r="U286">
        <f>(Таблица2[[#This Row],[Количество кредитных карт]]-MIN(N:N))/(MAX(N:N)-MIN(N:N))</f>
        <v>0.24390243902439024</v>
      </c>
      <c r="V286" s="37">
        <f>(Таблица2[[#This Row],[Число нарушений кредитных договоров]]-MIN(O:O))/(MAX(O:O)-MIN(O:O))</f>
        <v>0</v>
      </c>
      <c r="W286" s="37">
        <f>((Таблица2[[#This Row],[Размер кредита]]-AVERAGE(D:D)))/STDEV(D:D)</f>
        <v>-8.6808037127702076E-2</v>
      </c>
      <c r="X286" s="37">
        <f>((Таблица2[[#This Row],[Годовой доход]]-AVERAGE(G:G)))/STDEV(G:G)</f>
        <v>0.46248505274274765</v>
      </c>
      <c r="Y286" s="38">
        <f>(Таблица2[[#This Row],[Годовой доход]]-AVERAGE(G:G))/STDEV(G:G)</f>
        <v>0.46248505274274765</v>
      </c>
      <c r="Z286" s="38">
        <f>(Таблица2[[#This Row],[Текущий баланс кредитов]]-AVERAGE(P:P))/STDEV(P:P)</f>
        <v>-0.14731186868129117</v>
      </c>
      <c r="AA286" s="38">
        <f>(Таблица2[[#This Row],[Максимальный выданный кредит]]-AVERAGE(Q:Q))/STDEV(Q:Q)</f>
        <v>-6.8571319677515202E-2</v>
      </c>
    </row>
    <row r="287" spans="1:27" x14ac:dyDescent="0.2">
      <c r="A287" s="8">
        <v>399</v>
      </c>
      <c r="B287" s="8" t="s">
        <v>505</v>
      </c>
      <c r="C287" s="8" t="s">
        <v>16</v>
      </c>
      <c r="D287" s="21">
        <v>39138</v>
      </c>
      <c r="E287" s="8" t="s">
        <v>17</v>
      </c>
      <c r="F287" s="8">
        <v>731</v>
      </c>
      <c r="G287" s="22">
        <v>751336</v>
      </c>
      <c r="H287" s="8" t="s">
        <v>49</v>
      </c>
      <c r="I287" s="8" t="s">
        <v>19</v>
      </c>
      <c r="J287" s="8" t="s">
        <v>20</v>
      </c>
      <c r="K287" s="23">
        <v>10894.41</v>
      </c>
      <c r="L287">
        <v>11</v>
      </c>
      <c r="M287" s="8">
        <v>27</v>
      </c>
      <c r="N287" s="8">
        <v>11</v>
      </c>
      <c r="O287" s="8">
        <v>0</v>
      </c>
      <c r="P287" s="8">
        <v>77539</v>
      </c>
      <c r="Q287" s="8">
        <v>302302</v>
      </c>
      <c r="R287" s="8">
        <f>(Таблица2[[#This Row],[Кредитный рейтинг]]-MIN(F:F))/(MAX(F:F)-MIN(F:F))</f>
        <v>0.87878787878787878</v>
      </c>
      <c r="S287">
        <f>(Таблица2[[#This Row],[Срок кредитной истории (лет)]]-MIN(L:L))/(MAX(L:L)-MIN(L:L))</f>
        <v>0.14254385964912281</v>
      </c>
      <c r="T287" s="8">
        <f>(Таблица2[[#This Row],[Срок с последнего нарушения кредитного договора (мес.)]]-MIN(M:M))/(MAX(M:M)-MIN(M:M))</f>
        <v>0.32926829268292684</v>
      </c>
      <c r="U287">
        <f>(Таблица2[[#This Row],[Количество кредитных карт]]-MIN(N:N))/(MAX(N:N)-MIN(N:N))</f>
        <v>0.21951219512195122</v>
      </c>
      <c r="V287" s="37">
        <f>(Таблица2[[#This Row],[Число нарушений кредитных договоров]]-MIN(O:O))/(MAX(O:O)-MIN(O:O))</f>
        <v>0</v>
      </c>
      <c r="W287" s="37">
        <f>((Таблица2[[#This Row],[Размер кредита]]-AVERAGE(D:D)))/STDEV(D:D)</f>
        <v>-1.4522914856830267</v>
      </c>
      <c r="X287" s="37">
        <f>((Таблица2[[#This Row],[Годовой доход]]-AVERAGE(G:G)))/STDEV(G:G)</f>
        <v>-0.72953185513739172</v>
      </c>
      <c r="Y287" s="38">
        <f>(Таблица2[[#This Row],[Годовой доход]]-AVERAGE(G:G))/STDEV(G:G)</f>
        <v>-0.72953185513739172</v>
      </c>
      <c r="Z287" s="38">
        <f>(Таблица2[[#This Row],[Текущий баланс кредитов]]-AVERAGE(P:P))/STDEV(P:P)</f>
        <v>-0.66253745098124694</v>
      </c>
      <c r="AA287" s="38">
        <f>(Таблица2[[#This Row],[Максимальный выданный кредит]]-AVERAGE(Q:Q))/STDEV(Q:Q)</f>
        <v>-0.10130581146821889</v>
      </c>
    </row>
    <row r="288" spans="1:27" x14ac:dyDescent="0.2">
      <c r="A288" s="8">
        <v>400</v>
      </c>
      <c r="B288" s="8" t="s">
        <v>506</v>
      </c>
      <c r="C288" s="8" t="s">
        <v>16</v>
      </c>
      <c r="D288" s="21">
        <v>516978</v>
      </c>
      <c r="E288" s="8" t="s">
        <v>28</v>
      </c>
      <c r="F288" s="8">
        <v>712</v>
      </c>
      <c r="G288" s="22">
        <v>1261809</v>
      </c>
      <c r="H288" s="8" t="s">
        <v>37</v>
      </c>
      <c r="I288" s="8" t="s">
        <v>19</v>
      </c>
      <c r="J288" s="8" t="s">
        <v>23</v>
      </c>
      <c r="K288" s="23">
        <v>15457.07</v>
      </c>
      <c r="L288">
        <v>9.1999999999999993</v>
      </c>
      <c r="M288" s="8"/>
      <c r="N288" s="8">
        <v>15</v>
      </c>
      <c r="O288" s="8">
        <v>0</v>
      </c>
      <c r="P288" s="8">
        <v>179208</v>
      </c>
      <c r="Q288" s="8">
        <v>256190</v>
      </c>
      <c r="R288" s="8">
        <f>(Таблица2[[#This Row],[Кредитный рейтинг]]-MIN(F:F))/(MAX(F:F)-MIN(F:F))</f>
        <v>0.76363636363636367</v>
      </c>
      <c r="S288">
        <f>(Таблица2[[#This Row],[Срок кредитной истории (лет)]]-MIN(L:L))/(MAX(L:L)-MIN(L:L))</f>
        <v>0.10307017543859648</v>
      </c>
      <c r="T288" s="8">
        <f>(Таблица2[[#This Row],[Срок с последнего нарушения кредитного договора (мес.)]]-MIN(M:M))/(MAX(M:M)-MIN(M:M))</f>
        <v>0</v>
      </c>
      <c r="U288">
        <f>(Таблица2[[#This Row],[Количество кредитных карт]]-MIN(N:N))/(MAX(N:N)-MIN(N:N))</f>
        <v>0.31707317073170732</v>
      </c>
      <c r="V288" s="37">
        <f>(Таблица2[[#This Row],[Число нарушений кредитных договоров]]-MIN(O:O))/(MAX(O:O)-MIN(O:O))</f>
        <v>0</v>
      </c>
      <c r="W288" s="37">
        <f>((Таблица2[[#This Row],[Размер кредита]]-AVERAGE(D:D)))/STDEV(D:D)</f>
        <v>1.1020363502158323</v>
      </c>
      <c r="X288" s="37">
        <f>((Таблица2[[#This Row],[Годовой доход]]-AVERAGE(G:G)))/STDEV(G:G)</f>
        <v>-0.11069744750066844</v>
      </c>
      <c r="Y288" s="38">
        <f>(Таблица2[[#This Row],[Годовой доход]]-AVERAGE(G:G))/STDEV(G:G)</f>
        <v>-0.11069744750066844</v>
      </c>
      <c r="Z288" s="38">
        <f>(Таблица2[[#This Row],[Текущий баланс кредитов]]-AVERAGE(P:P))/STDEV(P:P)</f>
        <v>-0.31670552788954304</v>
      </c>
      <c r="AA288" s="38">
        <f>(Таблица2[[#This Row],[Максимальный выданный кредит]]-AVERAGE(Q:Q))/STDEV(Q:Q)</f>
        <v>-0.11282940817519151</v>
      </c>
    </row>
    <row r="289" spans="1:27" x14ac:dyDescent="0.2">
      <c r="A289" s="8">
        <v>404</v>
      </c>
      <c r="B289" s="8" t="s">
        <v>508</v>
      </c>
      <c r="C289" s="8" t="s">
        <v>16</v>
      </c>
      <c r="D289" s="21">
        <v>449724</v>
      </c>
      <c r="E289" s="8" t="s">
        <v>17</v>
      </c>
      <c r="F289" s="8">
        <v>720</v>
      </c>
      <c r="G289" s="22">
        <v>925946</v>
      </c>
      <c r="H289" s="8" t="s">
        <v>49</v>
      </c>
      <c r="I289" s="8" t="s">
        <v>19</v>
      </c>
      <c r="J289" s="8" t="s">
        <v>20</v>
      </c>
      <c r="K289" s="23">
        <v>6643.54</v>
      </c>
      <c r="L289">
        <v>28.4</v>
      </c>
      <c r="M289" s="8"/>
      <c r="N289" s="8">
        <v>10</v>
      </c>
      <c r="O289" s="8">
        <v>2</v>
      </c>
      <c r="P289" s="8">
        <v>170069</v>
      </c>
      <c r="Q289" s="8">
        <v>449570</v>
      </c>
      <c r="R289" s="8">
        <f>(Таблица2[[#This Row],[Кредитный рейтинг]]-MIN(F:F))/(MAX(F:F)-MIN(F:F))</f>
        <v>0.81212121212121213</v>
      </c>
      <c r="S289">
        <f>(Таблица2[[#This Row],[Срок кредитной истории (лет)]]-MIN(L:L))/(MAX(L:L)-MIN(L:L))</f>
        <v>0.52412280701754377</v>
      </c>
      <c r="T289" s="8">
        <f>(Таблица2[[#This Row],[Срок с последнего нарушения кредитного договора (мес.)]]-MIN(M:M))/(MAX(M:M)-MIN(M:M))</f>
        <v>0</v>
      </c>
      <c r="U289">
        <f>(Таблица2[[#This Row],[Количество кредитных карт]]-MIN(N:N))/(MAX(N:N)-MIN(N:N))</f>
        <v>0.1951219512195122</v>
      </c>
      <c r="V289" s="37">
        <f>(Таблица2[[#This Row],[Число нарушений кредитных договоров]]-MIN(O:O))/(MAX(O:O)-MIN(O:O))</f>
        <v>0.2857142857142857</v>
      </c>
      <c r="W289" s="37">
        <f>((Таблица2[[#This Row],[Размер кредита]]-AVERAGE(D:D)))/STDEV(D:D)</f>
        <v>0.74252529154443203</v>
      </c>
      <c r="X289" s="37">
        <f>((Таблица2[[#This Row],[Годовой доход]]-AVERAGE(G:G)))/STDEV(G:G)</f>
        <v>-0.51785626031171383</v>
      </c>
      <c r="Y289" s="38">
        <f>(Таблица2[[#This Row],[Годовой доход]]-AVERAGE(G:G))/STDEV(G:G)</f>
        <v>-0.51785626031171383</v>
      </c>
      <c r="Z289" s="38">
        <f>(Таблица2[[#This Row],[Текущий баланс кредитов]]-AVERAGE(P:P))/STDEV(P:P)</f>
        <v>-0.34779226962138937</v>
      </c>
      <c r="AA289" s="38">
        <f>(Таблица2[[#This Row],[Максимальный выданный кредит]]-AVERAGE(Q:Q))/STDEV(Q:Q)</f>
        <v>-6.4502874275244329E-2</v>
      </c>
    </row>
    <row r="290" spans="1:27" x14ac:dyDescent="0.2">
      <c r="A290" s="7">
        <v>405</v>
      </c>
      <c r="B290" s="7" t="s">
        <v>509</v>
      </c>
      <c r="C290" s="7" t="s">
        <v>16</v>
      </c>
      <c r="D290" s="18">
        <v>260436</v>
      </c>
      <c r="E290" s="7" t="s">
        <v>28</v>
      </c>
      <c r="F290" s="7">
        <v>734</v>
      </c>
      <c r="G290" s="19">
        <v>1244272</v>
      </c>
      <c r="H290" s="7" t="s">
        <v>22</v>
      </c>
      <c r="I290" s="7" t="s">
        <v>19</v>
      </c>
      <c r="J290" s="7" t="s">
        <v>23</v>
      </c>
      <c r="K290" s="20">
        <v>11924.21</v>
      </c>
      <c r="L290">
        <v>13.9</v>
      </c>
      <c r="M290" s="7">
        <v>26</v>
      </c>
      <c r="N290" s="7">
        <v>12</v>
      </c>
      <c r="O290" s="7">
        <v>0</v>
      </c>
      <c r="P290" s="7">
        <v>189696</v>
      </c>
      <c r="Q290" s="7">
        <v>625812</v>
      </c>
      <c r="R290" s="8">
        <f>(Таблица2[[#This Row],[Кредитный рейтинг]]-MIN(F:F))/(MAX(F:F)-MIN(F:F))</f>
        <v>0.89696969696969697</v>
      </c>
      <c r="S290">
        <f>(Таблица2[[#This Row],[Срок кредитной истории (лет)]]-MIN(L:L))/(MAX(L:L)-MIN(L:L))</f>
        <v>0.20614035087719298</v>
      </c>
      <c r="T290" s="8">
        <f>(Таблица2[[#This Row],[Срок с последнего нарушения кредитного договора (мес.)]]-MIN(M:M))/(MAX(M:M)-MIN(M:M))</f>
        <v>0.31707317073170732</v>
      </c>
      <c r="U290">
        <f>(Таблица2[[#This Row],[Количество кредитных карт]]-MIN(N:N))/(MAX(N:N)-MIN(N:N))</f>
        <v>0.24390243902439024</v>
      </c>
      <c r="V290" s="37">
        <f>(Таблица2[[#This Row],[Число нарушений кредитных договоров]]-MIN(O:O))/(MAX(O:O)-MIN(O:O))</f>
        <v>0</v>
      </c>
      <c r="W290" s="37">
        <f>((Таблица2[[#This Row],[Размер кредита]]-AVERAGE(D:D)))/STDEV(D:D)</f>
        <v>-0.26932722687517119</v>
      </c>
      <c r="X290" s="37">
        <f>((Таблица2[[#This Row],[Годовой доход]]-AVERAGE(G:G)))/STDEV(G:G)</f>
        <v>-0.1319571399951299</v>
      </c>
      <c r="Y290" s="38">
        <f>(Таблица2[[#This Row],[Годовой доход]]-AVERAGE(G:G))/STDEV(G:G)</f>
        <v>-0.1319571399951299</v>
      </c>
      <c r="Z290" s="38">
        <f>(Таблица2[[#This Row],[Текущий баланс кредитов]]-AVERAGE(P:P))/STDEV(P:P)</f>
        <v>-0.28103009870871321</v>
      </c>
      <c r="AA290" s="38">
        <f>(Таблица2[[#This Row],[Максимальный выданный кредит]]-AVERAGE(Q:Q))/STDEV(Q:Q)</f>
        <v>-2.0459203846066087E-2</v>
      </c>
    </row>
    <row r="291" spans="1:27" x14ac:dyDescent="0.2">
      <c r="A291" s="7">
        <v>407</v>
      </c>
      <c r="B291" s="7" t="s">
        <v>511</v>
      </c>
      <c r="C291" s="7" t="s">
        <v>34</v>
      </c>
      <c r="D291" s="18">
        <v>539176</v>
      </c>
      <c r="E291" s="7" t="s">
        <v>28</v>
      </c>
      <c r="F291" s="7">
        <v>712</v>
      </c>
      <c r="G291" s="19">
        <v>1154801</v>
      </c>
      <c r="H291" s="7" t="s">
        <v>22</v>
      </c>
      <c r="I291" s="7" t="s">
        <v>19</v>
      </c>
      <c r="J291" s="7" t="s">
        <v>20</v>
      </c>
      <c r="K291" s="20">
        <v>14338.54</v>
      </c>
      <c r="L291">
        <v>21.9</v>
      </c>
      <c r="M291" s="7"/>
      <c r="N291" s="7">
        <v>7</v>
      </c>
      <c r="O291" s="7">
        <v>0</v>
      </c>
      <c r="P291" s="7">
        <v>256025</v>
      </c>
      <c r="Q291" s="7">
        <v>726594</v>
      </c>
      <c r="R291" s="8">
        <f>(Таблица2[[#This Row],[Кредитный рейтинг]]-MIN(F:F))/(MAX(F:F)-MIN(F:F))</f>
        <v>0.76363636363636367</v>
      </c>
      <c r="S291">
        <f>(Таблица2[[#This Row],[Срок кредитной истории (лет)]]-MIN(L:L))/(MAX(L:L)-MIN(L:L))</f>
        <v>0.38157894736842102</v>
      </c>
      <c r="T291" s="8">
        <f>(Таблица2[[#This Row],[Срок с последнего нарушения кредитного договора (мес.)]]-MIN(M:M))/(MAX(M:M)-MIN(M:M))</f>
        <v>0</v>
      </c>
      <c r="U291">
        <f>(Таблица2[[#This Row],[Количество кредитных карт]]-MIN(N:N))/(MAX(N:N)-MIN(N:N))</f>
        <v>0.12195121951219512</v>
      </c>
      <c r="V291" s="37">
        <f>(Таблица2[[#This Row],[Число нарушений кредитных договоров]]-MIN(O:O))/(MAX(O:O)-MIN(O:O))</f>
        <v>0</v>
      </c>
      <c r="W291" s="37">
        <f>((Таблица2[[#This Row],[Размер кредита]]-AVERAGE(D:D)))/STDEV(D:D)</f>
        <v>1.22069734406583</v>
      </c>
      <c r="X291" s="37">
        <f>((Таблица2[[#This Row],[Годовой доход]]-AVERAGE(G:G)))/STDEV(G:G)</f>
        <v>-0.24042072824693805</v>
      </c>
      <c r="Y291" s="38">
        <f>(Таблица2[[#This Row],[Годовой доход]]-AVERAGE(G:G))/STDEV(G:G)</f>
        <v>-0.24042072824693805</v>
      </c>
      <c r="Z291" s="38">
        <f>(Таблица2[[#This Row],[Текущий баланс кредитов]]-AVERAGE(P:P))/STDEV(P:P)</f>
        <v>-5.5408860900240359E-2</v>
      </c>
      <c r="AA291" s="38">
        <f>(Таблица2[[#This Row],[Максимальный выданный кредит]]-AVERAGE(Q:Q))/STDEV(Q:Q)</f>
        <v>4.7266723536674759E-3</v>
      </c>
    </row>
    <row r="292" spans="1:27" x14ac:dyDescent="0.2">
      <c r="A292" s="8">
        <v>409</v>
      </c>
      <c r="B292" s="8" t="s">
        <v>512</v>
      </c>
      <c r="C292" s="8" t="s">
        <v>16</v>
      </c>
      <c r="D292" s="21">
        <v>264396</v>
      </c>
      <c r="E292" s="8" t="s">
        <v>17</v>
      </c>
      <c r="F292" s="8">
        <v>737</v>
      </c>
      <c r="G292" s="22">
        <v>1712565</v>
      </c>
      <c r="H292" s="8" t="s">
        <v>22</v>
      </c>
      <c r="I292" s="8" t="s">
        <v>32</v>
      </c>
      <c r="J292" s="8" t="s">
        <v>23</v>
      </c>
      <c r="K292" s="23">
        <v>19980.02</v>
      </c>
      <c r="L292">
        <v>21.7</v>
      </c>
      <c r="M292" s="8">
        <v>49</v>
      </c>
      <c r="N292" s="8">
        <v>13</v>
      </c>
      <c r="O292" s="8">
        <v>0</v>
      </c>
      <c r="P292" s="8">
        <v>380665</v>
      </c>
      <c r="Q292" s="8">
        <v>1075052</v>
      </c>
      <c r="R292" s="8">
        <f>(Таблица2[[#This Row],[Кредитный рейтинг]]-MIN(F:F))/(MAX(F:F)-MIN(F:F))</f>
        <v>0.91515151515151516</v>
      </c>
      <c r="S292">
        <f>(Таблица2[[#This Row],[Срок кредитной истории (лет)]]-MIN(L:L))/(MAX(L:L)-MIN(L:L))</f>
        <v>0.3771929824561403</v>
      </c>
      <c r="T292" s="8">
        <f>(Таблица2[[#This Row],[Срок с последнего нарушения кредитного договора (мес.)]]-MIN(M:M))/(MAX(M:M)-MIN(M:M))</f>
        <v>0.59756097560975607</v>
      </c>
      <c r="U292">
        <f>(Таблица2[[#This Row],[Количество кредитных карт]]-MIN(N:N))/(MAX(N:N)-MIN(N:N))</f>
        <v>0.26829268292682928</v>
      </c>
      <c r="V292" s="37">
        <f>(Таблица2[[#This Row],[Число нарушений кредитных договоров]]-MIN(O:O))/(MAX(O:O)-MIN(O:O))</f>
        <v>0</v>
      </c>
      <c r="W292" s="37">
        <f>((Таблица2[[#This Row],[Размер кредита]]-AVERAGE(D:D)))/STDEV(D:D)</f>
        <v>-0.24815876414672761</v>
      </c>
      <c r="X292" s="37">
        <f>((Таблица2[[#This Row],[Годовой доход]]-AVERAGE(G:G)))/STDEV(G:G)</f>
        <v>0.43574344604061355</v>
      </c>
      <c r="Y292" s="38">
        <f>(Таблица2[[#This Row],[Годовой доход]]-AVERAGE(G:G))/STDEV(G:G)</f>
        <v>0.43574344604061355</v>
      </c>
      <c r="Z292" s="38">
        <f>(Таблица2[[#This Row],[Текущий баланс кредитов]]-AVERAGE(P:P))/STDEV(P:P)</f>
        <v>0.36856000762556368</v>
      </c>
      <c r="AA292" s="38">
        <f>(Таблица2[[#This Row],[Максимальный выданный кредит]]-AVERAGE(Q:Q))/STDEV(Q:Q)</f>
        <v>9.1807897659840779E-2</v>
      </c>
    </row>
    <row r="293" spans="1:27" x14ac:dyDescent="0.2">
      <c r="A293" s="8">
        <v>410</v>
      </c>
      <c r="B293" s="8" t="s">
        <v>514</v>
      </c>
      <c r="C293" s="8" t="s">
        <v>34</v>
      </c>
      <c r="D293" s="21">
        <v>242264</v>
      </c>
      <c r="E293" s="8" t="s">
        <v>17</v>
      </c>
      <c r="F293" s="8">
        <v>744</v>
      </c>
      <c r="G293" s="22">
        <v>584345</v>
      </c>
      <c r="H293" s="8" t="s">
        <v>31</v>
      </c>
      <c r="I293" s="8" t="s">
        <v>19</v>
      </c>
      <c r="J293" s="8" t="s">
        <v>23</v>
      </c>
      <c r="K293" s="23">
        <v>12417.45</v>
      </c>
      <c r="L293">
        <v>16.100000000000001</v>
      </c>
      <c r="M293" s="8"/>
      <c r="N293" s="8">
        <v>10</v>
      </c>
      <c r="O293" s="8">
        <v>0</v>
      </c>
      <c r="P293" s="8">
        <v>212306</v>
      </c>
      <c r="Q293" s="8">
        <v>836154</v>
      </c>
      <c r="R293" s="8">
        <f>(Таблица2[[#This Row],[Кредитный рейтинг]]-MIN(F:F))/(MAX(F:F)-MIN(F:F))</f>
        <v>0.95757575757575752</v>
      </c>
      <c r="S293">
        <f>(Таблица2[[#This Row],[Срок кредитной истории (лет)]]-MIN(L:L))/(MAX(L:L)-MIN(L:L))</f>
        <v>0.25438596491228072</v>
      </c>
      <c r="T293" s="8">
        <f>(Таблица2[[#This Row],[Срок с последнего нарушения кредитного договора (мес.)]]-MIN(M:M))/(MAX(M:M)-MIN(M:M))</f>
        <v>0</v>
      </c>
      <c r="U293">
        <f>(Таблица2[[#This Row],[Количество кредитных карт]]-MIN(N:N))/(MAX(N:N)-MIN(N:N))</f>
        <v>0.1951219512195122</v>
      </c>
      <c r="V293" s="37">
        <f>(Таблица2[[#This Row],[Число нарушений кредитных договоров]]-MIN(O:O))/(MAX(O:O)-MIN(O:O))</f>
        <v>0</v>
      </c>
      <c r="W293" s="37">
        <f>((Таблица2[[#This Row],[Размер кредита]]-AVERAGE(D:D)))/STDEV(D:D)</f>
        <v>-0.36646695028458454</v>
      </c>
      <c r="X293" s="37">
        <f>((Таблица2[[#This Row],[Годовой доход]]-AVERAGE(G:G)))/STDEV(G:G)</f>
        <v>-0.93197111552073042</v>
      </c>
      <c r="Y293" s="38">
        <f>(Таблица2[[#This Row],[Годовой доход]]-AVERAGE(G:G))/STDEV(G:G)</f>
        <v>-0.93197111552073042</v>
      </c>
      <c r="Z293" s="38">
        <f>(Таблица2[[#This Row],[Текущий баланс кредитов]]-AVERAGE(P:P))/STDEV(P:P)</f>
        <v>-0.20412111188772131</v>
      </c>
      <c r="AA293" s="38">
        <f>(Таблица2[[#This Row],[Максимальный выданный кредит]]-AVERAGE(Q:Q))/STDEV(Q:Q)</f>
        <v>3.2106210331111946E-2</v>
      </c>
    </row>
    <row r="294" spans="1:27" x14ac:dyDescent="0.2">
      <c r="A294" s="7">
        <v>411</v>
      </c>
      <c r="B294" s="7" t="s">
        <v>516</v>
      </c>
      <c r="C294" s="7" t="s">
        <v>34</v>
      </c>
      <c r="D294" s="18">
        <v>444752</v>
      </c>
      <c r="E294" s="7" t="s">
        <v>28</v>
      </c>
      <c r="F294" s="7">
        <v>706</v>
      </c>
      <c r="G294" s="19">
        <v>1920520</v>
      </c>
      <c r="H294" s="7" t="s">
        <v>31</v>
      </c>
      <c r="I294" s="7" t="s">
        <v>32</v>
      </c>
      <c r="J294" s="7" t="s">
        <v>23</v>
      </c>
      <c r="K294" s="20">
        <v>43371.68</v>
      </c>
      <c r="L294">
        <v>48.7</v>
      </c>
      <c r="M294" s="7">
        <v>72</v>
      </c>
      <c r="N294" s="7">
        <v>22</v>
      </c>
      <c r="O294" s="7">
        <v>0</v>
      </c>
      <c r="P294" s="7">
        <v>353362</v>
      </c>
      <c r="Q294" s="7">
        <v>611578</v>
      </c>
      <c r="R294" s="8">
        <f>(Таблица2[[#This Row],[Кредитный рейтинг]]-MIN(F:F))/(MAX(F:F)-MIN(F:F))</f>
        <v>0.72727272727272729</v>
      </c>
      <c r="S294">
        <f>(Таблица2[[#This Row],[Срок кредитной истории (лет)]]-MIN(L:L))/(MAX(L:L)-MIN(L:L))</f>
        <v>0.9692982456140351</v>
      </c>
      <c r="T294" s="8">
        <f>(Таблица2[[#This Row],[Срок с последнего нарушения кредитного договора (мес.)]]-MIN(M:M))/(MAX(M:M)-MIN(M:M))</f>
        <v>0.87804878048780488</v>
      </c>
      <c r="U294">
        <f>(Таблица2[[#This Row],[Количество кредитных карт]]-MIN(N:N))/(MAX(N:N)-MIN(N:N))</f>
        <v>0.48780487804878048</v>
      </c>
      <c r="V294" s="37">
        <f>(Таблица2[[#This Row],[Число нарушений кредитных договоров]]-MIN(O:O))/(MAX(O:O)-MIN(O:O))</f>
        <v>0</v>
      </c>
      <c r="W294" s="37">
        <f>((Таблица2[[#This Row],[Размер кредита]]-AVERAGE(D:D)))/STDEV(D:D)</f>
        <v>0.71594711056316407</v>
      </c>
      <c r="X294" s="37">
        <f>((Таблица2[[#This Row],[Годовой доход]]-AVERAGE(G:G)))/STDEV(G:G)</f>
        <v>0.68784239983463358</v>
      </c>
      <c r="Y294" s="38">
        <f>(Таблица2[[#This Row],[Годовой доход]]-AVERAGE(G:G))/STDEV(G:G)</f>
        <v>0.68784239983463358</v>
      </c>
      <c r="Z294" s="38">
        <f>(Таблица2[[#This Row],[Текущий баланс кредитов]]-AVERAGE(P:P))/STDEV(P:P)</f>
        <v>0.27568755883416424</v>
      </c>
      <c r="AA294" s="38">
        <f>(Таблица2[[#This Row],[Максимальный выданный кредит]]-AVERAGE(Q:Q))/STDEV(Q:Q)</f>
        <v>-2.4016344623456965E-2</v>
      </c>
    </row>
    <row r="295" spans="1:27" x14ac:dyDescent="0.2">
      <c r="A295" s="7">
        <v>412</v>
      </c>
      <c r="B295" s="7" t="s">
        <v>517</v>
      </c>
      <c r="C295" s="7" t="s">
        <v>16</v>
      </c>
      <c r="D295" s="18">
        <v>251196</v>
      </c>
      <c r="E295" s="7" t="s">
        <v>17</v>
      </c>
      <c r="F295" s="7">
        <v>740</v>
      </c>
      <c r="G295" s="19">
        <v>1051536</v>
      </c>
      <c r="H295" s="7"/>
      <c r="I295" s="7" t="s">
        <v>19</v>
      </c>
      <c r="J295" s="7" t="s">
        <v>23</v>
      </c>
      <c r="K295" s="20">
        <v>23133.83</v>
      </c>
      <c r="L295">
        <v>12.8</v>
      </c>
      <c r="M295" s="7">
        <v>20</v>
      </c>
      <c r="N295" s="7">
        <v>16</v>
      </c>
      <c r="O295" s="7">
        <v>0</v>
      </c>
      <c r="P295" s="7">
        <v>300295</v>
      </c>
      <c r="Q295" s="7">
        <v>452716</v>
      </c>
      <c r="R295" s="8">
        <f>(Таблица2[[#This Row],[Кредитный рейтинг]]-MIN(F:F))/(MAX(F:F)-MIN(F:F))</f>
        <v>0.93333333333333335</v>
      </c>
      <c r="S295">
        <f>(Таблица2[[#This Row],[Срок кредитной истории (лет)]]-MIN(L:L))/(MAX(L:L)-MIN(L:L))</f>
        <v>0.18201754385964913</v>
      </c>
      <c r="T295" s="8">
        <f>(Таблица2[[#This Row],[Срок с последнего нарушения кредитного договора (мес.)]]-MIN(M:M))/(MAX(M:M)-MIN(M:M))</f>
        <v>0.24390243902439024</v>
      </c>
      <c r="U295">
        <f>(Таблица2[[#This Row],[Количество кредитных карт]]-MIN(N:N))/(MAX(N:N)-MIN(N:N))</f>
        <v>0.34146341463414637</v>
      </c>
      <c r="V295" s="37">
        <f>(Таблица2[[#This Row],[Число нарушений кредитных договоров]]-MIN(O:O))/(MAX(O:O)-MIN(O:O))</f>
        <v>0</v>
      </c>
      <c r="W295" s="37">
        <f>((Таблица2[[#This Row],[Размер кредита]]-AVERAGE(D:D)))/STDEV(D:D)</f>
        <v>-0.31872030657487288</v>
      </c>
      <c r="X295" s="37">
        <f>((Таблица2[[#This Row],[Годовой доход]]-AVERAGE(G:G)))/STDEV(G:G)</f>
        <v>-0.36560645815744502</v>
      </c>
      <c r="Y295" s="38">
        <f>(Таблица2[[#This Row],[Годовой доход]]-AVERAGE(G:G))/STDEV(G:G)</f>
        <v>-0.36560645815744502</v>
      </c>
      <c r="Z295" s="38">
        <f>(Таблица2[[#This Row],[Текущий баланс кредитов]]-AVERAGE(P:P))/STDEV(P:P)</f>
        <v>9.5177642707247961E-2</v>
      </c>
      <c r="AA295" s="38">
        <f>(Таблица2[[#This Row],[Максимальный выданный кредит]]-AVERAGE(Q:Q))/STDEV(Q:Q)</f>
        <v>-6.3716674690751457E-2</v>
      </c>
    </row>
    <row r="296" spans="1:27" x14ac:dyDescent="0.2">
      <c r="A296" s="8">
        <v>413</v>
      </c>
      <c r="B296" s="8" t="s">
        <v>519</v>
      </c>
      <c r="C296" s="8" t="s">
        <v>34</v>
      </c>
      <c r="D296" s="21">
        <v>224312</v>
      </c>
      <c r="E296" s="8" t="s">
        <v>17</v>
      </c>
      <c r="F296" s="8">
        <v>700</v>
      </c>
      <c r="G296" s="22">
        <v>678034</v>
      </c>
      <c r="H296" s="8" t="s">
        <v>29</v>
      </c>
      <c r="I296" s="8" t="s">
        <v>32</v>
      </c>
      <c r="J296" s="8" t="s">
        <v>23</v>
      </c>
      <c r="K296" s="23">
        <v>13052.24</v>
      </c>
      <c r="L296">
        <v>16.2</v>
      </c>
      <c r="M296" s="8">
        <v>64</v>
      </c>
      <c r="N296" s="8">
        <v>13</v>
      </c>
      <c r="O296" s="8">
        <v>0</v>
      </c>
      <c r="P296" s="8">
        <v>240863</v>
      </c>
      <c r="Q296" s="8">
        <v>639650</v>
      </c>
      <c r="R296" s="8">
        <f>(Таблица2[[#This Row],[Кредитный рейтинг]]-MIN(F:F))/(MAX(F:F)-MIN(F:F))</f>
        <v>0.69090909090909092</v>
      </c>
      <c r="S296">
        <f>(Таблица2[[#This Row],[Срок кредитной истории (лет)]]-MIN(L:L))/(MAX(L:L)-MIN(L:L))</f>
        <v>0.25657894736842102</v>
      </c>
      <c r="T296" s="8">
        <f>(Таблица2[[#This Row],[Срок с последнего нарушения кредитного договора (мес.)]]-MIN(M:M))/(MAX(M:M)-MIN(M:M))</f>
        <v>0.78048780487804881</v>
      </c>
      <c r="U296">
        <f>(Таблица2[[#This Row],[Количество кредитных карт]]-MIN(N:N))/(MAX(N:N)-MIN(N:N))</f>
        <v>0.26829268292682928</v>
      </c>
      <c r="V296" s="37">
        <f>(Таблица2[[#This Row],[Число нарушений кредитных договоров]]-MIN(O:O))/(MAX(O:O)-MIN(O:O))</f>
        <v>0</v>
      </c>
      <c r="W296" s="37">
        <f>((Таблица2[[#This Row],[Размер кредита]]-AVERAGE(D:D)))/STDEV(D:D)</f>
        <v>-0.46243064798686212</v>
      </c>
      <c r="X296" s="37">
        <f>((Таблица2[[#This Row],[Годовой доход]]-AVERAGE(G:G)))/STDEV(G:G)</f>
        <v>-0.81839414510882436</v>
      </c>
      <c r="Y296" s="38">
        <f>(Таблица2[[#This Row],[Годовой доход]]-AVERAGE(G:G))/STDEV(G:G)</f>
        <v>-0.81839414510882436</v>
      </c>
      <c r="Z296" s="38">
        <f>(Таблица2[[#This Row],[Текущий баланс кредитов]]-AVERAGE(P:P))/STDEV(P:P)</f>
        <v>-0.10698312265078785</v>
      </c>
      <c r="AA296" s="38">
        <f>(Таблица2[[#This Row],[Максимальный выданный кредит]]-AVERAGE(Q:Q))/STDEV(Q:Q)</f>
        <v>-1.7001025254135851E-2</v>
      </c>
    </row>
    <row r="297" spans="1:27" x14ac:dyDescent="0.2">
      <c r="A297" s="8">
        <v>414</v>
      </c>
      <c r="B297" s="8" t="s">
        <v>520</v>
      </c>
      <c r="C297" s="8" t="s">
        <v>16</v>
      </c>
      <c r="D297" s="21">
        <v>222728</v>
      </c>
      <c r="E297" s="8" t="s">
        <v>28</v>
      </c>
      <c r="F297" s="8">
        <v>615</v>
      </c>
      <c r="G297" s="22">
        <v>905160</v>
      </c>
      <c r="H297" s="8" t="s">
        <v>74</v>
      </c>
      <c r="I297" s="8" t="s">
        <v>32</v>
      </c>
      <c r="J297" s="8" t="s">
        <v>80</v>
      </c>
      <c r="K297" s="23">
        <v>18706.64</v>
      </c>
      <c r="L297">
        <v>32.5</v>
      </c>
      <c r="M297" s="8">
        <v>49</v>
      </c>
      <c r="N297" s="8">
        <v>9</v>
      </c>
      <c r="O297" s="8">
        <v>0</v>
      </c>
      <c r="P297" s="8">
        <v>64676</v>
      </c>
      <c r="Q297" s="8">
        <v>135432</v>
      </c>
      <c r="R297" s="8">
        <f>(Таблица2[[#This Row],[Кредитный рейтинг]]-MIN(F:F))/(MAX(F:F)-MIN(F:F))</f>
        <v>0.17575757575757575</v>
      </c>
      <c r="S297">
        <f>(Таблица2[[#This Row],[Срок кредитной истории (лет)]]-MIN(L:L))/(MAX(L:L)-MIN(L:L))</f>
        <v>0.61403508771929827</v>
      </c>
      <c r="T297" s="8">
        <f>(Таблица2[[#This Row],[Срок с последнего нарушения кредитного договора (мес.)]]-MIN(M:M))/(MAX(M:M)-MIN(M:M))</f>
        <v>0.59756097560975607</v>
      </c>
      <c r="U297">
        <f>(Таблица2[[#This Row],[Количество кредитных карт]]-MIN(N:N))/(MAX(N:N)-MIN(N:N))</f>
        <v>0.17073170731707318</v>
      </c>
      <c r="V297" s="37">
        <f>(Таблица2[[#This Row],[Число нарушений кредитных договоров]]-MIN(O:O))/(MAX(O:O)-MIN(O:O))</f>
        <v>0</v>
      </c>
      <c r="W297" s="37">
        <f>((Таблица2[[#This Row],[Размер кредита]]-AVERAGE(D:D)))/STDEV(D:D)</f>
        <v>-0.47089803307823952</v>
      </c>
      <c r="X297" s="37">
        <f>((Таблица2[[#This Row],[Годовой доход]]-AVERAGE(G:G)))/STDEV(G:G)</f>
        <v>-0.54305463906462914</v>
      </c>
      <c r="Y297" s="38">
        <f>(Таблица2[[#This Row],[Годовой доход]]-AVERAGE(G:G))/STDEV(G:G)</f>
        <v>-0.54305463906462914</v>
      </c>
      <c r="Z297" s="38">
        <f>(Таблица2[[#This Row],[Текущий баланс кредитов]]-AVERAGE(P:P))/STDEV(P:P)</f>
        <v>-0.70629155524831544</v>
      </c>
      <c r="AA297" s="38">
        <f>(Таблица2[[#This Row],[Максимальный выданный кредит]]-AVERAGE(Q:Q))/STDEV(Q:Q)</f>
        <v>-0.14300737684149525</v>
      </c>
    </row>
    <row r="298" spans="1:27" x14ac:dyDescent="0.2">
      <c r="A298" s="8">
        <v>416</v>
      </c>
      <c r="B298" s="8" t="s">
        <v>521</v>
      </c>
      <c r="C298" s="8" t="s">
        <v>16</v>
      </c>
      <c r="D298" s="21">
        <v>450648</v>
      </c>
      <c r="E298" s="8" t="s">
        <v>17</v>
      </c>
      <c r="F298" s="8">
        <v>737</v>
      </c>
      <c r="G298" s="22">
        <v>1634627</v>
      </c>
      <c r="H298" s="8" t="s">
        <v>22</v>
      </c>
      <c r="I298" s="8" t="s">
        <v>32</v>
      </c>
      <c r="J298" s="8" t="s">
        <v>23</v>
      </c>
      <c r="K298" s="23">
        <v>10570.65</v>
      </c>
      <c r="L298">
        <v>11.1</v>
      </c>
      <c r="M298" s="8">
        <v>20</v>
      </c>
      <c r="N298" s="8">
        <v>6</v>
      </c>
      <c r="O298" s="8">
        <v>1</v>
      </c>
      <c r="P298" s="8">
        <v>93252</v>
      </c>
      <c r="Q298" s="8">
        <v>151008</v>
      </c>
      <c r="R298" s="8">
        <f>(Таблица2[[#This Row],[Кредитный рейтинг]]-MIN(F:F))/(MAX(F:F)-MIN(F:F))</f>
        <v>0.91515151515151516</v>
      </c>
      <c r="S298">
        <f>(Таблица2[[#This Row],[Срок кредитной истории (лет)]]-MIN(L:L))/(MAX(L:L)-MIN(L:L))</f>
        <v>0.14473684210526314</v>
      </c>
      <c r="T298" s="8">
        <f>(Таблица2[[#This Row],[Срок с последнего нарушения кредитного договора (мес.)]]-MIN(M:M))/(MAX(M:M)-MIN(M:M))</f>
        <v>0.24390243902439024</v>
      </c>
      <c r="U298">
        <f>(Таблица2[[#This Row],[Количество кредитных карт]]-MIN(N:N))/(MAX(N:N)-MIN(N:N))</f>
        <v>9.7560975609756101E-2</v>
      </c>
      <c r="V298" s="37">
        <f>(Таблица2[[#This Row],[Число нарушений кредитных договоров]]-MIN(O:O))/(MAX(O:O)-MIN(O:O))</f>
        <v>0.14285714285714285</v>
      </c>
      <c r="W298" s="37">
        <f>((Таблица2[[#This Row],[Размер кредита]]-AVERAGE(D:D)))/STDEV(D:D)</f>
        <v>0.74746459951440225</v>
      </c>
      <c r="X298" s="37">
        <f>((Таблица2[[#This Row],[Годовой доход]]-AVERAGE(G:G)))/STDEV(G:G)</f>
        <v>0.34126104234366794</v>
      </c>
      <c r="Y298" s="38">
        <f>(Таблица2[[#This Row],[Годовой доход]]-AVERAGE(G:G))/STDEV(G:G)</f>
        <v>0.34126104234366794</v>
      </c>
      <c r="Z298" s="38">
        <f>(Таблица2[[#This Row],[Текущий баланс кредитов]]-AVERAGE(P:P))/STDEV(P:P)</f>
        <v>-0.60908893661069208</v>
      </c>
      <c r="AA298" s="38">
        <f>(Таблица2[[#This Row],[Максимальный выданный кредит]]-AVERAGE(Q:Q))/STDEV(Q:Q)</f>
        <v>-0.13911486421337665</v>
      </c>
    </row>
    <row r="299" spans="1:27" x14ac:dyDescent="0.2">
      <c r="A299" s="7">
        <v>418</v>
      </c>
      <c r="B299" s="7" t="s">
        <v>523</v>
      </c>
      <c r="C299" s="7" t="s">
        <v>16</v>
      </c>
      <c r="D299" s="18">
        <v>407528</v>
      </c>
      <c r="E299" s="7" t="s">
        <v>28</v>
      </c>
      <c r="F299" s="7">
        <v>711</v>
      </c>
      <c r="G299" s="19">
        <v>928226</v>
      </c>
      <c r="H299" s="7" t="s">
        <v>42</v>
      </c>
      <c r="I299" s="7" t="s">
        <v>32</v>
      </c>
      <c r="J299" s="7" t="s">
        <v>23</v>
      </c>
      <c r="K299" s="20">
        <v>18487.38</v>
      </c>
      <c r="L299">
        <v>8.8000000000000007</v>
      </c>
      <c r="M299" s="7"/>
      <c r="N299" s="7">
        <v>5</v>
      </c>
      <c r="O299" s="7">
        <v>0</v>
      </c>
      <c r="P299" s="7">
        <v>263093</v>
      </c>
      <c r="Q299" s="7">
        <v>333652</v>
      </c>
      <c r="R299" s="8">
        <f>(Таблица2[[#This Row],[Кредитный рейтинг]]-MIN(F:F))/(MAX(F:F)-MIN(F:F))</f>
        <v>0.75757575757575757</v>
      </c>
      <c r="S299">
        <f>(Таблица2[[#This Row],[Срок кредитной истории (лет)]]-MIN(L:L))/(MAX(L:L)-MIN(L:L))</f>
        <v>9.4298245614035103E-2</v>
      </c>
      <c r="T299" s="8">
        <f>(Таблица2[[#This Row],[Срок с последнего нарушения кредитного договора (мес.)]]-MIN(M:M))/(MAX(M:M)-MIN(M:M))</f>
        <v>0</v>
      </c>
      <c r="U299">
        <f>(Таблица2[[#This Row],[Количество кредитных карт]]-MIN(N:N))/(MAX(N:N)-MIN(N:N))</f>
        <v>7.3170731707317069E-2</v>
      </c>
      <c r="V299" s="37">
        <f>(Таблица2[[#This Row],[Число нарушений кредитных договоров]]-MIN(O:O))/(MAX(O:O)-MIN(O:O))</f>
        <v>0</v>
      </c>
      <c r="W299" s="37">
        <f>((Таблица2[[#This Row],[Размер кредита]]-AVERAGE(D:D)))/STDEV(D:D)</f>
        <v>0.51696356091579432</v>
      </c>
      <c r="X299" s="37">
        <f>((Таблица2[[#This Row],[Годовой доход]]-AVERAGE(G:G)))/STDEV(G:G)</f>
        <v>-0.5150922699549042</v>
      </c>
      <c r="Y299" s="38">
        <f>(Таблица2[[#This Row],[Годовой доход]]-AVERAGE(G:G))/STDEV(G:G)</f>
        <v>-0.5150922699549042</v>
      </c>
      <c r="Z299" s="38">
        <f>(Таблица2[[#This Row],[Текущий баланс кредитов]]-AVERAGE(P:P))/STDEV(P:P)</f>
        <v>-3.1366723843594152E-2</v>
      </c>
      <c r="AA299" s="38">
        <f>(Таблица2[[#This Row],[Максимальный выданный кредит]]-AVERAGE(Q:Q))/STDEV(Q:Q)</f>
        <v>-9.3471305119251349E-2</v>
      </c>
    </row>
    <row r="300" spans="1:27" x14ac:dyDescent="0.2">
      <c r="A300" s="8">
        <v>419</v>
      </c>
      <c r="B300" s="8" t="s">
        <v>524</v>
      </c>
      <c r="C300" s="8" t="s">
        <v>16</v>
      </c>
      <c r="D300" s="21">
        <v>152372</v>
      </c>
      <c r="E300" s="8" t="s">
        <v>17</v>
      </c>
      <c r="F300" s="8">
        <v>697</v>
      </c>
      <c r="G300" s="22">
        <v>845937</v>
      </c>
      <c r="H300" s="8" t="s">
        <v>37</v>
      </c>
      <c r="I300" s="8" t="s">
        <v>32</v>
      </c>
      <c r="J300" s="8" t="s">
        <v>23</v>
      </c>
      <c r="K300" s="23">
        <v>2876.22</v>
      </c>
      <c r="L300">
        <v>30</v>
      </c>
      <c r="M300" s="8">
        <v>46</v>
      </c>
      <c r="N300" s="8">
        <v>10</v>
      </c>
      <c r="O300" s="8">
        <v>0</v>
      </c>
      <c r="P300" s="8">
        <v>56943</v>
      </c>
      <c r="Q300" s="8">
        <v>215468</v>
      </c>
      <c r="R300" s="8">
        <f>(Таблица2[[#This Row],[Кредитный рейтинг]]-MIN(F:F))/(MAX(F:F)-MIN(F:F))</f>
        <v>0.67272727272727273</v>
      </c>
      <c r="S300">
        <f>(Таблица2[[#This Row],[Срок кредитной истории (лет)]]-MIN(L:L))/(MAX(L:L)-MIN(L:L))</f>
        <v>0.55921052631578949</v>
      </c>
      <c r="T300" s="8">
        <f>(Таблица2[[#This Row],[Срок с последнего нарушения кредитного договора (мес.)]]-MIN(M:M))/(MAX(M:M)-MIN(M:M))</f>
        <v>0.56097560975609762</v>
      </c>
      <c r="U300">
        <f>(Таблица2[[#This Row],[Количество кредитных карт]]-MIN(N:N))/(MAX(N:N)-MIN(N:N))</f>
        <v>0.1951219512195122</v>
      </c>
      <c r="V300" s="37">
        <f>(Таблица2[[#This Row],[Число нарушений кредитных договоров]]-MIN(O:O))/(MAX(O:O)-MIN(O:O))</f>
        <v>0</v>
      </c>
      <c r="W300" s="37">
        <f>((Таблица2[[#This Row],[Размер кредита]]-AVERAGE(D:D)))/STDEV(D:D)</f>
        <v>-0.84699105422025389</v>
      </c>
      <c r="X300" s="37">
        <f>((Таблица2[[#This Row],[Годовой доход]]-AVERAGE(G:G)))/STDEV(G:G)</f>
        <v>-0.61484928858276167</v>
      </c>
      <c r="Y300" s="38">
        <f>(Таблица2[[#This Row],[Годовой доход]]-AVERAGE(G:G))/STDEV(G:G)</f>
        <v>-0.61484928858276167</v>
      </c>
      <c r="Z300" s="38">
        <f>(Таблица2[[#This Row],[Текущий баланс кредитов]]-AVERAGE(P:P))/STDEV(P:P)</f>
        <v>-0.73259572132910844</v>
      </c>
      <c r="AA300" s="38">
        <f>(Таблица2[[#This Row],[Максимальный выданный кредит]]-AVERAGE(Q:Q))/STDEV(Q:Q)</f>
        <v>-0.12300601958006094</v>
      </c>
    </row>
    <row r="301" spans="1:27" x14ac:dyDescent="0.2">
      <c r="A301" s="7">
        <v>420</v>
      </c>
      <c r="B301" s="7" t="s">
        <v>526</v>
      </c>
      <c r="C301" s="7" t="s">
        <v>16</v>
      </c>
      <c r="D301" s="18">
        <v>704946</v>
      </c>
      <c r="E301" s="7" t="s">
        <v>17</v>
      </c>
      <c r="F301" s="7">
        <v>717</v>
      </c>
      <c r="G301" s="19">
        <v>1352914</v>
      </c>
      <c r="H301" s="7"/>
      <c r="I301" s="7" t="s">
        <v>19</v>
      </c>
      <c r="J301" s="7" t="s">
        <v>23</v>
      </c>
      <c r="K301" s="20">
        <v>27960.21</v>
      </c>
      <c r="L301">
        <v>10.199999999999999</v>
      </c>
      <c r="M301" s="7"/>
      <c r="N301" s="7">
        <v>16</v>
      </c>
      <c r="O301" s="7">
        <v>0</v>
      </c>
      <c r="P301" s="7">
        <v>792623</v>
      </c>
      <c r="Q301" s="7">
        <v>1456752</v>
      </c>
      <c r="R301" s="8">
        <f>(Таблица2[[#This Row],[Кредитный рейтинг]]-MIN(F:F))/(MAX(F:F)-MIN(F:F))</f>
        <v>0.79393939393939394</v>
      </c>
      <c r="S301">
        <f>(Таблица2[[#This Row],[Срок кредитной истории (лет)]]-MIN(L:L))/(MAX(L:L)-MIN(L:L))</f>
        <v>0.12499999999999999</v>
      </c>
      <c r="T301" s="8">
        <f>(Таблица2[[#This Row],[Срок с последнего нарушения кредитного договора (мес.)]]-MIN(M:M))/(MAX(M:M)-MIN(M:M))</f>
        <v>0</v>
      </c>
      <c r="U301">
        <f>(Таблица2[[#This Row],[Количество кредитных карт]]-MIN(N:N))/(MAX(N:N)-MIN(N:N))</f>
        <v>0.34146341463414637</v>
      </c>
      <c r="V301" s="37">
        <f>(Таблица2[[#This Row],[Число нарушений кредитных договоров]]-MIN(O:O))/(MAX(O:O)-MIN(O:O))</f>
        <v>0</v>
      </c>
      <c r="W301" s="37">
        <f>((Таблица2[[#This Row],[Размер кредита]]-AVERAGE(D:D)))/STDEV(D:D)</f>
        <v>2.1068327143926209</v>
      </c>
      <c r="X301" s="37">
        <f>((Таблица2[[#This Row],[Годовой доход]]-AVERAGE(G:G)))/STDEV(G:G)</f>
        <v>-2.5299949314663692E-4</v>
      </c>
      <c r="Y301" s="38">
        <f>(Таблица2[[#This Row],[Годовой доход]]-AVERAGE(G:G))/STDEV(G:G)</f>
        <v>-2.5299949314663692E-4</v>
      </c>
      <c r="Z301" s="38">
        <f>(Таблица2[[#This Row],[Текущий баланс кредитов]]-AVERAGE(P:P))/STDEV(P:P)</f>
        <v>1.7698546733841738</v>
      </c>
      <c r="AA301" s="38">
        <f>(Таблица2[[#This Row],[Максимальный выданный кредит]]-AVERAGE(Q:Q))/STDEV(Q:Q)</f>
        <v>0.18719644864551579</v>
      </c>
    </row>
    <row r="302" spans="1:27" x14ac:dyDescent="0.2">
      <c r="A302" s="8">
        <v>423</v>
      </c>
      <c r="B302" s="8" t="s">
        <v>528</v>
      </c>
      <c r="C302" s="8" t="s">
        <v>16</v>
      </c>
      <c r="D302" s="21">
        <v>87472</v>
      </c>
      <c r="E302" s="8" t="s">
        <v>17</v>
      </c>
      <c r="F302" s="8">
        <v>695</v>
      </c>
      <c r="G302" s="22">
        <v>679896</v>
      </c>
      <c r="H302" s="8" t="s">
        <v>49</v>
      </c>
      <c r="I302" s="8" t="s">
        <v>19</v>
      </c>
      <c r="J302" s="8" t="s">
        <v>80</v>
      </c>
      <c r="K302" s="23">
        <v>6872.68</v>
      </c>
      <c r="L302">
        <v>17</v>
      </c>
      <c r="M302" s="8"/>
      <c r="N302" s="8">
        <v>4</v>
      </c>
      <c r="O302" s="8">
        <v>0</v>
      </c>
      <c r="P302" s="8">
        <v>19912</v>
      </c>
      <c r="Q302" s="8">
        <v>133210</v>
      </c>
      <c r="R302" s="8">
        <f>(Таблица2[[#This Row],[Кредитный рейтинг]]-MIN(F:F))/(MAX(F:F)-MIN(F:F))</f>
        <v>0.66060606060606064</v>
      </c>
      <c r="S302">
        <f>(Таблица2[[#This Row],[Срок кредитной истории (лет)]]-MIN(L:L))/(MAX(L:L)-MIN(L:L))</f>
        <v>0.27412280701754382</v>
      </c>
      <c r="T302" s="8">
        <f>(Таблица2[[#This Row],[Срок с последнего нарушения кредитного договора (мес.)]]-MIN(M:M))/(MAX(M:M)-MIN(M:M))</f>
        <v>0</v>
      </c>
      <c r="U302">
        <f>(Таблица2[[#This Row],[Количество кредитных карт]]-MIN(N:N))/(MAX(N:N)-MIN(N:N))</f>
        <v>4.878048780487805E-2</v>
      </c>
      <c r="V302" s="37">
        <f>(Таблица2[[#This Row],[Число нарушений кредитных договоров]]-MIN(O:O))/(MAX(O:O)-MIN(O:O))</f>
        <v>0</v>
      </c>
      <c r="W302" s="37">
        <f>((Таблица2[[#This Row],[Размер кредита]]-AVERAGE(D:D)))/STDEV(D:D)</f>
        <v>-1.1939186378253015</v>
      </c>
      <c r="X302" s="37">
        <f>((Таблица2[[#This Row],[Годовой доход]]-AVERAGE(G:G)))/STDEV(G:G)</f>
        <v>-0.81613688631742975</v>
      </c>
      <c r="Y302" s="38">
        <f>(Таблица2[[#This Row],[Годовой доход]]-AVERAGE(G:G))/STDEV(G:G)</f>
        <v>-0.81613688631742975</v>
      </c>
      <c r="Z302" s="38">
        <f>(Таблица2[[#This Row],[Текущий баланс кредитов]]-AVERAGE(P:P))/STDEV(P:P)</f>
        <v>-0.85855842327374132</v>
      </c>
      <c r="AA302" s="38">
        <f>(Таблица2[[#This Row],[Максимальный выданный кредит]]-AVERAGE(Q:Q))/STDEV(Q:Q)</f>
        <v>-0.14356266465991332</v>
      </c>
    </row>
    <row r="303" spans="1:27" x14ac:dyDescent="0.2">
      <c r="A303" s="7">
        <v>426</v>
      </c>
      <c r="B303" s="7" t="s">
        <v>529</v>
      </c>
      <c r="C303" s="7" t="s">
        <v>34</v>
      </c>
      <c r="D303" s="18">
        <v>234036</v>
      </c>
      <c r="E303" s="7" t="s">
        <v>17</v>
      </c>
      <c r="F303" s="7">
        <v>703</v>
      </c>
      <c r="G303" s="19">
        <v>665798</v>
      </c>
      <c r="H303" s="7" t="s">
        <v>22</v>
      </c>
      <c r="I303" s="7" t="s">
        <v>19</v>
      </c>
      <c r="J303" s="7" t="s">
        <v>23</v>
      </c>
      <c r="K303" s="20">
        <v>11263.01</v>
      </c>
      <c r="L303">
        <v>22.6</v>
      </c>
      <c r="M303" s="7">
        <v>39</v>
      </c>
      <c r="N303" s="7">
        <v>13</v>
      </c>
      <c r="O303" s="7">
        <v>0</v>
      </c>
      <c r="P303" s="7">
        <v>242098</v>
      </c>
      <c r="Q303" s="7">
        <v>308396</v>
      </c>
      <c r="R303" s="8">
        <f>(Таблица2[[#This Row],[Кредитный рейтинг]]-MIN(F:F))/(MAX(F:F)-MIN(F:F))</f>
        <v>0.70909090909090911</v>
      </c>
      <c r="S303">
        <f>(Таблица2[[#This Row],[Срок кредитной истории (лет)]]-MIN(L:L))/(MAX(L:L)-MIN(L:L))</f>
        <v>0.39692982456140352</v>
      </c>
      <c r="T303" s="8">
        <f>(Таблица2[[#This Row],[Срок с последнего нарушения кредитного договора (мес.)]]-MIN(M:M))/(MAX(M:M)-MIN(M:M))</f>
        <v>0.47560975609756095</v>
      </c>
      <c r="U303">
        <f>(Таблица2[[#This Row],[Количество кредитных карт]]-MIN(N:N))/(MAX(N:N)-MIN(N:N))</f>
        <v>0.26829268292682928</v>
      </c>
      <c r="V303" s="37">
        <f>(Таблица2[[#This Row],[Число нарушений кредитных договоров]]-MIN(O:O))/(MAX(O:O)-MIN(O:O))</f>
        <v>0</v>
      </c>
      <c r="W303" s="37">
        <f>((Таблица2[[#This Row],[Размер кредита]]-AVERAGE(D:D)))/STDEV(D:D)</f>
        <v>-0.41045031173146174</v>
      </c>
      <c r="X303" s="37">
        <f>((Таблица2[[#This Row],[Годовой доход]]-AVERAGE(G:G)))/STDEV(G:G)</f>
        <v>-0.83322756002370313</v>
      </c>
      <c r="Y303" s="38">
        <f>(Таблица2[[#This Row],[Годовой доход]]-AVERAGE(G:G))/STDEV(G:G)</f>
        <v>-0.83322756002370313</v>
      </c>
      <c r="Z303" s="38">
        <f>(Таблица2[[#This Row],[Текущий баланс кредитов]]-AVERAGE(P:P))/STDEV(P:P)</f>
        <v>-0.10278221160594377</v>
      </c>
      <c r="AA303" s="38">
        <f>(Таблица2[[#This Row],[Максимальный выданный кредит]]-AVERAGE(Q:Q))/STDEV(Q:Q)</f>
        <v>-9.9782893391963445E-2</v>
      </c>
    </row>
    <row r="304" spans="1:27" x14ac:dyDescent="0.2">
      <c r="A304" s="8">
        <v>428</v>
      </c>
      <c r="B304" s="8" t="s">
        <v>531</v>
      </c>
      <c r="C304" s="8" t="s">
        <v>16</v>
      </c>
      <c r="D304" s="21">
        <v>223146</v>
      </c>
      <c r="E304" s="8" t="s">
        <v>17</v>
      </c>
      <c r="F304" s="8">
        <v>719</v>
      </c>
      <c r="G304" s="22">
        <v>573819</v>
      </c>
      <c r="H304" s="8" t="s">
        <v>55</v>
      </c>
      <c r="I304" s="8" t="s">
        <v>19</v>
      </c>
      <c r="J304" s="8" t="s">
        <v>23</v>
      </c>
      <c r="K304" s="23">
        <v>10902.58</v>
      </c>
      <c r="L304">
        <v>26</v>
      </c>
      <c r="M304" s="8"/>
      <c r="N304" s="8">
        <v>9</v>
      </c>
      <c r="O304" s="8">
        <v>1</v>
      </c>
      <c r="P304" s="8">
        <v>77159</v>
      </c>
      <c r="Q304" s="8">
        <v>192544</v>
      </c>
      <c r="R304" s="8">
        <f>(Таблица2[[#This Row],[Кредитный рейтинг]]-MIN(F:F))/(MAX(F:F)-MIN(F:F))</f>
        <v>0.80606060606060603</v>
      </c>
      <c r="S304">
        <f>(Таблица2[[#This Row],[Срок кредитной истории (лет)]]-MIN(L:L))/(MAX(L:L)-MIN(L:L))</f>
        <v>0.47149122807017541</v>
      </c>
      <c r="T304" s="8">
        <f>(Таблица2[[#This Row],[Срок с последнего нарушения кредитного договора (мес.)]]-MIN(M:M))/(MAX(M:M)-MIN(M:M))</f>
        <v>0</v>
      </c>
      <c r="U304">
        <f>(Таблица2[[#This Row],[Количество кредитных карт]]-MIN(N:N))/(MAX(N:N)-MIN(N:N))</f>
        <v>0.17073170731707318</v>
      </c>
      <c r="V304" s="37">
        <f>(Таблица2[[#This Row],[Число нарушений кредитных договоров]]-MIN(O:O))/(MAX(O:O)-MIN(O:O))</f>
        <v>0.14285714285714285</v>
      </c>
      <c r="W304" s="37">
        <f>((Таблица2[[#This Row],[Размер кредита]]-AVERAGE(D:D)))/STDEV(D:D)</f>
        <v>-0.46866358423468163</v>
      </c>
      <c r="X304" s="37">
        <f>((Таблица2[[#This Row],[Годовой доход]]-AVERAGE(G:G)))/STDEV(G:G)</f>
        <v>-0.944731537668002</v>
      </c>
      <c r="Y304" s="38">
        <f>(Таблица2[[#This Row],[Годовой доход]]-AVERAGE(G:G))/STDEV(G:G)</f>
        <v>-0.944731537668002</v>
      </c>
      <c r="Z304" s="38">
        <f>(Таблица2[[#This Row],[Текущий баланс кредитов]]-AVERAGE(P:P))/STDEV(P:P)</f>
        <v>-0.66383003899504511</v>
      </c>
      <c r="AA304" s="38">
        <f>(Таблица2[[#This Row],[Максимальный выданный кредит]]-AVERAGE(Q:Q))/STDEV(Q:Q)</f>
        <v>-0.12873483053839369</v>
      </c>
    </row>
    <row r="305" spans="1:27" x14ac:dyDescent="0.2">
      <c r="A305" s="8">
        <v>429</v>
      </c>
      <c r="B305" s="8" t="s">
        <v>532</v>
      </c>
      <c r="C305" s="8" t="s">
        <v>16</v>
      </c>
      <c r="D305" s="21">
        <v>649902</v>
      </c>
      <c r="E305" s="8" t="s">
        <v>28</v>
      </c>
      <c r="F305" s="8">
        <v>695</v>
      </c>
      <c r="G305" s="22">
        <v>1309651</v>
      </c>
      <c r="H305" s="8" t="s">
        <v>22</v>
      </c>
      <c r="I305" s="8" t="s">
        <v>25</v>
      </c>
      <c r="J305" s="8" t="s">
        <v>23</v>
      </c>
      <c r="K305" s="23">
        <v>6810.17</v>
      </c>
      <c r="L305">
        <v>15</v>
      </c>
      <c r="M305" s="8">
        <v>74</v>
      </c>
      <c r="N305" s="8">
        <v>7</v>
      </c>
      <c r="O305" s="8">
        <v>0</v>
      </c>
      <c r="P305" s="8">
        <v>300884</v>
      </c>
      <c r="Q305" s="8">
        <v>361768</v>
      </c>
      <c r="R305" s="8">
        <f>(Таблица2[[#This Row],[Кредитный рейтинг]]-MIN(F:F))/(MAX(F:F)-MIN(F:F))</f>
        <v>0.66060606060606064</v>
      </c>
      <c r="S305">
        <f>(Таблица2[[#This Row],[Срок кредитной истории (лет)]]-MIN(L:L))/(MAX(L:L)-MIN(L:L))</f>
        <v>0.23026315789473684</v>
      </c>
      <c r="T305" s="8">
        <f>(Таблица2[[#This Row],[Срок с последнего нарушения кредитного договора (мес.)]]-MIN(M:M))/(MAX(M:M)-MIN(M:M))</f>
        <v>0.90243902439024393</v>
      </c>
      <c r="U305">
        <f>(Таблица2[[#This Row],[Количество кредитных карт]]-MIN(N:N))/(MAX(N:N)-MIN(N:N))</f>
        <v>0.12195121951219512</v>
      </c>
      <c r="V305" s="37">
        <f>(Таблица2[[#This Row],[Число нарушений кредитных договоров]]-MIN(O:O))/(MAX(O:O)-MIN(O:O))</f>
        <v>0</v>
      </c>
      <c r="W305" s="37">
        <f>((Таблица2[[#This Row],[Размер кредита]]-AVERAGE(D:D)))/STDEV(D:D)</f>
        <v>1.8125910824672553</v>
      </c>
      <c r="X305" s="37">
        <f>((Таблица2[[#This Row],[Годовой доход]]-AVERAGE(G:G)))/STDEV(G:G)</f>
        <v>-5.2699716513611113E-2</v>
      </c>
      <c r="Y305" s="38">
        <f>(Таблица2[[#This Row],[Годовой доход]]-AVERAGE(G:G))/STDEV(G:G)</f>
        <v>-5.2699716513611113E-2</v>
      </c>
      <c r="Z305" s="38">
        <f>(Таблица2[[#This Row],[Текущий баланс кредитов]]-AVERAGE(P:P))/STDEV(P:P)</f>
        <v>9.718115412863515E-2</v>
      </c>
      <c r="AA305" s="38">
        <f>(Таблица2[[#This Row],[Максимальный выданный кредит]]-AVERAGE(Q:Q))/STDEV(Q:Q)</f>
        <v>-8.6444989951545717E-2</v>
      </c>
    </row>
    <row r="306" spans="1:27" x14ac:dyDescent="0.2">
      <c r="A306" s="8">
        <v>430</v>
      </c>
      <c r="B306" s="8" t="s">
        <v>534</v>
      </c>
      <c r="C306" s="8" t="s">
        <v>16</v>
      </c>
      <c r="D306" s="21">
        <v>214632</v>
      </c>
      <c r="E306" s="8" t="s">
        <v>17</v>
      </c>
      <c r="F306" s="8">
        <v>722</v>
      </c>
      <c r="G306" s="22">
        <v>1448237</v>
      </c>
      <c r="H306" s="8" t="s">
        <v>53</v>
      </c>
      <c r="I306" s="8" t="s">
        <v>19</v>
      </c>
      <c r="J306" s="8" t="s">
        <v>23</v>
      </c>
      <c r="K306" s="23">
        <v>33188.629999999997</v>
      </c>
      <c r="L306">
        <v>28.9</v>
      </c>
      <c r="M306" s="8">
        <v>10</v>
      </c>
      <c r="N306" s="8">
        <v>25</v>
      </c>
      <c r="O306" s="8">
        <v>0</v>
      </c>
      <c r="P306" s="8">
        <v>485982</v>
      </c>
      <c r="Q306" s="8">
        <v>970200</v>
      </c>
      <c r="R306" s="8">
        <f>(Таблица2[[#This Row],[Кредитный рейтинг]]-MIN(F:F))/(MAX(F:F)-MIN(F:F))</f>
        <v>0.82424242424242422</v>
      </c>
      <c r="S306">
        <f>(Таблица2[[#This Row],[Срок кредитной истории (лет)]]-MIN(L:L))/(MAX(L:L)-MIN(L:L))</f>
        <v>0.53508771929824561</v>
      </c>
      <c r="T306" s="8">
        <f>(Таблица2[[#This Row],[Срок с последнего нарушения кредитного договора (мес.)]]-MIN(M:M))/(MAX(M:M)-MIN(M:M))</f>
        <v>0.12195121951219512</v>
      </c>
      <c r="U306">
        <f>(Таблица2[[#This Row],[Количество кредитных карт]]-MIN(N:N))/(MAX(N:N)-MIN(N:N))</f>
        <v>0.56097560975609762</v>
      </c>
      <c r="V306" s="37">
        <f>(Таблица2[[#This Row],[Число нарушений кредитных договоров]]-MIN(O:O))/(MAX(O:O)-MIN(O:O))</f>
        <v>0</v>
      </c>
      <c r="W306" s="37">
        <f>((Таблица2[[#This Row],[Размер кредита]]-AVERAGE(D:D)))/STDEV(D:D)</f>
        <v>-0.51417577910083534</v>
      </c>
      <c r="X306" s="37">
        <f>((Таблица2[[#This Row],[Годовой доход]]-AVERAGE(G:G)))/STDEV(G:G)</f>
        <v>0.11530483067447315</v>
      </c>
      <c r="Y306" s="38">
        <f>(Таблица2[[#This Row],[Годовой доход]]-AVERAGE(G:G))/STDEV(G:G)</f>
        <v>0.11530483067447315</v>
      </c>
      <c r="Z306" s="38">
        <f>(Таблица2[[#This Row],[Текущий баланс кредитов]]-AVERAGE(P:P))/STDEV(P:P)</f>
        <v>0.72680077564973011</v>
      </c>
      <c r="AA306" s="38">
        <f>(Таблица2[[#This Row],[Максимальный выданный кредит]]-AVERAGE(Q:Q))/STDEV(Q:Q)</f>
        <v>6.5604910109539491E-2</v>
      </c>
    </row>
    <row r="307" spans="1:27" x14ac:dyDescent="0.2">
      <c r="A307" s="8">
        <v>434</v>
      </c>
      <c r="B307" s="8" t="s">
        <v>535</v>
      </c>
      <c r="C307" s="8" t="s">
        <v>16</v>
      </c>
      <c r="D307" s="21">
        <v>396286</v>
      </c>
      <c r="E307" s="8" t="s">
        <v>17</v>
      </c>
      <c r="F307" s="8">
        <v>741</v>
      </c>
      <c r="G307" s="22">
        <v>2528767</v>
      </c>
      <c r="H307" s="8" t="s">
        <v>22</v>
      </c>
      <c r="I307" s="8" t="s">
        <v>19</v>
      </c>
      <c r="J307" s="8" t="s">
        <v>23</v>
      </c>
      <c r="K307" s="23">
        <v>17111.400000000001</v>
      </c>
      <c r="L307">
        <v>19.5</v>
      </c>
      <c r="M307" s="8">
        <v>4</v>
      </c>
      <c r="N307" s="8">
        <v>11</v>
      </c>
      <c r="O307" s="8">
        <v>0</v>
      </c>
      <c r="P307" s="8">
        <v>174781</v>
      </c>
      <c r="Q307" s="8">
        <v>535414</v>
      </c>
      <c r="R307" s="8">
        <f>(Таблица2[[#This Row],[Кредитный рейтинг]]-MIN(F:F))/(MAX(F:F)-MIN(F:F))</f>
        <v>0.93939393939393945</v>
      </c>
      <c r="S307">
        <f>(Таблица2[[#This Row],[Срок кредитной истории (лет)]]-MIN(L:L))/(MAX(L:L)-MIN(L:L))</f>
        <v>0.3289473684210526</v>
      </c>
      <c r="T307" s="8">
        <f>(Таблица2[[#This Row],[Срок с последнего нарушения кредитного договора (мес.)]]-MIN(M:M))/(MAX(M:M)-MIN(M:M))</f>
        <v>4.878048780487805E-2</v>
      </c>
      <c r="U307">
        <f>(Таблица2[[#This Row],[Количество кредитных карт]]-MIN(N:N))/(MAX(N:N)-MIN(N:N))</f>
        <v>0.21951219512195122</v>
      </c>
      <c r="V307" s="37">
        <f>(Таблица2[[#This Row],[Число нарушений кредитных договоров]]-MIN(O:O))/(MAX(O:O)-MIN(O:O))</f>
        <v>0</v>
      </c>
      <c r="W307" s="37">
        <f>((Таблица2[[#This Row],[Размер кредита]]-AVERAGE(D:D)))/STDEV(D:D)</f>
        <v>0.45686864728115728</v>
      </c>
      <c r="X307" s="37">
        <f>((Таблица2[[#This Row],[Годовой доход]]-AVERAGE(G:G)))/STDEV(G:G)</f>
        <v>1.4252059272725472</v>
      </c>
      <c r="Y307" s="38">
        <f>(Таблица2[[#This Row],[Годовой доход]]-AVERAGE(G:G))/STDEV(G:G)</f>
        <v>1.4252059272725472</v>
      </c>
      <c r="Z307" s="38">
        <f>(Таблица2[[#This Row],[Текущий баланс кредитов]]-AVERAGE(P:P))/STDEV(P:P)</f>
        <v>-0.33176417825029186</v>
      </c>
      <c r="AA307" s="38">
        <f>(Таблица2[[#This Row],[Максимальный выданный кредит]]-AVERAGE(Q:Q))/STDEV(Q:Q)</f>
        <v>-4.3050071627053904E-2</v>
      </c>
    </row>
    <row r="308" spans="1:27" x14ac:dyDescent="0.2">
      <c r="A308" s="8">
        <v>435</v>
      </c>
      <c r="B308" s="8" t="s">
        <v>537</v>
      </c>
      <c r="C308" s="8" t="s">
        <v>34</v>
      </c>
      <c r="D308" s="21">
        <v>268664</v>
      </c>
      <c r="E308" s="8" t="s">
        <v>17</v>
      </c>
      <c r="F308" s="8">
        <v>727</v>
      </c>
      <c r="G308" s="22">
        <v>899954</v>
      </c>
      <c r="H308" s="8" t="s">
        <v>18</v>
      </c>
      <c r="I308" s="8" t="s">
        <v>19</v>
      </c>
      <c r="J308" s="8" t="s">
        <v>23</v>
      </c>
      <c r="K308" s="23">
        <v>17324.2</v>
      </c>
      <c r="L308">
        <v>13.8</v>
      </c>
      <c r="M308" s="8"/>
      <c r="N308" s="8">
        <v>13</v>
      </c>
      <c r="O308" s="8">
        <v>0</v>
      </c>
      <c r="P308" s="8">
        <v>223725</v>
      </c>
      <c r="Q308" s="8">
        <v>460130</v>
      </c>
      <c r="R308" s="8">
        <f>(Таблица2[[#This Row],[Кредитный рейтинг]]-MIN(F:F))/(MAX(F:F)-MIN(F:F))</f>
        <v>0.8545454545454545</v>
      </c>
      <c r="S308">
        <f>(Таблица2[[#This Row],[Срок кредитной истории (лет)]]-MIN(L:L))/(MAX(L:L)-MIN(L:L))</f>
        <v>0.20394736842105263</v>
      </c>
      <c r="T308" s="8">
        <f>(Таблица2[[#This Row],[Срок с последнего нарушения кредитного договора (мес.)]]-MIN(M:M))/(MAX(M:M)-MIN(M:M))</f>
        <v>0</v>
      </c>
      <c r="U308">
        <f>(Таблица2[[#This Row],[Количество кредитных карт]]-MIN(N:N))/(MAX(N:N)-MIN(N:N))</f>
        <v>0.26829268292682928</v>
      </c>
      <c r="V308" s="37">
        <f>(Таблица2[[#This Row],[Число нарушений кредитных договоров]]-MIN(O:O))/(MAX(O:O)-MIN(O:O))</f>
        <v>0</v>
      </c>
      <c r="W308" s="37">
        <f>((Таблица2[[#This Row],[Размер кредита]]-AVERAGE(D:D)))/STDEV(D:D)</f>
        <v>-0.22534386542829399</v>
      </c>
      <c r="X308" s="37">
        <f>((Таблица2[[#This Row],[Годовой доход]]-AVERAGE(G:G)))/STDEV(G:G)</f>
        <v>-0.54936575037934476</v>
      </c>
      <c r="Y308" s="38">
        <f>(Таблица2[[#This Row],[Годовой доход]]-AVERAGE(G:G))/STDEV(G:G)</f>
        <v>-0.54936575037934476</v>
      </c>
      <c r="Z308" s="38">
        <f>(Таблица2[[#This Row],[Текущий баланс кредитов]]-AVERAGE(P:P))/STDEV(P:P)</f>
        <v>-0.16527884207308591</v>
      </c>
      <c r="AA308" s="38">
        <f>(Таблица2[[#This Row],[Максимальный выданный кредит]]-AVERAGE(Q:Q))/STDEV(Q:Q)</f>
        <v>-6.1863882662960529E-2</v>
      </c>
    </row>
    <row r="309" spans="1:27" x14ac:dyDescent="0.2">
      <c r="A309" s="8">
        <v>436</v>
      </c>
      <c r="B309" s="8" t="s">
        <v>538</v>
      </c>
      <c r="C309" s="8" t="s">
        <v>16</v>
      </c>
      <c r="D309" s="21">
        <v>405746</v>
      </c>
      <c r="E309" s="8" t="s">
        <v>17</v>
      </c>
      <c r="F309" s="8">
        <v>742</v>
      </c>
      <c r="G309" s="22">
        <v>1168044</v>
      </c>
      <c r="H309" s="8" t="s">
        <v>31</v>
      </c>
      <c r="I309" s="8" t="s">
        <v>19</v>
      </c>
      <c r="J309" s="8" t="s">
        <v>23</v>
      </c>
      <c r="K309" s="23">
        <v>21511.42</v>
      </c>
      <c r="L309">
        <v>16.5</v>
      </c>
      <c r="M309" s="8"/>
      <c r="N309" s="8">
        <v>9</v>
      </c>
      <c r="O309" s="8">
        <v>1</v>
      </c>
      <c r="P309" s="8">
        <v>286748</v>
      </c>
      <c r="Q309" s="8">
        <v>378598</v>
      </c>
      <c r="R309" s="8">
        <f>(Таблица2[[#This Row],[Кредитный рейтинг]]-MIN(F:F))/(MAX(F:F)-MIN(F:F))</f>
        <v>0.94545454545454544</v>
      </c>
      <c r="S309">
        <f>(Таблица2[[#This Row],[Срок кредитной истории (лет)]]-MIN(L:L))/(MAX(L:L)-MIN(L:L))</f>
        <v>0.26315789473684209</v>
      </c>
      <c r="T309" s="8">
        <f>(Таблица2[[#This Row],[Срок с последнего нарушения кредитного договора (мес.)]]-MIN(M:M))/(MAX(M:M)-MIN(M:M))</f>
        <v>0</v>
      </c>
      <c r="U309">
        <f>(Таблица2[[#This Row],[Количество кредитных карт]]-MIN(N:N))/(MAX(N:N)-MIN(N:N))</f>
        <v>0.17073170731707318</v>
      </c>
      <c r="V309" s="37">
        <f>(Таблица2[[#This Row],[Число нарушений кредитных договоров]]-MIN(O:O))/(MAX(O:O)-MIN(O:O))</f>
        <v>0.14285714285714285</v>
      </c>
      <c r="W309" s="37">
        <f>((Таблица2[[#This Row],[Размер кредита]]-AVERAGE(D:D)))/STDEV(D:D)</f>
        <v>0.50743775268799474</v>
      </c>
      <c r="X309" s="37">
        <f>((Таблица2[[#This Row],[Годовой доход]]-AVERAGE(G:G)))/STDEV(G:G)</f>
        <v>-0.22436655092446825</v>
      </c>
      <c r="Y309" s="38">
        <f>(Таблица2[[#This Row],[Годовой доход]]-AVERAGE(G:G))/STDEV(G:G)</f>
        <v>-0.22436655092446825</v>
      </c>
      <c r="Z309" s="38">
        <f>(Таблица2[[#This Row],[Текущий баланс кредитов]]-AVERAGE(P:P))/STDEV(P:P)</f>
        <v>4.9096880015342736E-2</v>
      </c>
      <c r="AA309" s="38">
        <f>(Таблица2[[#This Row],[Максимальный выданный кредит]]-AVERAGE(Q:Q))/STDEV(Q:Q)</f>
        <v>-8.22390970694684E-2</v>
      </c>
    </row>
    <row r="310" spans="1:27" x14ac:dyDescent="0.2">
      <c r="A310" s="7">
        <v>437</v>
      </c>
      <c r="B310" s="7" t="s">
        <v>539</v>
      </c>
      <c r="C310" s="7" t="s">
        <v>16</v>
      </c>
      <c r="D310" s="18">
        <v>188166</v>
      </c>
      <c r="E310" s="7" t="s">
        <v>17</v>
      </c>
      <c r="F310" s="7">
        <v>747</v>
      </c>
      <c r="G310" s="19">
        <v>2408554</v>
      </c>
      <c r="H310" s="7" t="s">
        <v>22</v>
      </c>
      <c r="I310" s="7" t="s">
        <v>32</v>
      </c>
      <c r="J310" s="7" t="s">
        <v>23</v>
      </c>
      <c r="K310" s="20">
        <v>7587.08</v>
      </c>
      <c r="L310">
        <v>13.7</v>
      </c>
      <c r="M310" s="7"/>
      <c r="N310" s="7">
        <v>7</v>
      </c>
      <c r="O310" s="7">
        <v>1</v>
      </c>
      <c r="P310" s="7">
        <v>85975</v>
      </c>
      <c r="Q310" s="7">
        <v>143440</v>
      </c>
      <c r="R310" s="8">
        <f>(Таблица2[[#This Row],[Кредитный рейтинг]]-MIN(F:F))/(MAX(F:F)-MIN(F:F))</f>
        <v>0.97575757575757571</v>
      </c>
      <c r="S310">
        <f>(Таблица2[[#This Row],[Срок кредитной истории (лет)]]-MIN(L:L))/(MAX(L:L)-MIN(L:L))</f>
        <v>0.20175438596491227</v>
      </c>
      <c r="T310" s="8">
        <f>(Таблица2[[#This Row],[Срок с последнего нарушения кредитного договора (мес.)]]-MIN(M:M))/(MAX(M:M)-MIN(M:M))</f>
        <v>0</v>
      </c>
      <c r="U310">
        <f>(Таблица2[[#This Row],[Количество кредитных карт]]-MIN(N:N))/(MAX(N:N)-MIN(N:N))</f>
        <v>0.12195121951219512</v>
      </c>
      <c r="V310" s="37">
        <f>(Таблица2[[#This Row],[Число нарушений кредитных договоров]]-MIN(O:O))/(MAX(O:O)-MIN(O:O))</f>
        <v>0.14285714285714285</v>
      </c>
      <c r="W310" s="37">
        <f>((Таблица2[[#This Row],[Размер кредита]]-AVERAGE(D:D)))/STDEV(D:D)</f>
        <v>-0.65565167166926663</v>
      </c>
      <c r="X310" s="37">
        <f>((Таблица2[[#This Row],[Годовой доход]]-AVERAGE(G:G)))/STDEV(G:G)</f>
        <v>1.2794745357097546</v>
      </c>
      <c r="Y310" s="38">
        <f>(Таблица2[[#This Row],[Годовой доход]]-AVERAGE(G:G))/STDEV(G:G)</f>
        <v>1.2794745357097546</v>
      </c>
      <c r="Z310" s="38">
        <f>(Таблица2[[#This Row],[Текущий баланс кредитов]]-AVERAGE(P:P))/STDEV(P:P)</f>
        <v>-0.63384199707492728</v>
      </c>
      <c r="AA310" s="38">
        <f>(Таблица2[[#This Row],[Максимальный выданный кредит]]-AVERAGE(Q:Q))/STDEV(Q:Q)</f>
        <v>-0.14100614153551339</v>
      </c>
    </row>
    <row r="311" spans="1:27" x14ac:dyDescent="0.2">
      <c r="A311" s="8">
        <v>438</v>
      </c>
      <c r="B311" s="8" t="s">
        <v>540</v>
      </c>
      <c r="C311" s="8" t="s">
        <v>16</v>
      </c>
      <c r="D311" s="21">
        <v>358578</v>
      </c>
      <c r="E311" s="8" t="s">
        <v>17</v>
      </c>
      <c r="F311" s="8">
        <v>711</v>
      </c>
      <c r="G311" s="22">
        <v>1509721</v>
      </c>
      <c r="H311" s="8" t="s">
        <v>53</v>
      </c>
      <c r="I311" s="8" t="s">
        <v>19</v>
      </c>
      <c r="J311" s="8" t="s">
        <v>23</v>
      </c>
      <c r="K311" s="23">
        <v>3157.8</v>
      </c>
      <c r="L311">
        <v>8.6999999999999993</v>
      </c>
      <c r="M311" s="8"/>
      <c r="N311" s="8">
        <v>3</v>
      </c>
      <c r="O311" s="8">
        <v>0</v>
      </c>
      <c r="P311" s="8">
        <v>58862</v>
      </c>
      <c r="Q311" s="8">
        <v>91850</v>
      </c>
      <c r="R311" s="8">
        <f>(Таблица2[[#This Row],[Кредитный рейтинг]]-MIN(F:F))/(MAX(F:F)-MIN(F:F))</f>
        <v>0.75757575757575757</v>
      </c>
      <c r="S311">
        <f>(Таблица2[[#This Row],[Срок кредитной истории (лет)]]-MIN(L:L))/(MAX(L:L)-MIN(L:L))</f>
        <v>9.2105263157894718E-2</v>
      </c>
      <c r="T311" s="8">
        <f>(Таблица2[[#This Row],[Срок с последнего нарушения кредитного договора (мес.)]]-MIN(M:M))/(MAX(M:M)-MIN(M:M))</f>
        <v>0</v>
      </c>
      <c r="U311">
        <f>(Таблица2[[#This Row],[Количество кредитных карт]]-MIN(N:N))/(MAX(N:N)-MIN(N:N))</f>
        <v>2.4390243902439025E-2</v>
      </c>
      <c r="V311" s="37">
        <f>(Таблица2[[#This Row],[Число нарушений кредитных договоров]]-MIN(O:O))/(MAX(O:O)-MIN(O:O))</f>
        <v>0</v>
      </c>
      <c r="W311" s="37">
        <f>((Таблица2[[#This Row],[Размер кредита]]-AVERAGE(D:D)))/STDEV(D:D)</f>
        <v>0.25529784107808895</v>
      </c>
      <c r="X311" s="37">
        <f>((Таблица2[[#This Row],[Годовой доход]]-AVERAGE(G:G)))/STDEV(G:G)</f>
        <v>0.18984043729644198</v>
      </c>
      <c r="Y311" s="38">
        <f>(Таблица2[[#This Row],[Годовой доход]]-AVERAGE(G:G))/STDEV(G:G)</f>
        <v>0.18984043729644198</v>
      </c>
      <c r="Z311" s="38">
        <f>(Таблица2[[#This Row],[Текущий баланс кредитов]]-AVERAGE(P:P))/STDEV(P:P)</f>
        <v>-0.72606815185942764</v>
      </c>
      <c r="AA311" s="38">
        <f>(Таблица2[[#This Row],[Максимальный выданный кредит]]-AVERAGE(Q:Q))/STDEV(Q:Q)</f>
        <v>-0.15389871514135822</v>
      </c>
    </row>
    <row r="312" spans="1:27" x14ac:dyDescent="0.2">
      <c r="A312" s="7">
        <v>439</v>
      </c>
      <c r="B312" s="7" t="s">
        <v>541</v>
      </c>
      <c r="C312" s="7" t="s">
        <v>16</v>
      </c>
      <c r="D312" s="18">
        <v>94534</v>
      </c>
      <c r="E312" s="7" t="s">
        <v>17</v>
      </c>
      <c r="F312" s="7">
        <v>718</v>
      </c>
      <c r="G312" s="19">
        <v>777556</v>
      </c>
      <c r="H312" s="7" t="s">
        <v>42</v>
      </c>
      <c r="I312" s="7" t="s">
        <v>32</v>
      </c>
      <c r="J312" s="7" t="s">
        <v>23</v>
      </c>
      <c r="K312" s="20">
        <v>12894.35</v>
      </c>
      <c r="L312">
        <v>12.6</v>
      </c>
      <c r="M312" s="7"/>
      <c r="N312" s="7">
        <v>8</v>
      </c>
      <c r="O312" s="7">
        <v>0</v>
      </c>
      <c r="P312" s="7">
        <v>49286</v>
      </c>
      <c r="Q312" s="7">
        <v>72050</v>
      </c>
      <c r="R312" s="8">
        <f>(Таблица2[[#This Row],[Кредитный рейтинг]]-MIN(F:F))/(MAX(F:F)-MIN(F:F))</f>
        <v>0.8</v>
      </c>
      <c r="S312">
        <f>(Таблица2[[#This Row],[Срок кредитной истории (лет)]]-MIN(L:L))/(MAX(L:L)-MIN(L:L))</f>
        <v>0.17763157894736842</v>
      </c>
      <c r="T312" s="8">
        <f>(Таблица2[[#This Row],[Срок с последнего нарушения кредитного договора (мес.)]]-MIN(M:M))/(MAX(M:M)-MIN(M:M))</f>
        <v>0</v>
      </c>
      <c r="U312">
        <f>(Таблица2[[#This Row],[Количество кредитных карт]]-MIN(N:N))/(MAX(N:N)-MIN(N:N))</f>
        <v>0.14634146341463414</v>
      </c>
      <c r="V312" s="37">
        <f>(Таблица2[[#This Row],[Число нарушений кредитных договоров]]-MIN(O:O))/(MAX(O:O)-MIN(O:O))</f>
        <v>0</v>
      </c>
      <c r="W312" s="37">
        <f>((Таблица2[[#This Row],[Размер кредита]]-AVERAGE(D:D)))/STDEV(D:D)</f>
        <v>-1.1561682126262438</v>
      </c>
      <c r="X312" s="37">
        <f>((Таблица2[[#This Row],[Годовой доход]]-AVERAGE(G:G)))/STDEV(G:G)</f>
        <v>-0.6977459660340799</v>
      </c>
      <c r="Y312" s="38">
        <f>(Таблица2[[#This Row],[Годовой доход]]-AVERAGE(G:G))/STDEV(G:G)</f>
        <v>-0.6977459660340799</v>
      </c>
      <c r="Z312" s="38">
        <f>(Таблица2[[#This Row],[Текущий баланс кредитов]]-AVERAGE(P:P))/STDEV(P:P)</f>
        <v>-0.75864136980714181</v>
      </c>
      <c r="AA312" s="38">
        <f>(Таблица2[[#This Row],[Максимальный выданный кредит]]-AVERAGE(Q:Q))/STDEV(Q:Q)</f>
        <v>-0.15884682441439035</v>
      </c>
    </row>
    <row r="313" spans="1:27" x14ac:dyDescent="0.2">
      <c r="A313" s="7">
        <v>440</v>
      </c>
      <c r="B313" s="7" t="s">
        <v>542</v>
      </c>
      <c r="C313" s="7" t="s">
        <v>16</v>
      </c>
      <c r="D313" s="18">
        <v>767624</v>
      </c>
      <c r="E313" s="7" t="s">
        <v>17</v>
      </c>
      <c r="F313" s="7">
        <v>733</v>
      </c>
      <c r="G313" s="19">
        <v>2083825</v>
      </c>
      <c r="H313" s="7" t="s">
        <v>37</v>
      </c>
      <c r="I313" s="7" t="s">
        <v>19</v>
      </c>
      <c r="J313" s="7" t="s">
        <v>23</v>
      </c>
      <c r="K313" s="20">
        <v>22574.85</v>
      </c>
      <c r="L313">
        <v>18.399999999999999</v>
      </c>
      <c r="M313" s="7"/>
      <c r="N313" s="7">
        <v>12</v>
      </c>
      <c r="O313" s="7">
        <v>0</v>
      </c>
      <c r="P313" s="7">
        <v>434910</v>
      </c>
      <c r="Q313" s="7">
        <v>1243396</v>
      </c>
      <c r="R313" s="8">
        <f>(Таблица2[[#This Row],[Кредитный рейтинг]]-MIN(F:F))/(MAX(F:F)-MIN(F:F))</f>
        <v>0.89090909090909087</v>
      </c>
      <c r="S313">
        <f>(Таблица2[[#This Row],[Срок кредитной истории (лет)]]-MIN(L:L))/(MAX(L:L)-MIN(L:L))</f>
        <v>0.30482456140350872</v>
      </c>
      <c r="T313" s="8">
        <f>(Таблица2[[#This Row],[Срок с последнего нарушения кредитного договора (мес.)]]-MIN(M:M))/(MAX(M:M)-MIN(M:M))</f>
        <v>0</v>
      </c>
      <c r="U313">
        <f>(Таблица2[[#This Row],[Количество кредитных карт]]-MIN(N:N))/(MAX(N:N)-MIN(N:N))</f>
        <v>0.24390243902439024</v>
      </c>
      <c r="V313" s="37">
        <f>(Таблица2[[#This Row],[Число нарушений кредитных договоров]]-MIN(O:O))/(MAX(O:O)-MIN(O:O))</f>
        <v>0</v>
      </c>
      <c r="W313" s="37">
        <f>((Таблица2[[#This Row],[Размер кредита]]-AVERAGE(D:D)))/STDEV(D:D)</f>
        <v>2.4418824383555977</v>
      </c>
      <c r="X313" s="37">
        <f>((Таблица2[[#This Row],[Годовой доход]]-AVERAGE(G:G)))/STDEV(G:G)</f>
        <v>0.88581320914112993</v>
      </c>
      <c r="Y313" s="38">
        <f>(Таблица2[[#This Row],[Годовой доход]]-AVERAGE(G:G))/STDEV(G:G)</f>
        <v>0.88581320914112993</v>
      </c>
      <c r="Z313" s="38">
        <f>(Таблица2[[#This Row],[Текущий баланс кредитов]]-AVERAGE(P:P))/STDEV(P:P)</f>
        <v>0.5530769465952543</v>
      </c>
      <c r="AA313" s="38">
        <f>(Таблица2[[#This Row],[Максимальный выданный кредит]]-AVERAGE(Q:Q))/STDEV(Q:Q)</f>
        <v>0.13387782227899842</v>
      </c>
    </row>
    <row r="314" spans="1:27" x14ac:dyDescent="0.2">
      <c r="A314" s="7">
        <v>441</v>
      </c>
      <c r="B314" s="7" t="s">
        <v>544</v>
      </c>
      <c r="C314" s="7" t="s">
        <v>16</v>
      </c>
      <c r="D314" s="18">
        <v>403964</v>
      </c>
      <c r="E314" s="7" t="s">
        <v>17</v>
      </c>
      <c r="F314" s="7">
        <v>744</v>
      </c>
      <c r="G314" s="19">
        <v>1763561</v>
      </c>
      <c r="H314" s="7" t="s">
        <v>22</v>
      </c>
      <c r="I314" s="7" t="s">
        <v>19</v>
      </c>
      <c r="J314" s="7" t="s">
        <v>23</v>
      </c>
      <c r="K314" s="20">
        <v>17929.349999999999</v>
      </c>
      <c r="L314">
        <v>38</v>
      </c>
      <c r="M314" s="7"/>
      <c r="N314" s="7">
        <v>11</v>
      </c>
      <c r="O314" s="7">
        <v>0</v>
      </c>
      <c r="P314" s="7">
        <v>389101</v>
      </c>
      <c r="Q314" s="7">
        <v>843678</v>
      </c>
      <c r="R314" s="8">
        <f>(Таблица2[[#This Row],[Кредитный рейтинг]]-MIN(F:F))/(MAX(F:F)-MIN(F:F))</f>
        <v>0.95757575757575752</v>
      </c>
      <c r="S314">
        <f>(Таблица2[[#This Row],[Срок кредитной истории (лет)]]-MIN(L:L))/(MAX(L:L)-MIN(L:L))</f>
        <v>0.73464912280701755</v>
      </c>
      <c r="T314" s="8">
        <f>(Таблица2[[#This Row],[Срок с последнего нарушения кредитного договора (мес.)]]-MIN(M:M))/(MAX(M:M)-MIN(M:M))</f>
        <v>0</v>
      </c>
      <c r="U314">
        <f>(Таблица2[[#This Row],[Количество кредитных карт]]-MIN(N:N))/(MAX(N:N)-MIN(N:N))</f>
        <v>0.21951219512195122</v>
      </c>
      <c r="V314" s="37">
        <f>(Таблица2[[#This Row],[Число нарушений кредитных договоров]]-MIN(O:O))/(MAX(O:O)-MIN(O:O))</f>
        <v>0</v>
      </c>
      <c r="W314" s="37">
        <f>((Таблица2[[#This Row],[Размер кредита]]-AVERAGE(D:D)))/STDEV(D:D)</f>
        <v>0.4979119444601951</v>
      </c>
      <c r="X314" s="37">
        <f>((Таблица2[[#This Row],[Годовой доход]]-AVERAGE(G:G)))/STDEV(G:G)</f>
        <v>0.49756469702125766</v>
      </c>
      <c r="Y314" s="38">
        <f>(Таблица2[[#This Row],[Годовой доход]]-AVERAGE(G:G))/STDEV(G:G)</f>
        <v>0.49756469702125766</v>
      </c>
      <c r="Z314" s="38">
        <f>(Таблица2[[#This Row],[Текущий баланс кредитов]]-AVERAGE(P:P))/STDEV(P:P)</f>
        <v>0.39725546153188335</v>
      </c>
      <c r="AA314" s="38">
        <f>(Таблица2[[#This Row],[Максимальный выданный кредит]]-AVERAGE(Q:Q))/STDEV(Q:Q)</f>
        <v>3.3986491854864159E-2</v>
      </c>
    </row>
    <row r="315" spans="1:27" x14ac:dyDescent="0.2">
      <c r="A315" s="8">
        <v>442</v>
      </c>
      <c r="B315" s="8" t="s">
        <v>545</v>
      </c>
      <c r="C315" s="8" t="s">
        <v>16</v>
      </c>
      <c r="D315" s="21">
        <v>531168</v>
      </c>
      <c r="E315" s="8" t="s">
        <v>28</v>
      </c>
      <c r="F315" s="8">
        <v>724</v>
      </c>
      <c r="G315" s="22">
        <v>1834944</v>
      </c>
      <c r="H315" s="8" t="s">
        <v>22</v>
      </c>
      <c r="I315" s="8" t="s">
        <v>19</v>
      </c>
      <c r="J315" s="8" t="s">
        <v>23</v>
      </c>
      <c r="K315" s="23">
        <v>23242.7</v>
      </c>
      <c r="L315">
        <v>26.3</v>
      </c>
      <c r="M315" s="8">
        <v>75</v>
      </c>
      <c r="N315" s="8">
        <v>16</v>
      </c>
      <c r="O315" s="8">
        <v>0</v>
      </c>
      <c r="P315" s="8">
        <v>534033</v>
      </c>
      <c r="Q315" s="8">
        <v>942612</v>
      </c>
      <c r="R315" s="8">
        <f>(Таблица2[[#This Row],[Кредитный рейтинг]]-MIN(F:F))/(MAX(F:F)-MIN(F:F))</f>
        <v>0.83636363636363631</v>
      </c>
      <c r="S315">
        <f>(Таблица2[[#This Row],[Срок кредитной истории (лет)]]-MIN(L:L))/(MAX(L:L)-MIN(L:L))</f>
        <v>0.47807017543859648</v>
      </c>
      <c r="T315" s="8">
        <f>(Таблица2[[#This Row],[Срок с последнего нарушения кредитного договора (мес.)]]-MIN(M:M))/(MAX(M:M)-MIN(M:M))</f>
        <v>0.91463414634146345</v>
      </c>
      <c r="U315">
        <f>(Таблица2[[#This Row],[Количество кредитных карт]]-MIN(N:N))/(MAX(N:N)-MIN(N:N))</f>
        <v>0.34146341463414637</v>
      </c>
      <c r="V315" s="37">
        <f>(Таблица2[[#This Row],[Число нарушений кредитных договоров]]-MIN(O:O))/(MAX(O:O)-MIN(O:O))</f>
        <v>0</v>
      </c>
      <c r="W315" s="37">
        <f>((Таблица2[[#This Row],[Размер кредита]]-AVERAGE(D:D)))/STDEV(D:D)</f>
        <v>1.1778900083260884</v>
      </c>
      <c r="X315" s="37">
        <f>((Таблица2[[#This Row],[Годовой доход]]-AVERAGE(G:G)))/STDEV(G:G)</f>
        <v>0.58410062844237542</v>
      </c>
      <c r="Y315" s="38">
        <f>(Таблица2[[#This Row],[Годовой доход]]-AVERAGE(G:G))/STDEV(G:G)</f>
        <v>0.58410062844237542</v>
      </c>
      <c r="Z315" s="38">
        <f>(Таблица2[[#This Row],[Текущий баланс кредитов]]-AVERAGE(P:P))/STDEV(P:P)</f>
        <v>0.89024852999451032</v>
      </c>
      <c r="AA315" s="38">
        <f>(Таблица2[[#This Row],[Максимальный выданный кредит]]-AVERAGE(Q:Q))/STDEV(Q:Q)</f>
        <v>5.8710544522448053E-2</v>
      </c>
    </row>
    <row r="316" spans="1:27" x14ac:dyDescent="0.2">
      <c r="A316" s="8">
        <v>443</v>
      </c>
      <c r="B316" s="8" t="s">
        <v>547</v>
      </c>
      <c r="C316" s="8" t="s">
        <v>16</v>
      </c>
      <c r="D316" s="21">
        <v>390896</v>
      </c>
      <c r="E316" s="8" t="s">
        <v>17</v>
      </c>
      <c r="F316" s="8">
        <v>735</v>
      </c>
      <c r="G316" s="22">
        <v>804460</v>
      </c>
      <c r="H316" s="8" t="s">
        <v>55</v>
      </c>
      <c r="I316" s="8" t="s">
        <v>32</v>
      </c>
      <c r="J316" s="8" t="s">
        <v>23</v>
      </c>
      <c r="K316" s="23">
        <v>11932.95</v>
      </c>
      <c r="L316">
        <v>16.8</v>
      </c>
      <c r="M316" s="8"/>
      <c r="N316" s="8">
        <v>14</v>
      </c>
      <c r="O316" s="8">
        <v>1</v>
      </c>
      <c r="P316" s="8">
        <v>335027</v>
      </c>
      <c r="Q316" s="8">
        <v>1251360</v>
      </c>
      <c r="R316" s="8">
        <f>(Таблица2[[#This Row],[Кредитный рейтинг]]-MIN(F:F))/(MAX(F:F)-MIN(F:F))</f>
        <v>0.90303030303030307</v>
      </c>
      <c r="S316">
        <f>(Таблица2[[#This Row],[Срок кредитной истории (лет)]]-MIN(L:L))/(MAX(L:L)-MIN(L:L))</f>
        <v>0.26973684210526316</v>
      </c>
      <c r="T316" s="8">
        <f>(Таблица2[[#This Row],[Срок с последнего нарушения кредитного договора (мес.)]]-MIN(M:M))/(MAX(M:M)-MIN(M:M))</f>
        <v>0</v>
      </c>
      <c r="U316">
        <f>(Таблица2[[#This Row],[Количество кредитных карт]]-MIN(N:N))/(MAX(N:N)-MIN(N:N))</f>
        <v>0.29268292682926828</v>
      </c>
      <c r="V316" s="37">
        <f>(Таблица2[[#This Row],[Число нарушений кредитных договоров]]-MIN(O:O))/(MAX(O:O)-MIN(O:O))</f>
        <v>0.14285714285714285</v>
      </c>
      <c r="W316" s="37">
        <f>((Таблица2[[#This Row],[Размер кредита]]-AVERAGE(D:D)))/STDEV(D:D)</f>
        <v>0.42805601745633126</v>
      </c>
      <c r="X316" s="37">
        <f>((Таблица2[[#This Row],[Годовой доход]]-AVERAGE(G:G)))/STDEV(G:G)</f>
        <v>-0.66513087982372521</v>
      </c>
      <c r="Y316" s="38">
        <f>(Таблица2[[#This Row],[Годовой доход]]-AVERAGE(G:G))/STDEV(G:G)</f>
        <v>-0.66513087982372521</v>
      </c>
      <c r="Z316" s="38">
        <f>(Таблица2[[#This Row],[Текущий баланс кредитов]]-AVERAGE(P:P))/STDEV(P:P)</f>
        <v>0.2133201871684019</v>
      </c>
      <c r="AA316" s="38">
        <f>(Таблица2[[#This Row],[Максимальный выданный кредит]]-AVERAGE(Q:Q))/STDEV(Q:Q)</f>
        <v>0.1358680617865958</v>
      </c>
    </row>
    <row r="317" spans="1:27" x14ac:dyDescent="0.2">
      <c r="A317" s="7">
        <v>444</v>
      </c>
      <c r="B317" s="7" t="s">
        <v>549</v>
      </c>
      <c r="C317" s="7" t="s">
        <v>16</v>
      </c>
      <c r="D317" s="18">
        <v>134794</v>
      </c>
      <c r="E317" s="7" t="s">
        <v>17</v>
      </c>
      <c r="F317" s="7">
        <v>736</v>
      </c>
      <c r="G317" s="19">
        <v>927523</v>
      </c>
      <c r="H317" s="7"/>
      <c r="I317" s="7" t="s">
        <v>32</v>
      </c>
      <c r="J317" s="7" t="s">
        <v>23</v>
      </c>
      <c r="K317" s="20">
        <v>11439.33</v>
      </c>
      <c r="L317">
        <v>21.5</v>
      </c>
      <c r="M317" s="7">
        <v>49</v>
      </c>
      <c r="N317" s="7">
        <v>7</v>
      </c>
      <c r="O317" s="7">
        <v>1</v>
      </c>
      <c r="P317" s="7">
        <v>72371</v>
      </c>
      <c r="Q317" s="7">
        <v>130306</v>
      </c>
      <c r="R317" s="8">
        <f>(Таблица2[[#This Row],[Кредитный рейтинг]]-MIN(F:F))/(MAX(F:F)-MIN(F:F))</f>
        <v>0.90909090909090906</v>
      </c>
      <c r="S317">
        <f>(Таблица2[[#This Row],[Срок кредитной истории (лет)]]-MIN(L:L))/(MAX(L:L)-MIN(L:L))</f>
        <v>0.37280701754385964</v>
      </c>
      <c r="T317" s="8">
        <f>(Таблица2[[#This Row],[Срок с последнего нарушения кредитного договора (мес.)]]-MIN(M:M))/(MAX(M:M)-MIN(M:M))</f>
        <v>0.59756097560975607</v>
      </c>
      <c r="U317">
        <f>(Таблица2[[#This Row],[Количество кредитных карт]]-MIN(N:N))/(MAX(N:N)-MIN(N:N))</f>
        <v>0.12195121951219512</v>
      </c>
      <c r="V317" s="37">
        <f>(Таблица2[[#This Row],[Число нарушений кредитных договоров]]-MIN(O:O))/(MAX(O:O)-MIN(O:O))</f>
        <v>0.14285714285714285</v>
      </c>
      <c r="W317" s="37">
        <f>((Таблица2[[#This Row],[Размер кредита]]-AVERAGE(D:D)))/STDEV(D:D)</f>
        <v>-0.94095550822040064</v>
      </c>
      <c r="X317" s="37">
        <f>((Таблица2[[#This Row],[Годовой доход]]-AVERAGE(G:G)))/STDEV(G:G)</f>
        <v>-0.51594450031492045</v>
      </c>
      <c r="Y317" s="38">
        <f>(Таблица2[[#This Row],[Годовой доход]]-AVERAGE(G:G))/STDEV(G:G)</f>
        <v>-0.51594450031492045</v>
      </c>
      <c r="Z317" s="38">
        <f>(Таблица2[[#This Row],[Текущий баланс кредитов]]-AVERAGE(P:P))/STDEV(P:P)</f>
        <v>-0.68011664796890225</v>
      </c>
      <c r="AA317" s="38">
        <f>(Таблица2[[#This Row],[Максимальный выданный кредит]]-AVERAGE(Q:Q))/STDEV(Q:Q)</f>
        <v>-0.14428838735329136</v>
      </c>
    </row>
    <row r="318" spans="1:27" x14ac:dyDescent="0.2">
      <c r="A318" s="8">
        <v>446</v>
      </c>
      <c r="B318" s="8" t="s">
        <v>550</v>
      </c>
      <c r="C318" s="8" t="s">
        <v>16</v>
      </c>
      <c r="D318" s="21">
        <v>134596</v>
      </c>
      <c r="E318" s="8" t="s">
        <v>17</v>
      </c>
      <c r="F318" s="8">
        <v>723</v>
      </c>
      <c r="G318" s="22">
        <v>1356201</v>
      </c>
      <c r="H318" s="8" t="s">
        <v>74</v>
      </c>
      <c r="I318" s="8" t="s">
        <v>19</v>
      </c>
      <c r="J318" s="8" t="s">
        <v>23</v>
      </c>
      <c r="K318" s="23">
        <v>18308.78</v>
      </c>
      <c r="L318">
        <v>18.8</v>
      </c>
      <c r="M318" s="8">
        <v>10</v>
      </c>
      <c r="N318" s="8">
        <v>19</v>
      </c>
      <c r="O318" s="8">
        <v>0</v>
      </c>
      <c r="P318" s="8">
        <v>286596</v>
      </c>
      <c r="Q318" s="8">
        <v>707586</v>
      </c>
      <c r="R318" s="8">
        <f>(Таблица2[[#This Row],[Кредитный рейтинг]]-MIN(F:F))/(MAX(F:F)-MIN(F:F))</f>
        <v>0.83030303030303032</v>
      </c>
      <c r="S318">
        <f>(Таблица2[[#This Row],[Срок кредитной истории (лет)]]-MIN(L:L))/(MAX(L:L)-MIN(L:L))</f>
        <v>0.31359649122807021</v>
      </c>
      <c r="T318" s="8">
        <f>(Таблица2[[#This Row],[Срок с последнего нарушения кредитного договора (мес.)]]-MIN(M:M))/(MAX(M:M)-MIN(M:M))</f>
        <v>0.12195121951219512</v>
      </c>
      <c r="U318">
        <f>(Таблица2[[#This Row],[Количество кредитных карт]]-MIN(N:N))/(MAX(N:N)-MIN(N:N))</f>
        <v>0.41463414634146339</v>
      </c>
      <c r="V318" s="37">
        <f>(Таблица2[[#This Row],[Число нарушений кредитных договоров]]-MIN(O:O))/(MAX(O:O)-MIN(O:O))</f>
        <v>0</v>
      </c>
      <c r="W318" s="37">
        <f>((Таблица2[[#This Row],[Размер кредита]]-AVERAGE(D:D)))/STDEV(D:D)</f>
        <v>-0.94201393135682288</v>
      </c>
      <c r="X318" s="37">
        <f>((Таблица2[[#This Row],[Годовой доход]]-AVERAGE(G:G)))/STDEV(G:G)</f>
        <v>3.7317532712540452E-3</v>
      </c>
      <c r="Y318" s="38">
        <f>(Таблица2[[#This Row],[Годовой доход]]-AVERAGE(G:G))/STDEV(G:G)</f>
        <v>3.7317532712540452E-3</v>
      </c>
      <c r="Z318" s="38">
        <f>(Таблица2[[#This Row],[Текущий баланс кредитов]]-AVERAGE(P:P))/STDEV(P:P)</f>
        <v>4.8579844809823462E-2</v>
      </c>
      <c r="AA318" s="38">
        <f>(Таблица2[[#This Row],[Максимальный выданный кредит]]-AVERAGE(Q:Q))/STDEV(Q:Q)</f>
        <v>-2.3512548443372976E-5</v>
      </c>
    </row>
    <row r="319" spans="1:27" x14ac:dyDescent="0.2">
      <c r="A319" s="7">
        <v>447</v>
      </c>
      <c r="B319" s="7" t="s">
        <v>551</v>
      </c>
      <c r="C319" s="7" t="s">
        <v>16</v>
      </c>
      <c r="D319" s="18">
        <v>311850</v>
      </c>
      <c r="E319" s="7" t="s">
        <v>28</v>
      </c>
      <c r="F319" s="7">
        <v>723</v>
      </c>
      <c r="G319" s="19">
        <v>694564</v>
      </c>
      <c r="H319" s="7" t="s">
        <v>22</v>
      </c>
      <c r="I319" s="7" t="s">
        <v>25</v>
      </c>
      <c r="J319" s="7" t="s">
        <v>23</v>
      </c>
      <c r="K319" s="20">
        <v>12270.77</v>
      </c>
      <c r="L319">
        <v>28.5</v>
      </c>
      <c r="M319" s="7"/>
      <c r="N319" s="7">
        <v>6</v>
      </c>
      <c r="O319" s="7">
        <v>0</v>
      </c>
      <c r="P319" s="7">
        <v>167238</v>
      </c>
      <c r="Q319" s="7">
        <v>338536</v>
      </c>
      <c r="R319" s="8">
        <f>(Таблица2[[#This Row],[Кредитный рейтинг]]-MIN(F:F))/(MAX(F:F)-MIN(F:F))</f>
        <v>0.83030303030303032</v>
      </c>
      <c r="S319">
        <f>(Таблица2[[#This Row],[Срок кредитной истории (лет)]]-MIN(L:L))/(MAX(L:L)-MIN(L:L))</f>
        <v>0.52631578947368418</v>
      </c>
      <c r="T319" s="8">
        <f>(Таблица2[[#This Row],[Срок с последнего нарушения кредитного договора (мес.)]]-MIN(M:M))/(MAX(M:M)-MIN(M:M))</f>
        <v>0</v>
      </c>
      <c r="U319">
        <f>(Таблица2[[#This Row],[Количество кредитных карт]]-MIN(N:N))/(MAX(N:N)-MIN(N:N))</f>
        <v>9.7560975609756101E-2</v>
      </c>
      <c r="V319" s="37">
        <f>(Таблица2[[#This Row],[Число нарушений кредитных договоров]]-MIN(O:O))/(MAX(O:O)-MIN(O:O))</f>
        <v>0</v>
      </c>
      <c r="W319" s="37">
        <f>((Таблица2[[#This Row],[Размер кредита]]-AVERAGE(D:D)))/STDEV(D:D)</f>
        <v>5.5099808824546556E-3</v>
      </c>
      <c r="X319" s="37">
        <f>((Таблица2[[#This Row],[Годовой доход]]-AVERAGE(G:G)))/STDEV(G:G)</f>
        <v>-0.79835521502195383</v>
      </c>
      <c r="Y319" s="38">
        <f>(Таблица2[[#This Row],[Годовой доход]]-AVERAGE(G:G))/STDEV(G:G)</f>
        <v>-0.79835521502195383</v>
      </c>
      <c r="Z319" s="38">
        <f>(Таблица2[[#This Row],[Текущий баланс кредитов]]-AVERAGE(P:P))/STDEV(P:P)</f>
        <v>-0.35742205032418584</v>
      </c>
      <c r="AA319" s="38">
        <f>(Таблица2[[#This Row],[Максимальный выданный кредит]]-AVERAGE(Q:Q))/STDEV(Q:Q)</f>
        <v>-9.2250771498570083E-2</v>
      </c>
    </row>
    <row r="320" spans="1:27" x14ac:dyDescent="0.2">
      <c r="A320" s="7">
        <v>449</v>
      </c>
      <c r="B320" s="7" t="s">
        <v>552</v>
      </c>
      <c r="C320" s="7" t="s">
        <v>16</v>
      </c>
      <c r="D320" s="18">
        <v>429000</v>
      </c>
      <c r="E320" s="7" t="s">
        <v>17</v>
      </c>
      <c r="F320" s="7">
        <v>746</v>
      </c>
      <c r="G320" s="19">
        <v>926250</v>
      </c>
      <c r="H320" s="7" t="s">
        <v>22</v>
      </c>
      <c r="I320" s="7" t="s">
        <v>19</v>
      </c>
      <c r="J320" s="7" t="s">
        <v>23</v>
      </c>
      <c r="K320" s="20">
        <v>27015.53</v>
      </c>
      <c r="L320">
        <v>22</v>
      </c>
      <c r="M320" s="7"/>
      <c r="N320" s="7">
        <v>8</v>
      </c>
      <c r="O320" s="7">
        <v>0</v>
      </c>
      <c r="P320" s="7">
        <v>473708</v>
      </c>
      <c r="Q320" s="7">
        <v>746240</v>
      </c>
      <c r="R320" s="8">
        <f>(Таблица2[[#This Row],[Кредитный рейтинг]]-MIN(F:F))/(MAX(F:F)-MIN(F:F))</f>
        <v>0.96969696969696972</v>
      </c>
      <c r="S320">
        <f>(Таблица2[[#This Row],[Срок кредитной истории (лет)]]-MIN(L:L))/(MAX(L:L)-MIN(L:L))</f>
        <v>0.38377192982456138</v>
      </c>
      <c r="T320" s="8">
        <f>(Таблица2[[#This Row],[Срок с последнего нарушения кредитного договора (мес.)]]-MIN(M:M))/(MAX(M:M)-MIN(M:M))</f>
        <v>0</v>
      </c>
      <c r="U320">
        <f>(Таблица2[[#This Row],[Количество кредитных карт]]-MIN(N:N))/(MAX(N:N)-MIN(N:N))</f>
        <v>0.14634146341463414</v>
      </c>
      <c r="V320" s="37">
        <f>(Таблица2[[#This Row],[Число нарушений кредитных договоров]]-MIN(O:O))/(MAX(O:O)-MIN(O:O))</f>
        <v>0</v>
      </c>
      <c r="W320" s="37">
        <f>((Таблица2[[#This Row],[Размер кредита]]-AVERAGE(D:D)))/STDEV(D:D)</f>
        <v>0.63174366993224396</v>
      </c>
      <c r="X320" s="37">
        <f>((Таблица2[[#This Row],[Годовой доход]]-AVERAGE(G:G)))/STDEV(G:G)</f>
        <v>-0.51748772826413925</v>
      </c>
      <c r="Y320" s="38">
        <f>(Таблица2[[#This Row],[Годовой доход]]-AVERAGE(G:G))/STDEV(G:G)</f>
        <v>-0.51748772826413925</v>
      </c>
      <c r="Z320" s="38">
        <f>(Таблица2[[#This Row],[Текущий баланс кредитов]]-AVERAGE(P:P))/STDEV(P:P)</f>
        <v>0.68505018280404872</v>
      </c>
      <c r="AA320" s="38">
        <f>(Таблица2[[#This Row],[Максимальный выданный кредит]]-AVERAGE(Q:Q))/STDEV(Q:Q)</f>
        <v>9.6362963323538033E-3</v>
      </c>
    </row>
    <row r="321" spans="1:27" x14ac:dyDescent="0.2">
      <c r="A321" s="7">
        <v>450</v>
      </c>
      <c r="B321" s="7" t="s">
        <v>554</v>
      </c>
      <c r="C321" s="7" t="s">
        <v>34</v>
      </c>
      <c r="D321" s="18">
        <v>215446</v>
      </c>
      <c r="E321" s="7" t="s">
        <v>17</v>
      </c>
      <c r="F321" s="7">
        <v>720</v>
      </c>
      <c r="G321" s="19">
        <v>1308283</v>
      </c>
      <c r="H321" s="7" t="s">
        <v>74</v>
      </c>
      <c r="I321" s="7" t="s">
        <v>32</v>
      </c>
      <c r="J321" s="7" t="s">
        <v>23</v>
      </c>
      <c r="K321" s="20">
        <v>11992.61</v>
      </c>
      <c r="L321">
        <v>19</v>
      </c>
      <c r="M321" s="7">
        <v>27</v>
      </c>
      <c r="N321" s="7">
        <v>13</v>
      </c>
      <c r="O321" s="7">
        <v>0</v>
      </c>
      <c r="P321" s="7">
        <v>139479</v>
      </c>
      <c r="Q321" s="7">
        <v>192940</v>
      </c>
      <c r="R321" s="8">
        <f>(Таблица2[[#This Row],[Кредитный рейтинг]]-MIN(F:F))/(MAX(F:F)-MIN(F:F))</f>
        <v>0.81212121212121213</v>
      </c>
      <c r="S321">
        <f>(Таблица2[[#This Row],[Срок кредитной истории (лет)]]-MIN(L:L))/(MAX(L:L)-MIN(L:L))</f>
        <v>0.31798245614035087</v>
      </c>
      <c r="T321" s="8">
        <f>(Таблица2[[#This Row],[Срок с последнего нарушения кредитного договора (мес.)]]-MIN(M:M))/(MAX(M:M)-MIN(M:M))</f>
        <v>0.32926829268292684</v>
      </c>
      <c r="U321">
        <f>(Таблица2[[#This Row],[Количество кредитных карт]]-MIN(N:N))/(MAX(N:N)-MIN(N:N))</f>
        <v>0.26829268292682928</v>
      </c>
      <c r="V321" s="37">
        <f>(Таблица2[[#This Row],[Число нарушений кредитных договоров]]-MIN(O:O))/(MAX(O:O)-MIN(O:O))</f>
        <v>0</v>
      </c>
      <c r="W321" s="37">
        <f>((Таблица2[[#This Row],[Размер кредита]]-AVERAGE(D:D)))/STDEV(D:D)</f>
        <v>-0.50982448398443303</v>
      </c>
      <c r="X321" s="37">
        <f>((Таблица2[[#This Row],[Годовой доход]]-AVERAGE(G:G)))/STDEV(G:G)</f>
        <v>-5.4358110727696946E-2</v>
      </c>
      <c r="Y321" s="38">
        <f>(Таблица2[[#This Row],[Годовой доход]]-AVERAGE(G:G))/STDEV(G:G)</f>
        <v>-5.4358110727696946E-2</v>
      </c>
      <c r="Z321" s="38">
        <f>(Таблица2[[#This Row],[Текущий баланс кредитов]]-AVERAGE(P:P))/STDEV(P:P)</f>
        <v>-0.45184560473214308</v>
      </c>
      <c r="AA321" s="38">
        <f>(Таблица2[[#This Row],[Максимальный выданный кредит]]-AVERAGE(Q:Q))/STDEV(Q:Q)</f>
        <v>-0.12863586835293306</v>
      </c>
    </row>
    <row r="322" spans="1:27" x14ac:dyDescent="0.2">
      <c r="A322" s="8">
        <v>451</v>
      </c>
      <c r="B322" s="8" t="s">
        <v>555</v>
      </c>
      <c r="C322" s="8" t="s">
        <v>16</v>
      </c>
      <c r="D322" s="21">
        <v>375650</v>
      </c>
      <c r="E322" s="8" t="s">
        <v>17</v>
      </c>
      <c r="F322" s="8">
        <v>724</v>
      </c>
      <c r="G322" s="22">
        <v>768398</v>
      </c>
      <c r="H322" s="8" t="s">
        <v>22</v>
      </c>
      <c r="I322" s="8" t="s">
        <v>32</v>
      </c>
      <c r="J322" s="8" t="s">
        <v>23</v>
      </c>
      <c r="K322" s="23">
        <v>12857.68</v>
      </c>
      <c r="L322">
        <v>31.2</v>
      </c>
      <c r="M322" s="8"/>
      <c r="N322" s="8">
        <v>10</v>
      </c>
      <c r="O322" s="8">
        <v>0</v>
      </c>
      <c r="P322" s="8">
        <v>254391</v>
      </c>
      <c r="Q322" s="8">
        <v>435072</v>
      </c>
      <c r="R322" s="8">
        <f>(Таблица2[[#This Row],[Кредитный рейтинг]]-MIN(F:F))/(MAX(F:F)-MIN(F:F))</f>
        <v>0.83636363636363631</v>
      </c>
      <c r="S322">
        <f>(Таблица2[[#This Row],[Срок кредитной истории (лет)]]-MIN(L:L))/(MAX(L:L)-MIN(L:L))</f>
        <v>0.58552631578947367</v>
      </c>
      <c r="T322" s="8">
        <f>(Таблица2[[#This Row],[Срок с последнего нарушения кредитного договора (мес.)]]-MIN(M:M))/(MAX(M:M)-MIN(M:M))</f>
        <v>0</v>
      </c>
      <c r="U322">
        <f>(Таблица2[[#This Row],[Количество кредитных карт]]-MIN(N:N))/(MAX(N:N)-MIN(N:N))</f>
        <v>0.1951219512195122</v>
      </c>
      <c r="V322" s="37">
        <f>(Таблица2[[#This Row],[Число нарушений кредитных договоров]]-MIN(O:O))/(MAX(O:O)-MIN(O:O))</f>
        <v>0</v>
      </c>
      <c r="W322" s="37">
        <f>((Таблица2[[#This Row],[Размер кредита]]-AVERAGE(D:D)))/STDEV(D:D)</f>
        <v>0.34655743595182348</v>
      </c>
      <c r="X322" s="37">
        <f>((Таблица2[[#This Row],[Годовой доход]]-AVERAGE(G:G)))/STDEV(G:G)</f>
        <v>-0.70884799396726572</v>
      </c>
      <c r="Y322" s="38">
        <f>(Таблица2[[#This Row],[Годовой доход]]-AVERAGE(G:G))/STDEV(G:G)</f>
        <v>-0.70884799396726572</v>
      </c>
      <c r="Z322" s="38">
        <f>(Таблица2[[#This Row],[Текущий баланс кредитов]]-AVERAGE(P:P))/STDEV(P:P)</f>
        <v>-6.0966989359572545E-2</v>
      </c>
      <c r="AA322" s="38">
        <f>(Таблица2[[#This Row],[Максимальный выданный кредит]]-AVERAGE(Q:Q))/STDEV(Q:Q)</f>
        <v>-6.8125989842942311E-2</v>
      </c>
    </row>
    <row r="323" spans="1:27" x14ac:dyDescent="0.2">
      <c r="A323" s="7">
        <v>452</v>
      </c>
      <c r="B323" s="7" t="s">
        <v>556</v>
      </c>
      <c r="C323" s="7" t="s">
        <v>16</v>
      </c>
      <c r="D323" s="18">
        <v>762696</v>
      </c>
      <c r="E323" s="7" t="s">
        <v>28</v>
      </c>
      <c r="F323" s="7">
        <v>656</v>
      </c>
      <c r="G323" s="19">
        <v>6906766</v>
      </c>
      <c r="H323" s="7" t="s">
        <v>29</v>
      </c>
      <c r="I323" s="7" t="s">
        <v>19</v>
      </c>
      <c r="J323" s="7" t="s">
        <v>23</v>
      </c>
      <c r="K323" s="20">
        <v>86334.48</v>
      </c>
      <c r="L323">
        <v>26.4</v>
      </c>
      <c r="M323" s="7"/>
      <c r="N323" s="7">
        <v>13</v>
      </c>
      <c r="O323" s="7">
        <v>0</v>
      </c>
      <c r="P323" s="7">
        <v>1376474</v>
      </c>
      <c r="Q323" s="7">
        <v>1728650</v>
      </c>
      <c r="R323" s="8">
        <f>(Таблица2[[#This Row],[Кредитный рейтинг]]-MIN(F:F))/(MAX(F:F)-MIN(F:F))</f>
        <v>0.42424242424242425</v>
      </c>
      <c r="S323">
        <f>(Таблица2[[#This Row],[Срок кредитной истории (лет)]]-MIN(L:L))/(MAX(L:L)-MIN(L:L))</f>
        <v>0.48026315789473678</v>
      </c>
      <c r="T323" s="8">
        <f>(Таблица2[[#This Row],[Срок с последнего нарушения кредитного договора (мес.)]]-MIN(M:M))/(MAX(M:M)-MIN(M:M))</f>
        <v>0</v>
      </c>
      <c r="U323">
        <f>(Таблица2[[#This Row],[Количество кредитных карт]]-MIN(N:N))/(MAX(N:N)-MIN(N:N))</f>
        <v>0.26829268292682928</v>
      </c>
      <c r="V323" s="37">
        <f>(Таблица2[[#This Row],[Число нарушений кредитных договоров]]-MIN(O:O))/(MAX(O:O)-MIN(O:O))</f>
        <v>0</v>
      </c>
      <c r="W323" s="37">
        <f>((Таблица2[[#This Row],[Размер кредита]]-AVERAGE(D:D)))/STDEV(D:D)</f>
        <v>2.4155394625157567</v>
      </c>
      <c r="X323" s="37">
        <f>((Таблица2[[#This Row],[Годовой доход]]-AVERAGE(G:G)))/STDEV(G:G)</f>
        <v>6.7325511106596547</v>
      </c>
      <c r="Y323" s="38">
        <f>(Таблица2[[#This Row],[Годовой доход]]-AVERAGE(G:G))/STDEV(G:G)</f>
        <v>6.7325511106596547</v>
      </c>
      <c r="Z323" s="38">
        <f>(Таблица2[[#This Row],[Текущий баланс кредитов]]-AVERAGE(P:P))/STDEV(P:P)</f>
        <v>3.755851527184392</v>
      </c>
      <c r="AA323" s="38">
        <f>(Таблица2[[#This Row],[Максимальный выданный кредит]]-AVERAGE(Q:Q))/STDEV(Q:Q)</f>
        <v>0.25514498476263153</v>
      </c>
    </row>
    <row r="324" spans="1:27" x14ac:dyDescent="0.2">
      <c r="A324" s="8">
        <v>454</v>
      </c>
      <c r="B324" s="8" t="s">
        <v>558</v>
      </c>
      <c r="C324" s="8" t="s">
        <v>34</v>
      </c>
      <c r="D324" s="21">
        <v>781022</v>
      </c>
      <c r="E324" s="8" t="s">
        <v>28</v>
      </c>
      <c r="F324" s="8">
        <v>653</v>
      </c>
      <c r="G324" s="22">
        <v>2004253</v>
      </c>
      <c r="H324" s="8" t="s">
        <v>22</v>
      </c>
      <c r="I324" s="8" t="s">
        <v>19</v>
      </c>
      <c r="J324" s="8" t="s">
        <v>23</v>
      </c>
      <c r="K324" s="23">
        <v>35993.22</v>
      </c>
      <c r="L324">
        <v>8.4</v>
      </c>
      <c r="M324" s="8">
        <v>48</v>
      </c>
      <c r="N324" s="8">
        <v>17</v>
      </c>
      <c r="O324" s="8">
        <v>0</v>
      </c>
      <c r="P324" s="8">
        <v>622554</v>
      </c>
      <c r="Q324" s="8">
        <v>1115862</v>
      </c>
      <c r="R324" s="8">
        <f>(Таблица2[[#This Row],[Кредитный рейтинг]]-MIN(F:F))/(MAX(F:F)-MIN(F:F))</f>
        <v>0.40606060606060607</v>
      </c>
      <c r="S324">
        <f>(Таблица2[[#This Row],[Срок кредитной истории (лет)]]-MIN(L:L))/(MAX(L:L)-MIN(L:L))</f>
        <v>8.5526315789473686E-2</v>
      </c>
      <c r="T324" s="8">
        <f>(Таблица2[[#This Row],[Срок с последнего нарушения кредитного договора (мес.)]]-MIN(M:M))/(MAX(M:M)-MIN(M:M))</f>
        <v>0.58536585365853655</v>
      </c>
      <c r="U324">
        <f>(Таблица2[[#This Row],[Количество кредитных карт]]-MIN(N:N))/(MAX(N:N)-MIN(N:N))</f>
        <v>0.36585365853658536</v>
      </c>
      <c r="V324" s="37">
        <f>(Таблица2[[#This Row],[Число нарушений кредитных договоров]]-MIN(O:O))/(MAX(O:O)-MIN(O:O))</f>
        <v>0</v>
      </c>
      <c r="W324" s="37">
        <f>((Таблица2[[#This Row],[Размер кредита]]-AVERAGE(D:D)))/STDEV(D:D)</f>
        <v>2.5135024039201648</v>
      </c>
      <c r="X324" s="37">
        <f>((Таблица2[[#This Row],[Годовой доход]]-AVERAGE(G:G)))/STDEV(G:G)</f>
        <v>0.78934994568847061</v>
      </c>
      <c r="Y324" s="38">
        <f>(Таблица2[[#This Row],[Годовой доход]]-AVERAGE(G:G))/STDEV(G:G)</f>
        <v>0.78934994568847061</v>
      </c>
      <c r="Z324" s="38">
        <f>(Таблица2[[#This Row],[Текущий баланс кредитов]]-AVERAGE(P:P))/STDEV(P:P)</f>
        <v>1.1913569078087971</v>
      </c>
      <c r="AA324" s="38">
        <f>(Таблица2[[#This Row],[Максимальный выданный кредит]]-AVERAGE(Q:Q))/STDEV(Q:Q)</f>
        <v>0.10200650066147923</v>
      </c>
    </row>
    <row r="325" spans="1:27" x14ac:dyDescent="0.2">
      <c r="A325" s="8">
        <v>458</v>
      </c>
      <c r="B325" s="8" t="s">
        <v>560</v>
      </c>
      <c r="C325" s="8" t="s">
        <v>34</v>
      </c>
      <c r="D325" s="21">
        <v>131934</v>
      </c>
      <c r="E325" s="8" t="s">
        <v>17</v>
      </c>
      <c r="F325" s="8">
        <v>717</v>
      </c>
      <c r="G325" s="22">
        <v>531734</v>
      </c>
      <c r="H325" s="8" t="s">
        <v>74</v>
      </c>
      <c r="I325" s="8" t="s">
        <v>32</v>
      </c>
      <c r="J325" s="8" t="s">
        <v>23</v>
      </c>
      <c r="K325" s="23">
        <v>16395.099999999999</v>
      </c>
      <c r="L325">
        <v>27</v>
      </c>
      <c r="M325" s="8"/>
      <c r="N325" s="8">
        <v>9</v>
      </c>
      <c r="O325" s="8">
        <v>0</v>
      </c>
      <c r="P325" s="8">
        <v>120612</v>
      </c>
      <c r="Q325" s="8">
        <v>160512</v>
      </c>
      <c r="R325" s="8">
        <f>(Таблица2[[#This Row],[Кредитный рейтинг]]-MIN(F:F))/(MAX(F:F)-MIN(F:F))</f>
        <v>0.79393939393939394</v>
      </c>
      <c r="S325">
        <f>(Таблица2[[#This Row],[Срок кредитной истории (лет)]]-MIN(L:L))/(MAX(L:L)-MIN(L:L))</f>
        <v>0.49342105263157893</v>
      </c>
      <c r="T325" s="8">
        <f>(Таблица2[[#This Row],[Срок с последнего нарушения кредитного договора (мес.)]]-MIN(M:M))/(MAX(M:M)-MIN(M:M))</f>
        <v>0</v>
      </c>
      <c r="U325">
        <f>(Таблица2[[#This Row],[Количество кредитных карт]]-MIN(N:N))/(MAX(N:N)-MIN(N:N))</f>
        <v>0.17073170731707318</v>
      </c>
      <c r="V325" s="37">
        <f>(Таблица2[[#This Row],[Число нарушений кредитных договоров]]-MIN(O:O))/(MAX(O:O)-MIN(O:O))</f>
        <v>0</v>
      </c>
      <c r="W325" s="37">
        <f>((Таблица2[[#This Row],[Размер кредита]]-AVERAGE(D:D)))/STDEV(D:D)</f>
        <v>-0.95624384241316551</v>
      </c>
      <c r="X325" s="37">
        <f>((Таблица2[[#This Row],[Годовой доход]]-AVERAGE(G:G)))/STDEV(G:G)</f>
        <v>-0.99575019300411483</v>
      </c>
      <c r="Y325" s="38">
        <f>(Таблица2[[#This Row],[Годовой доход]]-AVERAGE(G:G))/STDEV(G:G)</f>
        <v>-0.99575019300411483</v>
      </c>
      <c r="Z325" s="38">
        <f>(Таблица2[[#This Row],[Текущий баланс кредитов]]-AVERAGE(P:P))/STDEV(P:P)</f>
        <v>-0.51602259961722285</v>
      </c>
      <c r="AA325" s="38">
        <f>(Таблица2[[#This Row],[Максимальный выданный кредит]]-AVERAGE(Q:Q))/STDEV(Q:Q)</f>
        <v>-0.13673977176232124</v>
      </c>
    </row>
    <row r="326" spans="1:27" x14ac:dyDescent="0.2">
      <c r="A326" s="8">
        <v>461</v>
      </c>
      <c r="B326" s="8" t="s">
        <v>562</v>
      </c>
      <c r="C326" s="8" t="s">
        <v>16</v>
      </c>
      <c r="D326" s="21">
        <v>556996</v>
      </c>
      <c r="E326" s="8" t="s">
        <v>17</v>
      </c>
      <c r="F326" s="8">
        <v>733</v>
      </c>
      <c r="G326" s="22">
        <v>4521715</v>
      </c>
      <c r="H326" s="8" t="s">
        <v>74</v>
      </c>
      <c r="I326" s="8" t="s">
        <v>32</v>
      </c>
      <c r="J326" s="8" t="s">
        <v>39</v>
      </c>
      <c r="K326" s="23">
        <v>44086.65</v>
      </c>
      <c r="L326">
        <v>14.3</v>
      </c>
      <c r="M326" s="8">
        <v>40</v>
      </c>
      <c r="N326" s="8">
        <v>18</v>
      </c>
      <c r="O326" s="8">
        <v>0</v>
      </c>
      <c r="P326" s="8">
        <v>106001</v>
      </c>
      <c r="Q326" s="8">
        <v>1157904</v>
      </c>
      <c r="R326" s="8">
        <f>(Таблица2[[#This Row],[Кредитный рейтинг]]-MIN(F:F))/(MAX(F:F)-MIN(F:F))</f>
        <v>0.89090909090909087</v>
      </c>
      <c r="S326">
        <f>(Таблица2[[#This Row],[Срок кредитной истории (лет)]]-MIN(L:L))/(MAX(L:L)-MIN(L:L))</f>
        <v>0.21491228070175439</v>
      </c>
      <c r="T326" s="8">
        <f>(Таблица2[[#This Row],[Срок с последнего нарушения кредитного договора (мес.)]]-MIN(M:M))/(MAX(M:M)-MIN(M:M))</f>
        <v>0.48780487804878048</v>
      </c>
      <c r="U326">
        <f>(Таблица2[[#This Row],[Количество кредитных карт]]-MIN(N:N))/(MAX(N:N)-MIN(N:N))</f>
        <v>0.3902439024390244</v>
      </c>
      <c r="V326" s="37">
        <f>(Таблица2[[#This Row],[Число нарушений кредитных договоров]]-MIN(O:O))/(MAX(O:O)-MIN(O:O))</f>
        <v>0</v>
      </c>
      <c r="W326" s="37">
        <f>((Таблица2[[#This Row],[Размер кредита]]-AVERAGE(D:D)))/STDEV(D:D)</f>
        <v>1.315955426343826</v>
      </c>
      <c r="X326" s="37">
        <f>((Таблица2[[#This Row],[Годовой доход]]-AVERAGE(G:G)))/STDEV(G:G)</f>
        <v>3.8412098981599248</v>
      </c>
      <c r="Y326" s="38">
        <f>(Таблица2[[#This Row],[Годовой доход]]-AVERAGE(G:G))/STDEV(G:G)</f>
        <v>3.8412098981599248</v>
      </c>
      <c r="Z326" s="38">
        <f>(Таблица2[[#This Row],[Текущий баланс кредитов]]-AVERAGE(P:P))/STDEV(P:P)</f>
        <v>-0.56572260874776303</v>
      </c>
      <c r="AA326" s="38">
        <f>(Таблица2[[#This Row],[Максимальный выданный кредит]]-AVERAGE(Q:Q))/STDEV(Q:Q)</f>
        <v>0.11251298601788412</v>
      </c>
    </row>
    <row r="327" spans="1:27" x14ac:dyDescent="0.2">
      <c r="A327" s="8">
        <v>462</v>
      </c>
      <c r="B327" s="8" t="s">
        <v>563</v>
      </c>
      <c r="C327" s="8" t="s">
        <v>16</v>
      </c>
      <c r="D327" s="21">
        <v>158026</v>
      </c>
      <c r="E327" s="8" t="s">
        <v>17</v>
      </c>
      <c r="F327" s="8">
        <v>716</v>
      </c>
      <c r="G327" s="22">
        <v>1091854</v>
      </c>
      <c r="H327" s="8" t="s">
        <v>22</v>
      </c>
      <c r="I327" s="8" t="s">
        <v>19</v>
      </c>
      <c r="J327" s="8" t="s">
        <v>20</v>
      </c>
      <c r="K327" s="23">
        <v>11009.55</v>
      </c>
      <c r="L327">
        <v>22.8</v>
      </c>
      <c r="M327" s="8">
        <v>7</v>
      </c>
      <c r="N327" s="8">
        <v>7</v>
      </c>
      <c r="O327" s="8">
        <v>0</v>
      </c>
      <c r="P327" s="8">
        <v>87438</v>
      </c>
      <c r="Q327" s="8">
        <v>188540</v>
      </c>
      <c r="R327" s="8">
        <f>(Таблица2[[#This Row],[Кредитный рейтинг]]-MIN(F:F))/(MAX(F:F)-MIN(F:F))</f>
        <v>0.78787878787878785</v>
      </c>
      <c r="S327">
        <f>(Таблица2[[#This Row],[Срок кредитной истории (лет)]]-MIN(L:L))/(MAX(L:L)-MIN(L:L))</f>
        <v>0.40131578947368424</v>
      </c>
      <c r="T327" s="8">
        <f>(Таблица2[[#This Row],[Срок с последнего нарушения кредитного договора (мес.)]]-MIN(M:M))/(MAX(M:M)-MIN(M:M))</f>
        <v>8.5365853658536592E-2</v>
      </c>
      <c r="U327">
        <f>(Таблица2[[#This Row],[Количество кредитных карт]]-MIN(N:N))/(MAX(N:N)-MIN(N:N))</f>
        <v>0.12195121951219512</v>
      </c>
      <c r="V327" s="37">
        <f>(Таблица2[[#This Row],[Число нарушений кредитных договоров]]-MIN(O:O))/(MAX(O:O)-MIN(O:O))</f>
        <v>0</v>
      </c>
      <c r="W327" s="37">
        <f>((Таблица2[[#This Row],[Размер кредита]]-AVERAGE(D:D)))/STDEV(D:D)</f>
        <v>-0.816767193546865</v>
      </c>
      <c r="X327" s="37">
        <f>((Таблица2[[#This Row],[Годовой доход]]-AVERAGE(G:G)))/STDEV(G:G)</f>
        <v>-0.31672989534785978</v>
      </c>
      <c r="Y327" s="38">
        <f>(Таблица2[[#This Row],[Годовой доход]]-AVERAGE(G:G))/STDEV(G:G)</f>
        <v>-0.31672989534785978</v>
      </c>
      <c r="Z327" s="38">
        <f>(Таблица2[[#This Row],[Текущий баланс кредитов]]-AVERAGE(P:P))/STDEV(P:P)</f>
        <v>-0.62886553322180427</v>
      </c>
      <c r="AA327" s="38">
        <f>(Таблица2[[#This Row],[Максимальный выданный кредит]]-AVERAGE(Q:Q))/STDEV(Q:Q)</f>
        <v>-0.12973544819138463</v>
      </c>
    </row>
    <row r="328" spans="1:27" x14ac:dyDescent="0.2">
      <c r="A328" s="8">
        <v>464</v>
      </c>
      <c r="B328" s="8" t="s">
        <v>564</v>
      </c>
      <c r="C328" s="8" t="s">
        <v>16</v>
      </c>
      <c r="D328" s="21">
        <v>130746</v>
      </c>
      <c r="E328" s="8" t="s">
        <v>17</v>
      </c>
      <c r="F328" s="8">
        <v>734</v>
      </c>
      <c r="G328" s="22">
        <v>1018590</v>
      </c>
      <c r="H328" s="8" t="s">
        <v>22</v>
      </c>
      <c r="I328" s="8" t="s">
        <v>32</v>
      </c>
      <c r="J328" s="8" t="s">
        <v>23</v>
      </c>
      <c r="K328" s="23">
        <v>16891.57</v>
      </c>
      <c r="L328">
        <v>11.7</v>
      </c>
      <c r="M328" s="8">
        <v>29</v>
      </c>
      <c r="N328" s="8">
        <v>7</v>
      </c>
      <c r="O328" s="8">
        <v>1</v>
      </c>
      <c r="P328" s="8">
        <v>41230</v>
      </c>
      <c r="Q328" s="8">
        <v>191686</v>
      </c>
      <c r="R328" s="8">
        <f>(Таблица2[[#This Row],[Кредитный рейтинг]]-MIN(F:F))/(MAX(F:F)-MIN(F:F))</f>
        <v>0.89696969696969697</v>
      </c>
      <c r="S328">
        <f>(Таблица2[[#This Row],[Срок кредитной истории (лет)]]-MIN(L:L))/(MAX(L:L)-MIN(L:L))</f>
        <v>0.15789473684210525</v>
      </c>
      <c r="T328" s="8">
        <f>(Таблица2[[#This Row],[Срок с последнего нарушения кредитного договора (мес.)]]-MIN(M:M))/(MAX(M:M)-MIN(M:M))</f>
        <v>0.35365853658536583</v>
      </c>
      <c r="U328">
        <f>(Таблица2[[#This Row],[Количество кредитных карт]]-MIN(N:N))/(MAX(N:N)-MIN(N:N))</f>
        <v>0.12195121951219512</v>
      </c>
      <c r="V328" s="37">
        <f>(Таблица2[[#This Row],[Число нарушений кредитных договоров]]-MIN(O:O))/(MAX(O:O)-MIN(O:O))</f>
        <v>0.14285714285714285</v>
      </c>
      <c r="W328" s="37">
        <f>((Таблица2[[#This Row],[Размер кредита]]-AVERAGE(D:D)))/STDEV(D:D)</f>
        <v>-0.96259438123169849</v>
      </c>
      <c r="X328" s="37">
        <f>((Таблица2[[#This Row],[Годовой доход]]-AVERAGE(G:G)))/STDEV(G:G)</f>
        <v>-0.40554611881334551</v>
      </c>
      <c r="Y328" s="38">
        <f>(Таблица2[[#This Row],[Годовой доход]]-AVERAGE(G:G))/STDEV(G:G)</f>
        <v>-0.40554611881334551</v>
      </c>
      <c r="Z328" s="38">
        <f>(Таблица2[[#This Row],[Текущий баланс кредитов]]-AVERAGE(P:P))/STDEV(P:P)</f>
        <v>-0.78604423569966331</v>
      </c>
      <c r="AA328" s="38">
        <f>(Таблица2[[#This Row],[Максимальный выданный кредит]]-AVERAGE(Q:Q))/STDEV(Q:Q)</f>
        <v>-0.12894924860689175</v>
      </c>
    </row>
    <row r="329" spans="1:27" x14ac:dyDescent="0.2">
      <c r="A329" s="8">
        <v>465</v>
      </c>
      <c r="B329" s="8" t="s">
        <v>565</v>
      </c>
      <c r="C329" s="8" t="s">
        <v>16</v>
      </c>
      <c r="D329" s="21">
        <v>208670</v>
      </c>
      <c r="E329" s="8" t="s">
        <v>17</v>
      </c>
      <c r="F329" s="8">
        <v>703</v>
      </c>
      <c r="G329" s="22">
        <v>566124</v>
      </c>
      <c r="H329" s="8" t="s">
        <v>49</v>
      </c>
      <c r="I329" s="8" t="s">
        <v>19</v>
      </c>
      <c r="J329" s="8" t="s">
        <v>23</v>
      </c>
      <c r="K329" s="23">
        <v>3811.97</v>
      </c>
      <c r="L329">
        <v>19.5</v>
      </c>
      <c r="M329" s="8"/>
      <c r="N329" s="8">
        <v>7</v>
      </c>
      <c r="O329" s="8">
        <v>0</v>
      </c>
      <c r="P329" s="8">
        <v>171779</v>
      </c>
      <c r="Q329" s="8">
        <v>264506</v>
      </c>
      <c r="R329" s="8">
        <f>(Таблица2[[#This Row],[Кредитный рейтинг]]-MIN(F:F))/(MAX(F:F)-MIN(F:F))</f>
        <v>0.70909090909090911</v>
      </c>
      <c r="S329">
        <f>(Таблица2[[#This Row],[Срок кредитной истории (лет)]]-MIN(L:L))/(MAX(L:L)-MIN(L:L))</f>
        <v>0.3289473684210526</v>
      </c>
      <c r="T329" s="8">
        <f>(Таблица2[[#This Row],[Срок с последнего нарушения кредитного договора (мес.)]]-MIN(M:M))/(MAX(M:M)-MIN(M:M))</f>
        <v>0</v>
      </c>
      <c r="U329">
        <f>(Таблица2[[#This Row],[Количество кредитных карт]]-MIN(N:N))/(MAX(N:N)-MIN(N:N))</f>
        <v>0.12195121951219512</v>
      </c>
      <c r="V329" s="37">
        <f>(Таблица2[[#This Row],[Число нарушений кредитных договоров]]-MIN(O:O))/(MAX(O:O)-MIN(O:O))</f>
        <v>0</v>
      </c>
      <c r="W329" s="37">
        <f>((Таблица2[[#This Row],[Размер кредита]]-AVERAGE(D:D)))/STDEV(D:D)</f>
        <v>-0.54604607576421427</v>
      </c>
      <c r="X329" s="37">
        <f>((Таблица2[[#This Row],[Годовой доход]]-AVERAGE(G:G)))/STDEV(G:G)</f>
        <v>-0.95406000512223488</v>
      </c>
      <c r="Y329" s="38">
        <f>(Таблица2[[#This Row],[Годовой доход]]-AVERAGE(G:G))/STDEV(G:G)</f>
        <v>-0.95406000512223488</v>
      </c>
      <c r="Z329" s="38">
        <f>(Таблица2[[#This Row],[Текущий баланс кредитов]]-AVERAGE(P:P))/STDEV(P:P)</f>
        <v>-0.34197562355929756</v>
      </c>
      <c r="AA329" s="38">
        <f>(Таблица2[[#This Row],[Максимальный выданный кредит]]-AVERAGE(Q:Q))/STDEV(Q:Q)</f>
        <v>-0.11075120228051802</v>
      </c>
    </row>
    <row r="330" spans="1:27" x14ac:dyDescent="0.2">
      <c r="A330" s="8">
        <v>466</v>
      </c>
      <c r="B330" s="8" t="s">
        <v>566</v>
      </c>
      <c r="C330" s="8" t="s">
        <v>16</v>
      </c>
      <c r="D330" s="21">
        <v>298166</v>
      </c>
      <c r="E330" s="8" t="s">
        <v>17</v>
      </c>
      <c r="F330" s="8">
        <v>717</v>
      </c>
      <c r="G330" s="22">
        <v>2247396</v>
      </c>
      <c r="H330" s="8" t="s">
        <v>22</v>
      </c>
      <c r="I330" s="8" t="s">
        <v>19</v>
      </c>
      <c r="J330" s="8" t="s">
        <v>23</v>
      </c>
      <c r="K330" s="23">
        <v>35583.769999999997</v>
      </c>
      <c r="L330">
        <v>12.2</v>
      </c>
      <c r="M330" s="8"/>
      <c r="N330" s="8">
        <v>22</v>
      </c>
      <c r="O330" s="8">
        <v>1</v>
      </c>
      <c r="P330" s="8">
        <v>50825</v>
      </c>
      <c r="Q330" s="8">
        <v>159060</v>
      </c>
      <c r="R330" s="8">
        <f>(Таблица2[[#This Row],[Кредитный рейтинг]]-MIN(F:F))/(MAX(F:F)-MIN(F:F))</f>
        <v>0.79393939393939394</v>
      </c>
      <c r="S330">
        <f>(Таблица2[[#This Row],[Срок кредитной истории (лет)]]-MIN(L:L))/(MAX(L:L)-MIN(L:L))</f>
        <v>0.16885964912280699</v>
      </c>
      <c r="T330" s="8">
        <f>(Таблица2[[#This Row],[Срок с последнего нарушения кредитного договора (мес.)]]-MIN(M:M))/(MAX(M:M)-MIN(M:M))</f>
        <v>0</v>
      </c>
      <c r="U330">
        <f>(Таблица2[[#This Row],[Количество кредитных карт]]-MIN(N:N))/(MAX(N:N)-MIN(N:N))</f>
        <v>0.48780487804878048</v>
      </c>
      <c r="V330" s="37">
        <f>(Таблица2[[#This Row],[Число нарушений кредитных договоров]]-MIN(O:O))/(MAX(O:O)-MIN(O:O))</f>
        <v>0.14285714285714285</v>
      </c>
      <c r="W330" s="37">
        <f>((Таблица2[[#This Row],[Размер кредита]]-AVERAGE(D:D)))/STDEV(D:D)</f>
        <v>-6.7638818101389275E-2</v>
      </c>
      <c r="X330" s="37">
        <f>((Таблица2[[#This Row],[Годовой доход]]-AVERAGE(G:G)))/STDEV(G:G)</f>
        <v>1.084106483989254</v>
      </c>
      <c r="Y330" s="38">
        <f>(Таблица2[[#This Row],[Годовой доход]]-AVERAGE(G:G))/STDEV(G:G)</f>
        <v>1.084106483989254</v>
      </c>
      <c r="Z330" s="38">
        <f>(Таблица2[[#This Row],[Текущий баланс кредитов]]-AVERAGE(P:P))/STDEV(P:P)</f>
        <v>-0.75340638835125917</v>
      </c>
      <c r="AA330" s="38">
        <f>(Таблица2[[#This Row],[Максимальный выданный кредит]]-AVERAGE(Q:Q))/STDEV(Q:Q)</f>
        <v>-0.13710263310901025</v>
      </c>
    </row>
    <row r="331" spans="1:27" x14ac:dyDescent="0.2">
      <c r="A331" s="8">
        <v>467</v>
      </c>
      <c r="B331" s="8" t="s">
        <v>567</v>
      </c>
      <c r="C331" s="8" t="s">
        <v>16</v>
      </c>
      <c r="D331" s="21">
        <v>267784</v>
      </c>
      <c r="E331" s="8" t="s">
        <v>28</v>
      </c>
      <c r="F331" s="8">
        <v>689</v>
      </c>
      <c r="G331" s="22">
        <v>1638104</v>
      </c>
      <c r="H331" s="8" t="s">
        <v>74</v>
      </c>
      <c r="I331" s="8" t="s">
        <v>25</v>
      </c>
      <c r="J331" s="8" t="s">
        <v>23</v>
      </c>
      <c r="K331" s="23">
        <v>48050.62</v>
      </c>
      <c r="L331">
        <v>16</v>
      </c>
      <c r="M331" s="8">
        <v>20</v>
      </c>
      <c r="N331" s="8">
        <v>10</v>
      </c>
      <c r="O331" s="8">
        <v>0</v>
      </c>
      <c r="P331" s="8">
        <v>60325</v>
      </c>
      <c r="Q331" s="8">
        <v>403722</v>
      </c>
      <c r="R331" s="8">
        <f>(Таблица2[[#This Row],[Кредитный рейтинг]]-MIN(F:F))/(MAX(F:F)-MIN(F:F))</f>
        <v>0.62424242424242427</v>
      </c>
      <c r="S331">
        <f>(Таблица2[[#This Row],[Срок кредитной истории (лет)]]-MIN(L:L))/(MAX(L:L)-MIN(L:L))</f>
        <v>0.25219298245614036</v>
      </c>
      <c r="T331" s="8">
        <f>(Таблица2[[#This Row],[Срок с последнего нарушения кредитного договора (мес.)]]-MIN(M:M))/(MAX(M:M)-MIN(M:M))</f>
        <v>0.24390243902439024</v>
      </c>
      <c r="U331">
        <f>(Таблица2[[#This Row],[Количество кредитных карт]]-MIN(N:N))/(MAX(N:N)-MIN(N:N))</f>
        <v>0.1951219512195122</v>
      </c>
      <c r="V331" s="37">
        <f>(Таблица2[[#This Row],[Число нарушений кредитных договоров]]-MIN(O:O))/(MAX(O:O)-MIN(O:O))</f>
        <v>0</v>
      </c>
      <c r="W331" s="37">
        <f>((Таблица2[[#This Row],[Размер кредита]]-AVERAGE(D:D)))/STDEV(D:D)</f>
        <v>-0.23004796825683699</v>
      </c>
      <c r="X331" s="37">
        <f>((Таблица2[[#This Row],[Годовой доход]]-AVERAGE(G:G)))/STDEV(G:G)</f>
        <v>0.34547612763780272</v>
      </c>
      <c r="Y331" s="38">
        <f>(Таблица2[[#This Row],[Годовой доход]]-AVERAGE(G:G))/STDEV(G:G)</f>
        <v>0.34547612763780272</v>
      </c>
      <c r="Z331" s="38">
        <f>(Таблица2[[#This Row],[Текущий баланс кредитов]]-AVERAGE(P:P))/STDEV(P:P)</f>
        <v>-0.72109168800630463</v>
      </c>
      <c r="AA331" s="38">
        <f>(Таблица2[[#This Row],[Максимальный выданный кредит]]-AVERAGE(Q:Q))/STDEV(Q:Q)</f>
        <v>-7.5960496191909851E-2</v>
      </c>
    </row>
    <row r="332" spans="1:27" x14ac:dyDescent="0.2">
      <c r="A332" s="7">
        <v>468</v>
      </c>
      <c r="B332" s="7" t="s">
        <v>568</v>
      </c>
      <c r="C332" s="7" t="s">
        <v>16</v>
      </c>
      <c r="D332" s="18">
        <v>430012</v>
      </c>
      <c r="E332" s="7" t="s">
        <v>17</v>
      </c>
      <c r="F332" s="7">
        <v>723</v>
      </c>
      <c r="G332" s="19">
        <v>1392662</v>
      </c>
      <c r="H332" s="7" t="s">
        <v>22</v>
      </c>
      <c r="I332" s="7" t="s">
        <v>19</v>
      </c>
      <c r="J332" s="7" t="s">
        <v>23</v>
      </c>
      <c r="K332" s="20">
        <v>21470</v>
      </c>
      <c r="L332">
        <v>22.5</v>
      </c>
      <c r="M332" s="7"/>
      <c r="N332" s="7">
        <v>21</v>
      </c>
      <c r="O332" s="7">
        <v>1</v>
      </c>
      <c r="P332" s="7">
        <v>597360</v>
      </c>
      <c r="Q332" s="7">
        <v>2034340</v>
      </c>
      <c r="R332" s="8">
        <f>(Таблица2[[#This Row],[Кредитный рейтинг]]-MIN(F:F))/(MAX(F:F)-MIN(F:F))</f>
        <v>0.83030303030303032</v>
      </c>
      <c r="S332">
        <f>(Таблица2[[#This Row],[Срок кредитной истории (лет)]]-MIN(L:L))/(MAX(L:L)-MIN(L:L))</f>
        <v>0.39473684210526316</v>
      </c>
      <c r="T332" s="8">
        <f>(Таблица2[[#This Row],[Срок с последнего нарушения кредитного договора (мес.)]]-MIN(M:M))/(MAX(M:M)-MIN(M:M))</f>
        <v>0</v>
      </c>
      <c r="U332">
        <f>(Таблица2[[#This Row],[Количество кредитных карт]]-MIN(N:N))/(MAX(N:N)-MIN(N:N))</f>
        <v>0.46341463414634149</v>
      </c>
      <c r="V332" s="37">
        <f>(Таблица2[[#This Row],[Число нарушений кредитных договоров]]-MIN(O:O))/(MAX(O:O)-MIN(O:O))</f>
        <v>0.14285714285714285</v>
      </c>
      <c r="W332" s="37">
        <f>((Таблица2[[#This Row],[Размер кредита]]-AVERAGE(D:D)))/STDEV(D:D)</f>
        <v>0.6371533881850685</v>
      </c>
      <c r="X332" s="37">
        <f>((Таблица2[[#This Row],[Годовой доход]]-AVERAGE(G:G)))/STDEV(G:G)</f>
        <v>4.7932565727236184E-2</v>
      </c>
      <c r="Y332" s="38">
        <f>(Таблица2[[#This Row],[Годовой доход]]-AVERAGE(G:G))/STDEV(G:G)</f>
        <v>4.7932565727236184E-2</v>
      </c>
      <c r="Z332" s="38">
        <f>(Таблица2[[#This Row],[Текущий баланс кредитов]]-AVERAGE(P:P))/STDEV(P:P)</f>
        <v>1.1056583224939776</v>
      </c>
      <c r="AA332" s="38">
        <f>(Таблица2[[#This Row],[Максимальный выданный кредит]]-AVERAGE(Q:Q))/STDEV(Q:Q)</f>
        <v>0.33153829403905538</v>
      </c>
    </row>
    <row r="333" spans="1:27" x14ac:dyDescent="0.2">
      <c r="A333" s="8">
        <v>469</v>
      </c>
      <c r="B333" s="8" t="s">
        <v>569</v>
      </c>
      <c r="C333" s="8" t="s">
        <v>34</v>
      </c>
      <c r="D333" s="21">
        <v>44022</v>
      </c>
      <c r="E333" s="8" t="s">
        <v>17</v>
      </c>
      <c r="F333" s="8">
        <v>666</v>
      </c>
      <c r="G333" s="22">
        <v>910727</v>
      </c>
      <c r="H333" s="8" t="s">
        <v>37</v>
      </c>
      <c r="I333" s="8" t="s">
        <v>19</v>
      </c>
      <c r="J333" s="8" t="s">
        <v>78</v>
      </c>
      <c r="K333" s="23">
        <v>19808.259999999998</v>
      </c>
      <c r="L333">
        <v>16.399999999999999</v>
      </c>
      <c r="M333" s="8">
        <v>24</v>
      </c>
      <c r="N333" s="8">
        <v>8</v>
      </c>
      <c r="O333" s="8">
        <v>0</v>
      </c>
      <c r="P333" s="8">
        <v>419748</v>
      </c>
      <c r="Q333" s="8">
        <v>514866</v>
      </c>
      <c r="R333" s="8">
        <f>(Таблица2[[#This Row],[Кредитный рейтинг]]-MIN(F:F))/(MAX(F:F)-MIN(F:F))</f>
        <v>0.48484848484848486</v>
      </c>
      <c r="S333">
        <f>(Таблица2[[#This Row],[Срок кредитной истории (лет)]]-MIN(L:L))/(MAX(L:L)-MIN(L:L))</f>
        <v>0.26096491228070173</v>
      </c>
      <c r="T333" s="8">
        <f>(Таблица2[[#This Row],[Срок с последнего нарушения кредитного договора (мес.)]]-MIN(M:M))/(MAX(M:M)-MIN(M:M))</f>
        <v>0.29268292682926828</v>
      </c>
      <c r="U333">
        <f>(Таблица2[[#This Row],[Количество кредитных карт]]-MIN(N:N))/(MAX(N:N)-MIN(N:N))</f>
        <v>0.14634146341463414</v>
      </c>
      <c r="V333" s="37">
        <f>(Таблица2[[#This Row],[Число нарушений кредитных договоров]]-MIN(O:O))/(MAX(O:O)-MIN(O:O))</f>
        <v>0</v>
      </c>
      <c r="W333" s="37">
        <f>((Таблица2[[#This Row],[Размер кредита]]-AVERAGE(D:D)))/STDEV(D:D)</f>
        <v>-1.426183714984613</v>
      </c>
      <c r="X333" s="37">
        <f>((Таблица2[[#This Row],[Годовой доход]]-AVERAGE(G:G)))/STDEV(G:G)</f>
        <v>-0.53630589594341882</v>
      </c>
      <c r="Y333" s="38">
        <f>(Таблица2[[#This Row],[Годовой доход]]-AVERAGE(G:G))/STDEV(G:G)</f>
        <v>-0.53630589594341882</v>
      </c>
      <c r="Z333" s="38">
        <f>(Таблица2[[#This Row],[Текущий баланс кредитов]]-AVERAGE(P:P))/STDEV(P:P)</f>
        <v>0.50150268484470684</v>
      </c>
      <c r="AA333" s="38">
        <f>(Таблица2[[#This Row],[Максимальный выданный кредит]]-AVERAGE(Q:Q))/STDEV(Q:Q)</f>
        <v>-4.8185109472622806E-2</v>
      </c>
    </row>
    <row r="334" spans="1:27" x14ac:dyDescent="0.2">
      <c r="A334" s="7">
        <v>470</v>
      </c>
      <c r="B334" s="7" t="s">
        <v>570</v>
      </c>
      <c r="C334" s="7" t="s">
        <v>34</v>
      </c>
      <c r="D334" s="18">
        <v>140888</v>
      </c>
      <c r="E334" s="7" t="s">
        <v>17</v>
      </c>
      <c r="F334" s="7">
        <v>693</v>
      </c>
      <c r="G334" s="19">
        <v>1166296</v>
      </c>
      <c r="H334" s="7"/>
      <c r="I334" s="7" t="s">
        <v>32</v>
      </c>
      <c r="J334" s="7" t="s">
        <v>119</v>
      </c>
      <c r="K334" s="20">
        <v>7396.32</v>
      </c>
      <c r="L334">
        <v>14.8</v>
      </c>
      <c r="M334" s="7"/>
      <c r="N334" s="7">
        <v>6</v>
      </c>
      <c r="O334" s="7">
        <v>0</v>
      </c>
      <c r="P334" s="7">
        <v>1254</v>
      </c>
      <c r="Q334" s="7">
        <v>145244</v>
      </c>
      <c r="R334" s="8">
        <f>(Таблица2[[#This Row],[Кредитный рейтинг]]-MIN(F:F))/(MAX(F:F)-MIN(F:F))</f>
        <v>0.64848484848484844</v>
      </c>
      <c r="S334">
        <f>(Таблица2[[#This Row],[Срок кредитной истории (лет)]]-MIN(L:L))/(MAX(L:L)-MIN(L:L))</f>
        <v>0.22587719298245615</v>
      </c>
      <c r="T334" s="8">
        <f>(Таблица2[[#This Row],[Срок с последнего нарушения кредитного договора (мес.)]]-MIN(M:M))/(MAX(M:M)-MIN(M:M))</f>
        <v>0</v>
      </c>
      <c r="U334">
        <f>(Таблица2[[#This Row],[Количество кредитных карт]]-MIN(N:N))/(MAX(N:N)-MIN(N:N))</f>
        <v>9.7560975609756101E-2</v>
      </c>
      <c r="V334" s="37">
        <f>(Таблица2[[#This Row],[Число нарушений кредитных договоров]]-MIN(O:O))/(MAX(O:O)-MIN(O:O))</f>
        <v>0</v>
      </c>
      <c r="W334" s="37">
        <f>((Таблица2[[#This Row],[Размер кредита]]-AVERAGE(D:D)))/STDEV(D:D)</f>
        <v>-0.90837959613274022</v>
      </c>
      <c r="X334" s="37">
        <f>((Таблица2[[#This Row],[Годовой доход]]-AVERAGE(G:G)))/STDEV(G:G)</f>
        <v>-0.22648561019802238</v>
      </c>
      <c r="Y334" s="38">
        <f>(Таблица2[[#This Row],[Годовой доход]]-AVERAGE(G:G))/STDEV(G:G)</f>
        <v>-0.22648561019802238</v>
      </c>
      <c r="Z334" s="38">
        <f>(Таблица2[[#This Row],[Текущий баланс кредитов]]-AVERAGE(P:P))/STDEV(P:P)</f>
        <v>-0.92202449475123216</v>
      </c>
      <c r="AA334" s="38">
        <f>(Таблица2[[#This Row],[Максимальный выданный кредит]]-AVERAGE(Q:Q))/STDEV(Q:Q)</f>
        <v>-0.14055531380174824</v>
      </c>
    </row>
    <row r="335" spans="1:27" x14ac:dyDescent="0.2">
      <c r="A335" s="7">
        <v>471</v>
      </c>
      <c r="B335" s="7" t="s">
        <v>571</v>
      </c>
      <c r="C335" s="7" t="s">
        <v>16</v>
      </c>
      <c r="D335" s="18">
        <v>260216</v>
      </c>
      <c r="E335" s="7" t="s">
        <v>28</v>
      </c>
      <c r="F335" s="7">
        <v>664</v>
      </c>
      <c r="G335" s="19">
        <v>1685547</v>
      </c>
      <c r="H335" s="7" t="s">
        <v>22</v>
      </c>
      <c r="I335" s="7" t="s">
        <v>19</v>
      </c>
      <c r="J335" s="7" t="s">
        <v>20</v>
      </c>
      <c r="K335" s="20">
        <v>17698.310000000001</v>
      </c>
      <c r="L335">
        <v>10.7</v>
      </c>
      <c r="M335" s="7"/>
      <c r="N335" s="7">
        <v>12</v>
      </c>
      <c r="O335" s="7">
        <v>1</v>
      </c>
      <c r="P335" s="7">
        <v>71041</v>
      </c>
      <c r="Q335" s="7">
        <v>301290</v>
      </c>
      <c r="R335" s="8">
        <f>(Таблица2[[#This Row],[Кредитный рейтинг]]-MIN(F:F))/(MAX(F:F)-MIN(F:F))</f>
        <v>0.47272727272727272</v>
      </c>
      <c r="S335">
        <f>(Таблица2[[#This Row],[Срок кредитной истории (лет)]]-MIN(L:L))/(MAX(L:L)-MIN(L:L))</f>
        <v>0.13596491228070173</v>
      </c>
      <c r="T335" s="8">
        <f>(Таблица2[[#This Row],[Срок с последнего нарушения кредитного договора (мес.)]]-MIN(M:M))/(MAX(M:M)-MIN(M:M))</f>
        <v>0</v>
      </c>
      <c r="U335">
        <f>(Таблица2[[#This Row],[Количество кредитных карт]]-MIN(N:N))/(MAX(N:N)-MIN(N:N))</f>
        <v>0.24390243902439024</v>
      </c>
      <c r="V335" s="37">
        <f>(Таблица2[[#This Row],[Число нарушений кредитных договоров]]-MIN(O:O))/(MAX(O:O)-MIN(O:O))</f>
        <v>0.14285714285714285</v>
      </c>
      <c r="W335" s="37">
        <f>((Таблица2[[#This Row],[Размер кредита]]-AVERAGE(D:D)))/STDEV(D:D)</f>
        <v>-0.27050325258230695</v>
      </c>
      <c r="X335" s="37">
        <f>((Таблица2[[#This Row],[Годовой доход]]-AVERAGE(G:G)))/STDEV(G:G)</f>
        <v>0.40299016031241836</v>
      </c>
      <c r="Y335" s="38">
        <f>(Таблица2[[#This Row],[Годовой доход]]-AVERAGE(G:G))/STDEV(G:G)</f>
        <v>0.40299016031241836</v>
      </c>
      <c r="Z335" s="38">
        <f>(Таблица2[[#This Row],[Текущий баланс кредитов]]-AVERAGE(P:P))/STDEV(P:P)</f>
        <v>-0.68464070601719584</v>
      </c>
      <c r="AA335" s="38">
        <f>(Таблица2[[#This Row],[Максимальный выданный кредит]]-AVERAGE(Q:Q))/STDEV(Q:Q)</f>
        <v>-0.10155871483106275</v>
      </c>
    </row>
    <row r="336" spans="1:27" x14ac:dyDescent="0.2">
      <c r="A336" s="7">
        <v>472</v>
      </c>
      <c r="B336" s="7" t="s">
        <v>572</v>
      </c>
      <c r="C336" s="7" t="s">
        <v>16</v>
      </c>
      <c r="D336" s="18">
        <v>151602</v>
      </c>
      <c r="E336" s="7" t="s">
        <v>17</v>
      </c>
      <c r="F336" s="7">
        <v>739</v>
      </c>
      <c r="G336" s="19">
        <v>1084805</v>
      </c>
      <c r="H336" s="7" t="s">
        <v>29</v>
      </c>
      <c r="I336" s="7" t="s">
        <v>32</v>
      </c>
      <c r="J336" s="7" t="s">
        <v>23</v>
      </c>
      <c r="K336" s="20">
        <v>7204.99</v>
      </c>
      <c r="L336">
        <v>21.3</v>
      </c>
      <c r="M336" s="7">
        <v>61</v>
      </c>
      <c r="N336" s="7">
        <v>6</v>
      </c>
      <c r="O336" s="7">
        <v>0</v>
      </c>
      <c r="P336" s="7">
        <v>69331</v>
      </c>
      <c r="Q336" s="7">
        <v>395472</v>
      </c>
      <c r="R336" s="8">
        <f>(Таблица2[[#This Row],[Кредитный рейтинг]]-MIN(F:F))/(MAX(F:F)-MIN(F:F))</f>
        <v>0.92727272727272725</v>
      </c>
      <c r="S336">
        <f>(Таблица2[[#This Row],[Срок кредитной истории (лет)]]-MIN(L:L))/(MAX(L:L)-MIN(L:L))</f>
        <v>0.36842105263157893</v>
      </c>
      <c r="T336" s="8">
        <f>(Таблица2[[#This Row],[Срок с последнего нарушения кредитного договора (мес.)]]-MIN(M:M))/(MAX(M:M)-MIN(M:M))</f>
        <v>0.74390243902439024</v>
      </c>
      <c r="U336">
        <f>(Таблица2[[#This Row],[Количество кредитных карт]]-MIN(N:N))/(MAX(N:N)-MIN(N:N))</f>
        <v>9.7560975609756101E-2</v>
      </c>
      <c r="V336" s="37">
        <f>(Таблица2[[#This Row],[Число нарушений кредитных договоров]]-MIN(O:O))/(MAX(O:O)-MIN(O:O))</f>
        <v>0</v>
      </c>
      <c r="W336" s="37">
        <f>((Таблица2[[#This Row],[Размер кредита]]-AVERAGE(D:D)))/STDEV(D:D)</f>
        <v>-0.85110714419522904</v>
      </c>
      <c r="X336" s="37">
        <f>((Таблица2[[#This Row],[Годовой доход]]-AVERAGE(G:G)))/STDEV(G:G)</f>
        <v>-0.32527523220099652</v>
      </c>
      <c r="Y336" s="38">
        <f>(Таблица2[[#This Row],[Годовой доход]]-AVERAGE(G:G))/STDEV(G:G)</f>
        <v>-0.32527523220099652</v>
      </c>
      <c r="Z336" s="38">
        <f>(Таблица2[[#This Row],[Текущий баланс кредитов]]-AVERAGE(P:P))/STDEV(P:P)</f>
        <v>-0.69045735207928771</v>
      </c>
      <c r="AA336" s="38">
        <f>(Таблица2[[#This Row],[Максимальный выданный кредит]]-AVERAGE(Q:Q))/STDEV(Q:Q)</f>
        <v>-7.8022208389006573E-2</v>
      </c>
    </row>
    <row r="337" spans="1:27" x14ac:dyDescent="0.2">
      <c r="A337" s="7">
        <v>475</v>
      </c>
      <c r="B337" s="25" t="s">
        <v>573</v>
      </c>
      <c r="C337" s="7" t="s">
        <v>34</v>
      </c>
      <c r="D337" s="18">
        <v>220770</v>
      </c>
      <c r="E337" s="7" t="s">
        <v>17</v>
      </c>
      <c r="F337" s="7">
        <v>705</v>
      </c>
      <c r="G337" s="19">
        <v>571995</v>
      </c>
      <c r="H337" s="7" t="s">
        <v>53</v>
      </c>
      <c r="I337" s="7" t="s">
        <v>32</v>
      </c>
      <c r="J337" s="7" t="s">
        <v>23</v>
      </c>
      <c r="K337" s="20">
        <v>10915.5</v>
      </c>
      <c r="L337">
        <v>25.5</v>
      </c>
      <c r="M337" s="7"/>
      <c r="N337" s="7">
        <v>6</v>
      </c>
      <c r="O337" s="7">
        <v>0</v>
      </c>
      <c r="P337" s="7">
        <v>93043</v>
      </c>
      <c r="Q337" s="7">
        <v>139018</v>
      </c>
      <c r="R337" s="8">
        <f>(Таблица2[[#This Row],[Кредитный рейтинг]]-MIN(F:F))/(MAX(F:F)-MIN(F:F))</f>
        <v>0.72121212121212119</v>
      </c>
      <c r="S337">
        <f>(Таблица2[[#This Row],[Срок кредитной истории (лет)]]-MIN(L:L))/(MAX(L:L)-MIN(L:L))</f>
        <v>0.46052631578947367</v>
      </c>
      <c r="T337" s="8">
        <f>(Таблица2[[#This Row],[Срок с последнего нарушения кредитного договора (мес.)]]-MIN(M:M))/(MAX(M:M)-MIN(M:M))</f>
        <v>0</v>
      </c>
      <c r="U337">
        <f>(Таблица2[[#This Row],[Количество кредитных карт]]-MIN(N:N))/(MAX(N:N)-MIN(N:N))</f>
        <v>9.7560975609756101E-2</v>
      </c>
      <c r="V337" s="37">
        <f>(Таблица2[[#This Row],[Число нарушений кредитных договоров]]-MIN(O:O))/(MAX(O:O)-MIN(O:O))</f>
        <v>0</v>
      </c>
      <c r="W337" s="37">
        <f>((Таблица2[[#This Row],[Размер кредита]]-AVERAGE(D:D)))/STDEV(D:D)</f>
        <v>-0.48136466187174776</v>
      </c>
      <c r="X337" s="37">
        <f>((Таблица2[[#This Row],[Годовой доход]]-AVERAGE(G:G)))/STDEV(G:G)</f>
        <v>-0.94694272995344975</v>
      </c>
      <c r="Y337" s="38">
        <f>(Таблица2[[#This Row],[Годовой доход]]-AVERAGE(G:G))/STDEV(G:G)</f>
        <v>-0.94694272995344975</v>
      </c>
      <c r="Z337" s="38">
        <f>(Таблица2[[#This Row],[Текущий баланс кредитов]]-AVERAGE(P:P))/STDEV(P:P)</f>
        <v>-0.60979986001828101</v>
      </c>
      <c r="AA337" s="38">
        <f>(Таблица2[[#This Row],[Максимальный выданный кредит]]-AVERAGE(Q:Q))/STDEV(Q:Q)</f>
        <v>-0.14211121927315723</v>
      </c>
    </row>
    <row r="338" spans="1:27" x14ac:dyDescent="0.2">
      <c r="A338" s="8">
        <v>476</v>
      </c>
      <c r="B338" s="8" t="s">
        <v>574</v>
      </c>
      <c r="C338" s="8" t="s">
        <v>16</v>
      </c>
      <c r="D338" s="21">
        <v>176220</v>
      </c>
      <c r="E338" s="8" t="s">
        <v>17</v>
      </c>
      <c r="F338" s="8">
        <v>717</v>
      </c>
      <c r="G338" s="22">
        <v>1027235</v>
      </c>
      <c r="H338" s="8" t="s">
        <v>22</v>
      </c>
      <c r="I338" s="8" t="s">
        <v>25</v>
      </c>
      <c r="J338" s="8" t="s">
        <v>23</v>
      </c>
      <c r="K338" s="23">
        <v>9330.7099999999991</v>
      </c>
      <c r="L338">
        <v>10</v>
      </c>
      <c r="M338" s="8"/>
      <c r="N338" s="8">
        <v>7</v>
      </c>
      <c r="O338" s="8">
        <v>1</v>
      </c>
      <c r="P338" s="8">
        <v>99294</v>
      </c>
      <c r="Q338" s="8">
        <v>283888</v>
      </c>
      <c r="R338" s="8">
        <f>(Таблица2[[#This Row],[Кредитный рейтинг]]-MIN(F:F))/(MAX(F:F)-MIN(F:F))</f>
        <v>0.79393939393939394</v>
      </c>
      <c r="S338">
        <f>(Таблица2[[#This Row],[Срок кредитной истории (лет)]]-MIN(L:L))/(MAX(L:L)-MIN(L:L))</f>
        <v>0.1206140350877193</v>
      </c>
      <c r="T338" s="8">
        <f>(Таблица2[[#This Row],[Срок с последнего нарушения кредитного договора (мес.)]]-MIN(M:M))/(MAX(M:M)-MIN(M:M))</f>
        <v>0</v>
      </c>
      <c r="U338">
        <f>(Таблица2[[#This Row],[Количество кредитных карт]]-MIN(N:N))/(MAX(N:N)-MIN(N:N))</f>
        <v>0.12195121951219512</v>
      </c>
      <c r="V338" s="37">
        <f>(Таблица2[[#This Row],[Число нарушений кредитных договоров]]-MIN(O:O))/(MAX(O:O)-MIN(O:O))</f>
        <v>0.14285714285714285</v>
      </c>
      <c r="W338" s="37">
        <f>((Таблица2[[#This Row],[Размер кредита]]-AVERAGE(D:D)))/STDEV(D:D)</f>
        <v>-0.71950986756673807</v>
      </c>
      <c r="X338" s="37">
        <f>((Таблица2[[#This Row],[Годовой доход]]-AVERAGE(G:G)))/STDEV(G:G)</f>
        <v>-0.39506598871044202</v>
      </c>
      <c r="Y338" s="38">
        <f>(Таблица2[[#This Row],[Годовой доход]]-AVERAGE(G:G))/STDEV(G:G)</f>
        <v>-0.39506598871044202</v>
      </c>
      <c r="Z338" s="38">
        <f>(Таблица2[[#This Row],[Текущий баланс кредитов]]-AVERAGE(P:P))/STDEV(P:P)</f>
        <v>-0.58853678719130098</v>
      </c>
      <c r="AA338" s="38">
        <f>(Таблица2[[#This Row],[Максимальный выданный кредит]]-AVERAGE(Q:Q))/STDEV(Q:Q)</f>
        <v>-0.10590755309213878</v>
      </c>
    </row>
    <row r="339" spans="1:27" x14ac:dyDescent="0.2">
      <c r="A339" s="7">
        <v>480</v>
      </c>
      <c r="B339" s="7" t="s">
        <v>575</v>
      </c>
      <c r="C339" s="7" t="s">
        <v>16</v>
      </c>
      <c r="D339" s="18">
        <v>324346</v>
      </c>
      <c r="E339" s="7" t="s">
        <v>17</v>
      </c>
      <c r="F339" s="7">
        <v>742</v>
      </c>
      <c r="G339" s="19">
        <v>954370</v>
      </c>
      <c r="H339" s="7" t="s">
        <v>49</v>
      </c>
      <c r="I339" s="7" t="s">
        <v>32</v>
      </c>
      <c r="J339" s="7" t="s">
        <v>23</v>
      </c>
      <c r="K339" s="20">
        <v>17019.63</v>
      </c>
      <c r="L339">
        <v>18.8</v>
      </c>
      <c r="M339" s="7">
        <v>34</v>
      </c>
      <c r="N339" s="7">
        <v>17</v>
      </c>
      <c r="O339" s="7">
        <v>0</v>
      </c>
      <c r="P339" s="7">
        <v>121448</v>
      </c>
      <c r="Q339" s="7">
        <v>404096</v>
      </c>
      <c r="R339" s="8">
        <f>(Таблица2[[#This Row],[Кредитный рейтинг]]-MIN(F:F))/(MAX(F:F)-MIN(F:F))</f>
        <v>0.94545454545454544</v>
      </c>
      <c r="S339">
        <f>(Таблица2[[#This Row],[Срок кредитной истории (лет)]]-MIN(L:L))/(MAX(L:L)-MIN(L:L))</f>
        <v>0.31359649122807021</v>
      </c>
      <c r="T339" s="8">
        <f>(Таблица2[[#This Row],[Срок с последнего нарушения кредитного договора (мес.)]]-MIN(M:M))/(MAX(M:M)-MIN(M:M))</f>
        <v>0.41463414634146339</v>
      </c>
      <c r="U339">
        <f>(Таблица2[[#This Row],[Количество кредитных карт]]-MIN(N:N))/(MAX(N:N)-MIN(N:N))</f>
        <v>0.36585365853658536</v>
      </c>
      <c r="V339" s="37">
        <f>(Таблица2[[#This Row],[Число нарушений кредитных договоров]]-MIN(O:O))/(MAX(O:O)-MIN(O:O))</f>
        <v>0</v>
      </c>
      <c r="W339" s="37">
        <f>((Таблица2[[#This Row],[Размер кредита]]-AVERAGE(D:D)))/STDEV(D:D)</f>
        <v>7.2308241047765523E-2</v>
      </c>
      <c r="X339" s="37">
        <f>((Таблица2[[#This Row],[Годовой доход]]-AVERAGE(G:G)))/STDEV(G:G)</f>
        <v>-0.48339851386348603</v>
      </c>
      <c r="Y339" s="38">
        <f>(Таблица2[[#This Row],[Годовой доход]]-AVERAGE(G:G))/STDEV(G:G)</f>
        <v>-0.48339851386348603</v>
      </c>
      <c r="Z339" s="38">
        <f>(Таблица2[[#This Row],[Текущий баланс кредитов]]-AVERAGE(P:P))/STDEV(P:P)</f>
        <v>-0.51317890598686688</v>
      </c>
      <c r="AA339" s="38">
        <f>(Таблица2[[#This Row],[Максимальный выданный кредит]]-AVERAGE(Q:Q))/STDEV(Q:Q)</f>
        <v>-7.5867031905641466E-2</v>
      </c>
    </row>
    <row r="340" spans="1:27" x14ac:dyDescent="0.2">
      <c r="A340" s="7">
        <v>482</v>
      </c>
      <c r="B340" s="7" t="s">
        <v>576</v>
      </c>
      <c r="C340" s="7" t="s">
        <v>16</v>
      </c>
      <c r="D340" s="18">
        <v>259138</v>
      </c>
      <c r="E340" s="7" t="s">
        <v>17</v>
      </c>
      <c r="F340" s="7">
        <v>751</v>
      </c>
      <c r="G340" s="19">
        <v>2517804</v>
      </c>
      <c r="H340" s="7" t="s">
        <v>22</v>
      </c>
      <c r="I340" s="7" t="s">
        <v>19</v>
      </c>
      <c r="J340" s="7" t="s">
        <v>23</v>
      </c>
      <c r="K340" s="20">
        <v>14687.19</v>
      </c>
      <c r="L340">
        <v>8.1999999999999993</v>
      </c>
      <c r="M340" s="7">
        <v>37</v>
      </c>
      <c r="N340" s="7">
        <v>11</v>
      </c>
      <c r="O340" s="7">
        <v>0</v>
      </c>
      <c r="P340" s="7">
        <v>138491</v>
      </c>
      <c r="Q340" s="7">
        <v>1252878</v>
      </c>
      <c r="R340" s="8">
        <f>(Таблица2[[#This Row],[Кредитный рейтинг]]-MIN(F:F))/(MAX(F:F)-MIN(F:F))</f>
        <v>1</v>
      </c>
      <c r="S340">
        <f>(Таблица2[[#This Row],[Срок кредитной истории (лет)]]-MIN(L:L))/(MAX(L:L)-MIN(L:L))</f>
        <v>8.1140350877192971E-2</v>
      </c>
      <c r="T340" s="8">
        <f>(Таблица2[[#This Row],[Срок с последнего нарушения кредитного договора (мес.)]]-MIN(M:M))/(MAX(M:M)-MIN(M:M))</f>
        <v>0.45121951219512196</v>
      </c>
      <c r="U340">
        <f>(Таблица2[[#This Row],[Количество кредитных карт]]-MIN(N:N))/(MAX(N:N)-MIN(N:N))</f>
        <v>0.21951219512195122</v>
      </c>
      <c r="V340" s="37">
        <f>(Таблица2[[#This Row],[Число нарушений кредитных договоров]]-MIN(O:O))/(MAX(O:O)-MIN(O:O))</f>
        <v>0</v>
      </c>
      <c r="W340" s="37">
        <f>((Таблица2[[#This Row],[Размер кредита]]-AVERAGE(D:D)))/STDEV(D:D)</f>
        <v>-0.27626577854727213</v>
      </c>
      <c r="X340" s="37">
        <f>((Таблица2[[#This Row],[Годовой доход]]-AVERAGE(G:G)))/STDEV(G:G)</f>
        <v>1.4119157403068872</v>
      </c>
      <c r="Y340" s="38">
        <f>(Таблица2[[#This Row],[Годовой доход]]-AVERAGE(G:G))/STDEV(G:G)</f>
        <v>1.4119157403068872</v>
      </c>
      <c r="Z340" s="38">
        <f>(Таблица2[[#This Row],[Текущий баланс кредитов]]-AVERAGE(P:P))/STDEV(P:P)</f>
        <v>-0.45520633356801837</v>
      </c>
      <c r="AA340" s="38">
        <f>(Таблица2[[#This Row],[Максимальный выданный кредит]]-AVERAGE(Q:Q))/STDEV(Q:Q)</f>
        <v>0.13624741683086158</v>
      </c>
    </row>
    <row r="341" spans="1:27" x14ac:dyDescent="0.2">
      <c r="A341" s="7">
        <v>483</v>
      </c>
      <c r="B341" s="7" t="s">
        <v>577</v>
      </c>
      <c r="C341" s="7" t="s">
        <v>34</v>
      </c>
      <c r="D341" s="18">
        <v>32450</v>
      </c>
      <c r="E341" s="7" t="s">
        <v>17</v>
      </c>
      <c r="F341" s="7">
        <v>711</v>
      </c>
      <c r="G341" s="19">
        <v>653904</v>
      </c>
      <c r="H341" s="7" t="s">
        <v>29</v>
      </c>
      <c r="I341" s="7" t="s">
        <v>32</v>
      </c>
      <c r="J341" s="7" t="s">
        <v>20</v>
      </c>
      <c r="K341" s="20">
        <v>11770.12</v>
      </c>
      <c r="L341">
        <v>19.399999999999999</v>
      </c>
      <c r="M341" s="7">
        <v>34</v>
      </c>
      <c r="N341" s="7">
        <v>11</v>
      </c>
      <c r="O341" s="7">
        <v>0</v>
      </c>
      <c r="P341" s="7">
        <v>129656</v>
      </c>
      <c r="Q341" s="7">
        <v>231308</v>
      </c>
      <c r="R341" s="8">
        <f>(Таблица2[[#This Row],[Кредитный рейтинг]]-MIN(F:F))/(MAX(F:F)-MIN(F:F))</f>
        <v>0.75757575757575757</v>
      </c>
      <c r="S341">
        <f>(Таблица2[[#This Row],[Срок кредитной истории (лет)]]-MIN(L:L))/(MAX(L:L)-MIN(L:L))</f>
        <v>0.32675438596491224</v>
      </c>
      <c r="T341" s="8">
        <f>(Таблица2[[#This Row],[Срок с последнего нарушения кредитного договора (мес.)]]-MIN(M:M))/(MAX(M:M)-MIN(M:M))</f>
        <v>0.41463414634146339</v>
      </c>
      <c r="U341">
        <f>(Таблица2[[#This Row],[Количество кредитных карт]]-MIN(N:N))/(MAX(N:N)-MIN(N:N))</f>
        <v>0.21951219512195122</v>
      </c>
      <c r="V341" s="37">
        <f>(Таблица2[[#This Row],[Число нарушений кредитных договоров]]-MIN(O:O))/(MAX(O:O)-MIN(O:O))</f>
        <v>0</v>
      </c>
      <c r="W341" s="37">
        <f>((Таблица2[[#This Row],[Размер кредита]]-AVERAGE(D:D)))/STDEV(D:D)</f>
        <v>-1.4880426671799538</v>
      </c>
      <c r="X341" s="37">
        <f>((Таблица2[[#This Row],[Годовой доход]]-AVERAGE(G:G)))/STDEV(G:G)</f>
        <v>-0.84764637638506057</v>
      </c>
      <c r="Y341" s="38">
        <f>(Таблица2[[#This Row],[Годовой доход]]-AVERAGE(G:G))/STDEV(G:G)</f>
        <v>-0.84764637638506057</v>
      </c>
      <c r="Z341" s="38">
        <f>(Таблица2[[#This Row],[Текущий баланс кредитов]]-AVERAGE(P:P))/STDEV(P:P)</f>
        <v>-0.48525900488882612</v>
      </c>
      <c r="AA341" s="38">
        <f>(Таблица2[[#This Row],[Максимальный выданный кредит]]-AVERAGE(Q:Q))/STDEV(Q:Q)</f>
        <v>-0.11904753216163523</v>
      </c>
    </row>
    <row r="342" spans="1:27" x14ac:dyDescent="0.2">
      <c r="A342" s="7">
        <v>484</v>
      </c>
      <c r="B342" s="7" t="s">
        <v>578</v>
      </c>
      <c r="C342" s="7" t="s">
        <v>16</v>
      </c>
      <c r="D342" s="18">
        <v>455906</v>
      </c>
      <c r="E342" s="7" t="s">
        <v>28</v>
      </c>
      <c r="F342" s="7">
        <v>727</v>
      </c>
      <c r="G342" s="19">
        <v>3562348</v>
      </c>
      <c r="H342" s="7" t="s">
        <v>31</v>
      </c>
      <c r="I342" s="7" t="s">
        <v>19</v>
      </c>
      <c r="J342" s="7" t="s">
        <v>78</v>
      </c>
      <c r="K342" s="20">
        <v>49576.13</v>
      </c>
      <c r="L342">
        <v>21</v>
      </c>
      <c r="M342" s="7"/>
      <c r="N342" s="7">
        <v>14</v>
      </c>
      <c r="O342" s="7">
        <v>1</v>
      </c>
      <c r="P342" s="7">
        <v>974415</v>
      </c>
      <c r="Q342" s="7">
        <v>1399838</v>
      </c>
      <c r="R342" s="8">
        <f>(Таблица2[[#This Row],[Кредитный рейтинг]]-MIN(F:F))/(MAX(F:F)-MIN(F:F))</f>
        <v>0.8545454545454545</v>
      </c>
      <c r="S342">
        <f>(Таблица2[[#This Row],[Срок кредитной истории (лет)]]-MIN(L:L))/(MAX(L:L)-MIN(L:L))</f>
        <v>0.36184210526315791</v>
      </c>
      <c r="T342" s="8">
        <f>(Таблица2[[#This Row],[Срок с последнего нарушения кредитного договора (мес.)]]-MIN(M:M))/(MAX(M:M)-MIN(M:M))</f>
        <v>0</v>
      </c>
      <c r="U342">
        <f>(Таблица2[[#This Row],[Количество кредитных карт]]-MIN(N:N))/(MAX(N:N)-MIN(N:N))</f>
        <v>0.29268292682926828</v>
      </c>
      <c r="V342" s="37">
        <f>(Таблица2[[#This Row],[Число нарушений кредитных договоров]]-MIN(O:O))/(MAX(O:O)-MIN(O:O))</f>
        <v>0.14285714285714285</v>
      </c>
      <c r="W342" s="37">
        <f>((Таблица2[[#This Row],[Размер кредита]]-AVERAGE(D:D)))/STDEV(D:D)</f>
        <v>0.77557161391494678</v>
      </c>
      <c r="X342" s="37">
        <f>((Таблица2[[#This Row],[Годовой доход]]-AVERAGE(G:G)))/STDEV(G:G)</f>
        <v>2.678191855773314</v>
      </c>
      <c r="Y342" s="38">
        <f>(Таблица2[[#This Row],[Годовой доход]]-AVERAGE(G:G))/STDEV(G:G)</f>
        <v>2.678191855773314</v>
      </c>
      <c r="Z342" s="38">
        <f>(Таблица2[[#This Row],[Текущий баланс кредитов]]-AVERAGE(P:P))/STDEV(P:P)</f>
        <v>2.3882287791852246</v>
      </c>
      <c r="AA342" s="38">
        <f>(Таблица2[[#This Row],[Максимальный выданный кредит]]-AVERAGE(Q:Q))/STDEV(Q:Q)</f>
        <v>0.17297338343514454</v>
      </c>
    </row>
    <row r="343" spans="1:27" x14ac:dyDescent="0.2">
      <c r="A343" s="8">
        <v>486</v>
      </c>
      <c r="B343" s="8" t="s">
        <v>579</v>
      </c>
      <c r="C343" s="8" t="s">
        <v>34</v>
      </c>
      <c r="D343" s="21">
        <v>388168</v>
      </c>
      <c r="E343" s="8" t="s">
        <v>17</v>
      </c>
      <c r="F343" s="8">
        <v>744</v>
      </c>
      <c r="G343" s="22">
        <v>2234856</v>
      </c>
      <c r="H343" s="8" t="s">
        <v>22</v>
      </c>
      <c r="I343" s="8" t="s">
        <v>19</v>
      </c>
      <c r="J343" s="8" t="s">
        <v>23</v>
      </c>
      <c r="K343" s="23">
        <v>40041.17</v>
      </c>
      <c r="L343">
        <v>9.9</v>
      </c>
      <c r="M343" s="8">
        <v>18</v>
      </c>
      <c r="N343" s="8">
        <v>9</v>
      </c>
      <c r="O343" s="8">
        <v>0</v>
      </c>
      <c r="P343" s="8">
        <v>681587</v>
      </c>
      <c r="Q343" s="8">
        <v>896852</v>
      </c>
      <c r="R343" s="8">
        <f>(Таблица2[[#This Row],[Кредитный рейтинг]]-MIN(F:F))/(MAX(F:F)-MIN(F:F))</f>
        <v>0.95757575757575752</v>
      </c>
      <c r="S343">
        <f>(Таблица2[[#This Row],[Срок кредитной истории (лет)]]-MIN(L:L))/(MAX(L:L)-MIN(L:L))</f>
        <v>0.11842105263157895</v>
      </c>
      <c r="T343" s="8">
        <f>(Таблица2[[#This Row],[Срок с последнего нарушения кредитного договора (мес.)]]-MIN(M:M))/(MAX(M:M)-MIN(M:M))</f>
        <v>0.21951219512195122</v>
      </c>
      <c r="U343">
        <f>(Таблица2[[#This Row],[Количество кредитных карт]]-MIN(N:N))/(MAX(N:N)-MIN(N:N))</f>
        <v>0.17073170731707318</v>
      </c>
      <c r="V343" s="37">
        <f>(Таблица2[[#This Row],[Число нарушений кредитных договоров]]-MIN(O:O))/(MAX(O:O)-MIN(O:O))</f>
        <v>0</v>
      </c>
      <c r="W343" s="37">
        <f>((Таблица2[[#This Row],[Размер кредита]]-AVERAGE(D:D)))/STDEV(D:D)</f>
        <v>0.41347329868784793</v>
      </c>
      <c r="X343" s="37">
        <f>((Таблица2[[#This Row],[Годовой доход]]-AVERAGE(G:G)))/STDEV(G:G)</f>
        <v>1.0689045370268007</v>
      </c>
      <c r="Y343" s="38">
        <f>(Таблица2[[#This Row],[Годовой доход]]-AVERAGE(G:G))/STDEV(G:G)</f>
        <v>1.0689045370268007</v>
      </c>
      <c r="Z343" s="38">
        <f>(Таблица2[[#This Row],[Текущий баланс кредитов]]-AVERAGE(P:P))/STDEV(P:P)</f>
        <v>1.3921604557523448</v>
      </c>
      <c r="AA343" s="38">
        <f>(Таблица2[[#This Row],[Максимальный выданный кредит]]-AVERAGE(Q:Q))/STDEV(Q:Q)</f>
        <v>4.7274914202551567E-2</v>
      </c>
    </row>
    <row r="344" spans="1:27" x14ac:dyDescent="0.2">
      <c r="A344" s="7">
        <v>488</v>
      </c>
      <c r="B344" s="7" t="s">
        <v>580</v>
      </c>
      <c r="C344" s="7" t="s">
        <v>34</v>
      </c>
      <c r="D344" s="18">
        <v>261492</v>
      </c>
      <c r="E344" s="7" t="s">
        <v>17</v>
      </c>
      <c r="F344" s="7">
        <v>732</v>
      </c>
      <c r="G344" s="19">
        <v>463258</v>
      </c>
      <c r="H344" s="7" t="s">
        <v>31</v>
      </c>
      <c r="I344" s="7" t="s">
        <v>32</v>
      </c>
      <c r="J344" s="7" t="s">
        <v>78</v>
      </c>
      <c r="K344" s="20">
        <v>8724.61</v>
      </c>
      <c r="L344">
        <v>11.4</v>
      </c>
      <c r="M344" s="7"/>
      <c r="N344" s="7">
        <v>9</v>
      </c>
      <c r="O344" s="7">
        <v>0</v>
      </c>
      <c r="P344" s="7">
        <v>134862</v>
      </c>
      <c r="Q344" s="7">
        <v>281358</v>
      </c>
      <c r="R344" s="8">
        <f>(Таблица2[[#This Row],[Кредитный рейтинг]]-MIN(F:F))/(MAX(F:F)-MIN(F:F))</f>
        <v>0.88484848484848488</v>
      </c>
      <c r="S344">
        <f>(Таблица2[[#This Row],[Срок кредитной истории (лет)]]-MIN(L:L))/(MAX(L:L)-MIN(L:L))</f>
        <v>0.15131578947368421</v>
      </c>
      <c r="T344" s="8">
        <f>(Таблица2[[#This Row],[Срок с последнего нарушения кредитного договора (мес.)]]-MIN(M:M))/(MAX(M:M)-MIN(M:M))</f>
        <v>0</v>
      </c>
      <c r="U344">
        <f>(Таблица2[[#This Row],[Количество кредитных карт]]-MIN(N:N))/(MAX(N:N)-MIN(N:N))</f>
        <v>0.17073170731707318</v>
      </c>
      <c r="V344" s="37">
        <f>(Таблица2[[#This Row],[Число нарушений кредитных договоров]]-MIN(O:O))/(MAX(O:O)-MIN(O:O))</f>
        <v>0</v>
      </c>
      <c r="W344" s="37">
        <f>((Таблица2[[#This Row],[Размер кредита]]-AVERAGE(D:D)))/STDEV(D:D)</f>
        <v>-0.26368230348091959</v>
      </c>
      <c r="X344" s="37">
        <f>((Таблица2[[#This Row],[Годовой доход]]-AVERAGE(G:G)))/STDEV(G:G)</f>
        <v>-1.0787620367203001</v>
      </c>
      <c r="Y344" s="38">
        <f>(Таблица2[[#This Row],[Годовой доход]]-AVERAGE(G:G))/STDEV(G:G)</f>
        <v>-1.0787620367203001</v>
      </c>
      <c r="Z344" s="38">
        <f>(Таблица2[[#This Row],[Текущий баланс кредитов]]-AVERAGE(P:P))/STDEV(P:P)</f>
        <v>-0.46755054909979099</v>
      </c>
      <c r="AA344" s="38">
        <f>(Таблица2[[#This Row],[Максимальный выданный кредит]]-AVERAGE(Q:Q))/STDEV(Q:Q)</f>
        <v>-0.10653981149924845</v>
      </c>
    </row>
    <row r="345" spans="1:27" x14ac:dyDescent="0.2">
      <c r="A345" s="7">
        <v>489</v>
      </c>
      <c r="B345" s="7" t="s">
        <v>581</v>
      </c>
      <c r="C345" s="7" t="s">
        <v>16</v>
      </c>
      <c r="D345" s="18">
        <v>171776</v>
      </c>
      <c r="E345" s="7" t="s">
        <v>17</v>
      </c>
      <c r="F345" s="7">
        <v>747</v>
      </c>
      <c r="G345" s="19">
        <v>1168272</v>
      </c>
      <c r="H345" s="7" t="s">
        <v>74</v>
      </c>
      <c r="I345" s="7" t="s">
        <v>32</v>
      </c>
      <c r="J345" s="7" t="s">
        <v>23</v>
      </c>
      <c r="K345" s="20">
        <v>11293.22</v>
      </c>
      <c r="L345">
        <v>19</v>
      </c>
      <c r="M345" s="7"/>
      <c r="N345" s="7">
        <v>4</v>
      </c>
      <c r="O345" s="7">
        <v>0</v>
      </c>
      <c r="P345" s="7">
        <v>82270</v>
      </c>
      <c r="Q345" s="7">
        <v>118030</v>
      </c>
      <c r="R345" s="8">
        <f>(Таблица2[[#This Row],[Кредитный рейтинг]]-MIN(F:F))/(MAX(F:F)-MIN(F:F))</f>
        <v>0.97575757575757571</v>
      </c>
      <c r="S345">
        <f>(Таблица2[[#This Row],[Срок кредитной истории (лет)]]-MIN(L:L))/(MAX(L:L)-MIN(L:L))</f>
        <v>0.31798245614035087</v>
      </c>
      <c r="T345" s="8">
        <f>(Таблица2[[#This Row],[Срок с последнего нарушения кредитного договора (мес.)]]-MIN(M:M))/(MAX(M:M)-MIN(M:M))</f>
        <v>0</v>
      </c>
      <c r="U345">
        <f>(Таблица2[[#This Row],[Количество кредитных карт]]-MIN(N:N))/(MAX(N:N)-MIN(N:N))</f>
        <v>4.878048780487805E-2</v>
      </c>
      <c r="V345" s="37">
        <f>(Таблица2[[#This Row],[Число нарушений кредитных договоров]]-MIN(O:O))/(MAX(O:O)-MIN(O:O))</f>
        <v>0</v>
      </c>
      <c r="W345" s="37">
        <f>((Таблица2[[#This Row],[Размер кредита]]-AVERAGE(D:D)))/STDEV(D:D)</f>
        <v>-0.74326558685088029</v>
      </c>
      <c r="X345" s="37">
        <f>((Таблица2[[#This Row],[Годовой доход]]-AVERAGE(G:G)))/STDEV(G:G)</f>
        <v>-0.22409015188878728</v>
      </c>
      <c r="Y345" s="38">
        <f>(Таблица2[[#This Row],[Годовой доход]]-AVERAGE(G:G))/STDEV(G:G)</f>
        <v>-0.22409015188878728</v>
      </c>
      <c r="Z345" s="38">
        <f>(Таблица2[[#This Row],[Текущий баланс кредитов]]-AVERAGE(P:P))/STDEV(P:P)</f>
        <v>-0.64644473020945958</v>
      </c>
      <c r="AA345" s="38">
        <f>(Таблица2[[#This Row],[Максимальный выданный кредит]]-AVERAGE(Q:Q))/STDEV(Q:Q)</f>
        <v>-0.1473562151025713</v>
      </c>
    </row>
    <row r="346" spans="1:27" x14ac:dyDescent="0.2">
      <c r="A346" s="7">
        <v>490</v>
      </c>
      <c r="B346" s="7" t="s">
        <v>582</v>
      </c>
      <c r="C346" s="7" t="s">
        <v>16</v>
      </c>
      <c r="D346" s="18">
        <v>648516</v>
      </c>
      <c r="E346" s="7" t="s">
        <v>17</v>
      </c>
      <c r="F346" s="7">
        <v>730</v>
      </c>
      <c r="G346" s="19">
        <v>1400205</v>
      </c>
      <c r="H346" s="7" t="s">
        <v>79</v>
      </c>
      <c r="I346" s="7" t="s">
        <v>19</v>
      </c>
      <c r="J346" s="7" t="s">
        <v>23</v>
      </c>
      <c r="K346" s="20">
        <v>21353.15</v>
      </c>
      <c r="L346">
        <v>19.399999999999999</v>
      </c>
      <c r="M346" s="7">
        <v>69</v>
      </c>
      <c r="N346" s="7">
        <v>8</v>
      </c>
      <c r="O346" s="7">
        <v>0</v>
      </c>
      <c r="P346" s="7">
        <v>265905</v>
      </c>
      <c r="Q346" s="7">
        <v>332156</v>
      </c>
      <c r="R346" s="8">
        <f>(Таблица2[[#This Row],[Кредитный рейтинг]]-MIN(F:F))/(MAX(F:F)-MIN(F:F))</f>
        <v>0.87272727272727268</v>
      </c>
      <c r="S346">
        <f>(Таблица2[[#This Row],[Срок кредитной истории (лет)]]-MIN(L:L))/(MAX(L:L)-MIN(L:L))</f>
        <v>0.32675438596491224</v>
      </c>
      <c r="T346" s="8">
        <f>(Таблица2[[#This Row],[Срок с последнего нарушения кредитного договора (мес.)]]-MIN(M:M))/(MAX(M:M)-MIN(M:M))</f>
        <v>0.84146341463414631</v>
      </c>
      <c r="U346">
        <f>(Таблица2[[#This Row],[Количество кредитных карт]]-MIN(N:N))/(MAX(N:N)-MIN(N:N))</f>
        <v>0.14634146341463414</v>
      </c>
      <c r="V346" s="37">
        <f>(Таблица2[[#This Row],[Число нарушений кредитных договоров]]-MIN(O:O))/(MAX(O:O)-MIN(O:O))</f>
        <v>0</v>
      </c>
      <c r="W346" s="37">
        <f>((Таблица2[[#This Row],[Размер кредита]]-AVERAGE(D:D)))/STDEV(D:D)</f>
        <v>1.8051821205123</v>
      </c>
      <c r="X346" s="37">
        <f>((Таблица2[[#This Row],[Годовой доход]]-AVERAGE(G:G)))/STDEV(G:G)</f>
        <v>5.7076767157681681E-2</v>
      </c>
      <c r="Y346" s="38">
        <f>(Таблица2[[#This Row],[Годовой доход]]-AVERAGE(G:G))/STDEV(G:G)</f>
        <v>5.7076767157681681E-2</v>
      </c>
      <c r="Z346" s="38">
        <f>(Таблица2[[#This Row],[Текущий баланс кредитов]]-AVERAGE(P:P))/STDEV(P:P)</f>
        <v>-2.18015725414876E-2</v>
      </c>
      <c r="AA346" s="38">
        <f>(Таблица2[[#This Row],[Максимальный выданный кредит]]-AVERAGE(Q:Q))/STDEV(Q:Q)</f>
        <v>-9.3845162264324891E-2</v>
      </c>
    </row>
    <row r="347" spans="1:27" x14ac:dyDescent="0.2">
      <c r="A347" s="8">
        <v>491</v>
      </c>
      <c r="B347" s="8" t="s">
        <v>583</v>
      </c>
      <c r="C347" s="8" t="s">
        <v>16</v>
      </c>
      <c r="D347" s="21">
        <v>214962</v>
      </c>
      <c r="E347" s="8" t="s">
        <v>17</v>
      </c>
      <c r="F347" s="8">
        <v>745</v>
      </c>
      <c r="G347" s="22">
        <v>540607</v>
      </c>
      <c r="H347" s="8" t="s">
        <v>22</v>
      </c>
      <c r="I347" s="8" t="s">
        <v>19</v>
      </c>
      <c r="J347" s="8" t="s">
        <v>23</v>
      </c>
      <c r="K347" s="23">
        <v>7703.74</v>
      </c>
      <c r="L347">
        <v>14.7</v>
      </c>
      <c r="M347" s="8"/>
      <c r="N347" s="8">
        <v>7</v>
      </c>
      <c r="O347" s="8">
        <v>0</v>
      </c>
      <c r="P347" s="8">
        <v>114247</v>
      </c>
      <c r="Q347" s="8">
        <v>399652</v>
      </c>
      <c r="R347" s="8">
        <f>(Таблица2[[#This Row],[Кредитный рейтинг]]-MIN(F:F))/(MAX(F:F)-MIN(F:F))</f>
        <v>0.96363636363636362</v>
      </c>
      <c r="S347">
        <f>(Таблица2[[#This Row],[Срок кредитной истории (лет)]]-MIN(L:L))/(MAX(L:L)-MIN(L:L))</f>
        <v>0.22368421052631576</v>
      </c>
      <c r="T347" s="8">
        <f>(Таблица2[[#This Row],[Срок с последнего нарушения кредитного договора (мес.)]]-MIN(M:M))/(MAX(M:M)-MIN(M:M))</f>
        <v>0</v>
      </c>
      <c r="U347">
        <f>(Таблица2[[#This Row],[Количество кредитных карт]]-MIN(N:N))/(MAX(N:N)-MIN(N:N))</f>
        <v>0.12195121951219512</v>
      </c>
      <c r="V347" s="37">
        <f>(Таблица2[[#This Row],[Число нарушений кредитных договоров]]-MIN(O:O))/(MAX(O:O)-MIN(O:O))</f>
        <v>0</v>
      </c>
      <c r="W347" s="37">
        <f>((Таблица2[[#This Row],[Размер кредита]]-AVERAGE(D:D)))/STDEV(D:D)</f>
        <v>-0.51241174054013172</v>
      </c>
      <c r="X347" s="37">
        <f>((Таблица2[[#This Row],[Годовой доход]]-AVERAGE(G:G)))/STDEV(G:G)</f>
        <v>-0.98499366386553033</v>
      </c>
      <c r="Y347" s="38">
        <f>(Таблица2[[#This Row],[Годовой доход]]-AVERAGE(G:G))/STDEV(G:G)</f>
        <v>-0.98499366386553033</v>
      </c>
      <c r="Z347" s="38">
        <f>(Таблица2[[#This Row],[Текущий баланс кредитов]]-AVERAGE(P:P))/STDEV(P:P)</f>
        <v>-0.53767344884834245</v>
      </c>
      <c r="AA347" s="38">
        <f>(Таблица2[[#This Row],[Максимальный выданный кредит]]-AVERAGE(Q:Q))/STDEV(Q:Q)</f>
        <v>-7.6977607542477566E-2</v>
      </c>
    </row>
    <row r="348" spans="1:27" x14ac:dyDescent="0.2">
      <c r="A348" s="8">
        <v>492</v>
      </c>
      <c r="B348" s="8" t="s">
        <v>584</v>
      </c>
      <c r="C348" s="8" t="s">
        <v>16</v>
      </c>
      <c r="D348" s="21">
        <v>448932</v>
      </c>
      <c r="E348" s="8" t="s">
        <v>17</v>
      </c>
      <c r="F348" s="8">
        <v>738</v>
      </c>
      <c r="G348" s="22">
        <v>1473317</v>
      </c>
      <c r="H348" s="8" t="s">
        <v>18</v>
      </c>
      <c r="I348" s="8" t="s">
        <v>25</v>
      </c>
      <c r="J348" s="8" t="s">
        <v>23</v>
      </c>
      <c r="K348" s="23">
        <v>17557.14</v>
      </c>
      <c r="L348">
        <v>29</v>
      </c>
      <c r="M348" s="8">
        <v>25</v>
      </c>
      <c r="N348" s="8">
        <v>10</v>
      </c>
      <c r="O348" s="8">
        <v>0</v>
      </c>
      <c r="P348" s="8">
        <v>160569</v>
      </c>
      <c r="Q348" s="8">
        <v>321112</v>
      </c>
      <c r="R348" s="8">
        <f>(Таблица2[[#This Row],[Кредитный рейтинг]]-MIN(F:F))/(MAX(F:F)-MIN(F:F))</f>
        <v>0.92121212121212126</v>
      </c>
      <c r="S348">
        <f>(Таблица2[[#This Row],[Срок кредитной истории (лет)]]-MIN(L:L))/(MAX(L:L)-MIN(L:L))</f>
        <v>0.53728070175438591</v>
      </c>
      <c r="T348" s="8">
        <f>(Таблица2[[#This Row],[Срок с последнего нарушения кредитного договора (мес.)]]-MIN(M:M))/(MAX(M:M)-MIN(M:M))</f>
        <v>0.3048780487804878</v>
      </c>
      <c r="U348">
        <f>(Таблица2[[#This Row],[Количество кредитных карт]]-MIN(N:N))/(MAX(N:N)-MIN(N:N))</f>
        <v>0.1951219512195122</v>
      </c>
      <c r="V348" s="37">
        <f>(Таблица2[[#This Row],[Число нарушений кредитных договоров]]-MIN(O:O))/(MAX(O:O)-MIN(O:O))</f>
        <v>0</v>
      </c>
      <c r="W348" s="37">
        <f>((Таблица2[[#This Row],[Размер кредита]]-AVERAGE(D:D)))/STDEV(D:D)</f>
        <v>0.7382915989987433</v>
      </c>
      <c r="X348" s="37">
        <f>((Таблица2[[#This Row],[Годовой доход]]-AVERAGE(G:G)))/STDEV(G:G)</f>
        <v>0.14570872459938009</v>
      </c>
      <c r="Y348" s="38">
        <f>(Таблица2[[#This Row],[Годовой доход]]-AVERAGE(G:G))/STDEV(G:G)</f>
        <v>0.14570872459938009</v>
      </c>
      <c r="Z348" s="38">
        <f>(Таблица2[[#This Row],[Текущий баланс кредитов]]-AVERAGE(P:P))/STDEV(P:P)</f>
        <v>-0.38010696996634391</v>
      </c>
      <c r="AA348" s="38">
        <f>(Таблица2[[#This Row],[Максимальный выданный кредит]]-AVERAGE(Q:Q))/STDEV(Q:Q)</f>
        <v>-9.6605107658838368E-2</v>
      </c>
    </row>
    <row r="349" spans="1:27" x14ac:dyDescent="0.2">
      <c r="A349" s="7">
        <v>495</v>
      </c>
      <c r="B349" s="7" t="s">
        <v>585</v>
      </c>
      <c r="C349" s="7" t="s">
        <v>16</v>
      </c>
      <c r="D349" s="18">
        <v>447524</v>
      </c>
      <c r="E349" s="7" t="s">
        <v>17</v>
      </c>
      <c r="F349" s="7">
        <v>741</v>
      </c>
      <c r="G349" s="19">
        <v>2705486</v>
      </c>
      <c r="H349" s="7" t="s">
        <v>22</v>
      </c>
      <c r="I349" s="7" t="s">
        <v>32</v>
      </c>
      <c r="J349" s="7" t="s">
        <v>23</v>
      </c>
      <c r="K349" s="20">
        <v>29985.8</v>
      </c>
      <c r="L349">
        <v>16.8</v>
      </c>
      <c r="M349" s="7"/>
      <c r="N349" s="7">
        <v>9</v>
      </c>
      <c r="O349" s="7">
        <v>0</v>
      </c>
      <c r="P349" s="7">
        <v>485697</v>
      </c>
      <c r="Q349" s="7">
        <v>962984</v>
      </c>
      <c r="R349" s="8">
        <f>(Таблица2[[#This Row],[Кредитный рейтинг]]-MIN(F:F))/(MAX(F:F)-MIN(F:F))</f>
        <v>0.93939393939393945</v>
      </c>
      <c r="S349">
        <f>(Таблица2[[#This Row],[Срок кредитной истории (лет)]]-MIN(L:L))/(MAX(L:L)-MIN(L:L))</f>
        <v>0.26973684210526316</v>
      </c>
      <c r="T349" s="8">
        <f>(Таблица2[[#This Row],[Срок с последнего нарушения кредитного договора (мес.)]]-MIN(M:M))/(MAX(M:M)-MIN(M:M))</f>
        <v>0</v>
      </c>
      <c r="U349">
        <f>(Таблица2[[#This Row],[Количество кредитных карт]]-MIN(N:N))/(MAX(N:N)-MIN(N:N))</f>
        <v>0.17073170731707318</v>
      </c>
      <c r="V349" s="37">
        <f>(Таблица2[[#This Row],[Число нарушений кредитных договоров]]-MIN(O:O))/(MAX(O:O)-MIN(O:O))</f>
        <v>0</v>
      </c>
      <c r="W349" s="37">
        <f>((Таблица2[[#This Row],[Размер кредита]]-AVERAGE(D:D)))/STDEV(D:D)</f>
        <v>0.7307650344730745</v>
      </c>
      <c r="X349" s="37">
        <f>((Таблица2[[#This Row],[Годовой доход]]-AVERAGE(G:G)))/STDEV(G:G)</f>
        <v>1.6394382131782741</v>
      </c>
      <c r="Y349" s="38">
        <f>(Таблица2[[#This Row],[Годовой доход]]-AVERAGE(G:G))/STDEV(G:G)</f>
        <v>1.6394382131782741</v>
      </c>
      <c r="Z349" s="38">
        <f>(Таблица2[[#This Row],[Текущий баланс кредитов]]-AVERAGE(P:P))/STDEV(P:P)</f>
        <v>0.72583133463938143</v>
      </c>
      <c r="AA349" s="38">
        <f>(Таблица2[[#This Row],[Максимальный выданный кредит]]-AVERAGE(Q:Q))/STDEV(Q:Q)</f>
        <v>6.380159917447889E-2</v>
      </c>
    </row>
    <row r="350" spans="1:27" x14ac:dyDescent="0.2">
      <c r="A350" s="7">
        <v>496</v>
      </c>
      <c r="B350" s="7" t="s">
        <v>587</v>
      </c>
      <c r="C350" s="7" t="s">
        <v>34</v>
      </c>
      <c r="D350" s="18">
        <v>484968</v>
      </c>
      <c r="E350" s="7" t="s">
        <v>28</v>
      </c>
      <c r="F350" s="7">
        <v>733</v>
      </c>
      <c r="G350" s="19">
        <v>1523040</v>
      </c>
      <c r="H350" s="7" t="s">
        <v>18</v>
      </c>
      <c r="I350" s="7" t="s">
        <v>32</v>
      </c>
      <c r="J350" s="7" t="s">
        <v>23</v>
      </c>
      <c r="K350" s="20">
        <v>30587.72</v>
      </c>
      <c r="L350">
        <v>26.5</v>
      </c>
      <c r="M350" s="7"/>
      <c r="N350" s="7">
        <v>13</v>
      </c>
      <c r="O350" s="7">
        <v>0</v>
      </c>
      <c r="P350" s="7">
        <v>491359</v>
      </c>
      <c r="Q350" s="7">
        <v>1338656</v>
      </c>
      <c r="R350" s="8">
        <f>(Таблица2[[#This Row],[Кредитный рейтинг]]-MIN(F:F))/(MAX(F:F)-MIN(F:F))</f>
        <v>0.89090909090909087</v>
      </c>
      <c r="S350">
        <f>(Таблица2[[#This Row],[Срок кредитной истории (лет)]]-MIN(L:L))/(MAX(L:L)-MIN(L:L))</f>
        <v>0.48245614035087719</v>
      </c>
      <c r="T350" s="8">
        <f>(Таблица2[[#This Row],[Срок с последнего нарушения кредитного договора (мес.)]]-MIN(M:M))/(MAX(M:M)-MIN(M:M))</f>
        <v>0</v>
      </c>
      <c r="U350">
        <f>(Таблица2[[#This Row],[Количество кредитных карт]]-MIN(N:N))/(MAX(N:N)-MIN(N:N))</f>
        <v>0.26829268292682928</v>
      </c>
      <c r="V350" s="37">
        <f>(Таблица2[[#This Row],[Число нарушений кредитных договоров]]-MIN(O:O))/(MAX(O:O)-MIN(O:O))</f>
        <v>0</v>
      </c>
      <c r="W350" s="37">
        <f>((Таблица2[[#This Row],[Размер кредита]]-AVERAGE(D:D)))/STDEV(D:D)</f>
        <v>0.93092460982757996</v>
      </c>
      <c r="X350" s="37">
        <f>((Таблица2[[#This Row],[Годовой доход]]-AVERAGE(G:G)))/STDEV(G:G)</f>
        <v>0.20598674763080543</v>
      </c>
      <c r="Y350" s="38">
        <f>(Таблица2[[#This Row],[Годовой доход]]-AVERAGE(G:G))/STDEV(G:G)</f>
        <v>0.20598674763080543</v>
      </c>
      <c r="Z350" s="38">
        <f>(Таблица2[[#This Row],[Текущий баланс кредитов]]-AVERAGE(P:P))/STDEV(P:P)</f>
        <v>0.74509089604497436</v>
      </c>
      <c r="AA350" s="38">
        <f>(Таблица2[[#This Row],[Максимальный выданный кредит]]-AVERAGE(Q:Q))/STDEV(Q:Q)</f>
        <v>0.15768372578147524</v>
      </c>
    </row>
    <row r="351" spans="1:27" x14ac:dyDescent="0.2">
      <c r="A351" s="7">
        <v>497</v>
      </c>
      <c r="B351" s="7" t="s">
        <v>588</v>
      </c>
      <c r="C351" s="7" t="s">
        <v>34</v>
      </c>
      <c r="D351" s="18">
        <v>129756</v>
      </c>
      <c r="E351" s="7" t="s">
        <v>17</v>
      </c>
      <c r="F351" s="7">
        <v>745</v>
      </c>
      <c r="G351" s="19">
        <v>1270036</v>
      </c>
      <c r="H351" s="7" t="s">
        <v>74</v>
      </c>
      <c r="I351" s="7" t="s">
        <v>19</v>
      </c>
      <c r="J351" s="7" t="s">
        <v>20</v>
      </c>
      <c r="K351" s="20">
        <v>25675.84</v>
      </c>
      <c r="L351">
        <v>14</v>
      </c>
      <c r="M351" s="7"/>
      <c r="N351" s="7">
        <v>9</v>
      </c>
      <c r="O351" s="7">
        <v>0</v>
      </c>
      <c r="P351" s="7">
        <v>684893</v>
      </c>
      <c r="Q351" s="7">
        <v>858242</v>
      </c>
      <c r="R351" s="8">
        <f>(Таблица2[[#This Row],[Кредитный рейтинг]]-MIN(F:F))/(MAX(F:F)-MIN(F:F))</f>
        <v>0.96363636363636362</v>
      </c>
      <c r="S351">
        <f>(Таблица2[[#This Row],[Срок кредитной истории (лет)]]-MIN(L:L))/(MAX(L:L)-MIN(L:L))</f>
        <v>0.20833333333333331</v>
      </c>
      <c r="T351" s="8">
        <f>(Таблица2[[#This Row],[Срок с последнего нарушения кредитного договора (мес.)]]-MIN(M:M))/(MAX(M:M)-MIN(M:M))</f>
        <v>0</v>
      </c>
      <c r="U351">
        <f>(Таблица2[[#This Row],[Количество кредитных карт]]-MIN(N:N))/(MAX(N:N)-MIN(N:N))</f>
        <v>0.17073170731707318</v>
      </c>
      <c r="V351" s="37">
        <f>(Таблица2[[#This Row],[Число нарушений кредитных договоров]]-MIN(O:O))/(MAX(O:O)-MIN(O:O))</f>
        <v>0</v>
      </c>
      <c r="W351" s="37">
        <f>((Таблица2[[#This Row],[Размер кредита]]-AVERAGE(D:D)))/STDEV(D:D)</f>
        <v>-0.96788649691380946</v>
      </c>
      <c r="X351" s="37">
        <f>((Таблица2[[#This Row],[Годовой доход]]-AVERAGE(G:G)))/STDEV(G:G)</f>
        <v>-0.10072404896318003</v>
      </c>
      <c r="Y351" s="38">
        <f>(Таблица2[[#This Row],[Годовой доход]]-AVERAGE(G:G))/STDEV(G:G)</f>
        <v>-0.10072404896318003</v>
      </c>
      <c r="Z351" s="38">
        <f>(Таблица2[[#This Row],[Текущий баланс кредитов]]-AVERAGE(P:P))/STDEV(P:P)</f>
        <v>1.403405971472389</v>
      </c>
      <c r="AA351" s="38">
        <f>(Таблица2[[#This Row],[Максимальный выданный кредит]]-AVERAGE(Q:Q))/STDEV(Q:Q)</f>
        <v>3.7626101120138908E-2</v>
      </c>
    </row>
    <row r="352" spans="1:27" x14ac:dyDescent="0.2">
      <c r="A352" s="7">
        <v>498</v>
      </c>
      <c r="B352" s="7" t="s">
        <v>589</v>
      </c>
      <c r="C352" s="7" t="s">
        <v>34</v>
      </c>
      <c r="D352" s="18">
        <v>221320</v>
      </c>
      <c r="E352" s="7" t="s">
        <v>17</v>
      </c>
      <c r="F352" s="7">
        <v>740</v>
      </c>
      <c r="G352" s="19">
        <v>860130</v>
      </c>
      <c r="H352" s="7" t="s">
        <v>22</v>
      </c>
      <c r="I352" s="7" t="s">
        <v>19</v>
      </c>
      <c r="J352" s="7" t="s">
        <v>23</v>
      </c>
      <c r="K352" s="20">
        <v>5390.11</v>
      </c>
      <c r="L352">
        <v>8.3000000000000007</v>
      </c>
      <c r="M352" s="7">
        <v>21</v>
      </c>
      <c r="N352" s="7">
        <v>11</v>
      </c>
      <c r="O352" s="7">
        <v>1</v>
      </c>
      <c r="P352" s="7">
        <v>117952</v>
      </c>
      <c r="Q352" s="7">
        <v>378334</v>
      </c>
      <c r="R352" s="8">
        <f>(Таблица2[[#This Row],[Кредитный рейтинг]]-MIN(F:F))/(MAX(F:F)-MIN(F:F))</f>
        <v>0.93333333333333335</v>
      </c>
      <c r="S352">
        <f>(Таблица2[[#This Row],[Срок кредитной истории (лет)]]-MIN(L:L))/(MAX(L:L)-MIN(L:L))</f>
        <v>8.3333333333333343E-2</v>
      </c>
      <c r="T352" s="8">
        <f>(Таблица2[[#This Row],[Срок с последнего нарушения кредитного договора (мес.)]]-MIN(M:M))/(MAX(M:M)-MIN(M:M))</f>
        <v>0.25609756097560976</v>
      </c>
      <c r="U352">
        <f>(Таблица2[[#This Row],[Количество кредитных карт]]-MIN(N:N))/(MAX(N:N)-MIN(N:N))</f>
        <v>0.21951219512195122</v>
      </c>
      <c r="V352" s="37">
        <f>(Таблица2[[#This Row],[Число нарушений кредитных договоров]]-MIN(O:O))/(MAX(O:O)-MIN(O:O))</f>
        <v>0.14285714285714285</v>
      </c>
      <c r="W352" s="37">
        <f>((Таблица2[[#This Row],[Размер кредита]]-AVERAGE(D:D)))/STDEV(D:D)</f>
        <v>-0.47842459760390837</v>
      </c>
      <c r="X352" s="37">
        <f>((Таблица2[[#This Row],[Годовой доход]]-AVERAGE(G:G)))/STDEV(G:G)</f>
        <v>-0.59764344861162122</v>
      </c>
      <c r="Y352" s="38">
        <f>(Таблица2[[#This Row],[Годовой доход]]-AVERAGE(G:G))/STDEV(G:G)</f>
        <v>-0.59764344861162122</v>
      </c>
      <c r="Z352" s="38">
        <f>(Таблица2[[#This Row],[Текущий баланс кредитов]]-AVERAGE(P:P))/STDEV(P:P)</f>
        <v>-0.52507071571381014</v>
      </c>
      <c r="AA352" s="38">
        <f>(Таблица2[[#This Row],[Максимальный выданный кредит]]-AVERAGE(Q:Q))/STDEV(Q:Q)</f>
        <v>-8.2305071859775494E-2</v>
      </c>
    </row>
    <row r="353" spans="1:27" x14ac:dyDescent="0.2">
      <c r="A353" s="8">
        <v>499</v>
      </c>
      <c r="B353" s="8" t="s">
        <v>590</v>
      </c>
      <c r="C353" s="8" t="s">
        <v>16</v>
      </c>
      <c r="D353" s="21">
        <v>66572</v>
      </c>
      <c r="E353" s="8" t="s">
        <v>17</v>
      </c>
      <c r="F353" s="8">
        <v>747</v>
      </c>
      <c r="G353" s="22">
        <v>785707</v>
      </c>
      <c r="H353" s="8" t="s">
        <v>42</v>
      </c>
      <c r="I353" s="8" t="s">
        <v>19</v>
      </c>
      <c r="J353" s="8" t="s">
        <v>78</v>
      </c>
      <c r="K353" s="23">
        <v>13618.82</v>
      </c>
      <c r="L353">
        <v>24.3</v>
      </c>
      <c r="M353" s="8"/>
      <c r="N353" s="8">
        <v>7</v>
      </c>
      <c r="O353" s="8">
        <v>0</v>
      </c>
      <c r="P353" s="8">
        <v>16302</v>
      </c>
      <c r="Q353" s="8">
        <v>132990</v>
      </c>
      <c r="R353" s="8">
        <f>(Таблица2[[#This Row],[Кредитный рейтинг]]-MIN(F:F))/(MAX(F:F)-MIN(F:F))</f>
        <v>0.97575757575757571</v>
      </c>
      <c r="S353">
        <f>(Таблица2[[#This Row],[Срок кредитной истории (лет)]]-MIN(L:L))/(MAX(L:L)-MIN(L:L))</f>
        <v>0.43421052631578949</v>
      </c>
      <c r="T353" s="8">
        <f>(Таблица2[[#This Row],[Срок с последнего нарушения кредитного договора (мес.)]]-MIN(M:M))/(MAX(M:M)-MIN(M:M))</f>
        <v>0</v>
      </c>
      <c r="U353">
        <f>(Таблица2[[#This Row],[Количество кредитных карт]]-MIN(N:N))/(MAX(N:N)-MIN(N:N))</f>
        <v>0.12195121951219512</v>
      </c>
      <c r="V353" s="37">
        <f>(Таблица2[[#This Row],[Число нарушений кредитных договоров]]-MIN(O:O))/(MAX(O:O)-MIN(O:O))</f>
        <v>0</v>
      </c>
      <c r="W353" s="37">
        <f>((Таблица2[[#This Row],[Размер кредита]]-AVERAGE(D:D)))/STDEV(D:D)</f>
        <v>-1.3056410800031981</v>
      </c>
      <c r="X353" s="37">
        <f>((Таблица2[[#This Row],[Годовой доход]]-AVERAGE(G:G)))/STDEV(G:G)</f>
        <v>-0.68786470050848525</v>
      </c>
      <c r="Y353" s="38">
        <f>(Таблица2[[#This Row],[Годовой доход]]-AVERAGE(G:G))/STDEV(G:G)</f>
        <v>-0.68786470050848525</v>
      </c>
      <c r="Z353" s="38">
        <f>(Таблица2[[#This Row],[Текущий баланс кредитов]]-AVERAGE(P:P))/STDEV(P:P)</f>
        <v>-0.87083800940482414</v>
      </c>
      <c r="AA353" s="38">
        <f>(Таблица2[[#This Row],[Максимальный выданный кредит]]-AVERAGE(Q:Q))/STDEV(Q:Q)</f>
        <v>-0.14361764365183591</v>
      </c>
    </row>
    <row r="354" spans="1:27" x14ac:dyDescent="0.2">
      <c r="A354" s="8">
        <v>500</v>
      </c>
      <c r="B354" s="8" t="s">
        <v>592</v>
      </c>
      <c r="C354" s="8" t="s">
        <v>16</v>
      </c>
      <c r="D354" s="21">
        <v>462792</v>
      </c>
      <c r="E354" s="8" t="s">
        <v>17</v>
      </c>
      <c r="F354" s="8">
        <v>749</v>
      </c>
      <c r="G354" s="22">
        <v>2207743</v>
      </c>
      <c r="H354" s="8" t="s">
        <v>22</v>
      </c>
      <c r="I354" s="8" t="s">
        <v>19</v>
      </c>
      <c r="J354" s="8" t="s">
        <v>23</v>
      </c>
      <c r="K354" s="23">
        <v>19869.63</v>
      </c>
      <c r="L354">
        <v>33.5</v>
      </c>
      <c r="M354" s="8"/>
      <c r="N354" s="8">
        <v>11</v>
      </c>
      <c r="O354" s="8">
        <v>0</v>
      </c>
      <c r="P354" s="8">
        <v>710334</v>
      </c>
      <c r="Q354" s="8">
        <v>1815682</v>
      </c>
      <c r="R354" s="8">
        <f>(Таблица2[[#This Row],[Кредитный рейтинг]]-MIN(F:F))/(MAX(F:F)-MIN(F:F))</f>
        <v>0.98787878787878791</v>
      </c>
      <c r="S354">
        <f>(Таблица2[[#This Row],[Срок кредитной истории (лет)]]-MIN(L:L))/(MAX(L:L)-MIN(L:L))</f>
        <v>0.63596491228070173</v>
      </c>
      <c r="T354" s="8">
        <f>(Таблица2[[#This Row],[Срок с последнего нарушения кредитного договора (мес.)]]-MIN(M:M))/(MAX(M:M)-MIN(M:M))</f>
        <v>0</v>
      </c>
      <c r="U354">
        <f>(Таблица2[[#This Row],[Количество кредитных карт]]-MIN(N:N))/(MAX(N:N)-MIN(N:N))</f>
        <v>0.21951219512195122</v>
      </c>
      <c r="V354" s="37">
        <f>(Таблица2[[#This Row],[Число нарушений кредитных договоров]]-MIN(O:O))/(MAX(O:O)-MIN(O:O))</f>
        <v>0</v>
      </c>
      <c r="W354" s="37">
        <f>((Таблица2[[#This Row],[Размер кредита]]-AVERAGE(D:D)))/STDEV(D:D)</f>
        <v>0.81238121854829592</v>
      </c>
      <c r="X354" s="37">
        <f>((Таблица2[[#This Row],[Годовой доход]]-AVERAGE(G:G)))/STDEV(G:G)</f>
        <v>1.0360360850337382</v>
      </c>
      <c r="Y354" s="38">
        <f>(Таблица2[[#This Row],[Годовой доход]]-AVERAGE(G:G))/STDEV(G:G)</f>
        <v>1.0360360850337382</v>
      </c>
      <c r="Z354" s="38">
        <f>(Таблица2[[#This Row],[Текущий баланс кредитов]]-AVERAGE(P:P))/STDEV(P:P)</f>
        <v>1.4899447389961773</v>
      </c>
      <c r="AA354" s="38">
        <f>(Таблица2[[#This Row],[Максимальный выданный кредит]]-AVERAGE(Q:Q))/STDEV(Q:Q)</f>
        <v>0.27689467396720385</v>
      </c>
    </row>
    <row r="355" spans="1:27" x14ac:dyDescent="0.2">
      <c r="A355" s="7">
        <v>503</v>
      </c>
      <c r="B355" s="7" t="s">
        <v>595</v>
      </c>
      <c r="C355" s="7" t="s">
        <v>34</v>
      </c>
      <c r="D355" s="18">
        <v>445632</v>
      </c>
      <c r="E355" s="7" t="s">
        <v>28</v>
      </c>
      <c r="F355" s="7">
        <v>680</v>
      </c>
      <c r="G355" s="19">
        <v>877059</v>
      </c>
      <c r="H355" s="7" t="s">
        <v>22</v>
      </c>
      <c r="I355" s="7" t="s">
        <v>32</v>
      </c>
      <c r="J355" s="7" t="s">
        <v>20</v>
      </c>
      <c r="K355" s="20">
        <v>12205.6</v>
      </c>
      <c r="L355">
        <v>15.4</v>
      </c>
      <c r="M355" s="7">
        <v>12</v>
      </c>
      <c r="N355" s="7">
        <v>9</v>
      </c>
      <c r="O355" s="7">
        <v>0</v>
      </c>
      <c r="P355" s="7">
        <v>344584</v>
      </c>
      <c r="Q355" s="7">
        <v>701206</v>
      </c>
      <c r="R355" s="8">
        <f>(Таблица2[[#This Row],[Кредитный рейтинг]]-MIN(F:F))/(MAX(F:F)-MIN(F:F))</f>
        <v>0.5696969696969697</v>
      </c>
      <c r="S355">
        <f>(Таблица2[[#This Row],[Срок кредитной истории (лет)]]-MIN(L:L))/(MAX(L:L)-MIN(L:L))</f>
        <v>0.23903508771929824</v>
      </c>
      <c r="T355" s="8">
        <f>(Таблица2[[#This Row],[Срок с последнего нарушения кредитного договора (мес.)]]-MIN(M:M))/(MAX(M:M)-MIN(M:M))</f>
        <v>0.14634146341463414</v>
      </c>
      <c r="U355">
        <f>(Таблица2[[#This Row],[Количество кредитных карт]]-MIN(N:N))/(MAX(N:N)-MIN(N:N))</f>
        <v>0.17073170731707318</v>
      </c>
      <c r="V355" s="37">
        <f>(Таблица2[[#This Row],[Число нарушений кредитных договоров]]-MIN(O:O))/(MAX(O:O)-MIN(O:O))</f>
        <v>0</v>
      </c>
      <c r="W355" s="37">
        <f>((Таблица2[[#This Row],[Размер кредита]]-AVERAGE(D:D)))/STDEV(D:D)</f>
        <v>0.72065121339170701</v>
      </c>
      <c r="X355" s="37">
        <f>((Таблица2[[#This Row],[Годовой доход]]-AVERAGE(G:G)))/STDEV(G:G)</f>
        <v>-0.57712082021230904</v>
      </c>
      <c r="Y355" s="38">
        <f>(Таблица2[[#This Row],[Годовой доход]]-AVERAGE(G:G))/STDEV(G:G)</f>
        <v>-0.57712082021230904</v>
      </c>
      <c r="Z355" s="38">
        <f>(Таблица2[[#This Row],[Текущий баланс кредитов]]-AVERAGE(P:P))/STDEV(P:P)</f>
        <v>0.24582877571542619</v>
      </c>
      <c r="AA355" s="38">
        <f>(Таблица2[[#This Row],[Максимальный выданный кредит]]-AVERAGE(Q:Q))/STDEV(Q:Q)</f>
        <v>-1.6179033141981716E-3</v>
      </c>
    </row>
    <row r="356" spans="1:27" x14ac:dyDescent="0.2">
      <c r="A356" s="8">
        <v>504</v>
      </c>
      <c r="B356" s="8" t="s">
        <v>597</v>
      </c>
      <c r="C356" s="8" t="s">
        <v>34</v>
      </c>
      <c r="D356" s="21">
        <v>219054</v>
      </c>
      <c r="E356" s="8" t="s">
        <v>17</v>
      </c>
      <c r="F356" s="8">
        <v>723</v>
      </c>
      <c r="G356" s="22">
        <v>1067154</v>
      </c>
      <c r="H356" s="8" t="s">
        <v>53</v>
      </c>
      <c r="I356" s="8" t="s">
        <v>19</v>
      </c>
      <c r="J356" s="8" t="s">
        <v>23</v>
      </c>
      <c r="K356" s="23">
        <v>24455.66</v>
      </c>
      <c r="L356">
        <v>22.4</v>
      </c>
      <c r="M356" s="8">
        <v>29</v>
      </c>
      <c r="N356" s="8">
        <v>8</v>
      </c>
      <c r="O356" s="8">
        <v>0</v>
      </c>
      <c r="P356" s="8">
        <v>100814</v>
      </c>
      <c r="Q356" s="8">
        <v>130284</v>
      </c>
      <c r="R356" s="8">
        <f>(Таблица2[[#This Row],[Кредитный рейтинг]]-MIN(F:F))/(MAX(F:F)-MIN(F:F))</f>
        <v>0.83030303030303032</v>
      </c>
      <c r="S356">
        <f>(Таблица2[[#This Row],[Срок кредитной истории (лет)]]-MIN(L:L))/(MAX(L:L)-MIN(L:L))</f>
        <v>0.39254385964912275</v>
      </c>
      <c r="T356" s="8">
        <f>(Таблица2[[#This Row],[Срок с последнего нарушения кредитного договора (мес.)]]-MIN(M:M))/(MAX(M:M)-MIN(M:M))</f>
        <v>0.35365853658536583</v>
      </c>
      <c r="U356">
        <f>(Таблица2[[#This Row],[Количество кредитных карт]]-MIN(N:N))/(MAX(N:N)-MIN(N:N))</f>
        <v>0.14634146341463414</v>
      </c>
      <c r="V356" s="37">
        <f>(Таблица2[[#This Row],[Число нарушений кредитных договоров]]-MIN(O:O))/(MAX(O:O)-MIN(O:O))</f>
        <v>0</v>
      </c>
      <c r="W356" s="37">
        <f>((Таблица2[[#This Row],[Размер кредита]]-AVERAGE(D:D)))/STDEV(D:D)</f>
        <v>-0.49053766238740665</v>
      </c>
      <c r="X356" s="37">
        <f>((Таблица2[[#This Row],[Годовой доход]]-AVERAGE(G:G)))/STDEV(G:G)</f>
        <v>-0.34667312421329843</v>
      </c>
      <c r="Y356" s="38">
        <f>(Таблица2[[#This Row],[Годовой доход]]-AVERAGE(G:G))/STDEV(G:G)</f>
        <v>-0.34667312421329843</v>
      </c>
      <c r="Z356" s="38">
        <f>(Таблица2[[#This Row],[Текущий баланс кредитов]]-AVERAGE(P:P))/STDEV(P:P)</f>
        <v>-0.5833664351361082</v>
      </c>
      <c r="AA356" s="38">
        <f>(Таблица2[[#This Row],[Максимальный выданный кредит]]-AVERAGE(Q:Q))/STDEV(Q:Q)</f>
        <v>-0.14429388525248363</v>
      </c>
    </row>
    <row r="357" spans="1:27" x14ac:dyDescent="0.2">
      <c r="A357" s="7">
        <v>506</v>
      </c>
      <c r="B357" s="7" t="s">
        <v>598</v>
      </c>
      <c r="C357" s="7" t="s">
        <v>16</v>
      </c>
      <c r="D357" s="18">
        <v>132616</v>
      </c>
      <c r="E357" s="7" t="s">
        <v>17</v>
      </c>
      <c r="F357" s="7">
        <v>743</v>
      </c>
      <c r="G357" s="19">
        <v>1527144</v>
      </c>
      <c r="H357" s="7" t="s">
        <v>22</v>
      </c>
      <c r="I357" s="7" t="s">
        <v>19</v>
      </c>
      <c r="J357" s="7" t="s">
        <v>23</v>
      </c>
      <c r="K357" s="20">
        <v>40342.32</v>
      </c>
      <c r="L357">
        <v>14.1</v>
      </c>
      <c r="M357" s="7">
        <v>25</v>
      </c>
      <c r="N357" s="7">
        <v>16</v>
      </c>
      <c r="O357" s="7">
        <v>0</v>
      </c>
      <c r="P357" s="7">
        <v>159030</v>
      </c>
      <c r="Q357" s="7">
        <v>814770</v>
      </c>
      <c r="R357" s="8">
        <f>(Таблица2[[#This Row],[Кредитный рейтинг]]-MIN(F:F))/(MAX(F:F)-MIN(F:F))</f>
        <v>0.95151515151515154</v>
      </c>
      <c r="S357">
        <f>(Таблица2[[#This Row],[Срок кредитной истории (лет)]]-MIN(L:L))/(MAX(L:L)-MIN(L:L))</f>
        <v>0.21052631578947367</v>
      </c>
      <c r="T357" s="8">
        <f>(Таблица2[[#This Row],[Срок с последнего нарушения кредитного договора (мес.)]]-MIN(M:M))/(MAX(M:M)-MIN(M:M))</f>
        <v>0.3048780487804878</v>
      </c>
      <c r="U357">
        <f>(Таблица2[[#This Row],[Количество кредитных карт]]-MIN(N:N))/(MAX(N:N)-MIN(N:N))</f>
        <v>0.34146341463414637</v>
      </c>
      <c r="V357" s="37">
        <f>(Таблица2[[#This Row],[Число нарушений кредитных договоров]]-MIN(O:O))/(MAX(O:O)-MIN(O:O))</f>
        <v>0</v>
      </c>
      <c r="W357" s="37">
        <f>((Таблица2[[#This Row],[Размер кредита]]-AVERAGE(D:D)))/STDEV(D:D)</f>
        <v>-0.95259816272104458</v>
      </c>
      <c r="X357" s="37">
        <f>((Таблица2[[#This Row],[Годовой доход]]-AVERAGE(G:G)))/STDEV(G:G)</f>
        <v>0.21096193027306295</v>
      </c>
      <c r="Y357" s="38">
        <f>(Таблица2[[#This Row],[Годовой доход]]-AVERAGE(G:G))/STDEV(G:G)</f>
        <v>0.21096193027306295</v>
      </c>
      <c r="Z357" s="38">
        <f>(Таблица2[[#This Row],[Текущий баланс кредитов]]-AVERAGE(P:P))/STDEV(P:P)</f>
        <v>-0.38534195142222655</v>
      </c>
      <c r="AA357" s="38">
        <f>(Таблица2[[#This Row],[Максимальный выданный кредит]]-AVERAGE(Q:Q))/STDEV(Q:Q)</f>
        <v>2.6762252316237245E-2</v>
      </c>
    </row>
    <row r="358" spans="1:27" x14ac:dyDescent="0.2">
      <c r="A358" s="8">
        <v>507</v>
      </c>
      <c r="B358" s="8" t="s">
        <v>599</v>
      </c>
      <c r="C358" s="8" t="s">
        <v>16</v>
      </c>
      <c r="D358" s="21">
        <v>590986</v>
      </c>
      <c r="E358" s="8" t="s">
        <v>28</v>
      </c>
      <c r="F358" s="8">
        <v>613</v>
      </c>
      <c r="G358" s="22">
        <v>1156511</v>
      </c>
      <c r="H358" s="8" t="s">
        <v>29</v>
      </c>
      <c r="I358" s="8" t="s">
        <v>32</v>
      </c>
      <c r="J358" s="8" t="s">
        <v>23</v>
      </c>
      <c r="K358" s="23">
        <v>22060.52</v>
      </c>
      <c r="L358">
        <v>14.1</v>
      </c>
      <c r="M358" s="8"/>
      <c r="N358" s="8">
        <v>11</v>
      </c>
      <c r="O358" s="8">
        <v>0</v>
      </c>
      <c r="P358" s="8">
        <v>268926</v>
      </c>
      <c r="Q358" s="8">
        <v>331254</v>
      </c>
      <c r="R358" s="8">
        <f>(Таблица2[[#This Row],[Кредитный рейтинг]]-MIN(F:F))/(MAX(F:F)-MIN(F:F))</f>
        <v>0.16363636363636364</v>
      </c>
      <c r="S358">
        <f>(Таблица2[[#This Row],[Срок кредитной истории (лет)]]-MIN(L:L))/(MAX(L:L)-MIN(L:L))</f>
        <v>0.21052631578947367</v>
      </c>
      <c r="T358" s="8">
        <f>(Таблица2[[#This Row],[Срок с последнего нарушения кредитного договора (мес.)]]-MIN(M:M))/(MAX(M:M)-MIN(M:M))</f>
        <v>0</v>
      </c>
      <c r="U358">
        <f>(Таблица2[[#This Row],[Количество кредитных карт]]-MIN(N:N))/(MAX(N:N)-MIN(N:N))</f>
        <v>0.21951219512195122</v>
      </c>
      <c r="V358" s="37">
        <f>(Таблица2[[#This Row],[Число нарушений кредитных договоров]]-MIN(O:O))/(MAX(O:O)-MIN(O:O))</f>
        <v>0</v>
      </c>
      <c r="W358" s="37">
        <f>((Таблица2[[#This Row],[Размер кредита]]-AVERAGE(D:D)))/STDEV(D:D)</f>
        <v>1.4976513980963002</v>
      </c>
      <c r="X358" s="37">
        <f>((Таблица2[[#This Row],[Годовой доход]]-AVERAGE(G:G)))/STDEV(G:G)</f>
        <v>-0.23834773547933077</v>
      </c>
      <c r="Y358" s="38">
        <f>(Таблица2[[#This Row],[Годовой доход]]-AVERAGE(G:G))/STDEV(G:G)</f>
        <v>-0.23834773547933077</v>
      </c>
      <c r="Z358" s="38">
        <f>(Таблица2[[#This Row],[Текущий баланс кредитов]]-AVERAGE(P:P))/STDEV(P:P)</f>
        <v>-1.1525497831792046E-2</v>
      </c>
      <c r="AA358" s="38">
        <f>(Таблица2[[#This Row],[Максимальный выданный кредит]]-AVERAGE(Q:Q))/STDEV(Q:Q)</f>
        <v>-9.4070576131207465E-2</v>
      </c>
    </row>
    <row r="359" spans="1:27" x14ac:dyDescent="0.2">
      <c r="A359" s="7">
        <v>508</v>
      </c>
      <c r="B359" s="7" t="s">
        <v>600</v>
      </c>
      <c r="C359" s="7" t="s">
        <v>16</v>
      </c>
      <c r="D359" s="18">
        <v>96800</v>
      </c>
      <c r="E359" s="7" t="s">
        <v>17</v>
      </c>
      <c r="F359" s="7">
        <v>712</v>
      </c>
      <c r="G359" s="19">
        <v>371564</v>
      </c>
      <c r="H359" s="7" t="s">
        <v>29</v>
      </c>
      <c r="I359" s="7" t="s">
        <v>32</v>
      </c>
      <c r="J359" s="7" t="s">
        <v>23</v>
      </c>
      <c r="K359" s="20">
        <v>6874.01</v>
      </c>
      <c r="L359">
        <v>21.7</v>
      </c>
      <c r="M359" s="7">
        <v>65</v>
      </c>
      <c r="N359" s="7">
        <v>14</v>
      </c>
      <c r="O359" s="7">
        <v>0</v>
      </c>
      <c r="P359" s="7">
        <v>177688</v>
      </c>
      <c r="Q359" s="7">
        <v>340054</v>
      </c>
      <c r="R359" s="8">
        <f>(Таблица2[[#This Row],[Кредитный рейтинг]]-MIN(F:F))/(MAX(F:F)-MIN(F:F))</f>
        <v>0.76363636363636367</v>
      </c>
      <c r="S359">
        <f>(Таблица2[[#This Row],[Срок кредитной истории (лет)]]-MIN(L:L))/(MAX(L:L)-MIN(L:L))</f>
        <v>0.3771929824561403</v>
      </c>
      <c r="T359" s="8">
        <f>(Таблица2[[#This Row],[Срок с последнего нарушения кредитного договора (мес.)]]-MIN(M:M))/(MAX(M:M)-MIN(M:M))</f>
        <v>0.79268292682926833</v>
      </c>
      <c r="U359">
        <f>(Таблица2[[#This Row],[Количество кредитных карт]]-MIN(N:N))/(MAX(N:N)-MIN(N:N))</f>
        <v>0.29268292682926828</v>
      </c>
      <c r="V359" s="37">
        <f>(Таблица2[[#This Row],[Число нарушений кредитных договоров]]-MIN(O:O))/(MAX(O:O)-MIN(O:O))</f>
        <v>0</v>
      </c>
      <c r="W359" s="37">
        <f>((Таблица2[[#This Row],[Размер кредита]]-AVERAGE(D:D)))/STDEV(D:D)</f>
        <v>-1.1440551478427454</v>
      </c>
      <c r="X359" s="37">
        <f>((Таблица2[[#This Row],[Годовой доход]]-AVERAGE(G:G)))/STDEV(G:G)</f>
        <v>-1.1899205155699977</v>
      </c>
      <c r="Y359" s="38">
        <f>(Таблица2[[#This Row],[Годовой доход]]-AVERAGE(G:G))/STDEV(G:G)</f>
        <v>-1.1899205155699977</v>
      </c>
      <c r="Z359" s="38">
        <f>(Таблица2[[#This Row],[Текущий баланс кредитов]]-AVERAGE(P:P))/STDEV(P:P)</f>
        <v>-0.32187587994473577</v>
      </c>
      <c r="AA359" s="38">
        <f>(Таблица2[[#This Row],[Максимальный выданный кредит]]-AVERAGE(Q:Q))/STDEV(Q:Q)</f>
        <v>-9.18714164543043E-2</v>
      </c>
    </row>
    <row r="360" spans="1:27" x14ac:dyDescent="0.2">
      <c r="A360" s="7">
        <v>509</v>
      </c>
      <c r="B360" s="7" t="s">
        <v>601</v>
      </c>
      <c r="C360" s="7" t="s">
        <v>16</v>
      </c>
      <c r="D360" s="18">
        <v>43054</v>
      </c>
      <c r="E360" s="7" t="s">
        <v>17</v>
      </c>
      <c r="F360" s="7">
        <v>747</v>
      </c>
      <c r="G360" s="19">
        <v>490713</v>
      </c>
      <c r="H360" s="7" t="s">
        <v>42</v>
      </c>
      <c r="I360" s="7" t="s">
        <v>32</v>
      </c>
      <c r="J360" s="7" t="s">
        <v>23</v>
      </c>
      <c r="K360" s="20">
        <v>8346.32</v>
      </c>
      <c r="L360">
        <v>21.4</v>
      </c>
      <c r="M360" s="7">
        <v>81</v>
      </c>
      <c r="N360" s="7">
        <v>10</v>
      </c>
      <c r="O360" s="7">
        <v>0</v>
      </c>
      <c r="P360" s="7">
        <v>75962</v>
      </c>
      <c r="Q360" s="7">
        <v>240988</v>
      </c>
      <c r="R360" s="8">
        <f>(Таблица2[[#This Row],[Кредитный рейтинг]]-MIN(F:F))/(MAX(F:F)-MIN(F:F))</f>
        <v>0.97575757575757571</v>
      </c>
      <c r="S360">
        <f>(Таблица2[[#This Row],[Срок кредитной истории (лет)]]-MIN(L:L))/(MAX(L:L)-MIN(L:L))</f>
        <v>0.37061403508771923</v>
      </c>
      <c r="T360" s="8">
        <f>(Таблица2[[#This Row],[Срок с последнего нарушения кредитного договора (мес.)]]-MIN(M:M))/(MAX(M:M)-MIN(M:M))</f>
        <v>0.98780487804878048</v>
      </c>
      <c r="U360">
        <f>(Таблица2[[#This Row],[Количество кредитных карт]]-MIN(N:N))/(MAX(N:N)-MIN(N:N))</f>
        <v>0.1951219512195122</v>
      </c>
      <c r="V360" s="37">
        <f>(Таблица2[[#This Row],[Число нарушений кредитных договоров]]-MIN(O:O))/(MAX(O:O)-MIN(O:O))</f>
        <v>0</v>
      </c>
      <c r="W360" s="37">
        <f>((Таблица2[[#This Row],[Размер кредита]]-AVERAGE(D:D)))/STDEV(D:D)</f>
        <v>-1.4313582280960104</v>
      </c>
      <c r="X360" s="37">
        <f>((Таблица2[[#This Row],[Годовой доход]]-AVERAGE(G:G)))/STDEV(G:G)</f>
        <v>-1.0454789861737164</v>
      </c>
      <c r="Y360" s="38">
        <f>(Таблица2[[#This Row],[Годовой доход]]-AVERAGE(G:G))/STDEV(G:G)</f>
        <v>-1.0454789861737164</v>
      </c>
      <c r="Z360" s="38">
        <f>(Таблица2[[#This Row],[Текущий баланс кредитов]]-AVERAGE(P:P))/STDEV(P:P)</f>
        <v>-0.6679016912385094</v>
      </c>
      <c r="AA360" s="38">
        <f>(Таблица2[[#This Row],[Максимальный выданный кредит]]-AVERAGE(Q:Q))/STDEV(Q:Q)</f>
        <v>-0.11662845651704173</v>
      </c>
    </row>
    <row r="361" spans="1:27" x14ac:dyDescent="0.2">
      <c r="A361" s="8">
        <v>510</v>
      </c>
      <c r="B361" s="8" t="s">
        <v>602</v>
      </c>
      <c r="C361" s="8" t="s">
        <v>34</v>
      </c>
      <c r="D361" s="21">
        <v>321420</v>
      </c>
      <c r="E361" s="8" t="s">
        <v>17</v>
      </c>
      <c r="F361" s="8">
        <v>745</v>
      </c>
      <c r="G361" s="22">
        <v>1542192</v>
      </c>
      <c r="H361" s="8" t="s">
        <v>29</v>
      </c>
      <c r="I361" s="8" t="s">
        <v>19</v>
      </c>
      <c r="J361" s="8" t="s">
        <v>23</v>
      </c>
      <c r="K361" s="23">
        <v>12106.23</v>
      </c>
      <c r="L361">
        <v>16.3</v>
      </c>
      <c r="M361" s="8">
        <v>39</v>
      </c>
      <c r="N361" s="8">
        <v>4</v>
      </c>
      <c r="O361" s="8">
        <v>0</v>
      </c>
      <c r="P361" s="8">
        <v>121657</v>
      </c>
      <c r="Q361" s="8">
        <v>145068</v>
      </c>
      <c r="R361" s="8">
        <f>(Таблица2[[#This Row],[Кредитный рейтинг]]-MIN(F:F))/(MAX(F:F)-MIN(F:F))</f>
        <v>0.96363636363636362</v>
      </c>
      <c r="S361">
        <f>(Таблица2[[#This Row],[Срок кредитной истории (лет)]]-MIN(L:L))/(MAX(L:L)-MIN(L:L))</f>
        <v>0.25877192982456143</v>
      </c>
      <c r="T361" s="8">
        <f>(Таблица2[[#This Row],[Срок с последнего нарушения кредитного договора (мес.)]]-MIN(M:M))/(MAX(M:M)-MIN(M:M))</f>
        <v>0.47560975609756095</v>
      </c>
      <c r="U361">
        <f>(Таблица2[[#This Row],[Количество кредитных карт]]-MIN(N:N))/(MAX(N:N)-MIN(N:N))</f>
        <v>4.878048780487805E-2</v>
      </c>
      <c r="V361" s="37">
        <f>(Таблица2[[#This Row],[Число нарушений кредитных договоров]]-MIN(O:O))/(MAX(O:O)-MIN(O:O))</f>
        <v>0</v>
      </c>
      <c r="W361" s="37">
        <f>((Таблица2[[#This Row],[Размер кредита]]-AVERAGE(D:D)))/STDEV(D:D)</f>
        <v>5.6667099142859979E-2</v>
      </c>
      <c r="X361" s="37">
        <f>((Таблица2[[#This Row],[Годовой доход]]-AVERAGE(G:G)))/STDEV(G:G)</f>
        <v>0.22920426662800711</v>
      </c>
      <c r="Y361" s="38">
        <f>(Таблица2[[#This Row],[Годовой доход]]-AVERAGE(G:G))/STDEV(G:G)</f>
        <v>0.22920426662800711</v>
      </c>
      <c r="Z361" s="38">
        <f>(Таблица2[[#This Row],[Текущий баланс кредитов]]-AVERAGE(P:P))/STDEV(P:P)</f>
        <v>-0.51246798257927784</v>
      </c>
      <c r="AA361" s="38">
        <f>(Таблица2[[#This Row],[Максимальный выданный кредит]]-AVERAGE(Q:Q))/STDEV(Q:Q)</f>
        <v>-0.14059929699528628</v>
      </c>
    </row>
    <row r="362" spans="1:27" x14ac:dyDescent="0.2">
      <c r="A362" s="7">
        <v>512</v>
      </c>
      <c r="B362" s="7" t="s">
        <v>603</v>
      </c>
      <c r="C362" s="7" t="s">
        <v>16</v>
      </c>
      <c r="D362" s="18">
        <v>483098</v>
      </c>
      <c r="E362" s="7" t="s">
        <v>28</v>
      </c>
      <c r="F362" s="7">
        <v>698</v>
      </c>
      <c r="G362" s="19">
        <v>1467978</v>
      </c>
      <c r="H362" s="7" t="s">
        <v>29</v>
      </c>
      <c r="I362" s="7" t="s">
        <v>19</v>
      </c>
      <c r="J362" s="7" t="s">
        <v>23</v>
      </c>
      <c r="K362" s="20">
        <v>33396.300000000003</v>
      </c>
      <c r="L362">
        <v>21.6</v>
      </c>
      <c r="M362" s="7"/>
      <c r="N362" s="7">
        <v>43</v>
      </c>
      <c r="O362" s="7">
        <v>0</v>
      </c>
      <c r="P362" s="7">
        <v>719283</v>
      </c>
      <c r="Q362" s="7">
        <v>1091552</v>
      </c>
      <c r="R362" s="8">
        <f>(Таблица2[[#This Row],[Кредитный рейтинг]]-MIN(F:F))/(MAX(F:F)-MIN(F:F))</f>
        <v>0.67878787878787883</v>
      </c>
      <c r="S362">
        <f>(Таблица2[[#This Row],[Срок кредитной истории (лет)]]-MIN(L:L))/(MAX(L:L)-MIN(L:L))</f>
        <v>0.375</v>
      </c>
      <c r="T362" s="8">
        <f>(Таблица2[[#This Row],[Срок с последнего нарушения кредитного договора (мес.)]]-MIN(M:M))/(MAX(M:M)-MIN(M:M))</f>
        <v>0</v>
      </c>
      <c r="U362">
        <f>(Таблица2[[#This Row],[Количество кредитных карт]]-MIN(N:N))/(MAX(N:N)-MIN(N:N))</f>
        <v>1</v>
      </c>
      <c r="V362" s="37">
        <f>(Таблица2[[#This Row],[Число нарушений кредитных договоров]]-MIN(O:O))/(MAX(O:O)-MIN(O:O))</f>
        <v>0</v>
      </c>
      <c r="W362" s="37">
        <f>((Таблица2[[#This Row],[Размер кредита]]-AVERAGE(D:D)))/STDEV(D:D)</f>
        <v>0.92092839131692605</v>
      </c>
      <c r="X362" s="37">
        <f>((Таблица2[[#This Row],[Годовой доход]]-AVERAGE(G:G)))/STDEV(G:G)</f>
        <v>0.13923638051385065</v>
      </c>
      <c r="Y362" s="38">
        <f>(Таблица2[[#This Row],[Годовой доход]]-AVERAGE(G:G))/STDEV(G:G)</f>
        <v>0.13923638051385065</v>
      </c>
      <c r="Z362" s="38">
        <f>(Таблица2[[#This Row],[Текущий баланс кредитов]]-AVERAGE(P:P))/STDEV(P:P)</f>
        <v>1.5203851867211244</v>
      </c>
      <c r="AA362" s="38">
        <f>(Таблица2[[#This Row],[Максимальный выданный кредит]]-AVERAGE(Q:Q))/STDEV(Q:Q)</f>
        <v>9.5931322054034221E-2</v>
      </c>
    </row>
    <row r="363" spans="1:27" x14ac:dyDescent="0.2">
      <c r="A363" s="8">
        <v>518</v>
      </c>
      <c r="B363" s="8" t="s">
        <v>605</v>
      </c>
      <c r="C363" s="8" t="s">
        <v>16</v>
      </c>
      <c r="D363" s="21">
        <v>257554</v>
      </c>
      <c r="E363" s="8" t="s">
        <v>17</v>
      </c>
      <c r="F363" s="8">
        <v>732</v>
      </c>
      <c r="G363" s="22">
        <v>885096</v>
      </c>
      <c r="H363" s="8" t="s">
        <v>18</v>
      </c>
      <c r="I363" s="8" t="s">
        <v>32</v>
      </c>
      <c r="J363" s="8" t="s">
        <v>23</v>
      </c>
      <c r="K363" s="23">
        <v>11211.14</v>
      </c>
      <c r="L363">
        <v>15.3</v>
      </c>
      <c r="M363" s="8"/>
      <c r="N363" s="8">
        <v>4</v>
      </c>
      <c r="O363" s="8">
        <v>0</v>
      </c>
      <c r="P363" s="8">
        <v>197239</v>
      </c>
      <c r="Q363" s="8">
        <v>302478</v>
      </c>
      <c r="R363" s="8">
        <f>(Таблица2[[#This Row],[Кредитный рейтинг]]-MIN(F:F))/(MAX(F:F)-MIN(F:F))</f>
        <v>0.88484848484848488</v>
      </c>
      <c r="S363">
        <f>(Таблица2[[#This Row],[Срок кредитной истории (лет)]]-MIN(L:L))/(MAX(L:L)-MIN(L:L))</f>
        <v>0.23684210526315791</v>
      </c>
      <c r="T363" s="8">
        <f>(Таблица2[[#This Row],[Срок с последнего нарушения кредитного договора (мес.)]]-MIN(M:M))/(MAX(M:M)-MIN(M:M))</f>
        <v>0</v>
      </c>
      <c r="U363">
        <f>(Таблица2[[#This Row],[Количество кредитных карт]]-MIN(N:N))/(MAX(N:N)-MIN(N:N))</f>
        <v>4.878048780487805E-2</v>
      </c>
      <c r="V363" s="37">
        <f>(Таблица2[[#This Row],[Число нарушений кредитных договоров]]-MIN(O:O))/(MAX(O:O)-MIN(O:O))</f>
        <v>0</v>
      </c>
      <c r="W363" s="37">
        <f>((Таблица2[[#This Row],[Размер кредита]]-AVERAGE(D:D)))/STDEV(D:D)</f>
        <v>-0.28473316363864959</v>
      </c>
      <c r="X363" s="37">
        <f>((Таблица2[[#This Row],[Годовой доход]]-AVERAGE(G:G)))/STDEV(G:G)</f>
        <v>-0.56737775420455472</v>
      </c>
      <c r="Y363" s="38">
        <f>(Таблица2[[#This Row],[Годовой доход]]-AVERAGE(G:G))/STDEV(G:G)</f>
        <v>-0.56737775420455472</v>
      </c>
      <c r="Z363" s="38">
        <f>(Таблица2[[#This Row],[Текущий баланс кредитов]]-AVERAGE(P:P))/STDEV(P:P)</f>
        <v>-0.25537222663481929</v>
      </c>
      <c r="AA363" s="38">
        <f>(Таблица2[[#This Row],[Максимальный выданный кредит]]-AVERAGE(Q:Q))/STDEV(Q:Q)</f>
        <v>-0.10126182827468083</v>
      </c>
    </row>
    <row r="364" spans="1:27" x14ac:dyDescent="0.2">
      <c r="A364" s="8">
        <v>519</v>
      </c>
      <c r="B364" s="8" t="s">
        <v>606</v>
      </c>
      <c r="C364" s="8" t="s">
        <v>16</v>
      </c>
      <c r="D364" s="21">
        <v>268752</v>
      </c>
      <c r="E364" s="8" t="s">
        <v>17</v>
      </c>
      <c r="F364" s="8">
        <v>747</v>
      </c>
      <c r="G364" s="22">
        <v>812364</v>
      </c>
      <c r="H364" s="8" t="s">
        <v>29</v>
      </c>
      <c r="I364" s="8" t="s">
        <v>19</v>
      </c>
      <c r="J364" s="8" t="s">
        <v>23</v>
      </c>
      <c r="K364" s="23">
        <v>6654.56</v>
      </c>
      <c r="L364">
        <v>19.8</v>
      </c>
      <c r="M364" s="8"/>
      <c r="N364" s="8">
        <v>9</v>
      </c>
      <c r="O364" s="8">
        <v>0</v>
      </c>
      <c r="P364" s="8">
        <v>278103</v>
      </c>
      <c r="Q364" s="8">
        <v>615692</v>
      </c>
      <c r="R364" s="8">
        <f>(Таблица2[[#This Row],[Кредитный рейтинг]]-MIN(F:F))/(MAX(F:F)-MIN(F:F))</f>
        <v>0.97575757575757571</v>
      </c>
      <c r="S364">
        <f>(Таблица2[[#This Row],[Срок кредитной истории (лет)]]-MIN(L:L))/(MAX(L:L)-MIN(L:L))</f>
        <v>0.33552631578947367</v>
      </c>
      <c r="T364" s="8">
        <f>(Таблица2[[#This Row],[Срок с последнего нарушения кредитного договора (мес.)]]-MIN(M:M))/(MAX(M:M)-MIN(M:M))</f>
        <v>0</v>
      </c>
      <c r="U364">
        <f>(Таблица2[[#This Row],[Количество кредитных карт]]-MIN(N:N))/(MAX(N:N)-MIN(N:N))</f>
        <v>0.17073170731707318</v>
      </c>
      <c r="V364" s="37">
        <f>(Таблица2[[#This Row],[Число нарушений кредитных договоров]]-MIN(O:O))/(MAX(O:O)-MIN(O:O))</f>
        <v>0</v>
      </c>
      <c r="W364" s="37">
        <f>((Таблица2[[#This Row],[Размер кредита]]-AVERAGE(D:D)))/STDEV(D:D)</f>
        <v>-0.22487345514543969</v>
      </c>
      <c r="X364" s="37">
        <f>((Таблица2[[#This Row],[Годовой доход]]-AVERAGE(G:G)))/STDEV(G:G)</f>
        <v>-0.65554904658678481</v>
      </c>
      <c r="Y364" s="38">
        <f>(Таблица2[[#This Row],[Годовой доход]]-AVERAGE(G:G))/STDEV(G:G)</f>
        <v>-0.65554904658678481</v>
      </c>
      <c r="Z364" s="38">
        <f>(Таблица2[[#This Row],[Текущий баланс кредитов]]-AVERAGE(P:P))/STDEV(P:P)</f>
        <v>1.9690502701434073E-2</v>
      </c>
      <c r="AA364" s="38">
        <f>(Таблица2[[#This Row],[Максимальный выданный кредит]]-AVERAGE(Q:Q))/STDEV(Q:Q)</f>
        <v>-2.2988237474504732E-2</v>
      </c>
    </row>
    <row r="365" spans="1:27" x14ac:dyDescent="0.2">
      <c r="A365" s="7">
        <v>520</v>
      </c>
      <c r="B365" s="7" t="s">
        <v>607</v>
      </c>
      <c r="C365" s="7" t="s">
        <v>16</v>
      </c>
      <c r="D365" s="18">
        <v>147400</v>
      </c>
      <c r="E365" s="7" t="s">
        <v>17</v>
      </c>
      <c r="F365" s="7">
        <v>745</v>
      </c>
      <c r="G365" s="19">
        <v>2314428</v>
      </c>
      <c r="H365" s="7" t="s">
        <v>49</v>
      </c>
      <c r="I365" s="7" t="s">
        <v>32</v>
      </c>
      <c r="J365" s="7" t="s">
        <v>23</v>
      </c>
      <c r="K365" s="20">
        <v>20058.3</v>
      </c>
      <c r="L365">
        <v>11.1</v>
      </c>
      <c r="M365" s="7"/>
      <c r="N365" s="7">
        <v>8</v>
      </c>
      <c r="O365" s="7">
        <v>0</v>
      </c>
      <c r="P365" s="7">
        <v>40603</v>
      </c>
      <c r="Q365" s="7">
        <v>528198</v>
      </c>
      <c r="R365" s="8">
        <f>(Таблица2[[#This Row],[Кредитный рейтинг]]-MIN(F:F))/(MAX(F:F)-MIN(F:F))</f>
        <v>0.96363636363636362</v>
      </c>
      <c r="S365">
        <f>(Таблица2[[#This Row],[Срок кредитной истории (лет)]]-MIN(L:L))/(MAX(L:L)-MIN(L:L))</f>
        <v>0.14473684210526314</v>
      </c>
      <c r="T365" s="8">
        <f>(Таблица2[[#This Row],[Срок с последнего нарушения кредитного договора (мес.)]]-MIN(M:M))/(MAX(M:M)-MIN(M:M))</f>
        <v>0</v>
      </c>
      <c r="U365">
        <f>(Таблица2[[#This Row],[Количество кредитных карт]]-MIN(N:N))/(MAX(N:N)-MIN(N:N))</f>
        <v>0.14634146341463414</v>
      </c>
      <c r="V365" s="37">
        <f>(Таблица2[[#This Row],[Число нарушений кредитных договоров]]-MIN(O:O))/(MAX(O:O)-MIN(O:O))</f>
        <v>0</v>
      </c>
      <c r="W365" s="37">
        <f>((Таблица2[[#This Row],[Размер кредита]]-AVERAGE(D:D)))/STDEV(D:D)</f>
        <v>-0.87356923520152197</v>
      </c>
      <c r="X365" s="37">
        <f>((Таблица2[[#This Row],[Годовой доход]]-AVERAGE(G:G)))/STDEV(G:G)</f>
        <v>1.1653678004794599</v>
      </c>
      <c r="Y365" s="38">
        <f>(Таблица2[[#This Row],[Годовой доход]]-AVERAGE(G:G))/STDEV(G:G)</f>
        <v>1.1653678004794599</v>
      </c>
      <c r="Z365" s="38">
        <f>(Таблица2[[#This Row],[Текущий баланс кредитов]]-AVERAGE(P:P))/STDEV(P:P)</f>
        <v>-0.78817700592243034</v>
      </c>
      <c r="AA365" s="38">
        <f>(Таблица2[[#This Row],[Максимальный выданный кредит]]-AVERAGE(Q:Q))/STDEV(Q:Q)</f>
        <v>-4.4853382562114505E-2</v>
      </c>
    </row>
    <row r="366" spans="1:27" x14ac:dyDescent="0.2">
      <c r="A366" s="8">
        <v>523</v>
      </c>
      <c r="B366" s="8" t="s">
        <v>609</v>
      </c>
      <c r="C366" s="8" t="s">
        <v>16</v>
      </c>
      <c r="D366" s="21">
        <v>387288</v>
      </c>
      <c r="E366" s="8" t="s">
        <v>17</v>
      </c>
      <c r="F366" s="8">
        <v>740</v>
      </c>
      <c r="G366" s="22">
        <v>2489988</v>
      </c>
      <c r="H366" s="8" t="s">
        <v>74</v>
      </c>
      <c r="I366" s="8" t="s">
        <v>32</v>
      </c>
      <c r="J366" s="8" t="s">
        <v>23</v>
      </c>
      <c r="K366" s="23">
        <v>18571.169999999998</v>
      </c>
      <c r="L366">
        <v>14.1</v>
      </c>
      <c r="M366" s="8"/>
      <c r="N366" s="8">
        <v>12</v>
      </c>
      <c r="O366" s="8">
        <v>0</v>
      </c>
      <c r="P366" s="8">
        <v>167276</v>
      </c>
      <c r="Q366" s="8">
        <v>430408</v>
      </c>
      <c r="R366" s="8">
        <f>(Таблица2[[#This Row],[Кредитный рейтинг]]-MIN(F:F))/(MAX(F:F)-MIN(F:F))</f>
        <v>0.93333333333333335</v>
      </c>
      <c r="S366">
        <f>(Таблица2[[#This Row],[Срок кредитной истории (лет)]]-MIN(L:L))/(MAX(L:L)-MIN(L:L))</f>
        <v>0.21052631578947367</v>
      </c>
      <c r="T366" s="8">
        <f>(Таблица2[[#This Row],[Срок с последнего нарушения кредитного договора (мес.)]]-MIN(M:M))/(MAX(M:M)-MIN(M:M))</f>
        <v>0</v>
      </c>
      <c r="U366">
        <f>(Таблица2[[#This Row],[Количество кредитных карт]]-MIN(N:N))/(MAX(N:N)-MIN(N:N))</f>
        <v>0.24390243902439024</v>
      </c>
      <c r="V366" s="37">
        <f>(Таблица2[[#This Row],[Число нарушений кредитных договоров]]-MIN(O:O))/(MAX(O:O)-MIN(O:O))</f>
        <v>0</v>
      </c>
      <c r="W366" s="37">
        <f>((Таблица2[[#This Row],[Размер кредита]]-AVERAGE(D:D)))/STDEV(D:D)</f>
        <v>0.40876919585930493</v>
      </c>
      <c r="X366" s="37">
        <f>((Таблица2[[#This Row],[Годовой доход]]-AVERAGE(G:G)))/STDEV(G:G)</f>
        <v>1.3781950579538085</v>
      </c>
      <c r="Y366" s="38">
        <f>(Таблица2[[#This Row],[Годовой доход]]-AVERAGE(G:G))/STDEV(G:G)</f>
        <v>1.3781950579538085</v>
      </c>
      <c r="Z366" s="38">
        <f>(Таблица2[[#This Row],[Текущий баланс кредитов]]-AVERAGE(P:P))/STDEV(P:P)</f>
        <v>-0.35729279152280602</v>
      </c>
      <c r="AA366" s="38">
        <f>(Таблица2[[#This Row],[Максимальный выданный кредит]]-AVERAGE(Q:Q))/STDEV(Q:Q)</f>
        <v>-6.9291544471700994E-2</v>
      </c>
    </row>
    <row r="367" spans="1:27" x14ac:dyDescent="0.2">
      <c r="A367" s="7">
        <v>525</v>
      </c>
      <c r="B367" s="7" t="s">
        <v>610</v>
      </c>
      <c r="C367" s="7" t="s">
        <v>16</v>
      </c>
      <c r="D367" s="18">
        <v>234762</v>
      </c>
      <c r="E367" s="7" t="s">
        <v>17</v>
      </c>
      <c r="F367" s="7">
        <v>731</v>
      </c>
      <c r="G367" s="19">
        <v>784833</v>
      </c>
      <c r="H367" s="7" t="s">
        <v>42</v>
      </c>
      <c r="I367" s="7" t="s">
        <v>32</v>
      </c>
      <c r="J367" s="7" t="s">
        <v>23</v>
      </c>
      <c r="K367" s="20">
        <v>5958.21</v>
      </c>
      <c r="L367">
        <v>17.2</v>
      </c>
      <c r="M367" s="7"/>
      <c r="N367" s="7">
        <v>4</v>
      </c>
      <c r="O367" s="7">
        <v>1</v>
      </c>
      <c r="P367" s="7">
        <v>88122</v>
      </c>
      <c r="Q367" s="7">
        <v>123398</v>
      </c>
      <c r="R367" s="8">
        <f>(Таблица2[[#This Row],[Кредитный рейтинг]]-MIN(F:F))/(MAX(F:F)-MIN(F:F))</f>
        <v>0.87878787878787878</v>
      </c>
      <c r="S367">
        <f>(Таблица2[[#This Row],[Срок кредитной истории (лет)]]-MIN(L:L))/(MAX(L:L)-MIN(L:L))</f>
        <v>0.27850877192982454</v>
      </c>
      <c r="T367" s="8">
        <f>(Таблица2[[#This Row],[Срок с последнего нарушения кредитного договора (мес.)]]-MIN(M:M))/(MAX(M:M)-MIN(M:M))</f>
        <v>0</v>
      </c>
      <c r="U367">
        <f>(Таблица2[[#This Row],[Количество кредитных карт]]-MIN(N:N))/(MAX(N:N)-MIN(N:N))</f>
        <v>4.878048780487805E-2</v>
      </c>
      <c r="V367" s="37">
        <f>(Таблица2[[#This Row],[Число нарушений кредитных договоров]]-MIN(O:O))/(MAX(O:O)-MIN(O:O))</f>
        <v>0.14285714285714285</v>
      </c>
      <c r="W367" s="37">
        <f>((Таблица2[[#This Row],[Размер кредита]]-AVERAGE(D:D)))/STDEV(D:D)</f>
        <v>-0.40656942689791375</v>
      </c>
      <c r="X367" s="37">
        <f>((Таблица2[[#This Row],[Годовой доход]]-AVERAGE(G:G)))/STDEV(G:G)</f>
        <v>-0.68892423014526227</v>
      </c>
      <c r="Y367" s="38">
        <f>(Таблица2[[#This Row],[Годовой доход]]-AVERAGE(G:G))/STDEV(G:G)</f>
        <v>-0.68892423014526227</v>
      </c>
      <c r="Z367" s="38">
        <f>(Таблица2[[#This Row],[Текущий баланс кредитов]]-AVERAGE(P:P))/STDEV(P:P)</f>
        <v>-0.62653887479696757</v>
      </c>
      <c r="AA367" s="38">
        <f>(Таблица2[[#This Row],[Максимальный выданный кредит]]-AVERAGE(Q:Q))/STDEV(Q:Q)</f>
        <v>-0.14601472769966034</v>
      </c>
    </row>
    <row r="368" spans="1:27" x14ac:dyDescent="0.2">
      <c r="A368" s="8">
        <v>528</v>
      </c>
      <c r="B368" s="8" t="s">
        <v>611</v>
      </c>
      <c r="C368" s="8" t="s">
        <v>16</v>
      </c>
      <c r="D368" s="21">
        <v>264836</v>
      </c>
      <c r="E368" s="8" t="s">
        <v>28</v>
      </c>
      <c r="F368" s="8">
        <v>703</v>
      </c>
      <c r="G368" s="22">
        <v>1277066</v>
      </c>
      <c r="H368" s="8" t="s">
        <v>53</v>
      </c>
      <c r="I368" s="8" t="s">
        <v>19</v>
      </c>
      <c r="J368" s="8" t="s">
        <v>1699</v>
      </c>
      <c r="K368" s="23">
        <v>14473.44</v>
      </c>
      <c r="L368">
        <v>31</v>
      </c>
      <c r="M368" s="8"/>
      <c r="N368" s="8">
        <v>7</v>
      </c>
      <c r="O368" s="8">
        <v>0</v>
      </c>
      <c r="P368" s="8">
        <v>40280</v>
      </c>
      <c r="Q368" s="8">
        <v>249370</v>
      </c>
      <c r="R368" s="8">
        <f>(Таблица2[[#This Row],[Кредитный рейтинг]]-MIN(F:F))/(MAX(F:F)-MIN(F:F))</f>
        <v>0.70909090909090911</v>
      </c>
      <c r="S368">
        <f>(Таблица2[[#This Row],[Срок кредитной истории (лет)]]-MIN(L:L))/(MAX(L:L)-MIN(L:L))</f>
        <v>0.58114035087719296</v>
      </c>
      <c r="T368" s="8">
        <f>(Таблица2[[#This Row],[Срок с последнего нарушения кредитного договора (мес.)]]-MIN(M:M))/(MAX(M:M)-MIN(M:M))</f>
        <v>0</v>
      </c>
      <c r="U368">
        <f>(Таблица2[[#This Row],[Количество кредитных карт]]-MIN(N:N))/(MAX(N:N)-MIN(N:N))</f>
        <v>0.12195121951219512</v>
      </c>
      <c r="V368" s="37">
        <f>(Таблица2[[#This Row],[Число нарушений кредитных договоров]]-MIN(O:O))/(MAX(O:O)-MIN(O:O))</f>
        <v>0</v>
      </c>
      <c r="W368" s="37">
        <f>((Таблица2[[#This Row],[Размер кредита]]-AVERAGE(D:D)))/STDEV(D:D)</f>
        <v>-0.24580671273245611</v>
      </c>
      <c r="X368" s="37">
        <f>((Таблица2[[#This Row],[Годовой доход]]-AVERAGE(G:G)))/STDEV(G:G)</f>
        <v>-9.2201745363016716E-2</v>
      </c>
      <c r="Y368" s="38">
        <f>(Таблица2[[#This Row],[Годовой доход]]-AVERAGE(G:G))/STDEV(G:G)</f>
        <v>-9.2201745363016716E-2</v>
      </c>
      <c r="Z368" s="38">
        <f>(Таблица2[[#This Row],[Текущий баланс кредитов]]-AVERAGE(P:P))/STDEV(P:P)</f>
        <v>-0.78927570573415873</v>
      </c>
      <c r="AA368" s="38">
        <f>(Таблица2[[#This Row],[Максимальный выданный кредит]]-AVERAGE(Q:Q))/STDEV(Q:Q)</f>
        <v>-0.11453375692479147</v>
      </c>
    </row>
    <row r="369" spans="1:27" x14ac:dyDescent="0.2">
      <c r="A369" s="8">
        <v>529</v>
      </c>
      <c r="B369" s="8" t="s">
        <v>612</v>
      </c>
      <c r="C369" s="8" t="s">
        <v>16</v>
      </c>
      <c r="D369" s="21">
        <v>223102</v>
      </c>
      <c r="E369" s="8" t="s">
        <v>17</v>
      </c>
      <c r="F369" s="8">
        <v>724</v>
      </c>
      <c r="G369" s="22">
        <v>1965322</v>
      </c>
      <c r="H369" s="8" t="s">
        <v>49</v>
      </c>
      <c r="I369" s="8" t="s">
        <v>32</v>
      </c>
      <c r="J369" s="8" t="s">
        <v>23</v>
      </c>
      <c r="K369" s="23">
        <v>20799.68</v>
      </c>
      <c r="L369">
        <v>20.9</v>
      </c>
      <c r="M369" s="8"/>
      <c r="N369" s="8">
        <v>4</v>
      </c>
      <c r="O369" s="8">
        <v>0</v>
      </c>
      <c r="P369" s="8">
        <v>233472</v>
      </c>
      <c r="Q369" s="8">
        <v>299046</v>
      </c>
      <c r="R369" s="8">
        <f>(Таблица2[[#This Row],[Кредитный рейтинг]]-MIN(F:F))/(MAX(F:F)-MIN(F:F))</f>
        <v>0.83636363636363631</v>
      </c>
      <c r="S369">
        <f>(Таблица2[[#This Row],[Срок кредитной истории (лет)]]-MIN(L:L))/(MAX(L:L)-MIN(L:L))</f>
        <v>0.3596491228070175</v>
      </c>
      <c r="T369" s="8">
        <f>(Таблица2[[#This Row],[Срок с последнего нарушения кредитного договора (мес.)]]-MIN(M:M))/(MAX(M:M)-MIN(M:M))</f>
        <v>0</v>
      </c>
      <c r="U369">
        <f>(Таблица2[[#This Row],[Количество кредитных карт]]-MIN(N:N))/(MAX(N:N)-MIN(N:N))</f>
        <v>4.878048780487805E-2</v>
      </c>
      <c r="V369" s="37">
        <f>(Таблица2[[#This Row],[Число нарушений кредитных договоров]]-MIN(O:O))/(MAX(O:O)-MIN(O:O))</f>
        <v>0</v>
      </c>
      <c r="W369" s="37">
        <f>((Таблица2[[#This Row],[Размер кредита]]-AVERAGE(D:D)))/STDEV(D:D)</f>
        <v>-0.46889878937610874</v>
      </c>
      <c r="X369" s="37">
        <f>((Таблица2[[#This Row],[Годовой доход]]-AVERAGE(G:G)))/STDEV(G:G)</f>
        <v>0.74215481034594466</v>
      </c>
      <c r="Y369" s="38">
        <f>(Таблица2[[#This Row],[Годовой доход]]-AVERAGE(G:G))/STDEV(G:G)</f>
        <v>0.74215481034594466</v>
      </c>
      <c r="Z369" s="38">
        <f>(Таблица2[[#This Row],[Текущий баланс кредитов]]-AVERAGE(P:P))/STDEV(P:P)</f>
        <v>-0.13212395951916253</v>
      </c>
      <c r="AA369" s="38">
        <f>(Таблица2[[#This Row],[Максимальный выданный кредит]]-AVERAGE(Q:Q))/STDEV(Q:Q)</f>
        <v>-0.10211950054867307</v>
      </c>
    </row>
    <row r="370" spans="1:27" x14ac:dyDescent="0.2">
      <c r="A370" s="8">
        <v>530</v>
      </c>
      <c r="B370" s="8" t="s">
        <v>614</v>
      </c>
      <c r="C370" s="8" t="s">
        <v>16</v>
      </c>
      <c r="D370" s="21">
        <v>748154</v>
      </c>
      <c r="E370" s="8" t="s">
        <v>17</v>
      </c>
      <c r="F370" s="8">
        <v>668</v>
      </c>
      <c r="G370" s="22">
        <v>7669160</v>
      </c>
      <c r="H370" s="8" t="s">
        <v>31</v>
      </c>
      <c r="I370" s="8" t="s">
        <v>32</v>
      </c>
      <c r="J370" s="8" t="s">
        <v>78</v>
      </c>
      <c r="K370" s="23">
        <v>12078.87</v>
      </c>
      <c r="L370">
        <v>18.600000000000001</v>
      </c>
      <c r="M370" s="8"/>
      <c r="N370" s="8">
        <v>7</v>
      </c>
      <c r="O370" s="8">
        <v>2</v>
      </c>
      <c r="P370" s="8">
        <v>46721</v>
      </c>
      <c r="Q370" s="8">
        <v>314556</v>
      </c>
      <c r="R370" s="8">
        <f>(Таблица2[[#This Row],[Кредитный рейтинг]]-MIN(F:F))/(MAX(F:F)-MIN(F:F))</f>
        <v>0.49696969696969695</v>
      </c>
      <c r="S370">
        <f>(Таблица2[[#This Row],[Срок кредитной истории (лет)]]-MIN(L:L))/(MAX(L:L)-MIN(L:L))</f>
        <v>0.30921052631578949</v>
      </c>
      <c r="T370" s="8">
        <f>(Таблица2[[#This Row],[Срок с последнего нарушения кредитного договора (мес.)]]-MIN(M:M))/(MAX(M:M)-MIN(M:M))</f>
        <v>0</v>
      </c>
      <c r="U370">
        <f>(Таблица2[[#This Row],[Количество кредитных карт]]-MIN(N:N))/(MAX(N:N)-MIN(N:N))</f>
        <v>0.12195121951219512</v>
      </c>
      <c r="V370" s="37">
        <f>(Таблица2[[#This Row],[Число нарушений кредитных договоров]]-MIN(O:O))/(MAX(O:O)-MIN(O:O))</f>
        <v>0.2857142857142857</v>
      </c>
      <c r="W370" s="37">
        <f>((Таблица2[[#This Row],[Размер кредита]]-AVERAGE(D:D)))/STDEV(D:D)</f>
        <v>2.3378041632740834</v>
      </c>
      <c r="X370" s="37">
        <f>((Таблица2[[#This Row],[Годовой доход]]-AVERAGE(G:G)))/STDEV(G:G)</f>
        <v>7.6567834194708784</v>
      </c>
      <c r="Y370" s="38">
        <f>(Таблица2[[#This Row],[Годовой доход]]-AVERAGE(G:G))/STDEV(G:G)</f>
        <v>7.6567834194708784</v>
      </c>
      <c r="Z370" s="38">
        <f>(Таблица2[[#This Row],[Текущий баланс кредитов]]-AVERAGE(P:P))/STDEV(P:P)</f>
        <v>-0.76736633890027961</v>
      </c>
      <c r="AA370" s="38">
        <f>(Таблица2[[#This Row],[Максимальный выданный кредит]]-AVERAGE(Q:Q))/STDEV(Q:Q)</f>
        <v>-9.8243481618131234E-2</v>
      </c>
    </row>
    <row r="371" spans="1:27" x14ac:dyDescent="0.2">
      <c r="A371" s="7">
        <v>531</v>
      </c>
      <c r="B371" s="7" t="s">
        <v>615</v>
      </c>
      <c r="C371" s="7" t="s">
        <v>16</v>
      </c>
      <c r="D371" s="18">
        <v>434896</v>
      </c>
      <c r="E371" s="7" t="s">
        <v>28</v>
      </c>
      <c r="F371" s="7">
        <v>723</v>
      </c>
      <c r="G371" s="19">
        <v>1032878</v>
      </c>
      <c r="H371" s="7" t="s">
        <v>18</v>
      </c>
      <c r="I371" s="7" t="s">
        <v>32</v>
      </c>
      <c r="J371" s="7" t="s">
        <v>23</v>
      </c>
      <c r="K371" s="20">
        <v>20657.560000000001</v>
      </c>
      <c r="L371">
        <v>19.100000000000001</v>
      </c>
      <c r="M371" s="7"/>
      <c r="N371" s="7">
        <v>12</v>
      </c>
      <c r="O371" s="7">
        <v>1</v>
      </c>
      <c r="P371" s="7">
        <v>313595</v>
      </c>
      <c r="Q371" s="7">
        <v>459052</v>
      </c>
      <c r="R371" s="8">
        <f>(Таблица2[[#This Row],[Кредитный рейтинг]]-MIN(F:F))/(MAX(F:F)-MIN(F:F))</f>
        <v>0.83030303030303032</v>
      </c>
      <c r="S371">
        <f>(Таблица2[[#This Row],[Срок кредитной истории (лет)]]-MIN(L:L))/(MAX(L:L)-MIN(L:L))</f>
        <v>0.32017543859649122</v>
      </c>
      <c r="T371" s="8">
        <f>(Таблица2[[#This Row],[Срок с последнего нарушения кредитного договора (мес.)]]-MIN(M:M))/(MAX(M:M)-MIN(M:M))</f>
        <v>0</v>
      </c>
      <c r="U371">
        <f>(Таблица2[[#This Row],[Количество кредитных карт]]-MIN(N:N))/(MAX(N:N)-MIN(N:N))</f>
        <v>0.24390243902439024</v>
      </c>
      <c r="V371" s="37">
        <f>(Таблица2[[#This Row],[Число нарушений кредитных договоров]]-MIN(O:O))/(MAX(O:O)-MIN(O:O))</f>
        <v>0.14285714285714285</v>
      </c>
      <c r="W371" s="37">
        <f>((Таблица2[[#This Row],[Размер кредита]]-AVERAGE(D:D)))/STDEV(D:D)</f>
        <v>0.66326115888348225</v>
      </c>
      <c r="X371" s="37">
        <f>((Таблица2[[#This Row],[Годовой доход]]-AVERAGE(G:G)))/STDEV(G:G)</f>
        <v>-0.38822511257733794</v>
      </c>
      <c r="Y371" s="38">
        <f>(Таблица2[[#This Row],[Годовой доход]]-AVERAGE(G:G))/STDEV(G:G)</f>
        <v>-0.38822511257733794</v>
      </c>
      <c r="Z371" s="38">
        <f>(Таблица2[[#This Row],[Текущий баланс кредитов]]-AVERAGE(P:P))/STDEV(P:P)</f>
        <v>0.14041822319018438</v>
      </c>
      <c r="AA371" s="38">
        <f>(Таблица2[[#This Row],[Максимальный выданный кредит]]-AVERAGE(Q:Q))/STDEV(Q:Q)</f>
        <v>-6.2133279723381167E-2</v>
      </c>
    </row>
    <row r="372" spans="1:27" x14ac:dyDescent="0.2">
      <c r="A372" s="8">
        <v>532</v>
      </c>
      <c r="B372" s="8" t="s">
        <v>616</v>
      </c>
      <c r="C372" s="8" t="s">
        <v>16</v>
      </c>
      <c r="D372" s="21">
        <v>156552</v>
      </c>
      <c r="E372" s="8" t="s">
        <v>17</v>
      </c>
      <c r="F372" s="8">
        <v>720</v>
      </c>
      <c r="G372" s="22">
        <v>1840397</v>
      </c>
      <c r="H372" s="8" t="s">
        <v>22</v>
      </c>
      <c r="I372" s="8" t="s">
        <v>19</v>
      </c>
      <c r="J372" s="8" t="s">
        <v>23</v>
      </c>
      <c r="K372" s="23">
        <v>31440.25</v>
      </c>
      <c r="L372">
        <v>11.9</v>
      </c>
      <c r="M372" s="8">
        <v>45</v>
      </c>
      <c r="N372" s="8">
        <v>10</v>
      </c>
      <c r="O372" s="8">
        <v>0</v>
      </c>
      <c r="P372" s="8">
        <v>258400</v>
      </c>
      <c r="Q372" s="8">
        <v>406538</v>
      </c>
      <c r="R372" s="8">
        <f>(Таблица2[[#This Row],[Кредитный рейтинг]]-MIN(F:F))/(MAX(F:F)-MIN(F:F))</f>
        <v>0.81212121212121213</v>
      </c>
      <c r="S372">
        <f>(Таблица2[[#This Row],[Срок кредитной истории (лет)]]-MIN(L:L))/(MAX(L:L)-MIN(L:L))</f>
        <v>0.16228070175438597</v>
      </c>
      <c r="T372" s="8">
        <f>(Таблица2[[#This Row],[Срок с последнего нарушения кредитного договора (мес.)]]-MIN(M:M))/(MAX(M:M)-MIN(M:M))</f>
        <v>0.54878048780487809</v>
      </c>
      <c r="U372">
        <f>(Таблица2[[#This Row],[Количество кредитных карт]]-MIN(N:N))/(MAX(N:N)-MIN(N:N))</f>
        <v>0.1951219512195122</v>
      </c>
      <c r="V372" s="37">
        <f>(Таблица2[[#This Row],[Число нарушений кредитных договоров]]-MIN(O:O))/(MAX(O:O)-MIN(O:O))</f>
        <v>0</v>
      </c>
      <c r="W372" s="37">
        <f>((Таблица2[[#This Row],[Размер кредита]]-AVERAGE(D:D)))/STDEV(D:D)</f>
        <v>-0.82464656578467455</v>
      </c>
      <c r="X372" s="37">
        <f>((Таблица2[[#This Row],[Годовой доход]]-AVERAGE(G:G)))/STDEV(G:G)</f>
        <v>0.5907111720457453</v>
      </c>
      <c r="Y372" s="38">
        <f>(Таблица2[[#This Row],[Годовой доход]]-AVERAGE(G:G))/STDEV(G:G)</f>
        <v>0.5907111720457453</v>
      </c>
      <c r="Z372" s="38">
        <f>(Таблица2[[#This Row],[Текущий баланс кредитов]]-AVERAGE(P:P))/STDEV(P:P)</f>
        <v>-4.7330185814001717E-2</v>
      </c>
      <c r="AA372" s="38">
        <f>(Таблица2[[#This Row],[Максимальный выданный кредит]]-AVERAGE(Q:Q))/STDEV(Q:Q)</f>
        <v>-7.525676509530084E-2</v>
      </c>
    </row>
    <row r="373" spans="1:27" x14ac:dyDescent="0.2">
      <c r="A373" s="7">
        <v>533</v>
      </c>
      <c r="B373" s="7" t="s">
        <v>618</v>
      </c>
      <c r="C373" s="7" t="s">
        <v>16</v>
      </c>
      <c r="D373" s="18">
        <v>132000</v>
      </c>
      <c r="E373" s="7" t="s">
        <v>17</v>
      </c>
      <c r="F373" s="7">
        <v>713</v>
      </c>
      <c r="G373" s="19">
        <v>440895</v>
      </c>
      <c r="H373" s="7" t="s">
        <v>49</v>
      </c>
      <c r="I373" s="7" t="s">
        <v>19</v>
      </c>
      <c r="J373" s="7" t="s">
        <v>23</v>
      </c>
      <c r="K373" s="20">
        <v>6797.06</v>
      </c>
      <c r="L373">
        <v>19</v>
      </c>
      <c r="M373" s="7"/>
      <c r="N373" s="7">
        <v>11</v>
      </c>
      <c r="O373" s="7">
        <v>0</v>
      </c>
      <c r="P373" s="7">
        <v>207347</v>
      </c>
      <c r="Q373" s="7">
        <v>301246</v>
      </c>
      <c r="R373" s="8">
        <f>(Таблица2[[#This Row],[Кредитный рейтинг]]-MIN(F:F))/(MAX(F:F)-MIN(F:F))</f>
        <v>0.76969696969696966</v>
      </c>
      <c r="S373">
        <f>(Таблица2[[#This Row],[Срок кредитной истории (лет)]]-MIN(L:L))/(MAX(L:L)-MIN(L:L))</f>
        <v>0.31798245614035087</v>
      </c>
      <c r="T373" s="8">
        <f>(Таблица2[[#This Row],[Срок с последнего нарушения кредитного договора (мес.)]]-MIN(M:M))/(MAX(M:M)-MIN(M:M))</f>
        <v>0</v>
      </c>
      <c r="U373">
        <f>(Таблица2[[#This Row],[Количество кредитных карт]]-MIN(N:N))/(MAX(N:N)-MIN(N:N))</f>
        <v>0.21951219512195122</v>
      </c>
      <c r="V373" s="37">
        <f>(Таблица2[[#This Row],[Число нарушений кредитных договоров]]-MIN(O:O))/(MAX(O:O)-MIN(O:O))</f>
        <v>0</v>
      </c>
      <c r="W373" s="37">
        <f>((Таблица2[[#This Row],[Размер кредита]]-AVERAGE(D:D)))/STDEV(D:D)</f>
        <v>-0.95589103470102477</v>
      </c>
      <c r="X373" s="37">
        <f>((Таблица2[[#This Row],[Годовой доход]]-AVERAGE(G:G)))/STDEV(G:G)</f>
        <v>-1.1058721754700087</v>
      </c>
      <c r="Y373" s="38">
        <f>(Таблица2[[#This Row],[Годовой доход]]-AVERAGE(G:G))/STDEV(G:G)</f>
        <v>-1.1058721754700087</v>
      </c>
      <c r="Z373" s="38">
        <f>(Таблица2[[#This Row],[Текущий баланс кредитов]]-AVERAGE(P:P))/STDEV(P:P)</f>
        <v>-0.2209893854677876</v>
      </c>
      <c r="AA373" s="38">
        <f>(Таблица2[[#This Row],[Максимальный выданный кредит]]-AVERAGE(Q:Q))/STDEV(Q:Q)</f>
        <v>-0.10156971062944728</v>
      </c>
    </row>
    <row r="374" spans="1:27" x14ac:dyDescent="0.2">
      <c r="A374" s="7">
        <v>534</v>
      </c>
      <c r="B374" s="7" t="s">
        <v>619</v>
      </c>
      <c r="C374" s="7" t="s">
        <v>16</v>
      </c>
      <c r="D374" s="18">
        <v>358116</v>
      </c>
      <c r="E374" s="7" t="s">
        <v>28</v>
      </c>
      <c r="F374" s="7">
        <v>721</v>
      </c>
      <c r="G374" s="19">
        <v>1507783</v>
      </c>
      <c r="H374" s="7" t="s">
        <v>29</v>
      </c>
      <c r="I374" s="7" t="s">
        <v>19</v>
      </c>
      <c r="J374" s="7" t="s">
        <v>126</v>
      </c>
      <c r="K374" s="20">
        <v>34679.18</v>
      </c>
      <c r="L374">
        <v>13.4</v>
      </c>
      <c r="M374" s="7"/>
      <c r="N374" s="7">
        <v>7</v>
      </c>
      <c r="O374" s="7">
        <v>0</v>
      </c>
      <c r="P374" s="7">
        <v>760399</v>
      </c>
      <c r="Q374" s="7">
        <v>928774</v>
      </c>
      <c r="R374" s="8">
        <f>(Таблица2[[#This Row],[Кредитный рейтинг]]-MIN(F:F))/(MAX(F:F)-MIN(F:F))</f>
        <v>0.81818181818181823</v>
      </c>
      <c r="S374">
        <f>(Таблица2[[#This Row],[Срок кредитной истории (лет)]]-MIN(L:L))/(MAX(L:L)-MIN(L:L))</f>
        <v>0.19517543859649122</v>
      </c>
      <c r="T374" s="8">
        <f>(Таблица2[[#This Row],[Срок с последнего нарушения кредитного договора (мес.)]]-MIN(M:M))/(MAX(M:M)-MIN(M:M))</f>
        <v>0</v>
      </c>
      <c r="U374">
        <f>(Таблица2[[#This Row],[Количество кредитных карт]]-MIN(N:N))/(MAX(N:N)-MIN(N:N))</f>
        <v>0.12195121951219512</v>
      </c>
      <c r="V374" s="37">
        <f>(Таблица2[[#This Row],[Число нарушений кредитных договоров]]-MIN(O:O))/(MAX(O:O)-MIN(O:O))</f>
        <v>0</v>
      </c>
      <c r="W374" s="37">
        <f>((Таблица2[[#This Row],[Размер кредита]]-AVERAGE(D:D)))/STDEV(D:D)</f>
        <v>0.25282818709310384</v>
      </c>
      <c r="X374" s="37">
        <f>((Таблица2[[#This Row],[Годовой доход]]-AVERAGE(G:G)))/STDEV(G:G)</f>
        <v>0.18749104549315371</v>
      </c>
      <c r="Y374" s="38">
        <f>(Таблица2[[#This Row],[Годовой доход]]-AVERAGE(G:G))/STDEV(G:G)</f>
        <v>0.18749104549315371</v>
      </c>
      <c r="Z374" s="38">
        <f>(Таблица2[[#This Row],[Текущий баланс кредитов]]-AVERAGE(P:P))/STDEV(P:P)</f>
        <v>1.660243209814088</v>
      </c>
      <c r="AA374" s="38">
        <f>(Таблица2[[#This Row],[Максимальный выданный кредит]]-AVERAGE(Q:Q))/STDEV(Q:Q)</f>
        <v>5.525236593051782E-2</v>
      </c>
    </row>
    <row r="375" spans="1:27" x14ac:dyDescent="0.2">
      <c r="A375" s="8">
        <v>536</v>
      </c>
      <c r="B375" s="8" t="s">
        <v>620</v>
      </c>
      <c r="C375" s="8" t="s">
        <v>34</v>
      </c>
      <c r="D375" s="21">
        <v>108130</v>
      </c>
      <c r="E375" s="8" t="s">
        <v>28</v>
      </c>
      <c r="F375" s="8">
        <v>730</v>
      </c>
      <c r="G375" s="22">
        <v>672372</v>
      </c>
      <c r="H375" s="8" t="s">
        <v>42</v>
      </c>
      <c r="I375" s="8" t="s">
        <v>32</v>
      </c>
      <c r="J375" s="8" t="s">
        <v>119</v>
      </c>
      <c r="K375" s="23">
        <v>7883.48</v>
      </c>
      <c r="L375">
        <v>30.8</v>
      </c>
      <c r="M375" s="8">
        <v>53</v>
      </c>
      <c r="N375" s="8">
        <v>6</v>
      </c>
      <c r="O375" s="8">
        <v>0</v>
      </c>
      <c r="P375" s="8">
        <v>216068</v>
      </c>
      <c r="Q375" s="8">
        <v>674366</v>
      </c>
      <c r="R375" s="8">
        <f>(Таблица2[[#This Row],[Кредитный рейтинг]]-MIN(F:F))/(MAX(F:F)-MIN(F:F))</f>
        <v>0.87272727272727268</v>
      </c>
      <c r="S375">
        <f>(Таблица2[[#This Row],[Срок кредитной истории (лет)]]-MIN(L:L))/(MAX(L:L)-MIN(L:L))</f>
        <v>0.57675438596491224</v>
      </c>
      <c r="T375" s="8">
        <f>(Таблица2[[#This Row],[Срок с последнего нарушения кредитного договора (мес.)]]-MIN(M:M))/(MAX(M:M)-MIN(M:M))</f>
        <v>0.64634146341463417</v>
      </c>
      <c r="U375">
        <f>(Таблица2[[#This Row],[Количество кредитных карт]]-MIN(N:N))/(MAX(N:N)-MIN(N:N))</f>
        <v>9.7560975609756101E-2</v>
      </c>
      <c r="V375" s="37">
        <f>(Таблица2[[#This Row],[Число нарушений кредитных договоров]]-MIN(O:O))/(MAX(O:O)-MIN(O:O))</f>
        <v>0</v>
      </c>
      <c r="W375" s="37">
        <f>((Таблица2[[#This Row],[Размер кредита]]-AVERAGE(D:D)))/STDEV(D:D)</f>
        <v>-1.0834898239252542</v>
      </c>
      <c r="X375" s="37">
        <f>((Таблица2[[#This Row],[Годовой доход]]-AVERAGE(G:G)))/STDEV(G:G)</f>
        <v>-0.82525805449490175</v>
      </c>
      <c r="Y375" s="38">
        <f>(Таблица2[[#This Row],[Годовой доход]]-AVERAGE(G:G))/STDEV(G:G)</f>
        <v>-0.82525805449490175</v>
      </c>
      <c r="Z375" s="38">
        <f>(Таблица2[[#This Row],[Текущий баланс кредитов]]-AVERAGE(P:P))/STDEV(P:P)</f>
        <v>-0.1913244905511193</v>
      </c>
      <c r="AA375" s="38">
        <f>(Таблица2[[#This Row],[Максимальный выданный кредит]]-AVERAGE(Q:Q))/STDEV(Q:Q)</f>
        <v>-8.3253403287528414E-3</v>
      </c>
    </row>
    <row r="376" spans="1:27" x14ac:dyDescent="0.2">
      <c r="A376" s="8">
        <v>537</v>
      </c>
      <c r="B376" s="8" t="s">
        <v>621</v>
      </c>
      <c r="C376" s="8" t="s">
        <v>34</v>
      </c>
      <c r="D376" s="21">
        <v>526460</v>
      </c>
      <c r="E376" s="8" t="s">
        <v>28</v>
      </c>
      <c r="F376" s="8">
        <v>688</v>
      </c>
      <c r="G376" s="22">
        <v>1041979</v>
      </c>
      <c r="H376" s="8" t="s">
        <v>29</v>
      </c>
      <c r="I376" s="8" t="s">
        <v>19</v>
      </c>
      <c r="J376" s="8" t="s">
        <v>23</v>
      </c>
      <c r="K376" s="23">
        <v>28306.959999999999</v>
      </c>
      <c r="L376">
        <v>18.100000000000001</v>
      </c>
      <c r="M376" s="8"/>
      <c r="N376" s="8">
        <v>20</v>
      </c>
      <c r="O376" s="8">
        <v>0</v>
      </c>
      <c r="P376" s="8">
        <v>157434</v>
      </c>
      <c r="Q376" s="8">
        <v>197494</v>
      </c>
      <c r="R376" s="8">
        <f>(Таблица2[[#This Row],[Кредитный рейтинг]]-MIN(F:F))/(MAX(F:F)-MIN(F:F))</f>
        <v>0.61818181818181817</v>
      </c>
      <c r="S376">
        <f>(Таблица2[[#This Row],[Срок кредитной истории (лет)]]-MIN(L:L))/(MAX(L:L)-MIN(L:L))</f>
        <v>0.29824561403508776</v>
      </c>
      <c r="T376" s="8">
        <f>(Таблица2[[#This Row],[Срок с последнего нарушения кредитного договора (мес.)]]-MIN(M:M))/(MAX(M:M)-MIN(M:M))</f>
        <v>0</v>
      </c>
      <c r="U376">
        <f>(Таблица2[[#This Row],[Количество кредитных карт]]-MIN(N:N))/(MAX(N:N)-MIN(N:N))</f>
        <v>0.43902439024390244</v>
      </c>
      <c r="V376" s="37">
        <f>(Таблица2[[#This Row],[Число нарушений кредитных договоров]]-MIN(O:O))/(MAX(O:O)-MIN(O:O))</f>
        <v>0</v>
      </c>
      <c r="W376" s="37">
        <f>((Таблица2[[#This Row],[Размер кредита]]-AVERAGE(D:D)))/STDEV(D:D)</f>
        <v>1.1527230581933834</v>
      </c>
      <c r="X376" s="37">
        <f>((Таблица2[[#This Row],[Годовой доход]]-AVERAGE(G:G)))/STDEV(G:G)</f>
        <v>-0.37719218440307245</v>
      </c>
      <c r="Y376" s="38">
        <f>(Таблица2[[#This Row],[Годовой доход]]-AVERAGE(G:G))/STDEV(G:G)</f>
        <v>-0.37719218440307245</v>
      </c>
      <c r="Z376" s="38">
        <f>(Таблица2[[#This Row],[Текущий баланс кредитов]]-AVERAGE(P:P))/STDEV(P:P)</f>
        <v>-0.39077082108017897</v>
      </c>
      <c r="AA376" s="38">
        <f>(Таблица2[[#This Row],[Максимальный выданный кредит]]-AVERAGE(Q:Q))/STDEV(Q:Q)</f>
        <v>-0.12749780322013565</v>
      </c>
    </row>
    <row r="377" spans="1:27" x14ac:dyDescent="0.2">
      <c r="A377" s="8">
        <v>538</v>
      </c>
      <c r="B377" s="8" t="s">
        <v>623</v>
      </c>
      <c r="C377" s="8" t="s">
        <v>16</v>
      </c>
      <c r="D377" s="21">
        <v>608014</v>
      </c>
      <c r="E377" s="8" t="s">
        <v>17</v>
      </c>
      <c r="F377" s="8">
        <v>709</v>
      </c>
      <c r="G377" s="22">
        <v>1067686</v>
      </c>
      <c r="H377" s="8" t="s">
        <v>79</v>
      </c>
      <c r="I377" s="8" t="s">
        <v>19</v>
      </c>
      <c r="J377" s="8" t="s">
        <v>80</v>
      </c>
      <c r="K377" s="23">
        <v>16460.080000000002</v>
      </c>
      <c r="L377">
        <v>15.5</v>
      </c>
      <c r="M377" s="8">
        <v>13</v>
      </c>
      <c r="N377" s="8">
        <v>7</v>
      </c>
      <c r="O377" s="8">
        <v>0</v>
      </c>
      <c r="P377" s="8">
        <v>88084</v>
      </c>
      <c r="Q377" s="8">
        <v>352946</v>
      </c>
      <c r="R377" s="8">
        <f>(Таблица2[[#This Row],[Кредитный рейтинг]]-MIN(F:F))/(MAX(F:F)-MIN(F:F))</f>
        <v>0.74545454545454548</v>
      </c>
      <c r="S377">
        <f>(Таблица2[[#This Row],[Срок кредитной истории (лет)]]-MIN(L:L))/(MAX(L:L)-MIN(L:L))</f>
        <v>0.2412280701754386</v>
      </c>
      <c r="T377" s="8">
        <f>(Таблица2[[#This Row],[Срок с последнего нарушения кредитного договора (мес.)]]-MIN(M:M))/(MAX(M:M)-MIN(M:M))</f>
        <v>0.15853658536585366</v>
      </c>
      <c r="U377">
        <f>(Таблица2[[#This Row],[Количество кредитных карт]]-MIN(N:N))/(MAX(N:N)-MIN(N:N))</f>
        <v>0.12195121951219512</v>
      </c>
      <c r="V377" s="37">
        <f>(Таблица2[[#This Row],[Число нарушений кредитных договоров]]-MIN(O:O))/(MAX(O:O)-MIN(O:O))</f>
        <v>0</v>
      </c>
      <c r="W377" s="37">
        <f>((Таблица2[[#This Row],[Размер кредита]]-AVERAGE(D:D)))/STDEV(D:D)</f>
        <v>1.5886757878286075</v>
      </c>
      <c r="X377" s="37">
        <f>((Таблица2[[#This Row],[Годовой доход]]-AVERAGE(G:G)))/STDEV(G:G)</f>
        <v>-0.34602819313004285</v>
      </c>
      <c r="Y377" s="38">
        <f>(Таблица2[[#This Row],[Годовой доход]]-AVERAGE(G:G))/STDEV(G:G)</f>
        <v>-0.34602819313004285</v>
      </c>
      <c r="Z377" s="38">
        <f>(Таблица2[[#This Row],[Текущий баланс кредитов]]-AVERAGE(P:P))/STDEV(P:P)</f>
        <v>-0.62666813359834739</v>
      </c>
      <c r="AA377" s="38">
        <f>(Таблица2[[#This Row],[Максимальный выданный кредит]]-AVERAGE(Q:Q))/STDEV(Q:Q)</f>
        <v>-8.8649647527641151E-2</v>
      </c>
    </row>
    <row r="378" spans="1:27" x14ac:dyDescent="0.2">
      <c r="A378" s="7">
        <v>541</v>
      </c>
      <c r="B378" s="7" t="s">
        <v>624</v>
      </c>
      <c r="C378" s="7" t="s">
        <v>34</v>
      </c>
      <c r="D378" s="18">
        <v>288354</v>
      </c>
      <c r="E378" s="7" t="s">
        <v>28</v>
      </c>
      <c r="F378" s="7">
        <v>618</v>
      </c>
      <c r="G378" s="19">
        <v>2298696</v>
      </c>
      <c r="H378" s="7" t="s">
        <v>22</v>
      </c>
      <c r="I378" s="7" t="s">
        <v>19</v>
      </c>
      <c r="J378" s="7" t="s">
        <v>78</v>
      </c>
      <c r="K378" s="20">
        <v>33331.129999999997</v>
      </c>
      <c r="L378">
        <v>15.6</v>
      </c>
      <c r="M378" s="7"/>
      <c r="N378" s="7">
        <v>18</v>
      </c>
      <c r="O378" s="7">
        <v>0</v>
      </c>
      <c r="P378" s="7">
        <v>657913</v>
      </c>
      <c r="Q378" s="7">
        <v>1429230</v>
      </c>
      <c r="R378" s="8">
        <f>(Таблица2[[#This Row],[Кредитный рейтинг]]-MIN(F:F))/(MAX(F:F)-MIN(F:F))</f>
        <v>0.19393939393939394</v>
      </c>
      <c r="S378">
        <f>(Таблица2[[#This Row],[Срок кредитной истории (лет)]]-MIN(L:L))/(MAX(L:L)-MIN(L:L))</f>
        <v>0.24342105263157893</v>
      </c>
      <c r="T378" s="8">
        <f>(Таблица2[[#This Row],[Срок с последнего нарушения кредитного договора (мес.)]]-MIN(M:M))/(MAX(M:M)-MIN(M:M))</f>
        <v>0</v>
      </c>
      <c r="U378">
        <f>(Таблица2[[#This Row],[Количество кредитных карт]]-MIN(N:N))/(MAX(N:N)-MIN(N:N))</f>
        <v>0.3902439024390244</v>
      </c>
      <c r="V378" s="37">
        <f>(Таблица2[[#This Row],[Число нарушений кредитных договоров]]-MIN(O:O))/(MAX(O:O)-MIN(O:O))</f>
        <v>0</v>
      </c>
      <c r="W378" s="37">
        <f>((Таблица2[[#This Row],[Размер кредита]]-AVERAGE(D:D)))/STDEV(D:D)</f>
        <v>-0.12008956463964393</v>
      </c>
      <c r="X378" s="37">
        <f>((Таблица2[[#This Row],[Годовой доход]]-AVERAGE(G:G)))/STDEV(G:G)</f>
        <v>1.1462962670174728</v>
      </c>
      <c r="Y378" s="38">
        <f>(Таблица2[[#This Row],[Годовой доход]]-AVERAGE(G:G))/STDEV(G:G)</f>
        <v>1.1462962670174728</v>
      </c>
      <c r="Z378" s="38">
        <f>(Таблица2[[#This Row],[Текущий баланс кредитов]]-AVERAGE(P:P))/STDEV(P:P)</f>
        <v>1.3116322224927179</v>
      </c>
      <c r="AA378" s="38">
        <f>(Таблица2[[#This Row],[Максимальный выданный кредит]]-AVERAGE(Q:Q))/STDEV(Q:Q)</f>
        <v>0.18031857675600113</v>
      </c>
    </row>
    <row r="379" spans="1:27" x14ac:dyDescent="0.2">
      <c r="A379" s="7">
        <v>542</v>
      </c>
      <c r="B379" s="7" t="s">
        <v>625</v>
      </c>
      <c r="C379" s="7" t="s">
        <v>16</v>
      </c>
      <c r="D379" s="18">
        <v>132462</v>
      </c>
      <c r="E379" s="7" t="s">
        <v>17</v>
      </c>
      <c r="F379" s="7">
        <v>691</v>
      </c>
      <c r="G379" s="19">
        <v>781736</v>
      </c>
      <c r="H379" s="7" t="s">
        <v>22</v>
      </c>
      <c r="I379" s="7" t="s">
        <v>19</v>
      </c>
      <c r="J379" s="7" t="s">
        <v>23</v>
      </c>
      <c r="K379" s="20">
        <v>4156.0600000000004</v>
      </c>
      <c r="L379">
        <v>19.600000000000001</v>
      </c>
      <c r="M379" s="7"/>
      <c r="N379" s="7">
        <v>4</v>
      </c>
      <c r="O379" s="7">
        <v>1</v>
      </c>
      <c r="P379" s="7">
        <v>82517</v>
      </c>
      <c r="Q379" s="7">
        <v>203302</v>
      </c>
      <c r="R379" s="8">
        <f>(Таблица2[[#This Row],[Кредитный рейтинг]]-MIN(F:F))/(MAX(F:F)-MIN(F:F))</f>
        <v>0.63636363636363635</v>
      </c>
      <c r="S379">
        <f>(Таблица2[[#This Row],[Срок кредитной истории (лет)]]-MIN(L:L))/(MAX(L:L)-MIN(L:L))</f>
        <v>0.33114035087719301</v>
      </c>
      <c r="T379" s="8">
        <f>(Таблица2[[#This Row],[Срок с последнего нарушения кредитного договора (мес.)]]-MIN(M:M))/(MAX(M:M)-MIN(M:M))</f>
        <v>0</v>
      </c>
      <c r="U379">
        <f>(Таблица2[[#This Row],[Количество кредитных карт]]-MIN(N:N))/(MAX(N:N)-MIN(N:N))</f>
        <v>4.878048780487805E-2</v>
      </c>
      <c r="V379" s="37">
        <f>(Таблица2[[#This Row],[Число нарушений кредитных договоров]]-MIN(O:O))/(MAX(O:O)-MIN(O:O))</f>
        <v>0.14285714285714285</v>
      </c>
      <c r="W379" s="37">
        <f>((Таблица2[[#This Row],[Размер кредита]]-AVERAGE(D:D)))/STDEV(D:D)</f>
        <v>-0.95342138071603966</v>
      </c>
      <c r="X379" s="37">
        <f>((Таблица2[[#This Row],[Годовой доход]]-AVERAGE(G:G)))/STDEV(G:G)</f>
        <v>-0.69267865037992882</v>
      </c>
      <c r="Y379" s="38">
        <f>(Таблица2[[#This Row],[Годовой доход]]-AVERAGE(G:G))/STDEV(G:G)</f>
        <v>-0.69267865037992882</v>
      </c>
      <c r="Z379" s="38">
        <f>(Таблица2[[#This Row],[Текущий баланс кредитов]]-AVERAGE(P:P))/STDEV(P:P)</f>
        <v>-0.64560454800049072</v>
      </c>
      <c r="AA379" s="38">
        <f>(Таблица2[[#This Row],[Максимальный выданный кредит]]-AVERAGE(Q:Q))/STDEV(Q:Q)</f>
        <v>-0.12604635783337956</v>
      </c>
    </row>
    <row r="380" spans="1:27" x14ac:dyDescent="0.2">
      <c r="A380" s="7">
        <v>545</v>
      </c>
      <c r="B380" s="7" t="s">
        <v>627</v>
      </c>
      <c r="C380" s="7" t="s">
        <v>16</v>
      </c>
      <c r="D380" s="18">
        <v>306482</v>
      </c>
      <c r="E380" s="7" t="s">
        <v>17</v>
      </c>
      <c r="F380" s="7">
        <v>740</v>
      </c>
      <c r="G380" s="19">
        <v>1134414</v>
      </c>
      <c r="H380" s="7" t="s">
        <v>22</v>
      </c>
      <c r="I380" s="7" t="s">
        <v>32</v>
      </c>
      <c r="J380" s="7" t="s">
        <v>23</v>
      </c>
      <c r="K380" s="20">
        <v>22688.28</v>
      </c>
      <c r="L380">
        <v>16.2</v>
      </c>
      <c r="M380" s="7">
        <v>41</v>
      </c>
      <c r="N380" s="7">
        <v>12</v>
      </c>
      <c r="O380" s="7">
        <v>0</v>
      </c>
      <c r="P380" s="7">
        <v>194389</v>
      </c>
      <c r="Q380" s="7">
        <v>389400</v>
      </c>
      <c r="R380" s="8">
        <f>(Таблица2[[#This Row],[Кредитный рейтинг]]-MIN(F:F))/(MAX(F:F)-MIN(F:F))</f>
        <v>0.93333333333333335</v>
      </c>
      <c r="S380">
        <f>(Таблица2[[#This Row],[Срок кредитной истории (лет)]]-MIN(L:L))/(MAX(L:L)-MIN(L:L))</f>
        <v>0.25657894736842102</v>
      </c>
      <c r="T380" s="8">
        <f>(Таблица2[[#This Row],[Срок с последнего нарушения кредитного договора (мес.)]]-MIN(M:M))/(MAX(M:M)-MIN(M:M))</f>
        <v>0.5</v>
      </c>
      <c r="U380">
        <f>(Таблица2[[#This Row],[Количество кредитных карт]]-MIN(N:N))/(MAX(N:N)-MIN(N:N))</f>
        <v>0.24390243902439024</v>
      </c>
      <c r="V380" s="37">
        <f>(Таблица2[[#This Row],[Число нарушений кредитных договоров]]-MIN(O:O))/(MAX(O:O)-MIN(O:O))</f>
        <v>0</v>
      </c>
      <c r="W380" s="37">
        <f>((Таблица2[[#This Row],[Размер кредита]]-AVERAGE(D:D)))/STDEV(D:D)</f>
        <v>-2.3185046371657757E-2</v>
      </c>
      <c r="X380" s="37">
        <f>((Таблица2[[#This Row],[Годовой доход]]-AVERAGE(G:G)))/STDEV(G:G)</f>
        <v>-0.26513540868741164</v>
      </c>
      <c r="Y380" s="38">
        <f>(Таблица2[[#This Row],[Годовой доход]]-AVERAGE(G:G))/STDEV(G:G)</f>
        <v>-0.26513540868741164</v>
      </c>
      <c r="Z380" s="38">
        <f>(Таблица2[[#This Row],[Текущий баланс кредитов]]-AVERAGE(P:P))/STDEV(P:P)</f>
        <v>-0.26506663673830566</v>
      </c>
      <c r="AA380" s="38">
        <f>(Таблица2[[#This Row],[Максимальный выданный кредит]]-AVERAGE(Q:Q))/STDEV(Q:Q)</f>
        <v>-7.9539628566069762E-2</v>
      </c>
    </row>
    <row r="381" spans="1:27" x14ac:dyDescent="0.2">
      <c r="A381" s="7">
        <v>547</v>
      </c>
      <c r="B381" s="7" t="s">
        <v>629</v>
      </c>
      <c r="C381" s="7" t="s">
        <v>16</v>
      </c>
      <c r="D381" s="18">
        <v>327866</v>
      </c>
      <c r="E381" s="7" t="s">
        <v>17</v>
      </c>
      <c r="F381" s="7">
        <v>726</v>
      </c>
      <c r="G381" s="19">
        <v>1359108</v>
      </c>
      <c r="H381" s="7" t="s">
        <v>18</v>
      </c>
      <c r="I381" s="7" t="s">
        <v>25</v>
      </c>
      <c r="J381" s="7" t="s">
        <v>23</v>
      </c>
      <c r="K381" s="20">
        <v>5742.18</v>
      </c>
      <c r="L381">
        <v>17</v>
      </c>
      <c r="M381" s="7">
        <v>70</v>
      </c>
      <c r="N381" s="7">
        <v>11</v>
      </c>
      <c r="O381" s="7">
        <v>0</v>
      </c>
      <c r="P381" s="7">
        <v>164958</v>
      </c>
      <c r="Q381" s="7">
        <v>427306</v>
      </c>
      <c r="R381" s="8">
        <f>(Таблица2[[#This Row],[Кредитный рейтинг]]-MIN(F:F))/(MAX(F:F)-MIN(F:F))</f>
        <v>0.84848484848484851</v>
      </c>
      <c r="S381">
        <f>(Таблица2[[#This Row],[Срок кредитной истории (лет)]]-MIN(L:L))/(MAX(L:L)-MIN(L:L))</f>
        <v>0.27412280701754382</v>
      </c>
      <c r="T381" s="8">
        <f>(Таблица2[[#This Row],[Срок с последнего нарушения кредитного договора (мес.)]]-MIN(M:M))/(MAX(M:M)-MIN(M:M))</f>
        <v>0.85365853658536583</v>
      </c>
      <c r="U381">
        <f>(Таблица2[[#This Row],[Количество кредитных карт]]-MIN(N:N))/(MAX(N:N)-MIN(N:N))</f>
        <v>0.21951219512195122</v>
      </c>
      <c r="V381" s="37">
        <f>(Таблица2[[#This Row],[Число нарушений кредитных договоров]]-MIN(O:O))/(MAX(O:O)-MIN(O:O))</f>
        <v>0</v>
      </c>
      <c r="W381" s="37">
        <f>((Таблица2[[#This Row],[Размер кредита]]-AVERAGE(D:D)))/STDEV(D:D)</f>
        <v>9.1124652361937591E-2</v>
      </c>
      <c r="X381" s="37">
        <f>((Таблица2[[#This Row],[Годовой доход]]-AVERAGE(G:G)))/STDEV(G:G)</f>
        <v>7.2558409761864411E-3</v>
      </c>
      <c r="Y381" s="38">
        <f>(Таблица2[[#This Row],[Годовой доход]]-AVERAGE(G:G))/STDEV(G:G)</f>
        <v>7.2558409761864411E-3</v>
      </c>
      <c r="Z381" s="38">
        <f>(Таблица2[[#This Row],[Текущий баланс кредитов]]-AVERAGE(P:P))/STDEV(P:P)</f>
        <v>-0.3651775784069749</v>
      </c>
      <c r="AA381" s="38">
        <f>(Таблица2[[#This Row],[Максимальный выданный кредит]]-AVERAGE(Q:Q))/STDEV(Q:Q)</f>
        <v>-7.0066748257809355E-2</v>
      </c>
    </row>
    <row r="382" spans="1:27" x14ac:dyDescent="0.2">
      <c r="A382" s="7">
        <v>550</v>
      </c>
      <c r="B382" s="7" t="s">
        <v>630</v>
      </c>
      <c r="C382" s="7" t="s">
        <v>16</v>
      </c>
      <c r="D382" s="18">
        <v>110044</v>
      </c>
      <c r="E382" s="7" t="s">
        <v>17</v>
      </c>
      <c r="F382" s="7">
        <v>729</v>
      </c>
      <c r="G382" s="19">
        <v>1478637</v>
      </c>
      <c r="H382" s="7" t="s">
        <v>31</v>
      </c>
      <c r="I382" s="7" t="s">
        <v>32</v>
      </c>
      <c r="J382" s="7" t="s">
        <v>23</v>
      </c>
      <c r="K382" s="20">
        <v>27601.49</v>
      </c>
      <c r="L382">
        <v>21.9</v>
      </c>
      <c r="M382" s="7"/>
      <c r="N382" s="7">
        <v>16</v>
      </c>
      <c r="O382" s="7">
        <v>0</v>
      </c>
      <c r="P382" s="7">
        <v>364933</v>
      </c>
      <c r="Q382" s="7">
        <v>523600</v>
      </c>
      <c r="R382" s="8">
        <f>(Таблица2[[#This Row],[Кредитный рейтинг]]-MIN(F:F))/(MAX(F:F)-MIN(F:F))</f>
        <v>0.8666666666666667</v>
      </c>
      <c r="S382">
        <f>(Таблица2[[#This Row],[Срок кредитной истории (лет)]]-MIN(L:L))/(MAX(L:L)-MIN(L:L))</f>
        <v>0.38157894736842102</v>
      </c>
      <c r="T382" s="8">
        <f>(Таблица2[[#This Row],[Срок с последнего нарушения кредитного договора (мес.)]]-MIN(M:M))/(MAX(M:M)-MIN(M:M))</f>
        <v>0</v>
      </c>
      <c r="U382">
        <f>(Таблица2[[#This Row],[Количество кредитных карт]]-MIN(N:N))/(MAX(N:N)-MIN(N:N))</f>
        <v>0.34146341463414637</v>
      </c>
      <c r="V382" s="37">
        <f>(Таблица2[[#This Row],[Число нарушений кредитных договоров]]-MIN(O:O))/(MAX(O:O)-MIN(O:O))</f>
        <v>0</v>
      </c>
      <c r="W382" s="37">
        <f>((Таблица2[[#This Row],[Размер кредита]]-AVERAGE(D:D)))/STDEV(D:D)</f>
        <v>-1.0732584002731731</v>
      </c>
      <c r="X382" s="37">
        <f>((Таблица2[[#This Row],[Годовой доход]]-AVERAGE(G:G)))/STDEV(G:G)</f>
        <v>0.15215803543193612</v>
      </c>
      <c r="Y382" s="38">
        <f>(Таблица2[[#This Row],[Годовой доход]]-AVERAGE(G:G))/STDEV(G:G)</f>
        <v>0.15215803543193612</v>
      </c>
      <c r="Z382" s="38">
        <f>(Таблица2[[#This Row],[Текущий баланс кредитов]]-AVERAGE(P:P))/STDEV(P:P)</f>
        <v>0.3150468638543189</v>
      </c>
      <c r="AA382" s="38">
        <f>(Таблица2[[#This Row],[Максимальный выданный кредит]]-AVERAGE(Q:Q))/STDEV(Q:Q)</f>
        <v>-4.6002443493296415E-2</v>
      </c>
    </row>
    <row r="383" spans="1:27" x14ac:dyDescent="0.2">
      <c r="A383" s="8">
        <v>552</v>
      </c>
      <c r="B383" s="8" t="s">
        <v>631</v>
      </c>
      <c r="C383" s="8" t="s">
        <v>16</v>
      </c>
      <c r="D383" s="21">
        <v>131560</v>
      </c>
      <c r="E383" s="8" t="s">
        <v>17</v>
      </c>
      <c r="F383" s="8">
        <v>740</v>
      </c>
      <c r="G383" s="22">
        <v>1488479</v>
      </c>
      <c r="H383" s="8" t="s">
        <v>49</v>
      </c>
      <c r="I383" s="8" t="s">
        <v>25</v>
      </c>
      <c r="J383" s="8" t="s">
        <v>87</v>
      </c>
      <c r="K383" s="23">
        <v>36467.65</v>
      </c>
      <c r="L383">
        <v>16</v>
      </c>
      <c r="M383" s="8"/>
      <c r="N383" s="8">
        <v>25</v>
      </c>
      <c r="O383" s="8">
        <v>0</v>
      </c>
      <c r="P383" s="8">
        <v>295317</v>
      </c>
      <c r="Q383" s="8">
        <v>697818</v>
      </c>
      <c r="R383" s="8">
        <f>(Таблица2[[#This Row],[Кредитный рейтинг]]-MIN(F:F))/(MAX(F:F)-MIN(F:F))</f>
        <v>0.93333333333333335</v>
      </c>
      <c r="S383">
        <f>(Таблица2[[#This Row],[Срок кредитной истории (лет)]]-MIN(L:L))/(MAX(L:L)-MIN(L:L))</f>
        <v>0.25219298245614036</v>
      </c>
      <c r="T383" s="8">
        <f>(Таблица2[[#This Row],[Срок с последнего нарушения кредитного договора (мес.)]]-MIN(M:M))/(MAX(M:M)-MIN(M:M))</f>
        <v>0</v>
      </c>
      <c r="U383">
        <f>(Таблица2[[#This Row],[Количество кредитных карт]]-MIN(N:N))/(MAX(N:N)-MIN(N:N))</f>
        <v>0.56097560975609762</v>
      </c>
      <c r="V383" s="37">
        <f>(Таблица2[[#This Row],[Число нарушений кредитных договоров]]-MIN(O:O))/(MAX(O:O)-MIN(O:O))</f>
        <v>0</v>
      </c>
      <c r="W383" s="37">
        <f>((Таблица2[[#This Row],[Размер кредита]]-AVERAGE(D:D)))/STDEV(D:D)</f>
        <v>-0.95824308611529629</v>
      </c>
      <c r="X383" s="37">
        <f>((Таблица2[[#This Row],[Годовой доход]]-AVERAGE(G:G)))/STDEV(G:G)</f>
        <v>0.16408926047216474</v>
      </c>
      <c r="Y383" s="38">
        <f>(Таблица2[[#This Row],[Годовой доход]]-AVERAGE(G:G))/STDEV(G:G)</f>
        <v>0.16408926047216474</v>
      </c>
      <c r="Z383" s="38">
        <f>(Таблица2[[#This Row],[Текущий баланс кредитов]]-AVERAGE(P:P))/STDEV(P:P)</f>
        <v>7.8244739726491763E-2</v>
      </c>
      <c r="AA383" s="38">
        <f>(Таблица2[[#This Row],[Максимальный выданный кредит]]-AVERAGE(Q:Q))/STDEV(Q:Q)</f>
        <v>-2.4645797898058923E-3</v>
      </c>
    </row>
    <row r="384" spans="1:27" x14ac:dyDescent="0.2">
      <c r="A384" s="8">
        <v>553</v>
      </c>
      <c r="B384" s="8" t="s">
        <v>632</v>
      </c>
      <c r="C384" s="8" t="s">
        <v>16</v>
      </c>
      <c r="D384" s="21">
        <v>757768</v>
      </c>
      <c r="E384" s="8" t="s">
        <v>28</v>
      </c>
      <c r="F384" s="8">
        <v>739</v>
      </c>
      <c r="G384" s="22">
        <v>4674475</v>
      </c>
      <c r="H384" s="8" t="s">
        <v>53</v>
      </c>
      <c r="I384" s="8" t="s">
        <v>32</v>
      </c>
      <c r="J384" s="8" t="s">
        <v>23</v>
      </c>
      <c r="K384" s="23">
        <v>71285.72</v>
      </c>
      <c r="L384">
        <v>14.5</v>
      </c>
      <c r="M384" s="8">
        <v>3</v>
      </c>
      <c r="N384" s="8">
        <v>12</v>
      </c>
      <c r="O384" s="8">
        <v>0</v>
      </c>
      <c r="P384" s="8">
        <v>475133</v>
      </c>
      <c r="Q384" s="8">
        <v>883058</v>
      </c>
      <c r="R384" s="8">
        <f>(Таблица2[[#This Row],[Кредитный рейтинг]]-MIN(F:F))/(MAX(F:F)-MIN(F:F))</f>
        <v>0.92727272727272725</v>
      </c>
      <c r="S384">
        <f>(Таблица2[[#This Row],[Срок кредитной истории (лет)]]-MIN(L:L))/(MAX(L:L)-MIN(L:L))</f>
        <v>0.21929824561403508</v>
      </c>
      <c r="T384" s="8">
        <f>(Таблица2[[#This Row],[Срок с последнего нарушения кредитного договора (мес.)]]-MIN(M:M))/(MAX(M:M)-MIN(M:M))</f>
        <v>3.6585365853658534E-2</v>
      </c>
      <c r="U384">
        <f>(Таблица2[[#This Row],[Количество кредитных карт]]-MIN(N:N))/(MAX(N:N)-MIN(N:N))</f>
        <v>0.24390243902439024</v>
      </c>
      <c r="V384" s="37">
        <f>(Таблица2[[#This Row],[Число нарушений кредитных договоров]]-MIN(O:O))/(MAX(O:O)-MIN(O:O))</f>
        <v>0</v>
      </c>
      <c r="W384" s="37">
        <f>((Таблица2[[#This Row],[Размер кредита]]-AVERAGE(D:D)))/STDEV(D:D)</f>
        <v>2.3891964866759157</v>
      </c>
      <c r="X384" s="37">
        <f>((Таблица2[[#This Row],[Годовой доход]]-AVERAGE(G:G)))/STDEV(G:G)</f>
        <v>4.0263972520661762</v>
      </c>
      <c r="Y384" s="38">
        <f>(Таблица2[[#This Row],[Годовой доход]]-AVERAGE(G:G))/STDEV(G:G)</f>
        <v>4.0263972520661762</v>
      </c>
      <c r="Z384" s="38">
        <f>(Таблица2[[#This Row],[Текущий баланс кредитов]]-AVERAGE(P:P))/STDEV(P:P)</f>
        <v>0.68989738785579191</v>
      </c>
      <c r="AA384" s="38">
        <f>(Таблица2[[#This Row],[Максимальный выданный кредит]]-AVERAGE(Q:Q))/STDEV(Q:Q)</f>
        <v>4.3827731409005852E-2</v>
      </c>
    </row>
    <row r="385" spans="1:27" x14ac:dyDescent="0.2">
      <c r="A385" s="8">
        <v>554</v>
      </c>
      <c r="B385" s="8" t="s">
        <v>633</v>
      </c>
      <c r="C385" s="8" t="s">
        <v>16</v>
      </c>
      <c r="D385" s="21">
        <v>109714</v>
      </c>
      <c r="E385" s="8" t="s">
        <v>17</v>
      </c>
      <c r="F385" s="8">
        <v>744</v>
      </c>
      <c r="G385" s="22">
        <v>1629744</v>
      </c>
      <c r="H385" s="8" t="s">
        <v>49</v>
      </c>
      <c r="I385" s="8" t="s">
        <v>25</v>
      </c>
      <c r="J385" s="8" t="s">
        <v>23</v>
      </c>
      <c r="K385" s="23">
        <v>4875.59</v>
      </c>
      <c r="L385">
        <v>22.5</v>
      </c>
      <c r="M385" s="8"/>
      <c r="N385" s="8">
        <v>6</v>
      </c>
      <c r="O385" s="8">
        <v>0</v>
      </c>
      <c r="P385" s="8">
        <v>188423</v>
      </c>
      <c r="Q385" s="8">
        <v>571142</v>
      </c>
      <c r="R385" s="8">
        <f>(Таблица2[[#This Row],[Кредитный рейтинг]]-MIN(F:F))/(MAX(F:F)-MIN(F:F))</f>
        <v>0.95757575757575752</v>
      </c>
      <c r="S385">
        <f>(Таблица2[[#This Row],[Срок кредитной истории (лет)]]-MIN(L:L))/(MAX(L:L)-MIN(L:L))</f>
        <v>0.39473684210526316</v>
      </c>
      <c r="T385" s="8">
        <f>(Таблица2[[#This Row],[Срок с последнего нарушения кредитного договора (мес.)]]-MIN(M:M))/(MAX(M:M)-MIN(M:M))</f>
        <v>0</v>
      </c>
      <c r="U385">
        <f>(Таблица2[[#This Row],[Количество кредитных карт]]-MIN(N:N))/(MAX(N:N)-MIN(N:N))</f>
        <v>9.7560975609756101E-2</v>
      </c>
      <c r="V385" s="37">
        <f>(Таблица2[[#This Row],[Число нарушений кредитных договоров]]-MIN(O:O))/(MAX(O:O)-MIN(O:O))</f>
        <v>0</v>
      </c>
      <c r="W385" s="37">
        <f>((Таблица2[[#This Row],[Размер кредита]]-AVERAGE(D:D)))/STDEV(D:D)</f>
        <v>-1.0750224388338767</v>
      </c>
      <c r="X385" s="37">
        <f>((Таблица2[[#This Row],[Годовой доход]]-AVERAGE(G:G)))/STDEV(G:G)</f>
        <v>0.33534149632950044</v>
      </c>
      <c r="Y385" s="38">
        <f>(Таблица2[[#This Row],[Годовой доход]]-AVERAGE(G:G))/STDEV(G:G)</f>
        <v>0.33534149632950044</v>
      </c>
      <c r="Z385" s="38">
        <f>(Таблица2[[#This Row],[Текущий баланс кредитов]]-AVERAGE(P:P))/STDEV(P:P)</f>
        <v>-0.28536026855493712</v>
      </c>
      <c r="AA385" s="38">
        <f>(Таблица2[[#This Row],[Максимальный выданный кредит]]-AVERAGE(Q:Q))/STDEV(Q:Q)</f>
        <v>-3.412148333882703E-2</v>
      </c>
    </row>
    <row r="386" spans="1:27" x14ac:dyDescent="0.2">
      <c r="A386" s="7">
        <v>555</v>
      </c>
      <c r="B386" s="7" t="s">
        <v>634</v>
      </c>
      <c r="C386" s="7" t="s">
        <v>16</v>
      </c>
      <c r="D386" s="18">
        <v>111980</v>
      </c>
      <c r="E386" s="7" t="s">
        <v>17</v>
      </c>
      <c r="F386" s="7">
        <v>722</v>
      </c>
      <c r="G386" s="19">
        <v>1160520</v>
      </c>
      <c r="H386" s="7" t="s">
        <v>22</v>
      </c>
      <c r="I386" s="7" t="s">
        <v>19</v>
      </c>
      <c r="J386" s="7" t="s">
        <v>78</v>
      </c>
      <c r="K386" s="20">
        <v>28916.29</v>
      </c>
      <c r="L386">
        <v>20.100000000000001</v>
      </c>
      <c r="M386" s="7"/>
      <c r="N386" s="7">
        <v>9</v>
      </c>
      <c r="O386" s="7">
        <v>0</v>
      </c>
      <c r="P386" s="7">
        <v>320131</v>
      </c>
      <c r="Q386" s="7">
        <v>685168</v>
      </c>
      <c r="R386" s="8">
        <f>(Таблица2[[#This Row],[Кредитный рейтинг]]-MIN(F:F))/(MAX(F:F)-MIN(F:F))</f>
        <v>0.82424242424242422</v>
      </c>
      <c r="S386">
        <f>(Таблица2[[#This Row],[Срок кредитной истории (лет)]]-MIN(L:L))/(MAX(L:L)-MIN(L:L))</f>
        <v>0.34210526315789475</v>
      </c>
      <c r="T386" s="8">
        <f>(Таблица2[[#This Row],[Срок с последнего нарушения кредитного договора (мес.)]]-MIN(M:M))/(MAX(M:M)-MIN(M:M))</f>
        <v>0</v>
      </c>
      <c r="U386">
        <f>(Таблица2[[#This Row],[Количество кредитных карт]]-MIN(N:N))/(MAX(N:N)-MIN(N:N))</f>
        <v>0.17073170731707318</v>
      </c>
      <c r="V386" s="37">
        <f>(Таблица2[[#This Row],[Число нарушений кредитных договоров]]-MIN(O:O))/(MAX(O:O)-MIN(O:O))</f>
        <v>0</v>
      </c>
      <c r="W386" s="37">
        <f>((Таблица2[[#This Row],[Размер кредита]]-AVERAGE(D:D)))/STDEV(D:D)</f>
        <v>-1.0629093740503783</v>
      </c>
      <c r="X386" s="37">
        <f>((Таблица2[[#This Row],[Годовой доход]]-AVERAGE(G:G)))/STDEV(G:G)</f>
        <v>-0.23348771910194033</v>
      </c>
      <c r="Y386" s="38">
        <f>(Таблица2[[#This Row],[Годовой доход]]-AVERAGE(G:G))/STDEV(G:G)</f>
        <v>-0.23348771910194033</v>
      </c>
      <c r="Z386" s="38">
        <f>(Таблица2[[#This Row],[Текущий баланс кредитов]]-AVERAGE(P:P))/STDEV(P:P)</f>
        <v>0.16265073702751312</v>
      </c>
      <c r="AA386" s="38">
        <f>(Таблица2[[#This Row],[Максимальный выданный кредит]]-AVERAGE(Q:Q))/STDEV(Q:Q)</f>
        <v>-5.6258718253542001E-3</v>
      </c>
    </row>
    <row r="387" spans="1:27" x14ac:dyDescent="0.2">
      <c r="A387" s="8">
        <v>557</v>
      </c>
      <c r="B387" s="8" t="s">
        <v>635</v>
      </c>
      <c r="C387" s="8" t="s">
        <v>16</v>
      </c>
      <c r="D387" s="21">
        <v>774246</v>
      </c>
      <c r="E387" s="8" t="s">
        <v>17</v>
      </c>
      <c r="F387" s="8">
        <v>736</v>
      </c>
      <c r="G387" s="22">
        <v>2838543</v>
      </c>
      <c r="H387" s="8" t="s">
        <v>55</v>
      </c>
      <c r="I387" s="8" t="s">
        <v>19</v>
      </c>
      <c r="J387" s="8" t="s">
        <v>23</v>
      </c>
      <c r="K387" s="23">
        <v>40685.839999999997</v>
      </c>
      <c r="L387">
        <v>17.899999999999999</v>
      </c>
      <c r="M387" s="8"/>
      <c r="N387" s="8">
        <v>15</v>
      </c>
      <c r="O387" s="8">
        <v>0</v>
      </c>
      <c r="P387" s="8">
        <v>752590</v>
      </c>
      <c r="Q387" s="8">
        <v>1158784</v>
      </c>
      <c r="R387" s="8">
        <f>(Таблица2[[#This Row],[Кредитный рейтинг]]-MIN(F:F))/(MAX(F:F)-MIN(F:F))</f>
        <v>0.90909090909090906</v>
      </c>
      <c r="S387">
        <f>(Таблица2[[#This Row],[Срок кредитной истории (лет)]]-MIN(L:L))/(MAX(L:L)-MIN(L:L))</f>
        <v>0.29385964912280699</v>
      </c>
      <c r="T387" s="8">
        <f>(Таблица2[[#This Row],[Срок с последнего нарушения кредитного договора (мес.)]]-MIN(M:M))/(MAX(M:M)-MIN(M:M))</f>
        <v>0</v>
      </c>
      <c r="U387">
        <f>(Таблица2[[#This Row],[Количество кредитных карт]]-MIN(N:N))/(MAX(N:N)-MIN(N:N))</f>
        <v>0.31707317073170732</v>
      </c>
      <c r="V387" s="37">
        <f>(Таблица2[[#This Row],[Число нарушений кредитных договоров]]-MIN(O:O))/(MAX(O:O)-MIN(O:O))</f>
        <v>0</v>
      </c>
      <c r="W387" s="37">
        <f>((Таблица2[[#This Row],[Размер кредита]]-AVERAGE(D:D)))/STDEV(D:D)</f>
        <v>2.4772808121403838</v>
      </c>
      <c r="X387" s="37">
        <f>((Таблица2[[#This Row],[Годовой доход]]-AVERAGE(G:G)))/STDEV(G:G)</f>
        <v>1.8007400837510947</v>
      </c>
      <c r="Y387" s="38">
        <f>(Таблица2[[#This Row],[Годовой доход]]-AVERAGE(G:G))/STDEV(G:G)</f>
        <v>1.8007400837510947</v>
      </c>
      <c r="Z387" s="38">
        <f>(Таблица2[[#This Row],[Текущий баланс кредитов]]-AVERAGE(P:P))/STDEV(P:P)</f>
        <v>1.6336805261305354</v>
      </c>
      <c r="AA387" s="38">
        <f>(Таблица2[[#This Row],[Максимальный выданный кредит]]-AVERAGE(Q:Q))/STDEV(Q:Q)</f>
        <v>0.11273290198557444</v>
      </c>
    </row>
    <row r="388" spans="1:27" x14ac:dyDescent="0.2">
      <c r="A388" s="8">
        <v>559</v>
      </c>
      <c r="B388" s="8" t="s">
        <v>636</v>
      </c>
      <c r="C388" s="8" t="s">
        <v>34</v>
      </c>
      <c r="D388" s="21">
        <v>337436</v>
      </c>
      <c r="E388" s="8" t="s">
        <v>17</v>
      </c>
      <c r="F388" s="8">
        <v>730</v>
      </c>
      <c r="G388" s="22">
        <v>687971</v>
      </c>
      <c r="H388" s="8"/>
      <c r="I388" s="8" t="s">
        <v>25</v>
      </c>
      <c r="J388" s="8" t="s">
        <v>23</v>
      </c>
      <c r="K388" s="23">
        <v>12326.06</v>
      </c>
      <c r="L388">
        <v>9.5</v>
      </c>
      <c r="M388" s="8">
        <v>14</v>
      </c>
      <c r="N388" s="8">
        <v>13</v>
      </c>
      <c r="O388" s="8">
        <v>0</v>
      </c>
      <c r="P388" s="8">
        <v>385890</v>
      </c>
      <c r="Q388" s="8">
        <v>1008612</v>
      </c>
      <c r="R388" s="8">
        <f>(Таблица2[[#This Row],[Кредитный рейтинг]]-MIN(F:F))/(MAX(F:F)-MIN(F:F))</f>
        <v>0.87272727272727268</v>
      </c>
      <c r="S388">
        <f>(Таблица2[[#This Row],[Срок кредитной истории (лет)]]-MIN(L:L))/(MAX(L:L)-MIN(L:L))</f>
        <v>0.10964912280701754</v>
      </c>
      <c r="T388" s="8">
        <f>(Таблица2[[#This Row],[Срок с последнего нарушения кредитного договора (мес.)]]-MIN(M:M))/(MAX(M:M)-MIN(M:M))</f>
        <v>0.17073170731707318</v>
      </c>
      <c r="U388">
        <f>(Таблица2[[#This Row],[Количество кредитных карт]]-MIN(N:N))/(MAX(N:N)-MIN(N:N))</f>
        <v>0.26829268292682928</v>
      </c>
      <c r="V388" s="37">
        <f>(Таблица2[[#This Row],[Число нарушений кредитных договоров]]-MIN(O:O))/(MAX(O:O)-MIN(O:O))</f>
        <v>0</v>
      </c>
      <c r="W388" s="37">
        <f>((Таблица2[[#This Row],[Размер кредита]]-AVERAGE(D:D)))/STDEV(D:D)</f>
        <v>0.14228177062234293</v>
      </c>
      <c r="X388" s="37">
        <f>((Таблица2[[#This Row],[Годовой доход]]-AVERAGE(G:G)))/STDEV(G:G)</f>
        <v>-0.80634775380372858</v>
      </c>
      <c r="Y388" s="38">
        <f>(Таблица2[[#This Row],[Годовой доход]]-AVERAGE(G:G))/STDEV(G:G)</f>
        <v>-0.80634775380372858</v>
      </c>
      <c r="Z388" s="38">
        <f>(Таблица2[[#This Row],[Текущий баланс кредитов]]-AVERAGE(P:P))/STDEV(P:P)</f>
        <v>0.38633309281528866</v>
      </c>
      <c r="AA388" s="38">
        <f>(Таблица2[[#This Row],[Максимальный выданный кредит]]-AVERAGE(Q:Q))/STDEV(Q:Q)</f>
        <v>7.520424209922183E-2</v>
      </c>
    </row>
    <row r="389" spans="1:27" x14ac:dyDescent="0.2">
      <c r="A389" s="8">
        <v>560</v>
      </c>
      <c r="B389" s="8" t="s">
        <v>637</v>
      </c>
      <c r="C389" s="8" t="s">
        <v>16</v>
      </c>
      <c r="D389" s="21">
        <v>351714</v>
      </c>
      <c r="E389" s="8" t="s">
        <v>17</v>
      </c>
      <c r="F389" s="8">
        <v>740</v>
      </c>
      <c r="G389" s="22">
        <v>837235</v>
      </c>
      <c r="H389" s="8" t="s">
        <v>18</v>
      </c>
      <c r="I389" s="8" t="s">
        <v>19</v>
      </c>
      <c r="J389" s="8" t="s">
        <v>23</v>
      </c>
      <c r="K389" s="23">
        <v>6551.2</v>
      </c>
      <c r="L389">
        <v>23.4</v>
      </c>
      <c r="M389" s="8"/>
      <c r="N389" s="8">
        <v>6</v>
      </c>
      <c r="O389" s="8">
        <v>0</v>
      </c>
      <c r="P389" s="8">
        <v>204858</v>
      </c>
      <c r="Q389" s="8">
        <v>422092</v>
      </c>
      <c r="R389" s="8">
        <f>(Таблица2[[#This Row],[Кредитный рейтинг]]-MIN(F:F))/(MAX(F:F)-MIN(F:F))</f>
        <v>0.93333333333333335</v>
      </c>
      <c r="S389">
        <f>(Таблица2[[#This Row],[Срок кредитной истории (лет)]]-MIN(L:L))/(MAX(L:L)-MIN(L:L))</f>
        <v>0.41447368421052627</v>
      </c>
      <c r="T389" s="8">
        <f>(Таблица2[[#This Row],[Срок с последнего нарушения кредитного договора (мес.)]]-MIN(M:M))/(MAX(M:M)-MIN(M:M))</f>
        <v>0</v>
      </c>
      <c r="U389">
        <f>(Таблица2[[#This Row],[Количество кредитных карт]]-MIN(N:N))/(MAX(N:N)-MIN(N:N))</f>
        <v>9.7560975609756101E-2</v>
      </c>
      <c r="V389" s="37">
        <f>(Таблица2[[#This Row],[Число нарушений кредитных договоров]]-MIN(O:O))/(MAX(O:O)-MIN(O:O))</f>
        <v>0</v>
      </c>
      <c r="W389" s="37">
        <f>((Таблица2[[#This Row],[Размер кредита]]-AVERAGE(D:D)))/STDEV(D:D)</f>
        <v>0.21860583901545338</v>
      </c>
      <c r="X389" s="37">
        <f>((Таблица2[[#This Row],[Годовой доход]]-AVERAGE(G:G)))/STDEV(G:G)</f>
        <v>-0.62539851844458549</v>
      </c>
      <c r="Y389" s="38">
        <f>(Таблица2[[#This Row],[Годовой доход]]-AVERAGE(G:G))/STDEV(G:G)</f>
        <v>-0.62539851844458549</v>
      </c>
      <c r="Z389" s="38">
        <f>(Таблица2[[#This Row],[Текущий баланс кредитов]]-AVERAGE(P:P))/STDEV(P:P)</f>
        <v>-0.22945583695816571</v>
      </c>
      <c r="AA389" s="38">
        <f>(Таблица2[[#This Row],[Максимальный выданный кредит]]-AVERAGE(Q:Q))/STDEV(Q:Q)</f>
        <v>-7.1369750366374482E-2</v>
      </c>
    </row>
    <row r="390" spans="1:27" x14ac:dyDescent="0.2">
      <c r="A390" s="8">
        <v>561</v>
      </c>
      <c r="B390" s="8" t="s">
        <v>638</v>
      </c>
      <c r="C390" s="8" t="s">
        <v>16</v>
      </c>
      <c r="D390" s="21">
        <v>110462</v>
      </c>
      <c r="E390" s="8" t="s">
        <v>17</v>
      </c>
      <c r="F390" s="8">
        <v>738</v>
      </c>
      <c r="G390" s="22">
        <v>1526384</v>
      </c>
      <c r="H390" s="8" t="s">
        <v>31</v>
      </c>
      <c r="I390" s="8" t="s">
        <v>32</v>
      </c>
      <c r="J390" s="8" t="s">
        <v>23</v>
      </c>
      <c r="K390" s="23">
        <v>5075.28</v>
      </c>
      <c r="L390">
        <v>38.299999999999997</v>
      </c>
      <c r="M390" s="8">
        <v>69</v>
      </c>
      <c r="N390" s="8">
        <v>6</v>
      </c>
      <c r="O390" s="8">
        <v>0</v>
      </c>
      <c r="P390" s="8">
        <v>175864</v>
      </c>
      <c r="Q390" s="8">
        <v>245344</v>
      </c>
      <c r="R390" s="8">
        <f>(Таблица2[[#This Row],[Кредитный рейтинг]]-MIN(F:F))/(MAX(F:F)-MIN(F:F))</f>
        <v>0.92121212121212126</v>
      </c>
      <c r="S390">
        <f>(Таблица2[[#This Row],[Срок кредитной истории (лет)]]-MIN(L:L))/(MAX(L:L)-MIN(L:L))</f>
        <v>0.74122807017543846</v>
      </c>
      <c r="T390" s="8">
        <f>(Таблица2[[#This Row],[Срок с последнего нарушения кредитного договора (мес.)]]-MIN(M:M))/(MAX(M:M)-MIN(M:M))</f>
        <v>0.84146341463414631</v>
      </c>
      <c r="U390">
        <f>(Таблица2[[#This Row],[Количество кредитных карт]]-MIN(N:N))/(MAX(N:N)-MIN(N:N))</f>
        <v>9.7560975609756101E-2</v>
      </c>
      <c r="V390" s="37">
        <f>(Таблица2[[#This Row],[Число нарушений кредитных договоров]]-MIN(O:O))/(MAX(O:O)-MIN(O:O))</f>
        <v>0</v>
      </c>
      <c r="W390" s="37">
        <f>((Таблица2[[#This Row],[Размер кредита]]-AVERAGE(D:D)))/STDEV(D:D)</f>
        <v>-1.0710239514296152</v>
      </c>
      <c r="X390" s="37">
        <f>((Таблица2[[#This Row],[Годовой доход]]-AVERAGE(G:G)))/STDEV(G:G)</f>
        <v>0.21004060015412637</v>
      </c>
      <c r="Y390" s="38">
        <f>(Таблица2[[#This Row],[Годовой доход]]-AVERAGE(G:G))/STDEV(G:G)</f>
        <v>0.21004060015412637</v>
      </c>
      <c r="Z390" s="38">
        <f>(Таблица2[[#This Row],[Текущий баланс кредитов]]-AVERAGE(P:P))/STDEV(P:P)</f>
        <v>-0.32808030241096708</v>
      </c>
      <c r="AA390" s="38">
        <f>(Таблица2[[#This Row],[Максимальный выданный кредит]]-AVERAGE(Q:Q))/STDEV(Q:Q)</f>
        <v>-0.11553987247697467</v>
      </c>
    </row>
    <row r="391" spans="1:27" x14ac:dyDescent="0.2">
      <c r="A391" s="7">
        <v>562</v>
      </c>
      <c r="B391" s="7" t="s">
        <v>639</v>
      </c>
      <c r="C391" s="7" t="s">
        <v>16</v>
      </c>
      <c r="D391" s="18">
        <v>266926</v>
      </c>
      <c r="E391" s="7" t="s">
        <v>17</v>
      </c>
      <c r="F391" s="7">
        <v>749</v>
      </c>
      <c r="G391" s="19">
        <v>922127</v>
      </c>
      <c r="H391" s="7" t="s">
        <v>79</v>
      </c>
      <c r="I391" s="7" t="s">
        <v>19</v>
      </c>
      <c r="J391" s="7" t="s">
        <v>23</v>
      </c>
      <c r="K391" s="20">
        <v>10066.58</v>
      </c>
      <c r="L391">
        <v>17.600000000000001</v>
      </c>
      <c r="M391" s="7">
        <v>70</v>
      </c>
      <c r="N391" s="7">
        <v>17</v>
      </c>
      <c r="O391" s="7">
        <v>0</v>
      </c>
      <c r="P391" s="7">
        <v>234346</v>
      </c>
      <c r="Q391" s="7">
        <v>673332</v>
      </c>
      <c r="R391" s="8">
        <f>(Таблица2[[#This Row],[Кредитный рейтинг]]-MIN(F:F))/(MAX(F:F)-MIN(F:F))</f>
        <v>0.98787878787878791</v>
      </c>
      <c r="S391">
        <f>(Таблица2[[#This Row],[Срок кредитной истории (лет)]]-MIN(L:L))/(MAX(L:L)-MIN(L:L))</f>
        <v>0.28728070175438597</v>
      </c>
      <c r="T391" s="8">
        <f>(Таблица2[[#This Row],[Срок с последнего нарушения кредитного договора (мес.)]]-MIN(M:M))/(MAX(M:M)-MIN(M:M))</f>
        <v>0.85365853658536583</v>
      </c>
      <c r="U391">
        <f>(Таблица2[[#This Row],[Количество кредитных карт]]-MIN(N:N))/(MAX(N:N)-MIN(N:N))</f>
        <v>0.36585365853658536</v>
      </c>
      <c r="V391" s="37">
        <f>(Таблица2[[#This Row],[Число нарушений кредитных договоров]]-MIN(O:O))/(MAX(O:O)-MIN(O:O))</f>
        <v>0</v>
      </c>
      <c r="W391" s="37">
        <f>((Таблица2[[#This Row],[Размер кредита]]-AVERAGE(D:D)))/STDEV(D:D)</f>
        <v>-0.23463446851466643</v>
      </c>
      <c r="X391" s="37">
        <f>((Таблица2[[#This Row],[Годовой доход]]-AVERAGE(G:G)))/STDEV(G:G)</f>
        <v>-0.52248594415937022</v>
      </c>
      <c r="Y391" s="38">
        <f>(Таблица2[[#This Row],[Годовой доход]]-AVERAGE(G:G))/STDEV(G:G)</f>
        <v>-0.52248594415937022</v>
      </c>
      <c r="Z391" s="38">
        <f>(Таблица2[[#This Row],[Текущий баланс кредитов]]-AVERAGE(P:P))/STDEV(P:P)</f>
        <v>-0.12915100708742669</v>
      </c>
      <c r="AA391" s="38">
        <f>(Таблица2[[#This Row],[Максимальный выданный кредит]]-AVERAGE(Q:Q))/STDEV(Q:Q)</f>
        <v>-8.5837415907889653E-3</v>
      </c>
    </row>
    <row r="392" spans="1:27" x14ac:dyDescent="0.2">
      <c r="A392" s="7">
        <v>564</v>
      </c>
      <c r="B392" s="7" t="s">
        <v>641</v>
      </c>
      <c r="C392" s="7" t="s">
        <v>34</v>
      </c>
      <c r="D392" s="18">
        <v>560956</v>
      </c>
      <c r="E392" s="7" t="s">
        <v>17</v>
      </c>
      <c r="F392" s="7">
        <v>664</v>
      </c>
      <c r="G392" s="19">
        <v>1637059</v>
      </c>
      <c r="H392" s="7" t="s">
        <v>31</v>
      </c>
      <c r="I392" s="7" t="s">
        <v>32</v>
      </c>
      <c r="J392" s="7" t="s">
        <v>23</v>
      </c>
      <c r="K392" s="20">
        <v>44746.33</v>
      </c>
      <c r="L392">
        <v>12.5</v>
      </c>
      <c r="M392" s="7">
        <v>8</v>
      </c>
      <c r="N392" s="7">
        <v>13</v>
      </c>
      <c r="O392" s="7">
        <v>0</v>
      </c>
      <c r="P392" s="7">
        <v>380779</v>
      </c>
      <c r="Q392" s="7">
        <v>567446</v>
      </c>
      <c r="R392" s="8">
        <f>(Таблица2[[#This Row],[Кредитный рейтинг]]-MIN(F:F))/(MAX(F:F)-MIN(F:F))</f>
        <v>0.47272727272727272</v>
      </c>
      <c r="S392">
        <f>(Таблица2[[#This Row],[Срок кредитной истории (лет)]]-MIN(L:L))/(MAX(L:L)-MIN(L:L))</f>
        <v>0.17543859649122806</v>
      </c>
      <c r="T392" s="8">
        <f>(Таблица2[[#This Row],[Срок с последнего нарушения кредитного договора (мес.)]]-MIN(M:M))/(MAX(M:M)-MIN(M:M))</f>
        <v>9.7560975609756101E-2</v>
      </c>
      <c r="U392">
        <f>(Таблица2[[#This Row],[Количество кредитных карт]]-MIN(N:N))/(MAX(N:N)-MIN(N:N))</f>
        <v>0.26829268292682928</v>
      </c>
      <c r="V392" s="37">
        <f>(Таблица2[[#This Row],[Число нарушений кредитных договоров]]-MIN(O:O))/(MAX(O:O)-MIN(O:O))</f>
        <v>0</v>
      </c>
      <c r="W392" s="37">
        <f>((Таблица2[[#This Row],[Размер кредита]]-AVERAGE(D:D)))/STDEV(D:D)</f>
        <v>1.3371238890722696</v>
      </c>
      <c r="X392" s="37">
        <f>((Таблица2[[#This Row],[Годовой доход]]-AVERAGE(G:G)))/STDEV(G:G)</f>
        <v>0.34420929872426498</v>
      </c>
      <c r="Y392" s="38">
        <f>(Таблица2[[#This Row],[Годовой доход]]-AVERAGE(G:G))/STDEV(G:G)</f>
        <v>0.34420929872426498</v>
      </c>
      <c r="Z392" s="38">
        <f>(Таблица2[[#This Row],[Текущий баланс кредитов]]-AVERAGE(P:P))/STDEV(P:P)</f>
        <v>0.36894778402970313</v>
      </c>
      <c r="AA392" s="38">
        <f>(Таблица2[[#This Row],[Максимальный выданный кредит]]-AVERAGE(Q:Q))/STDEV(Q:Q)</f>
        <v>-3.5045130403126366E-2</v>
      </c>
    </row>
    <row r="393" spans="1:27" x14ac:dyDescent="0.2">
      <c r="A393" s="8">
        <v>566</v>
      </c>
      <c r="B393" s="8" t="s">
        <v>642</v>
      </c>
      <c r="C393" s="8" t="s">
        <v>16</v>
      </c>
      <c r="D393" s="21">
        <v>337150</v>
      </c>
      <c r="E393" s="8" t="s">
        <v>28</v>
      </c>
      <c r="F393" s="8">
        <v>721</v>
      </c>
      <c r="G393" s="22">
        <v>1119936</v>
      </c>
      <c r="H393" s="8" t="s">
        <v>79</v>
      </c>
      <c r="I393" s="8" t="s">
        <v>32</v>
      </c>
      <c r="J393" s="8" t="s">
        <v>23</v>
      </c>
      <c r="K393" s="23">
        <v>15959.05</v>
      </c>
      <c r="L393">
        <v>18.5</v>
      </c>
      <c r="M393" s="8">
        <v>15</v>
      </c>
      <c r="N393" s="8">
        <v>9</v>
      </c>
      <c r="O393" s="8">
        <v>0</v>
      </c>
      <c r="P393" s="8">
        <v>166573</v>
      </c>
      <c r="Q393" s="8">
        <v>484594</v>
      </c>
      <c r="R393" s="8">
        <f>(Таблица2[[#This Row],[Кредитный рейтинг]]-MIN(F:F))/(MAX(F:F)-MIN(F:F))</f>
        <v>0.81818181818181823</v>
      </c>
      <c r="S393">
        <f>(Таблица2[[#This Row],[Срок кредитной истории (лет)]]-MIN(L:L))/(MAX(L:L)-MIN(L:L))</f>
        <v>0.30701754385964913</v>
      </c>
      <c r="T393" s="8">
        <f>(Таблица2[[#This Row],[Срок с последнего нарушения кредитного договора (мес.)]]-MIN(M:M))/(MAX(M:M)-MIN(M:M))</f>
        <v>0.18292682926829268</v>
      </c>
      <c r="U393">
        <f>(Таблица2[[#This Row],[Количество кредитных карт]]-MIN(N:N))/(MAX(N:N)-MIN(N:N))</f>
        <v>0.17073170731707318</v>
      </c>
      <c r="V393" s="37">
        <f>(Таблица2[[#This Row],[Число нарушений кредитных договоров]]-MIN(O:O))/(MAX(O:O)-MIN(O:O))</f>
        <v>0</v>
      </c>
      <c r="W393" s="37">
        <f>((Таблица2[[#This Row],[Размер кредита]]-AVERAGE(D:D)))/STDEV(D:D)</f>
        <v>0.14075293720306645</v>
      </c>
      <c r="X393" s="37">
        <f>((Таблица2[[#This Row],[Годовой доход]]-AVERAGE(G:G)))/STDEV(G:G)</f>
        <v>-0.28268674745315336</v>
      </c>
      <c r="Y393" s="38">
        <f>(Таблица2[[#This Row],[Годовой доход]]-AVERAGE(G:G))/STDEV(G:G)</f>
        <v>-0.28268674745315336</v>
      </c>
      <c r="Z393" s="38">
        <f>(Таблица2[[#This Row],[Текущий баланс кредитов]]-AVERAGE(P:P))/STDEV(P:P)</f>
        <v>-0.35968407934833263</v>
      </c>
      <c r="AA393" s="38">
        <f>(Таблица2[[#This Row],[Максимальный выданный кредит]]-AVERAGE(Q:Q))/STDEV(Q:Q)</f>
        <v>-5.5750218761169715E-2</v>
      </c>
    </row>
    <row r="394" spans="1:27" x14ac:dyDescent="0.2">
      <c r="A394" s="8">
        <v>569</v>
      </c>
      <c r="B394" s="8" t="s">
        <v>644</v>
      </c>
      <c r="C394" s="8" t="s">
        <v>16</v>
      </c>
      <c r="D394" s="21">
        <v>156090</v>
      </c>
      <c r="E394" s="8" t="s">
        <v>17</v>
      </c>
      <c r="F394" s="8">
        <v>706</v>
      </c>
      <c r="G394" s="22">
        <v>1872260</v>
      </c>
      <c r="H394" s="8" t="s">
        <v>22</v>
      </c>
      <c r="I394" s="8" t="s">
        <v>32</v>
      </c>
      <c r="J394" s="8" t="s">
        <v>23</v>
      </c>
      <c r="K394" s="23">
        <v>25275.51</v>
      </c>
      <c r="L394">
        <v>14.7</v>
      </c>
      <c r="M394" s="8">
        <v>12</v>
      </c>
      <c r="N394" s="8">
        <v>8</v>
      </c>
      <c r="O394" s="8">
        <v>0</v>
      </c>
      <c r="P394" s="8">
        <v>541386</v>
      </c>
      <c r="Q394" s="8">
        <v>698060</v>
      </c>
      <c r="R394" s="8">
        <f>(Таблица2[[#This Row],[Кредитный рейтинг]]-MIN(F:F))/(MAX(F:F)-MIN(F:F))</f>
        <v>0.72727272727272729</v>
      </c>
      <c r="S394">
        <f>(Таблица2[[#This Row],[Срок кредитной истории (лет)]]-MIN(L:L))/(MAX(L:L)-MIN(L:L))</f>
        <v>0.22368421052631576</v>
      </c>
      <c r="T394" s="8">
        <f>(Таблица2[[#This Row],[Срок с последнего нарушения кредитного договора (мес.)]]-MIN(M:M))/(MAX(M:M)-MIN(M:M))</f>
        <v>0.14634146341463414</v>
      </c>
      <c r="U394">
        <f>(Таблица2[[#This Row],[Количество кредитных карт]]-MIN(N:N))/(MAX(N:N)-MIN(N:N))</f>
        <v>0.14634146341463414</v>
      </c>
      <c r="V394" s="37">
        <f>(Таблица2[[#This Row],[Число нарушений кредитных договоров]]-MIN(O:O))/(MAX(O:O)-MIN(O:O))</f>
        <v>0</v>
      </c>
      <c r="W394" s="37">
        <f>((Таблица2[[#This Row],[Размер кредита]]-AVERAGE(D:D)))/STDEV(D:D)</f>
        <v>-0.82711621976965966</v>
      </c>
      <c r="X394" s="37">
        <f>((Таблица2[[#This Row],[Годовой доход]]-AVERAGE(G:G)))/STDEV(G:G)</f>
        <v>0.62933793728216114</v>
      </c>
      <c r="Y394" s="38">
        <f>(Таблица2[[#This Row],[Годовой доход]]-AVERAGE(G:G))/STDEV(G:G)</f>
        <v>0.62933793728216114</v>
      </c>
      <c r="Z394" s="38">
        <f>(Таблица2[[#This Row],[Текущий баланс кредитов]]-AVERAGE(P:P))/STDEV(P:P)</f>
        <v>0.91526010806150515</v>
      </c>
      <c r="AA394" s="38">
        <f>(Таблица2[[#This Row],[Максимальный выданный кредит]]-AVERAGE(Q:Q))/STDEV(Q:Q)</f>
        <v>-2.4041028986910551E-3</v>
      </c>
    </row>
    <row r="395" spans="1:27" x14ac:dyDescent="0.2">
      <c r="A395" s="8">
        <v>570</v>
      </c>
      <c r="B395" s="8" t="s">
        <v>645</v>
      </c>
      <c r="C395" s="8" t="s">
        <v>16</v>
      </c>
      <c r="D395" s="21">
        <v>172040</v>
      </c>
      <c r="E395" s="8" t="s">
        <v>17</v>
      </c>
      <c r="F395" s="8">
        <v>748</v>
      </c>
      <c r="G395" s="22">
        <v>670985</v>
      </c>
      <c r="H395" s="8" t="s">
        <v>22</v>
      </c>
      <c r="I395" s="8" t="s">
        <v>19</v>
      </c>
      <c r="J395" s="8" t="s">
        <v>39</v>
      </c>
      <c r="K395" s="23">
        <v>10847.48</v>
      </c>
      <c r="L395">
        <v>31</v>
      </c>
      <c r="M395" s="8"/>
      <c r="N395" s="8">
        <v>6</v>
      </c>
      <c r="O395" s="8">
        <v>0</v>
      </c>
      <c r="P395" s="8">
        <v>12901</v>
      </c>
      <c r="Q395" s="8">
        <v>164186</v>
      </c>
      <c r="R395" s="8">
        <f>(Таблица2[[#This Row],[Кредитный рейтинг]]-MIN(F:F))/(MAX(F:F)-MIN(F:F))</f>
        <v>0.98181818181818181</v>
      </c>
      <c r="S395">
        <f>(Таблица2[[#This Row],[Срок кредитной истории (лет)]]-MIN(L:L))/(MAX(L:L)-MIN(L:L))</f>
        <v>0.58114035087719296</v>
      </c>
      <c r="T395" s="8">
        <f>(Таблица2[[#This Row],[Срок с последнего нарушения кредитного договора (мес.)]]-MIN(M:M))/(MAX(M:M)-MIN(M:M))</f>
        <v>0</v>
      </c>
      <c r="U395">
        <f>(Таблица2[[#This Row],[Количество кредитных карт]]-MIN(N:N))/(MAX(N:N)-MIN(N:N))</f>
        <v>9.7560975609756101E-2</v>
      </c>
      <c r="V395" s="37">
        <f>(Таблица2[[#This Row],[Число нарушений кредитных договоров]]-MIN(O:O))/(MAX(O:O)-MIN(O:O))</f>
        <v>0</v>
      </c>
      <c r="W395" s="37">
        <f>((Таблица2[[#This Row],[Размер кредита]]-AVERAGE(D:D)))/STDEV(D:D)</f>
        <v>-0.74185435600231742</v>
      </c>
      <c r="X395" s="37">
        <f>((Таблица2[[#This Row],[Годовой доход]]-AVERAGE(G:G)))/STDEV(G:G)</f>
        <v>-0.82693948196196099</v>
      </c>
      <c r="Y395" s="38">
        <f>(Таблица2[[#This Row],[Годовой доход]]-AVERAGE(G:G))/STDEV(G:G)</f>
        <v>-0.82693948196196099</v>
      </c>
      <c r="Z395" s="38">
        <f>(Таблица2[[#This Row],[Текущий баланс кредитов]]-AVERAGE(P:P))/STDEV(P:P)</f>
        <v>-0.8824066721283178</v>
      </c>
      <c r="AA395" s="38">
        <f>(Таблица2[[#This Row],[Максимальный выданный кредит]]-AVERAGE(Q:Q))/STDEV(Q:Q)</f>
        <v>-0.13582162259721417</v>
      </c>
    </row>
    <row r="396" spans="1:27" x14ac:dyDescent="0.2">
      <c r="A396" s="8">
        <v>571</v>
      </c>
      <c r="B396" s="8" t="s">
        <v>646</v>
      </c>
      <c r="C396" s="8" t="s">
        <v>16</v>
      </c>
      <c r="D396" s="21">
        <v>150788</v>
      </c>
      <c r="E396" s="8" t="s">
        <v>17</v>
      </c>
      <c r="F396" s="8">
        <v>739</v>
      </c>
      <c r="G396" s="22">
        <v>2009326</v>
      </c>
      <c r="H396" s="8" t="s">
        <v>74</v>
      </c>
      <c r="I396" s="8" t="s">
        <v>32</v>
      </c>
      <c r="J396" s="8" t="s">
        <v>39</v>
      </c>
      <c r="K396" s="23">
        <v>11787.98</v>
      </c>
      <c r="L396">
        <v>14.8</v>
      </c>
      <c r="M396" s="8"/>
      <c r="N396" s="8">
        <v>4</v>
      </c>
      <c r="O396" s="8">
        <v>0</v>
      </c>
      <c r="P396" s="8">
        <v>51338</v>
      </c>
      <c r="Q396" s="8">
        <v>540320</v>
      </c>
      <c r="R396" s="8">
        <f>(Таблица2[[#This Row],[Кредитный рейтинг]]-MIN(F:F))/(MAX(F:F)-MIN(F:F))</f>
        <v>0.92727272727272725</v>
      </c>
      <c r="S396">
        <f>(Таблица2[[#This Row],[Срок кредитной истории (лет)]]-MIN(L:L))/(MAX(L:L)-MIN(L:L))</f>
        <v>0.22587719298245615</v>
      </c>
      <c r="T396" s="8">
        <f>(Таблица2[[#This Row],[Срок с последнего нарушения кредитного договора (мес.)]]-MIN(M:M))/(MAX(M:M)-MIN(M:M))</f>
        <v>0</v>
      </c>
      <c r="U396">
        <f>(Таблица2[[#This Row],[Количество кредитных карт]]-MIN(N:N))/(MAX(N:N)-MIN(N:N))</f>
        <v>4.878048780487805E-2</v>
      </c>
      <c r="V396" s="37">
        <f>(Таблица2[[#This Row],[Число нарушений кредитных договоров]]-MIN(O:O))/(MAX(O:O)-MIN(O:O))</f>
        <v>0</v>
      </c>
      <c r="W396" s="37">
        <f>((Таблица2[[#This Row],[Размер кредита]]-AVERAGE(D:D)))/STDEV(D:D)</f>
        <v>-0.85545843931163135</v>
      </c>
      <c r="X396" s="37">
        <f>((Таблица2[[#This Row],[Годовой доход]]-AVERAGE(G:G)))/STDEV(G:G)</f>
        <v>0.79549982423237231</v>
      </c>
      <c r="Y396" s="38">
        <f>(Таблица2[[#This Row],[Годовой доход]]-AVERAGE(G:G))/STDEV(G:G)</f>
        <v>0.79549982423237231</v>
      </c>
      <c r="Z396" s="38">
        <f>(Таблица2[[#This Row],[Текущий баланс кредитов]]-AVERAGE(P:P))/STDEV(P:P)</f>
        <v>-0.75166139453263159</v>
      </c>
      <c r="AA396" s="38">
        <f>(Таблица2[[#This Row],[Максимальный выданный кредит]]-AVERAGE(Q:Q))/STDEV(Q:Q)</f>
        <v>-4.1824040107180389E-2</v>
      </c>
    </row>
    <row r="397" spans="1:27" x14ac:dyDescent="0.2">
      <c r="A397" s="8">
        <v>574</v>
      </c>
      <c r="B397" s="8" t="s">
        <v>648</v>
      </c>
      <c r="C397" s="8" t="s">
        <v>16</v>
      </c>
      <c r="D397" s="21">
        <v>263318</v>
      </c>
      <c r="E397" s="8" t="s">
        <v>17</v>
      </c>
      <c r="F397" s="8">
        <v>738</v>
      </c>
      <c r="G397" s="22">
        <v>707085</v>
      </c>
      <c r="H397" s="8" t="s">
        <v>74</v>
      </c>
      <c r="I397" s="8" t="s">
        <v>32</v>
      </c>
      <c r="J397" s="8" t="s">
        <v>23</v>
      </c>
      <c r="K397" s="23">
        <v>12962.94</v>
      </c>
      <c r="L397">
        <v>29.2</v>
      </c>
      <c r="M397" s="8">
        <v>18</v>
      </c>
      <c r="N397" s="8">
        <v>10</v>
      </c>
      <c r="O397" s="8">
        <v>0</v>
      </c>
      <c r="P397" s="8">
        <v>232940</v>
      </c>
      <c r="Q397" s="8">
        <v>451770</v>
      </c>
      <c r="R397" s="8">
        <f>(Таблица2[[#This Row],[Кредитный рейтинг]]-MIN(F:F))/(MAX(F:F)-MIN(F:F))</f>
        <v>0.92121212121212126</v>
      </c>
      <c r="S397">
        <f>(Таблица2[[#This Row],[Срок кредитной истории (лет)]]-MIN(L:L))/(MAX(L:L)-MIN(L:L))</f>
        <v>0.54166666666666663</v>
      </c>
      <c r="T397" s="8">
        <f>(Таблица2[[#This Row],[Срок с последнего нарушения кредитного договора (мес.)]]-MIN(M:M))/(MAX(M:M)-MIN(M:M))</f>
        <v>0.21951219512195122</v>
      </c>
      <c r="U397">
        <f>(Таблица2[[#This Row],[Количество кредитных карт]]-MIN(N:N))/(MAX(N:N)-MIN(N:N))</f>
        <v>0.1951219512195122</v>
      </c>
      <c r="V397" s="37">
        <f>(Таблица2[[#This Row],[Число нарушений кредитных договоров]]-MIN(O:O))/(MAX(O:O)-MIN(O:O))</f>
        <v>0</v>
      </c>
      <c r="W397" s="37">
        <f>((Таблица2[[#This Row],[Размер кредита]]-AVERAGE(D:D)))/STDEV(D:D)</f>
        <v>-0.25392129011169279</v>
      </c>
      <c r="X397" s="37">
        <f>((Таблица2[[#This Row],[Годовой доход]]-AVERAGE(G:G)))/STDEV(G:G)</f>
        <v>-0.78317630131247373</v>
      </c>
      <c r="Y397" s="38">
        <f>(Таблица2[[#This Row],[Годовой доход]]-AVERAGE(G:G))/STDEV(G:G)</f>
        <v>-0.78317630131247373</v>
      </c>
      <c r="Z397" s="38">
        <f>(Таблица2[[#This Row],[Текущий баланс кредитов]]-AVERAGE(P:P))/STDEV(P:P)</f>
        <v>-0.13393358273847997</v>
      </c>
      <c r="AA397" s="38">
        <f>(Таблица2[[#This Row],[Максимальный выданный кредит]]-AVERAGE(Q:Q))/STDEV(Q:Q)</f>
        <v>-6.3953084356018541E-2</v>
      </c>
    </row>
    <row r="398" spans="1:27" x14ac:dyDescent="0.2">
      <c r="A398" s="8">
        <v>576</v>
      </c>
      <c r="B398" s="8" t="s">
        <v>649</v>
      </c>
      <c r="C398" s="8" t="s">
        <v>16</v>
      </c>
      <c r="D398" s="21">
        <v>552750</v>
      </c>
      <c r="E398" s="8" t="s">
        <v>28</v>
      </c>
      <c r="F398" s="8">
        <v>723</v>
      </c>
      <c r="G398" s="22">
        <v>954750</v>
      </c>
      <c r="H398" s="8" t="s">
        <v>22</v>
      </c>
      <c r="I398" s="8" t="s">
        <v>19</v>
      </c>
      <c r="J398" s="8" t="s">
        <v>23</v>
      </c>
      <c r="K398" s="23">
        <v>3389.41</v>
      </c>
      <c r="L398">
        <v>17.399999999999999</v>
      </c>
      <c r="M398" s="8"/>
      <c r="N398" s="8">
        <v>12</v>
      </c>
      <c r="O398" s="8">
        <v>1</v>
      </c>
      <c r="P398" s="8">
        <v>169404</v>
      </c>
      <c r="Q398" s="8">
        <v>797390</v>
      </c>
      <c r="R398" s="8">
        <f>(Таблица2[[#This Row],[Кредитный рейтинг]]-MIN(F:F))/(MAX(F:F)-MIN(F:F))</f>
        <v>0.83030303030303032</v>
      </c>
      <c r="S398">
        <f>(Таблица2[[#This Row],[Срок кредитной истории (лет)]]-MIN(L:L))/(MAX(L:L)-MIN(L:L))</f>
        <v>0.2828947368421052</v>
      </c>
      <c r="T398" s="8">
        <f>(Таблица2[[#This Row],[Срок с последнего нарушения кредитного договора (мес.)]]-MIN(M:M))/(MAX(M:M)-MIN(M:M))</f>
        <v>0</v>
      </c>
      <c r="U398">
        <f>(Таблица2[[#This Row],[Количество кредитных карт]]-MIN(N:N))/(MAX(N:N)-MIN(N:N))</f>
        <v>0.24390243902439024</v>
      </c>
      <c r="V398" s="37">
        <f>(Таблица2[[#This Row],[Число нарушений кредитных договоров]]-MIN(O:O))/(MAX(O:O)-MIN(O:O))</f>
        <v>0.14285714285714285</v>
      </c>
      <c r="W398" s="37">
        <f>((Таблица2[[#This Row],[Размер кредита]]-AVERAGE(D:D)))/STDEV(D:D)</f>
        <v>1.2932581301961059</v>
      </c>
      <c r="X398" s="37">
        <f>((Таблица2[[#This Row],[Годовой доход]]-AVERAGE(G:G)))/STDEV(G:G)</f>
        <v>-0.48293784880401774</v>
      </c>
      <c r="Y398" s="38">
        <f>(Таблица2[[#This Row],[Годовой доход]]-AVERAGE(G:G))/STDEV(G:G)</f>
        <v>-0.48293784880401774</v>
      </c>
      <c r="Z398" s="38">
        <f>(Таблица2[[#This Row],[Текущий баланс кредитов]]-AVERAGE(P:P))/STDEV(P:P)</f>
        <v>-0.35005429864553617</v>
      </c>
      <c r="AA398" s="38">
        <f>(Таблица2[[#This Row],[Максимальный выданный кредит]]-AVERAGE(Q:Q))/STDEV(Q:Q)</f>
        <v>2.2418911954353481E-2</v>
      </c>
    </row>
    <row r="399" spans="1:27" x14ac:dyDescent="0.2">
      <c r="A399" s="8">
        <v>578</v>
      </c>
      <c r="B399" s="8" t="s">
        <v>650</v>
      </c>
      <c r="C399" s="8" t="s">
        <v>16</v>
      </c>
      <c r="D399" s="21">
        <v>762454</v>
      </c>
      <c r="E399" s="8" t="s">
        <v>17</v>
      </c>
      <c r="F399" s="8">
        <v>695</v>
      </c>
      <c r="G399" s="22">
        <v>1467484</v>
      </c>
      <c r="H399" s="8" t="s">
        <v>22</v>
      </c>
      <c r="I399" s="8" t="s">
        <v>19</v>
      </c>
      <c r="J399" s="8" t="s">
        <v>20</v>
      </c>
      <c r="K399" s="23">
        <v>10199.01</v>
      </c>
      <c r="L399">
        <v>14.8</v>
      </c>
      <c r="M399" s="8">
        <v>54</v>
      </c>
      <c r="N399" s="8">
        <v>6</v>
      </c>
      <c r="O399" s="8">
        <v>0</v>
      </c>
      <c r="P399" s="8">
        <v>129884</v>
      </c>
      <c r="Q399" s="8">
        <v>674454</v>
      </c>
      <c r="R399" s="8">
        <f>(Таблица2[[#This Row],[Кредитный рейтинг]]-MIN(F:F))/(MAX(F:F)-MIN(F:F))</f>
        <v>0.66060606060606064</v>
      </c>
      <c r="S399">
        <f>(Таблица2[[#This Row],[Срок кредитной истории (лет)]]-MIN(L:L))/(MAX(L:L)-MIN(L:L))</f>
        <v>0.22587719298245615</v>
      </c>
      <c r="T399" s="8">
        <f>(Таблица2[[#This Row],[Срок с последнего нарушения кредитного договора (мес.)]]-MIN(M:M))/(MAX(M:M)-MIN(M:M))</f>
        <v>0.65853658536585369</v>
      </c>
      <c r="U399">
        <f>(Таблица2[[#This Row],[Количество кредитных карт]]-MIN(N:N))/(MAX(N:N)-MIN(N:N))</f>
        <v>9.7560975609756101E-2</v>
      </c>
      <c r="V399" s="37">
        <f>(Таблица2[[#This Row],[Число нарушений кредитных договоров]]-MIN(O:O))/(MAX(O:O)-MIN(O:O))</f>
        <v>0</v>
      </c>
      <c r="W399" s="37">
        <f>((Таблица2[[#This Row],[Размер кредита]]-AVERAGE(D:D)))/STDEV(D:D)</f>
        <v>2.4142458342379074</v>
      </c>
      <c r="X399" s="37">
        <f>((Таблица2[[#This Row],[Годовой доход]]-AVERAGE(G:G)))/STDEV(G:G)</f>
        <v>0.13863751593654189</v>
      </c>
      <c r="Y399" s="38">
        <f>(Таблица2[[#This Row],[Годовой доход]]-AVERAGE(G:G))/STDEV(G:G)</f>
        <v>0.13863751593654189</v>
      </c>
      <c r="Z399" s="38">
        <f>(Таблица2[[#This Row],[Текущий баланс кредитов]]-AVERAGE(P:P))/STDEV(P:P)</f>
        <v>-0.48448345208054722</v>
      </c>
      <c r="AA399" s="38">
        <f>(Таблица2[[#This Row],[Максимальный выданный кредит]]-AVERAGE(Q:Q))/STDEV(Q:Q)</f>
        <v>-8.3033487319838107E-3</v>
      </c>
    </row>
    <row r="400" spans="1:27" x14ac:dyDescent="0.2">
      <c r="A400" s="7">
        <v>579</v>
      </c>
      <c r="B400" s="7" t="s">
        <v>651</v>
      </c>
      <c r="C400" s="7" t="s">
        <v>16</v>
      </c>
      <c r="D400" s="18">
        <v>304062</v>
      </c>
      <c r="E400" s="7" t="s">
        <v>28</v>
      </c>
      <c r="F400" s="7">
        <v>636</v>
      </c>
      <c r="G400" s="19">
        <v>2344600</v>
      </c>
      <c r="H400" s="7" t="s">
        <v>37</v>
      </c>
      <c r="I400" s="7" t="s">
        <v>32</v>
      </c>
      <c r="J400" s="7" t="s">
        <v>23</v>
      </c>
      <c r="K400" s="20">
        <v>9163.51</v>
      </c>
      <c r="L400">
        <v>22</v>
      </c>
      <c r="M400" s="7">
        <v>21</v>
      </c>
      <c r="N400" s="7">
        <v>15</v>
      </c>
      <c r="O400" s="7">
        <v>0</v>
      </c>
      <c r="P400" s="7">
        <v>440838</v>
      </c>
      <c r="Q400" s="7">
        <v>743006</v>
      </c>
      <c r="R400" s="8">
        <f>(Таблица2[[#This Row],[Кредитный рейтинг]]-MIN(F:F))/(MAX(F:F)-MIN(F:F))</f>
        <v>0.30303030303030304</v>
      </c>
      <c r="S400">
        <f>(Таблица2[[#This Row],[Срок кредитной истории (лет)]]-MIN(L:L))/(MAX(L:L)-MIN(L:L))</f>
        <v>0.38377192982456138</v>
      </c>
      <c r="T400" s="8">
        <f>(Таблица2[[#This Row],[Срок с последнего нарушения кредитного договора (мес.)]]-MIN(M:M))/(MAX(M:M)-MIN(M:M))</f>
        <v>0.25609756097560976</v>
      </c>
      <c r="U400">
        <f>(Таблица2[[#This Row],[Количество кредитных карт]]-MIN(N:N))/(MAX(N:N)-MIN(N:N))</f>
        <v>0.31707317073170732</v>
      </c>
      <c r="V400" s="37">
        <f>(Таблица2[[#This Row],[Число нарушений кредитных договоров]]-MIN(O:O))/(MAX(O:O)-MIN(O:O))</f>
        <v>0</v>
      </c>
      <c r="W400" s="37">
        <f>((Таблица2[[#This Row],[Размер кредита]]-AVERAGE(D:D)))/STDEV(D:D)</f>
        <v>-3.6121329150151059E-2</v>
      </c>
      <c r="X400" s="37">
        <f>((Таблица2[[#This Row],[Годовой доход]]-AVERAGE(G:G)))/STDEV(G:G)</f>
        <v>1.201944606201242</v>
      </c>
      <c r="Y400" s="38">
        <f>(Таблица2[[#This Row],[Годовой доход]]-AVERAGE(G:G))/STDEV(G:G)</f>
        <v>1.201944606201242</v>
      </c>
      <c r="Z400" s="38">
        <f>(Таблица2[[#This Row],[Текущий баланс кредитов]]-AVERAGE(P:P))/STDEV(P:P)</f>
        <v>0.57324131961050595</v>
      </c>
      <c r="AA400" s="38">
        <f>(Таблица2[[#This Row],[Максимальный выданный кредит]]-AVERAGE(Q:Q))/STDEV(Q:Q)</f>
        <v>8.8281051510918883E-3</v>
      </c>
    </row>
    <row r="401" spans="1:27" x14ac:dyDescent="0.2">
      <c r="A401" s="7">
        <v>580</v>
      </c>
      <c r="B401" s="7" t="s">
        <v>652</v>
      </c>
      <c r="C401" s="7" t="s">
        <v>16</v>
      </c>
      <c r="D401" s="18">
        <v>230362</v>
      </c>
      <c r="E401" s="7" t="s">
        <v>28</v>
      </c>
      <c r="F401" s="7">
        <v>731</v>
      </c>
      <c r="G401" s="19">
        <v>1013479</v>
      </c>
      <c r="H401" s="7" t="s">
        <v>22</v>
      </c>
      <c r="I401" s="7" t="s">
        <v>19</v>
      </c>
      <c r="J401" s="7" t="s">
        <v>23</v>
      </c>
      <c r="K401" s="20">
        <v>24306.7</v>
      </c>
      <c r="L401">
        <v>10.7</v>
      </c>
      <c r="M401" s="7"/>
      <c r="N401" s="7">
        <v>16</v>
      </c>
      <c r="O401" s="7">
        <v>0</v>
      </c>
      <c r="P401" s="7">
        <v>542735</v>
      </c>
      <c r="Q401" s="7">
        <v>1114234</v>
      </c>
      <c r="R401" s="8">
        <f>(Таблица2[[#This Row],[Кредитный рейтинг]]-MIN(F:F))/(MAX(F:F)-MIN(F:F))</f>
        <v>0.87878787878787878</v>
      </c>
      <c r="S401">
        <f>(Таблица2[[#This Row],[Срок кредитной истории (лет)]]-MIN(L:L))/(MAX(L:L)-MIN(L:L))</f>
        <v>0.13596491228070173</v>
      </c>
      <c r="T401" s="8">
        <f>(Таблица2[[#This Row],[Срок с последнего нарушения кредитного договора (мес.)]]-MIN(M:M))/(MAX(M:M)-MIN(M:M))</f>
        <v>0</v>
      </c>
      <c r="U401">
        <f>(Таблица2[[#This Row],[Количество кредитных карт]]-MIN(N:N))/(MAX(N:N)-MIN(N:N))</f>
        <v>0.34146341463414637</v>
      </c>
      <c r="V401" s="37">
        <f>(Таблица2[[#This Row],[Число нарушений кредитных договоров]]-MIN(O:O))/(MAX(O:O)-MIN(O:O))</f>
        <v>0</v>
      </c>
      <c r="W401" s="37">
        <f>((Таблица2[[#This Row],[Размер кредита]]-AVERAGE(D:D)))/STDEV(D:D)</f>
        <v>-0.43008994104062886</v>
      </c>
      <c r="X401" s="37">
        <f>((Таблица2[[#This Row],[Годовой доход]]-AVERAGE(G:G)))/STDEV(G:G)</f>
        <v>-0.41174206386319395</v>
      </c>
      <c r="Y401" s="38">
        <f>(Таблица2[[#This Row],[Годовой доход]]-AVERAGE(G:G))/STDEV(G:G)</f>
        <v>-0.41174206386319395</v>
      </c>
      <c r="Z401" s="38">
        <f>(Таблица2[[#This Row],[Текущий баланс кредитов]]-AVERAGE(P:P))/STDEV(P:P)</f>
        <v>0.9198487955104887</v>
      </c>
      <c r="AA401" s="38">
        <f>(Таблица2[[#This Row],[Максимальный выданный кредит]]-AVERAGE(Q:Q))/STDEV(Q:Q)</f>
        <v>0.10159965612125214</v>
      </c>
    </row>
    <row r="402" spans="1:27" x14ac:dyDescent="0.2">
      <c r="A402" s="8">
        <v>582</v>
      </c>
      <c r="B402" s="8" t="s">
        <v>653</v>
      </c>
      <c r="C402" s="8" t="s">
        <v>16</v>
      </c>
      <c r="D402" s="21">
        <v>87428</v>
      </c>
      <c r="E402" s="8" t="s">
        <v>17</v>
      </c>
      <c r="F402" s="8">
        <v>743</v>
      </c>
      <c r="G402" s="22">
        <v>692474</v>
      </c>
      <c r="H402" s="8" t="s">
        <v>37</v>
      </c>
      <c r="I402" s="8" t="s">
        <v>32</v>
      </c>
      <c r="J402" s="8" t="s">
        <v>78</v>
      </c>
      <c r="K402" s="23">
        <v>7444.2</v>
      </c>
      <c r="L402">
        <v>24</v>
      </c>
      <c r="M402" s="8"/>
      <c r="N402" s="8">
        <v>15</v>
      </c>
      <c r="O402" s="8">
        <v>0</v>
      </c>
      <c r="P402" s="8">
        <v>106799</v>
      </c>
      <c r="Q402" s="8">
        <v>464882</v>
      </c>
      <c r="R402" s="8">
        <f>(Таблица2[[#This Row],[Кредитный рейтинг]]-MIN(F:F))/(MAX(F:F)-MIN(F:F))</f>
        <v>0.95151515151515154</v>
      </c>
      <c r="S402">
        <f>(Таблица2[[#This Row],[Срок кредитной истории (лет)]]-MIN(L:L))/(MAX(L:L)-MIN(L:L))</f>
        <v>0.42763157894736842</v>
      </c>
      <c r="T402" s="8">
        <f>(Таблица2[[#This Row],[Срок с последнего нарушения кредитного договора (мес.)]]-MIN(M:M))/(MAX(M:M)-MIN(M:M))</f>
        <v>0</v>
      </c>
      <c r="U402">
        <f>(Таблица2[[#This Row],[Количество кредитных карт]]-MIN(N:N))/(MAX(N:N)-MIN(N:N))</f>
        <v>0.31707317073170732</v>
      </c>
      <c r="V402" s="37">
        <f>(Таблица2[[#This Row],[Число нарушений кредитных договоров]]-MIN(O:O))/(MAX(O:O)-MIN(O:O))</f>
        <v>0</v>
      </c>
      <c r="W402" s="37">
        <f>((Таблица2[[#This Row],[Размер кредита]]-AVERAGE(D:D)))/STDEV(D:D)</f>
        <v>-1.1941538429667287</v>
      </c>
      <c r="X402" s="37">
        <f>((Таблица2[[#This Row],[Годовой доход]]-AVERAGE(G:G)))/STDEV(G:G)</f>
        <v>-0.80088887284902943</v>
      </c>
      <c r="Y402" s="38">
        <f>(Таблица2[[#This Row],[Годовой доход]]-AVERAGE(G:G))/STDEV(G:G)</f>
        <v>-0.80088887284902943</v>
      </c>
      <c r="Z402" s="38">
        <f>(Таблица2[[#This Row],[Текущий баланс кредитов]]-AVERAGE(P:P))/STDEV(P:P)</f>
        <v>-0.56300817391878688</v>
      </c>
      <c r="AA402" s="38">
        <f>(Таблица2[[#This Row],[Максимальный выданный кредит]]-AVERAGE(Q:Q))/STDEV(Q:Q)</f>
        <v>-6.0676336437432817E-2</v>
      </c>
    </row>
    <row r="403" spans="1:27" x14ac:dyDescent="0.2">
      <c r="A403" s="8">
        <v>584</v>
      </c>
      <c r="B403" s="8" t="s">
        <v>654</v>
      </c>
      <c r="C403" s="8" t="s">
        <v>16</v>
      </c>
      <c r="D403" s="21">
        <v>153868</v>
      </c>
      <c r="E403" s="8" t="s">
        <v>17</v>
      </c>
      <c r="F403" s="8">
        <v>741</v>
      </c>
      <c r="G403" s="22">
        <v>2183043</v>
      </c>
      <c r="H403" s="8" t="s">
        <v>53</v>
      </c>
      <c r="I403" s="8" t="s">
        <v>19</v>
      </c>
      <c r="J403" s="8" t="s">
        <v>23</v>
      </c>
      <c r="K403" s="23">
        <v>49482.080000000002</v>
      </c>
      <c r="L403">
        <v>15.5</v>
      </c>
      <c r="M403" s="8">
        <v>38</v>
      </c>
      <c r="N403" s="8">
        <v>15</v>
      </c>
      <c r="O403" s="8">
        <v>0</v>
      </c>
      <c r="P403" s="8">
        <v>688655</v>
      </c>
      <c r="Q403" s="8">
        <v>887986</v>
      </c>
      <c r="R403" s="8">
        <f>(Таблица2[[#This Row],[Кредитный рейтинг]]-MIN(F:F))/(MAX(F:F)-MIN(F:F))</f>
        <v>0.93939393939393945</v>
      </c>
      <c r="S403">
        <f>(Таблица2[[#This Row],[Срок кредитной истории (лет)]]-MIN(L:L))/(MAX(L:L)-MIN(L:L))</f>
        <v>0.2412280701754386</v>
      </c>
      <c r="T403" s="8">
        <f>(Таблица2[[#This Row],[Срок с последнего нарушения кредитного договора (мес.)]]-MIN(M:M))/(MAX(M:M)-MIN(M:M))</f>
        <v>0.46341463414634149</v>
      </c>
      <c r="U403">
        <f>(Таблица2[[#This Row],[Количество кредитных карт]]-MIN(N:N))/(MAX(N:N)-MIN(N:N))</f>
        <v>0.31707317073170732</v>
      </c>
      <c r="V403" s="37">
        <f>(Таблица2[[#This Row],[Число нарушений кредитных договоров]]-MIN(O:O))/(MAX(O:O)-MIN(O:O))</f>
        <v>0</v>
      </c>
      <c r="W403" s="37">
        <f>((Таблица2[[#This Row],[Размер кредита]]-AVERAGE(D:D)))/STDEV(D:D)</f>
        <v>-0.83899407941173076</v>
      </c>
      <c r="X403" s="37">
        <f>((Таблица2[[#This Row],[Годовой доход]]-AVERAGE(G:G)))/STDEV(G:G)</f>
        <v>1.0060928561682996</v>
      </c>
      <c r="Y403" s="38">
        <f>(Таблица2[[#This Row],[Годовой доход]]-AVERAGE(G:G))/STDEV(G:G)</f>
        <v>1.0060928561682996</v>
      </c>
      <c r="Z403" s="38">
        <f>(Таблица2[[#This Row],[Текущий баланс кредитов]]-AVERAGE(P:P))/STDEV(P:P)</f>
        <v>1.416202592808991</v>
      </c>
      <c r="AA403" s="38">
        <f>(Таблица2[[#This Row],[Максимальный выданный кредит]]-AVERAGE(Q:Q))/STDEV(Q:Q)</f>
        <v>4.5059260828071622E-2</v>
      </c>
    </row>
    <row r="404" spans="1:27" x14ac:dyDescent="0.2">
      <c r="A404" s="8">
        <v>586</v>
      </c>
      <c r="B404" s="8" t="s">
        <v>655</v>
      </c>
      <c r="C404" s="8" t="s">
        <v>16</v>
      </c>
      <c r="D404" s="21">
        <v>132704</v>
      </c>
      <c r="E404" s="8" t="s">
        <v>17</v>
      </c>
      <c r="F404" s="8">
        <v>746</v>
      </c>
      <c r="G404" s="22">
        <v>1375391</v>
      </c>
      <c r="H404" s="8" t="s">
        <v>37</v>
      </c>
      <c r="I404" s="8" t="s">
        <v>32</v>
      </c>
      <c r="J404" s="8" t="s">
        <v>23</v>
      </c>
      <c r="K404" s="23">
        <v>12493.07</v>
      </c>
      <c r="L404">
        <v>25.6</v>
      </c>
      <c r="M404" s="8">
        <v>53</v>
      </c>
      <c r="N404" s="8">
        <v>11</v>
      </c>
      <c r="O404" s="8">
        <v>0</v>
      </c>
      <c r="P404" s="8">
        <v>129808</v>
      </c>
      <c r="Q404" s="8">
        <v>356158</v>
      </c>
      <c r="R404" s="8">
        <f>(Таблица2[[#This Row],[Кредитный рейтинг]]-MIN(F:F))/(MAX(F:F)-MIN(F:F))</f>
        <v>0.96969696969696972</v>
      </c>
      <c r="S404">
        <f>(Таблица2[[#This Row],[Срок кредитной истории (лет)]]-MIN(L:L))/(MAX(L:L)-MIN(L:L))</f>
        <v>0.46271929824561403</v>
      </c>
      <c r="T404" s="8">
        <f>(Таблица2[[#This Row],[Срок с последнего нарушения кредитного договора (мес.)]]-MIN(M:M))/(MAX(M:M)-MIN(M:M))</f>
        <v>0.64634146341463417</v>
      </c>
      <c r="U404">
        <f>(Таблица2[[#This Row],[Количество кредитных карт]]-MIN(N:N))/(MAX(N:N)-MIN(N:N))</f>
        <v>0.21951219512195122</v>
      </c>
      <c r="V404" s="37">
        <f>(Таблица2[[#This Row],[Число нарушений кредитных договоров]]-MIN(O:O))/(MAX(O:O)-MIN(O:O))</f>
        <v>0</v>
      </c>
      <c r="W404" s="37">
        <f>((Таблица2[[#This Row],[Размер кредита]]-AVERAGE(D:D)))/STDEV(D:D)</f>
        <v>-0.95212775243819037</v>
      </c>
      <c r="X404" s="37">
        <f>((Таблица2[[#This Row],[Годовой доход]]-AVERAGE(G:G)))/STDEV(G:G)</f>
        <v>2.6995338774402539E-2</v>
      </c>
      <c r="Y404" s="38">
        <f>(Таблица2[[#This Row],[Годовой доход]]-AVERAGE(G:G))/STDEV(G:G)</f>
        <v>2.6995338774402539E-2</v>
      </c>
      <c r="Z404" s="38">
        <f>(Таблица2[[#This Row],[Текущий баланс кредитов]]-AVERAGE(P:P))/STDEV(P:P)</f>
        <v>-0.48474196968330685</v>
      </c>
      <c r="AA404" s="38">
        <f>(Таблица2[[#This Row],[Максимальный выданный кредит]]-AVERAGE(Q:Q))/STDEV(Q:Q)</f>
        <v>-8.7846954245571485E-2</v>
      </c>
    </row>
    <row r="405" spans="1:27" x14ac:dyDescent="0.2">
      <c r="A405" s="8">
        <v>587</v>
      </c>
      <c r="B405" s="8" t="s">
        <v>656</v>
      </c>
      <c r="C405" s="8" t="s">
        <v>16</v>
      </c>
      <c r="D405" s="21">
        <v>316998</v>
      </c>
      <c r="E405" s="8" t="s">
        <v>28</v>
      </c>
      <c r="F405" s="8">
        <v>702</v>
      </c>
      <c r="G405" s="22">
        <v>836494</v>
      </c>
      <c r="H405" s="8" t="s">
        <v>22</v>
      </c>
      <c r="I405" s="8" t="s">
        <v>32</v>
      </c>
      <c r="J405" s="8" t="s">
        <v>23</v>
      </c>
      <c r="K405" s="23">
        <v>19936.7</v>
      </c>
      <c r="L405">
        <v>18.600000000000001</v>
      </c>
      <c r="M405" s="8"/>
      <c r="N405" s="8">
        <v>17</v>
      </c>
      <c r="O405" s="8">
        <v>0</v>
      </c>
      <c r="P405" s="8">
        <v>293778</v>
      </c>
      <c r="Q405" s="8">
        <v>499532</v>
      </c>
      <c r="R405" s="8">
        <f>(Таблица2[[#This Row],[Кредитный рейтинг]]-MIN(F:F))/(MAX(F:F)-MIN(F:F))</f>
        <v>0.70303030303030301</v>
      </c>
      <c r="S405">
        <f>(Таблица2[[#This Row],[Срок кредитной истории (лет)]]-MIN(L:L))/(MAX(L:L)-MIN(L:L))</f>
        <v>0.30921052631578949</v>
      </c>
      <c r="T405" s="8">
        <f>(Таблица2[[#This Row],[Срок с последнего нарушения кредитного договора (мес.)]]-MIN(M:M))/(MAX(M:M)-MIN(M:M))</f>
        <v>0</v>
      </c>
      <c r="U405">
        <f>(Таблица2[[#This Row],[Количество кредитных карт]]-MIN(N:N))/(MAX(N:N)-MIN(N:N))</f>
        <v>0.36585365853658536</v>
      </c>
      <c r="V405" s="37">
        <f>(Таблица2[[#This Row],[Число нарушений кредитных договоров]]-MIN(O:O))/(MAX(O:O)-MIN(O:O))</f>
        <v>0</v>
      </c>
      <c r="W405" s="37">
        <f>((Таблица2[[#This Row],[Размер кредита]]-AVERAGE(D:D)))/STDEV(D:D)</f>
        <v>3.3028982429431315E-2</v>
      </c>
      <c r="X405" s="37">
        <f>((Таблица2[[#This Row],[Годовой доход]]-AVERAGE(G:G)))/STDEV(G:G)</f>
        <v>-0.62629681531054859</v>
      </c>
      <c r="Y405" s="38">
        <f>(Таблица2[[#This Row],[Годовой доход]]-AVERAGE(G:G))/STDEV(G:G)</f>
        <v>-0.62629681531054859</v>
      </c>
      <c r="Z405" s="38">
        <f>(Таблица2[[#This Row],[Текущий баланс кредитов]]-AVERAGE(P:P))/STDEV(P:P)</f>
        <v>7.3009758270609126E-2</v>
      </c>
      <c r="AA405" s="38">
        <f>(Таблица2[[#This Row],[Максимальный выданный кредит]]-AVERAGE(Q:Q))/STDEV(Q:Q)</f>
        <v>-5.2017145209626581E-2</v>
      </c>
    </row>
    <row r="406" spans="1:27" x14ac:dyDescent="0.2">
      <c r="A406" s="7">
        <v>589</v>
      </c>
      <c r="B406" s="7" t="s">
        <v>658</v>
      </c>
      <c r="C406" s="7" t="s">
        <v>16</v>
      </c>
      <c r="D406" s="18">
        <v>121440</v>
      </c>
      <c r="E406" s="7" t="s">
        <v>17</v>
      </c>
      <c r="F406" s="7">
        <v>731</v>
      </c>
      <c r="G406" s="19">
        <v>749132</v>
      </c>
      <c r="H406" s="7" t="s">
        <v>74</v>
      </c>
      <c r="I406" s="7" t="s">
        <v>32</v>
      </c>
      <c r="J406" s="7" t="s">
        <v>23</v>
      </c>
      <c r="K406" s="20">
        <v>17479.62</v>
      </c>
      <c r="L406">
        <v>20.100000000000001</v>
      </c>
      <c r="M406" s="7">
        <v>22</v>
      </c>
      <c r="N406" s="7">
        <v>15</v>
      </c>
      <c r="O406" s="7">
        <v>0</v>
      </c>
      <c r="P406" s="7">
        <v>95456</v>
      </c>
      <c r="Q406" s="7">
        <v>504702</v>
      </c>
      <c r="R406" s="8">
        <f>(Таблица2[[#This Row],[Кредитный рейтинг]]-MIN(F:F))/(MAX(F:F)-MIN(F:F))</f>
        <v>0.87878787878787878</v>
      </c>
      <c r="S406">
        <f>(Таблица2[[#This Row],[Срок кредитной истории (лет)]]-MIN(L:L))/(MAX(L:L)-MIN(L:L))</f>
        <v>0.34210526315789475</v>
      </c>
      <c r="T406" s="8">
        <f>(Таблица2[[#This Row],[Срок с последнего нарушения кредитного договора (мес.)]]-MIN(M:M))/(MAX(M:M)-MIN(M:M))</f>
        <v>0.26829268292682928</v>
      </c>
      <c r="U406">
        <f>(Таблица2[[#This Row],[Количество кредитных карт]]-MIN(N:N))/(MAX(N:N)-MIN(N:N))</f>
        <v>0.31707317073170732</v>
      </c>
      <c r="V406" s="37">
        <f>(Таблица2[[#This Row],[Число нарушений кредитных договоров]]-MIN(O:O))/(MAX(O:O)-MIN(O:O))</f>
        <v>0</v>
      </c>
      <c r="W406" s="37">
        <f>((Таблица2[[#This Row],[Размер кредита]]-AVERAGE(D:D)))/STDEV(D:D)</f>
        <v>-1.012340268643541</v>
      </c>
      <c r="X406" s="37">
        <f>((Таблица2[[#This Row],[Годовой доход]]-AVERAGE(G:G)))/STDEV(G:G)</f>
        <v>-0.73220371248230787</v>
      </c>
      <c r="Y406" s="38">
        <f>(Таблица2[[#This Row],[Годовой доход]]-AVERAGE(G:G))/STDEV(G:G)</f>
        <v>-0.73220371248230787</v>
      </c>
      <c r="Z406" s="38">
        <f>(Таблица2[[#This Row],[Текущий баланс кредитов]]-AVERAGE(P:P))/STDEV(P:P)</f>
        <v>-0.60159192613066259</v>
      </c>
      <c r="AA406" s="38">
        <f>(Таблица2[[#This Row],[Максимальный выданный кредит]]-AVERAGE(Q:Q))/STDEV(Q:Q)</f>
        <v>-5.0725138899445972E-2</v>
      </c>
    </row>
    <row r="407" spans="1:27" x14ac:dyDescent="0.2">
      <c r="A407" s="7">
        <v>590</v>
      </c>
      <c r="B407" s="7" t="s">
        <v>659</v>
      </c>
      <c r="C407" s="7" t="s">
        <v>16</v>
      </c>
      <c r="D407" s="18">
        <v>178640</v>
      </c>
      <c r="E407" s="7" t="s">
        <v>17</v>
      </c>
      <c r="F407" s="7">
        <v>705</v>
      </c>
      <c r="G407" s="19">
        <v>1292095</v>
      </c>
      <c r="H407" s="7"/>
      <c r="I407" s="7" t="s">
        <v>32</v>
      </c>
      <c r="J407" s="7" t="s">
        <v>23</v>
      </c>
      <c r="K407" s="20">
        <v>12274.95</v>
      </c>
      <c r="L407">
        <v>21.1</v>
      </c>
      <c r="M407" s="7"/>
      <c r="N407" s="7">
        <v>4</v>
      </c>
      <c r="O407" s="7">
        <v>2</v>
      </c>
      <c r="P407" s="7">
        <v>140885</v>
      </c>
      <c r="Q407" s="7">
        <v>290246</v>
      </c>
      <c r="R407" s="8">
        <f>(Таблица2[[#This Row],[Кредитный рейтинг]]-MIN(F:F))/(MAX(F:F)-MIN(F:F))</f>
        <v>0.72121212121212119</v>
      </c>
      <c r="S407">
        <f>(Таблица2[[#This Row],[Срок кредитной истории (лет)]]-MIN(L:L))/(MAX(L:L)-MIN(L:L))</f>
        <v>0.36403508771929827</v>
      </c>
      <c r="T407" s="8">
        <f>(Таблица2[[#This Row],[Срок с последнего нарушения кредитного договора (мес.)]]-MIN(M:M))/(MAX(M:M)-MIN(M:M))</f>
        <v>0</v>
      </c>
      <c r="U407">
        <f>(Таблица2[[#This Row],[Количество кредитных карт]]-MIN(N:N))/(MAX(N:N)-MIN(N:N))</f>
        <v>4.878048780487805E-2</v>
      </c>
      <c r="V407" s="37">
        <f>(Таблица2[[#This Row],[Число нарушений кредитных договоров]]-MIN(O:O))/(MAX(O:O)-MIN(O:O))</f>
        <v>0.2857142857142857</v>
      </c>
      <c r="W407" s="37">
        <f>((Таблица2[[#This Row],[Размер кредита]]-AVERAGE(D:D)))/STDEV(D:D)</f>
        <v>-0.70657358478824472</v>
      </c>
      <c r="X407" s="37">
        <f>((Таблица2[[#This Row],[Годовой доход]]-AVERAGE(G:G)))/STDEV(G:G)</f>
        <v>-7.3982442261045972E-2</v>
      </c>
      <c r="Y407" s="38">
        <f>(Таблица2[[#This Row],[Годовой доход]]-AVERAGE(G:G))/STDEV(G:G)</f>
        <v>-7.3982442261045972E-2</v>
      </c>
      <c r="Z407" s="38">
        <f>(Таблица2[[#This Row],[Текущий баланс кредитов]]-AVERAGE(P:P))/STDEV(P:P)</f>
        <v>-0.4470630290810898</v>
      </c>
      <c r="AA407" s="38">
        <f>(Таблица2[[#This Row],[Максимальный выданный кредит]]-AVERAGE(Q:Q))/STDEV(Q:Q)</f>
        <v>-0.10431866022557625</v>
      </c>
    </row>
    <row r="408" spans="1:27" x14ac:dyDescent="0.2">
      <c r="A408" s="8">
        <v>591</v>
      </c>
      <c r="B408" s="8" t="s">
        <v>660</v>
      </c>
      <c r="C408" s="8" t="s">
        <v>16</v>
      </c>
      <c r="D408" s="21">
        <v>671836</v>
      </c>
      <c r="E408" s="8" t="s">
        <v>17</v>
      </c>
      <c r="F408" s="8">
        <v>707</v>
      </c>
      <c r="G408" s="22">
        <v>1318695</v>
      </c>
      <c r="H408" s="8" t="s">
        <v>37</v>
      </c>
      <c r="I408" s="8" t="s">
        <v>19</v>
      </c>
      <c r="J408" s="8" t="s">
        <v>23</v>
      </c>
      <c r="K408" s="23">
        <v>18022.259999999998</v>
      </c>
      <c r="L408">
        <v>18.5</v>
      </c>
      <c r="M408" s="8">
        <v>31</v>
      </c>
      <c r="N408" s="8">
        <v>9</v>
      </c>
      <c r="O408" s="8">
        <v>0</v>
      </c>
      <c r="P408" s="8">
        <v>146965</v>
      </c>
      <c r="Q408" s="8">
        <v>348700</v>
      </c>
      <c r="R408" s="8">
        <f>(Таблица2[[#This Row],[Кредитный рейтинг]]-MIN(F:F))/(MAX(F:F)-MIN(F:F))</f>
        <v>0.73333333333333328</v>
      </c>
      <c r="S408">
        <f>(Таблица2[[#This Row],[Срок кредитной истории (лет)]]-MIN(L:L))/(MAX(L:L)-MIN(L:L))</f>
        <v>0.30701754385964913</v>
      </c>
      <c r="T408" s="8">
        <f>(Таблица2[[#This Row],[Срок с последнего нарушения кредитного договора (мес.)]]-MIN(M:M))/(MAX(M:M)-MIN(M:M))</f>
        <v>0.37804878048780488</v>
      </c>
      <c r="U408">
        <f>(Таблица2[[#This Row],[Количество кредитных карт]]-MIN(N:N))/(MAX(N:N)-MIN(N:N))</f>
        <v>0.17073170731707318</v>
      </c>
      <c r="V408" s="37">
        <f>(Таблица2[[#This Row],[Число нарушений кредитных договоров]]-MIN(O:O))/(MAX(O:O)-MIN(O:O))</f>
        <v>0</v>
      </c>
      <c r="W408" s="37">
        <f>((Таблица2[[#This Row],[Размер кредита]]-AVERAGE(D:D)))/STDEV(D:D)</f>
        <v>1.9298408454686899</v>
      </c>
      <c r="X408" s="37">
        <f>((Таблица2[[#This Row],[Годовой доход]]-AVERAGE(G:G)))/STDEV(G:G)</f>
        <v>-4.173588809826588E-2</v>
      </c>
      <c r="Y408" s="38">
        <f>(Таблица2[[#This Row],[Годовой доход]]-AVERAGE(G:G))/STDEV(G:G)</f>
        <v>-4.173588809826588E-2</v>
      </c>
      <c r="Z408" s="38">
        <f>(Таблица2[[#This Row],[Текущий баланс кредитов]]-AVERAGE(P:P))/STDEV(P:P)</f>
        <v>-0.42638162086031889</v>
      </c>
      <c r="AA408" s="38">
        <f>(Таблица2[[#This Row],[Максимальный выданный кредит]]-AVERAGE(Q:Q))/STDEV(Q:Q)</f>
        <v>-8.9710742071746924E-2</v>
      </c>
    </row>
    <row r="409" spans="1:27" x14ac:dyDescent="0.2">
      <c r="A409" s="8">
        <v>592</v>
      </c>
      <c r="B409" s="8" t="s">
        <v>661</v>
      </c>
      <c r="C409" s="8" t="s">
        <v>16</v>
      </c>
      <c r="D409" s="21">
        <v>588962</v>
      </c>
      <c r="E409" s="8" t="s">
        <v>28</v>
      </c>
      <c r="F409" s="8">
        <v>678</v>
      </c>
      <c r="G409" s="22">
        <v>1412897</v>
      </c>
      <c r="H409" s="8" t="s">
        <v>37</v>
      </c>
      <c r="I409" s="8" t="s">
        <v>19</v>
      </c>
      <c r="J409" s="8" t="s">
        <v>23</v>
      </c>
      <c r="K409" s="23">
        <v>16719.240000000002</v>
      </c>
      <c r="L409">
        <v>12.1</v>
      </c>
      <c r="M409" s="8"/>
      <c r="N409" s="8">
        <v>13</v>
      </c>
      <c r="O409" s="8">
        <v>0</v>
      </c>
      <c r="P409" s="8">
        <v>424498</v>
      </c>
      <c r="Q409" s="8">
        <v>785202</v>
      </c>
      <c r="R409" s="8">
        <f>(Таблица2[[#This Row],[Кредитный рейтинг]]-MIN(F:F))/(MAX(F:F)-MIN(F:F))</f>
        <v>0.55757575757575761</v>
      </c>
      <c r="S409">
        <f>(Таблица2[[#This Row],[Срок кредитной истории (лет)]]-MIN(L:L))/(MAX(L:L)-MIN(L:L))</f>
        <v>0.16666666666666666</v>
      </c>
      <c r="T409" s="8">
        <f>(Таблица2[[#This Row],[Срок с последнего нарушения кредитного договора (мес.)]]-MIN(M:M))/(MAX(M:M)-MIN(M:M))</f>
        <v>0</v>
      </c>
      <c r="U409">
        <f>(Таблица2[[#This Row],[Количество кредитных карт]]-MIN(N:N))/(MAX(N:N)-MIN(N:N))</f>
        <v>0.26829268292682928</v>
      </c>
      <c r="V409" s="37">
        <f>(Таблица2[[#This Row],[Число нарушений кредитных договоров]]-MIN(O:O))/(MAX(O:O)-MIN(O:O))</f>
        <v>0</v>
      </c>
      <c r="W409" s="37">
        <f>((Таблица2[[#This Row],[Размер кредита]]-AVERAGE(D:D)))/STDEV(D:D)</f>
        <v>1.4868319615906511</v>
      </c>
      <c r="X409" s="37">
        <f>((Таблица2[[#This Row],[Годовой доход]]-AVERAGE(G:G)))/STDEV(G:G)</f>
        <v>7.2462980143922467E-2</v>
      </c>
      <c r="Y409" s="38">
        <f>(Таблица2[[#This Row],[Годовой доход]]-AVERAGE(G:G))/STDEV(G:G)</f>
        <v>7.2462980143922467E-2</v>
      </c>
      <c r="Z409" s="38">
        <f>(Таблица2[[#This Row],[Текущий баланс кредитов]]-AVERAGE(P:P))/STDEV(P:P)</f>
        <v>0.51766003501718405</v>
      </c>
      <c r="AA409" s="38">
        <f>(Таблица2[[#This Row],[Максимальный выданный кредит]]-AVERAGE(Q:Q))/STDEV(Q:Q)</f>
        <v>1.9373075801842592E-2</v>
      </c>
    </row>
    <row r="410" spans="1:27" x14ac:dyDescent="0.2">
      <c r="A410" s="7">
        <v>593</v>
      </c>
      <c r="B410" s="7" t="s">
        <v>662</v>
      </c>
      <c r="C410" s="7" t="s">
        <v>16</v>
      </c>
      <c r="D410" s="18">
        <v>175010</v>
      </c>
      <c r="E410" s="7" t="s">
        <v>17</v>
      </c>
      <c r="F410" s="7">
        <v>703</v>
      </c>
      <c r="G410" s="19">
        <v>785973</v>
      </c>
      <c r="H410" s="7" t="s">
        <v>22</v>
      </c>
      <c r="I410" s="7" t="s">
        <v>19</v>
      </c>
      <c r="J410" s="7" t="s">
        <v>23</v>
      </c>
      <c r="K410" s="20">
        <v>9890.26</v>
      </c>
      <c r="L410">
        <v>33.5</v>
      </c>
      <c r="M410" s="7"/>
      <c r="N410" s="7">
        <v>5</v>
      </c>
      <c r="O410" s="7">
        <v>0</v>
      </c>
      <c r="P410" s="7">
        <v>182115</v>
      </c>
      <c r="Q410" s="7">
        <v>234036</v>
      </c>
      <c r="R410" s="8">
        <f>(Таблица2[[#This Row],[Кредитный рейтинг]]-MIN(F:F))/(MAX(F:F)-MIN(F:F))</f>
        <v>0.70909090909090911</v>
      </c>
      <c r="S410">
        <f>(Таблица2[[#This Row],[Срок кредитной истории (лет)]]-MIN(L:L))/(MAX(L:L)-MIN(L:L))</f>
        <v>0.63596491228070173</v>
      </c>
      <c r="T410" s="8">
        <f>(Таблица2[[#This Row],[Срок с последнего нарушения кредитного договора (мес.)]]-MIN(M:M))/(MAX(M:M)-MIN(M:M))</f>
        <v>0</v>
      </c>
      <c r="U410">
        <f>(Таблица2[[#This Row],[Количество кредитных карт]]-MIN(N:N))/(MAX(N:N)-MIN(N:N))</f>
        <v>7.3170731707317069E-2</v>
      </c>
      <c r="V410" s="37">
        <f>(Таблица2[[#This Row],[Число нарушений кредитных договоров]]-MIN(O:O))/(MAX(O:O)-MIN(O:O))</f>
        <v>0</v>
      </c>
      <c r="W410" s="37">
        <f>((Таблица2[[#This Row],[Размер кредита]]-AVERAGE(D:D)))/STDEV(D:D)</f>
        <v>-0.72597800895598474</v>
      </c>
      <c r="X410" s="37">
        <f>((Таблица2[[#This Row],[Годовой доход]]-AVERAGE(G:G)))/STDEV(G:G)</f>
        <v>-0.6875422349668574</v>
      </c>
      <c r="Y410" s="38">
        <f>(Таблица2[[#This Row],[Годовой доход]]-AVERAGE(G:G))/STDEV(G:G)</f>
        <v>-0.6875422349668574</v>
      </c>
      <c r="Z410" s="38">
        <f>(Таблица2[[#This Row],[Текущий баланс кредитов]]-AVERAGE(P:P))/STDEV(P:P)</f>
        <v>-0.30681722958398694</v>
      </c>
      <c r="AA410" s="38">
        <f>(Таблица2[[#This Row],[Максимальный выданный кредит]]-AVERAGE(Q:Q))/STDEV(Q:Q)</f>
        <v>-0.11836579266179524</v>
      </c>
    </row>
    <row r="411" spans="1:27" x14ac:dyDescent="0.2">
      <c r="A411" s="7">
        <v>594</v>
      </c>
      <c r="B411" s="7" t="s">
        <v>663</v>
      </c>
      <c r="C411" s="7" t="s">
        <v>16</v>
      </c>
      <c r="D411" s="18">
        <v>429440</v>
      </c>
      <c r="E411" s="7" t="s">
        <v>28</v>
      </c>
      <c r="F411" s="7">
        <v>674</v>
      </c>
      <c r="G411" s="19">
        <v>1383599</v>
      </c>
      <c r="H411" s="7"/>
      <c r="I411" s="7" t="s">
        <v>19</v>
      </c>
      <c r="J411" s="7" t="s">
        <v>20</v>
      </c>
      <c r="K411" s="20">
        <v>11760.62</v>
      </c>
      <c r="L411">
        <v>10.1</v>
      </c>
      <c r="M411" s="7">
        <v>49</v>
      </c>
      <c r="N411" s="7">
        <v>9</v>
      </c>
      <c r="O411" s="7">
        <v>0</v>
      </c>
      <c r="P411" s="7">
        <v>206853</v>
      </c>
      <c r="Q411" s="7">
        <v>318076</v>
      </c>
      <c r="R411" s="8">
        <f>(Таблица2[[#This Row],[Кредитный рейтинг]]-MIN(F:F))/(MAX(F:F)-MIN(F:F))</f>
        <v>0.53333333333333333</v>
      </c>
      <c r="S411">
        <f>(Таблица2[[#This Row],[Срок кредитной истории (лет)]]-MIN(L:L))/(MAX(L:L)-MIN(L:L))</f>
        <v>0.12280701754385964</v>
      </c>
      <c r="T411" s="8">
        <f>(Таблица2[[#This Row],[Срок с последнего нарушения кредитного договора (мес.)]]-MIN(M:M))/(MAX(M:M)-MIN(M:M))</f>
        <v>0.59756097560975607</v>
      </c>
      <c r="U411">
        <f>(Таблица2[[#This Row],[Количество кредитных карт]]-MIN(N:N))/(MAX(N:N)-MIN(N:N))</f>
        <v>0.17073170731707318</v>
      </c>
      <c r="V411" s="37">
        <f>(Таблица2[[#This Row],[Число нарушений кредитных договоров]]-MIN(O:O))/(MAX(O:O)-MIN(O:O))</f>
        <v>0</v>
      </c>
      <c r="W411" s="37">
        <f>((Таблица2[[#This Row],[Размер кредита]]-AVERAGE(D:D)))/STDEV(D:D)</f>
        <v>0.63409572134651548</v>
      </c>
      <c r="X411" s="37">
        <f>((Таблица2[[#This Row],[Годовой доход]]-AVERAGE(G:G)))/STDEV(G:G)</f>
        <v>3.6945704058917533E-2</v>
      </c>
      <c r="Y411" s="38">
        <f>(Таблица2[[#This Row],[Годовой доход]]-AVERAGE(G:G))/STDEV(G:G)</f>
        <v>3.6945704058917533E-2</v>
      </c>
      <c r="Z411" s="38">
        <f>(Таблица2[[#This Row],[Текущий баланс кредитов]]-AVERAGE(P:P))/STDEV(P:P)</f>
        <v>-0.22266974988572524</v>
      </c>
      <c r="AA411" s="38">
        <f>(Таблица2[[#This Row],[Максимальный выданный кредит]]-AVERAGE(Q:Q))/STDEV(Q:Q)</f>
        <v>-9.7363817747369963E-2</v>
      </c>
    </row>
    <row r="412" spans="1:27" x14ac:dyDescent="0.2">
      <c r="A412" s="8">
        <v>595</v>
      </c>
      <c r="B412" s="8" t="s">
        <v>664</v>
      </c>
      <c r="C412" s="8" t="s">
        <v>16</v>
      </c>
      <c r="D412" s="21">
        <v>777084</v>
      </c>
      <c r="E412" s="8" t="s">
        <v>28</v>
      </c>
      <c r="F412" s="8">
        <v>725</v>
      </c>
      <c r="G412" s="22">
        <v>3355970</v>
      </c>
      <c r="H412" s="8" t="s">
        <v>49</v>
      </c>
      <c r="I412" s="8" t="s">
        <v>19</v>
      </c>
      <c r="J412" s="8" t="s">
        <v>20</v>
      </c>
      <c r="K412" s="23">
        <v>26623.94</v>
      </c>
      <c r="L412">
        <v>31.3</v>
      </c>
      <c r="M412" s="8"/>
      <c r="N412" s="8">
        <v>13</v>
      </c>
      <c r="O412" s="8">
        <v>0</v>
      </c>
      <c r="P412" s="8">
        <v>3276284</v>
      </c>
      <c r="Q412" s="8">
        <v>145907344</v>
      </c>
      <c r="R412" s="8">
        <f>(Таблица2[[#This Row],[Кредитный рейтинг]]-MIN(F:F))/(MAX(F:F)-MIN(F:F))</f>
        <v>0.84242424242424241</v>
      </c>
      <c r="S412">
        <f>(Таблица2[[#This Row],[Срок кредитной истории (лет)]]-MIN(L:L))/(MAX(L:L)-MIN(L:L))</f>
        <v>0.58771929824561409</v>
      </c>
      <c r="T412" s="8">
        <f>(Таблица2[[#This Row],[Срок с последнего нарушения кредитного договора (мес.)]]-MIN(M:M))/(MAX(M:M)-MIN(M:M))</f>
        <v>0</v>
      </c>
      <c r="U412">
        <f>(Таблица2[[#This Row],[Количество кредитных карт]]-MIN(N:N))/(MAX(N:N)-MIN(N:N))</f>
        <v>0.26829268292682928</v>
      </c>
      <c r="V412" s="37">
        <f>(Таблица2[[#This Row],[Число нарушений кредитных договоров]]-MIN(O:O))/(MAX(O:O)-MIN(O:O))</f>
        <v>0</v>
      </c>
      <c r="W412" s="37">
        <f>((Таблица2[[#This Row],[Размер кредита]]-AVERAGE(D:D)))/STDEV(D:D)</f>
        <v>2.4924515437624351</v>
      </c>
      <c r="X412" s="37">
        <f>((Таблица2[[#This Row],[Годовой доход]]-AVERAGE(G:G)))/STDEV(G:G)</f>
        <v>2.4280046619760878</v>
      </c>
      <c r="Y412" s="38">
        <f>(Таблица2[[#This Row],[Годовой доход]]-AVERAGE(G:G))/STDEV(G:G)</f>
        <v>2.4280046619760878</v>
      </c>
      <c r="Z412" s="38">
        <f>(Таблица2[[#This Row],[Текущий баланс кредитов]]-AVERAGE(P:P))/STDEV(P:P)</f>
        <v>10.218145302168407</v>
      </c>
      <c r="AA412" s="38">
        <f>(Таблица2[[#This Row],[Максимальный выданный кредит]]-AVERAGE(Q:Q))/STDEV(Q:Q)</f>
        <v>36.286050679462754</v>
      </c>
    </row>
    <row r="413" spans="1:27" x14ac:dyDescent="0.2">
      <c r="A413" s="7">
        <v>596</v>
      </c>
      <c r="B413" s="7" t="s">
        <v>666</v>
      </c>
      <c r="C413" s="7" t="s">
        <v>16</v>
      </c>
      <c r="D413" s="18">
        <v>109582</v>
      </c>
      <c r="E413" s="7" t="s">
        <v>17</v>
      </c>
      <c r="F413" s="7">
        <v>744</v>
      </c>
      <c r="G413" s="19">
        <v>1514224</v>
      </c>
      <c r="H413" s="7" t="s">
        <v>49</v>
      </c>
      <c r="I413" s="7" t="s">
        <v>19</v>
      </c>
      <c r="J413" s="7" t="s">
        <v>23</v>
      </c>
      <c r="K413" s="20">
        <v>10637.34</v>
      </c>
      <c r="L413">
        <v>11.4</v>
      </c>
      <c r="M413" s="7"/>
      <c r="N413" s="7">
        <v>7</v>
      </c>
      <c r="O413" s="7">
        <v>0</v>
      </c>
      <c r="P413" s="7">
        <v>23294</v>
      </c>
      <c r="Q413" s="7">
        <v>85382</v>
      </c>
      <c r="R413" s="8">
        <f>(Таблица2[[#This Row],[Кредитный рейтинг]]-MIN(F:F))/(MAX(F:F)-MIN(F:F))</f>
        <v>0.95757575757575752</v>
      </c>
      <c r="S413">
        <f>(Таблица2[[#This Row],[Срок кредитной истории (лет)]]-MIN(L:L))/(MAX(L:L)-MIN(L:L))</f>
        <v>0.15131578947368421</v>
      </c>
      <c r="T413" s="8">
        <f>(Таблица2[[#This Row],[Срок с последнего нарушения кредитного договора (мес.)]]-MIN(M:M))/(MAX(M:M)-MIN(M:M))</f>
        <v>0</v>
      </c>
      <c r="U413">
        <f>(Таблица2[[#This Row],[Количество кредитных карт]]-MIN(N:N))/(MAX(N:N)-MIN(N:N))</f>
        <v>0.12195121951219512</v>
      </c>
      <c r="V413" s="37">
        <f>(Таблица2[[#This Row],[Число нарушений кредитных договоров]]-MIN(O:O))/(MAX(O:O)-MIN(O:O))</f>
        <v>0</v>
      </c>
      <c r="W413" s="37">
        <f>((Таблица2[[#This Row],[Размер кредита]]-AVERAGE(D:D)))/STDEV(D:D)</f>
        <v>-1.0757280542581582</v>
      </c>
      <c r="X413" s="37">
        <f>((Таблица2[[#This Row],[Годовой доход]]-AVERAGE(G:G)))/STDEV(G:G)</f>
        <v>0.19529931825114119</v>
      </c>
      <c r="Y413" s="38">
        <f>(Таблица2[[#This Row],[Годовой доход]]-AVERAGE(G:G))/STDEV(G:G)</f>
        <v>0.19529931825114119</v>
      </c>
      <c r="Z413" s="38">
        <f>(Таблица2[[#This Row],[Текущий баланс кредитов]]-AVERAGE(P:P))/STDEV(P:P)</f>
        <v>-0.84705438995093751</v>
      </c>
      <c r="AA413" s="38">
        <f>(Таблица2[[#This Row],[Максимальный выданный кредит]]-AVERAGE(Q:Q))/STDEV(Q:Q)</f>
        <v>-0.15551509750388204</v>
      </c>
    </row>
    <row r="414" spans="1:27" x14ac:dyDescent="0.2">
      <c r="A414" s="7">
        <v>597</v>
      </c>
      <c r="B414" s="7" t="s">
        <v>667</v>
      </c>
      <c r="C414" s="7" t="s">
        <v>16</v>
      </c>
      <c r="D414" s="18">
        <v>483604</v>
      </c>
      <c r="E414" s="7" t="s">
        <v>28</v>
      </c>
      <c r="F414" s="7">
        <v>731</v>
      </c>
      <c r="G414" s="19">
        <v>1213853</v>
      </c>
      <c r="H414" s="7" t="s">
        <v>22</v>
      </c>
      <c r="I414" s="7" t="s">
        <v>19</v>
      </c>
      <c r="J414" s="7" t="s">
        <v>23</v>
      </c>
      <c r="K414" s="20">
        <v>20938.759999999998</v>
      </c>
      <c r="L414">
        <v>19.8</v>
      </c>
      <c r="M414" s="7">
        <v>49</v>
      </c>
      <c r="N414" s="7">
        <v>17</v>
      </c>
      <c r="O414" s="7">
        <v>0</v>
      </c>
      <c r="P414" s="7">
        <v>310802</v>
      </c>
      <c r="Q414" s="7">
        <v>624800</v>
      </c>
      <c r="R414" s="8">
        <f>(Таблица2[[#This Row],[Кредитный рейтинг]]-MIN(F:F))/(MAX(F:F)-MIN(F:F))</f>
        <v>0.87878787878787878</v>
      </c>
      <c r="S414">
        <f>(Таблица2[[#This Row],[Срок кредитной истории (лет)]]-MIN(L:L))/(MAX(L:L)-MIN(L:L))</f>
        <v>0.33552631578947367</v>
      </c>
      <c r="T414" s="8">
        <f>(Таблица2[[#This Row],[Срок с последнего нарушения кредитного договора (мес.)]]-MIN(M:M))/(MAX(M:M)-MIN(M:M))</f>
        <v>0.59756097560975607</v>
      </c>
      <c r="U414">
        <f>(Таблица2[[#This Row],[Количество кредитных карт]]-MIN(N:N))/(MAX(N:N)-MIN(N:N))</f>
        <v>0.36585365853658536</v>
      </c>
      <c r="V414" s="37">
        <f>(Таблица2[[#This Row],[Число нарушений кредитных договоров]]-MIN(O:O))/(MAX(O:O)-MIN(O:O))</f>
        <v>0</v>
      </c>
      <c r="W414" s="37">
        <f>((Таблица2[[#This Row],[Размер кредита]]-AVERAGE(D:D)))/STDEV(D:D)</f>
        <v>0.92363325044333833</v>
      </c>
      <c r="X414" s="37">
        <f>((Таблица2[[#This Row],[Годовой доход]]-AVERAGE(G:G)))/STDEV(G:G)</f>
        <v>-0.16883337800556625</v>
      </c>
      <c r="Y414" s="38">
        <f>(Таблица2[[#This Row],[Годовой доход]]-AVERAGE(G:G))/STDEV(G:G)</f>
        <v>-0.16883337800556625</v>
      </c>
      <c r="Z414" s="38">
        <f>(Таблица2[[#This Row],[Текущий баланс кредитов]]-AVERAGE(P:P))/STDEV(P:P)</f>
        <v>0.13091770128876773</v>
      </c>
      <c r="AA414" s="38">
        <f>(Таблица2[[#This Row],[Максимальный выданный кредит]]-AVERAGE(Q:Q))/STDEV(Q:Q)</f>
        <v>-2.0712107208909949E-2</v>
      </c>
    </row>
    <row r="415" spans="1:27" x14ac:dyDescent="0.2">
      <c r="A415" s="8">
        <v>598</v>
      </c>
      <c r="B415" s="8" t="s">
        <v>668</v>
      </c>
      <c r="C415" s="8" t="s">
        <v>34</v>
      </c>
      <c r="D415" s="21">
        <v>341308</v>
      </c>
      <c r="E415" s="8" t="s">
        <v>17</v>
      </c>
      <c r="F415" s="8">
        <v>741</v>
      </c>
      <c r="G415" s="22">
        <v>669503</v>
      </c>
      <c r="H415" s="8" t="s">
        <v>49</v>
      </c>
      <c r="I415" s="8" t="s">
        <v>32</v>
      </c>
      <c r="J415" s="8" t="s">
        <v>23</v>
      </c>
      <c r="K415" s="23">
        <v>9317.2199999999993</v>
      </c>
      <c r="L415">
        <v>29.8</v>
      </c>
      <c r="M415" s="8"/>
      <c r="N415" s="8">
        <v>6</v>
      </c>
      <c r="O415" s="8">
        <v>0</v>
      </c>
      <c r="P415" s="8">
        <v>379601</v>
      </c>
      <c r="Q415" s="8">
        <v>646404</v>
      </c>
      <c r="R415" s="8">
        <f>(Таблица2[[#This Row],[Кредитный рейтинг]]-MIN(F:F))/(MAX(F:F)-MIN(F:F))</f>
        <v>0.93939393939393945</v>
      </c>
      <c r="S415">
        <f>(Таблица2[[#This Row],[Срок кредитной истории (лет)]]-MIN(L:L))/(MAX(L:L)-MIN(L:L))</f>
        <v>0.55482456140350878</v>
      </c>
      <c r="T415" s="8">
        <f>(Таблица2[[#This Row],[Срок с последнего нарушения кредитного договора (мес.)]]-MIN(M:M))/(MAX(M:M)-MIN(M:M))</f>
        <v>0</v>
      </c>
      <c r="U415">
        <f>(Таблица2[[#This Row],[Количество кредитных карт]]-MIN(N:N))/(MAX(N:N)-MIN(N:N))</f>
        <v>9.7560975609756101E-2</v>
      </c>
      <c r="V415" s="37">
        <f>(Таблица2[[#This Row],[Число нарушений кредитных договоров]]-MIN(O:O))/(MAX(O:O)-MIN(O:O))</f>
        <v>0</v>
      </c>
      <c r="W415" s="37">
        <f>((Таблица2[[#This Row],[Размер кредита]]-AVERAGE(D:D)))/STDEV(D:D)</f>
        <v>0.16297982306793221</v>
      </c>
      <c r="X415" s="37">
        <f>((Таблица2[[#This Row],[Годовой доход]]-AVERAGE(G:G)))/STDEV(G:G)</f>
        <v>-0.8287360756938873</v>
      </c>
      <c r="Y415" s="38">
        <f>(Таблица2[[#This Row],[Годовой доход]]-AVERAGE(G:G))/STDEV(G:G)</f>
        <v>-0.8287360756938873</v>
      </c>
      <c r="Z415" s="38">
        <f>(Таблица2[[#This Row],[Текущий баланс кредитов]]-AVERAGE(P:P))/STDEV(P:P)</f>
        <v>0.36494076118692875</v>
      </c>
      <c r="AA415" s="38">
        <f>(Таблица2[[#This Row],[Максимальный выданный кредит]]-AVERAGE(Q:Q))/STDEV(Q:Q)</f>
        <v>-1.5313170202112666E-2</v>
      </c>
    </row>
    <row r="416" spans="1:27" x14ac:dyDescent="0.2">
      <c r="A416" s="7">
        <v>599</v>
      </c>
      <c r="B416" s="7" t="s">
        <v>669</v>
      </c>
      <c r="C416" s="7" t="s">
        <v>16</v>
      </c>
      <c r="D416" s="18">
        <v>152416</v>
      </c>
      <c r="E416" s="7" t="s">
        <v>17</v>
      </c>
      <c r="F416" s="7">
        <v>747</v>
      </c>
      <c r="G416" s="19">
        <v>637241</v>
      </c>
      <c r="H416" s="7" t="s">
        <v>31</v>
      </c>
      <c r="I416" s="7" t="s">
        <v>19</v>
      </c>
      <c r="J416" s="7" t="s">
        <v>23</v>
      </c>
      <c r="K416" s="20">
        <v>12521.76</v>
      </c>
      <c r="L416">
        <v>20.2</v>
      </c>
      <c r="M416" s="7"/>
      <c r="N416" s="7">
        <v>9</v>
      </c>
      <c r="O416" s="7">
        <v>1</v>
      </c>
      <c r="P416" s="7">
        <v>120118</v>
      </c>
      <c r="Q416" s="7">
        <v>221122</v>
      </c>
      <c r="R416" s="8">
        <f>(Таблица2[[#This Row],[Кредитный рейтинг]]-MIN(F:F))/(MAX(F:F)-MIN(F:F))</f>
        <v>0.97575757575757571</v>
      </c>
      <c r="S416">
        <f>(Таблица2[[#This Row],[Срок кредитной истории (лет)]]-MIN(L:L))/(MAX(L:L)-MIN(L:L))</f>
        <v>0.34429824561403505</v>
      </c>
      <c r="T416" s="8">
        <f>(Таблица2[[#This Row],[Срок с последнего нарушения кредитного договора (мес.)]]-MIN(M:M))/(MAX(M:M)-MIN(M:M))</f>
        <v>0</v>
      </c>
      <c r="U416">
        <f>(Таблица2[[#This Row],[Количество кредитных карт]]-MIN(N:N))/(MAX(N:N)-MIN(N:N))</f>
        <v>0.17073170731707318</v>
      </c>
      <c r="V416" s="37">
        <f>(Таблица2[[#This Row],[Число нарушений кредитных договоров]]-MIN(O:O))/(MAX(O:O)-MIN(O:O))</f>
        <v>0.14285714285714285</v>
      </c>
      <c r="W416" s="37">
        <f>((Таблица2[[#This Row],[Размер кредита]]-AVERAGE(D:D)))/STDEV(D:D)</f>
        <v>-0.84675584907882673</v>
      </c>
      <c r="X416" s="37">
        <f>((Таблица2[[#This Row],[Годовой доход]]-AVERAGE(G:G)))/STDEV(G:G)</f>
        <v>-0.86784653924274491</v>
      </c>
      <c r="Y416" s="38">
        <f>(Таблица2[[#This Row],[Годовой доход]]-AVERAGE(G:G))/STDEV(G:G)</f>
        <v>-0.86784653924274491</v>
      </c>
      <c r="Z416" s="38">
        <f>(Таблица2[[#This Row],[Текущий баланс кредитов]]-AVERAGE(P:P))/STDEV(P:P)</f>
        <v>-0.51770296403516047</v>
      </c>
      <c r="AA416" s="38">
        <f>(Таблица2[[#This Row],[Максимальный выданный кредит]]-AVERAGE(Q:Q))/STDEV(Q:Q)</f>
        <v>-0.12159305948765065</v>
      </c>
    </row>
    <row r="417" spans="1:27" x14ac:dyDescent="0.2">
      <c r="A417" s="7">
        <v>600</v>
      </c>
      <c r="B417" s="7" t="s">
        <v>670</v>
      </c>
      <c r="C417" s="7" t="s">
        <v>16</v>
      </c>
      <c r="D417" s="18">
        <v>327426</v>
      </c>
      <c r="E417" s="7" t="s">
        <v>28</v>
      </c>
      <c r="F417" s="7">
        <v>713</v>
      </c>
      <c r="G417" s="19">
        <v>3676101</v>
      </c>
      <c r="H417" s="7" t="s">
        <v>22</v>
      </c>
      <c r="I417" s="7" t="s">
        <v>19</v>
      </c>
      <c r="J417" s="7" t="s">
        <v>23</v>
      </c>
      <c r="K417" s="20">
        <v>38292.79</v>
      </c>
      <c r="L417">
        <v>27.5</v>
      </c>
      <c r="M417" s="7">
        <v>49</v>
      </c>
      <c r="N417" s="7">
        <v>13</v>
      </c>
      <c r="O417" s="7">
        <v>0</v>
      </c>
      <c r="P417" s="7">
        <v>429115</v>
      </c>
      <c r="Q417" s="7">
        <v>661628</v>
      </c>
      <c r="R417" s="8">
        <f>(Таблица2[[#This Row],[Кредитный рейтинг]]-MIN(F:F))/(MAX(F:F)-MIN(F:F))</f>
        <v>0.76969696969696966</v>
      </c>
      <c r="S417">
        <f>(Таблица2[[#This Row],[Срок кредитной истории (лет)]]-MIN(L:L))/(MAX(L:L)-MIN(L:L))</f>
        <v>0.50438596491228072</v>
      </c>
      <c r="T417" s="8">
        <f>(Таблица2[[#This Row],[Срок с последнего нарушения кредитного договора (мес.)]]-MIN(M:M))/(MAX(M:M)-MIN(M:M))</f>
        <v>0.59756097560975607</v>
      </c>
      <c r="U417">
        <f>(Таблица2[[#This Row],[Количество кредитных карт]]-MIN(N:N))/(MAX(N:N)-MIN(N:N))</f>
        <v>0.26829268292682928</v>
      </c>
      <c r="V417" s="37">
        <f>(Таблица2[[#This Row],[Число нарушений кредитных договоров]]-MIN(O:O))/(MAX(O:O)-MIN(O:O))</f>
        <v>0</v>
      </c>
      <c r="W417" s="37">
        <f>((Таблица2[[#This Row],[Размер кредита]]-AVERAGE(D:D)))/STDEV(D:D)</f>
        <v>8.8772600947666078E-2</v>
      </c>
      <c r="X417" s="37">
        <f>((Таблица2[[#This Row],[Годовой доход]]-AVERAGE(G:G)))/STDEV(G:G)</f>
        <v>2.816091941325146</v>
      </c>
      <c r="Y417" s="38">
        <f>(Таблица2[[#This Row],[Годовой доход]]-AVERAGE(G:G))/STDEV(G:G)</f>
        <v>2.816091941325146</v>
      </c>
      <c r="Z417" s="38">
        <f>(Таблица2[[#This Row],[Текущий баланс кредитов]]-AVERAGE(P:P))/STDEV(P:P)</f>
        <v>0.53336497938483196</v>
      </c>
      <c r="AA417" s="38">
        <f>(Таблица2[[#This Row],[Максимальный выданный кредит]]-AVERAGE(Q:Q))/STDEV(Q:Q)</f>
        <v>-1.1508623961070181E-2</v>
      </c>
    </row>
    <row r="418" spans="1:27" x14ac:dyDescent="0.2">
      <c r="A418" s="7">
        <v>602</v>
      </c>
      <c r="B418" s="7" t="s">
        <v>673</v>
      </c>
      <c r="C418" s="7" t="s">
        <v>16</v>
      </c>
      <c r="D418" s="18">
        <v>77000</v>
      </c>
      <c r="E418" s="7" t="s">
        <v>17</v>
      </c>
      <c r="F418" s="7">
        <v>711</v>
      </c>
      <c r="G418" s="19">
        <v>674044</v>
      </c>
      <c r="H418" s="7" t="s">
        <v>74</v>
      </c>
      <c r="I418" s="7" t="s">
        <v>25</v>
      </c>
      <c r="J418" s="7" t="s">
        <v>126</v>
      </c>
      <c r="K418" s="20">
        <v>9942.32</v>
      </c>
      <c r="L418">
        <v>27.8</v>
      </c>
      <c r="M418" s="7"/>
      <c r="N418" s="7">
        <v>5</v>
      </c>
      <c r="O418" s="7">
        <v>1</v>
      </c>
      <c r="P418" s="7">
        <v>70794</v>
      </c>
      <c r="Q418" s="7">
        <v>160710</v>
      </c>
      <c r="R418" s="8">
        <f>(Таблица2[[#This Row],[Кредитный рейтинг]]-MIN(F:F))/(MAX(F:F)-MIN(F:F))</f>
        <v>0.75757575757575757</v>
      </c>
      <c r="S418">
        <f>(Таблица2[[#This Row],[Срок кредитной истории (лет)]]-MIN(L:L))/(MAX(L:L)-MIN(L:L))</f>
        <v>0.51096491228070173</v>
      </c>
      <c r="T418" s="8">
        <f>(Таблица2[[#This Row],[Срок с последнего нарушения кредитного договора (мес.)]]-MIN(M:M))/(MAX(M:M)-MIN(M:M))</f>
        <v>0</v>
      </c>
      <c r="U418">
        <f>(Таблица2[[#This Row],[Количество кредитных карт]]-MIN(N:N))/(MAX(N:N)-MIN(N:N))</f>
        <v>7.3170731707317069E-2</v>
      </c>
      <c r="V418" s="37">
        <f>(Таблица2[[#This Row],[Число нарушений кредитных договоров]]-MIN(O:O))/(MAX(O:O)-MIN(O:O))</f>
        <v>0.14285714285714285</v>
      </c>
      <c r="W418" s="37">
        <f>((Таблица2[[#This Row],[Размер кредита]]-AVERAGE(D:D)))/STDEV(D:D)</f>
        <v>-1.2498974614849634</v>
      </c>
      <c r="X418" s="37">
        <f>((Таблица2[[#This Row],[Годовой доход]]-AVERAGE(G:G)))/STDEV(G:G)</f>
        <v>-0.82323112823324129</v>
      </c>
      <c r="Y418" s="38">
        <f>(Таблица2[[#This Row],[Годовой доход]]-AVERAGE(G:G))/STDEV(G:G)</f>
        <v>-0.82323112823324129</v>
      </c>
      <c r="Z418" s="38">
        <f>(Таблица2[[#This Row],[Текущий баланс кредитов]]-AVERAGE(P:P))/STDEV(P:P)</f>
        <v>-0.68548088822616471</v>
      </c>
      <c r="AA418" s="38">
        <f>(Таблица2[[#This Row],[Максимальный выданный кредит]]-AVERAGE(Q:Q))/STDEV(Q:Q)</f>
        <v>-0.1366902906695909</v>
      </c>
    </row>
    <row r="419" spans="1:27" x14ac:dyDescent="0.2">
      <c r="A419" s="8">
        <v>603</v>
      </c>
      <c r="B419" s="8" t="s">
        <v>674</v>
      </c>
      <c r="C419" s="8" t="s">
        <v>34</v>
      </c>
      <c r="D419" s="21">
        <v>535920</v>
      </c>
      <c r="E419" s="8" t="s">
        <v>28</v>
      </c>
      <c r="F419" s="8">
        <v>743</v>
      </c>
      <c r="G419" s="22">
        <v>1253525</v>
      </c>
      <c r="H419" s="8" t="s">
        <v>31</v>
      </c>
      <c r="I419" s="8" t="s">
        <v>32</v>
      </c>
      <c r="J419" s="8" t="s">
        <v>23</v>
      </c>
      <c r="K419" s="23">
        <v>14310.99</v>
      </c>
      <c r="L419">
        <v>20</v>
      </c>
      <c r="M419" s="8"/>
      <c r="N419" s="8">
        <v>16</v>
      </c>
      <c r="O419" s="8">
        <v>0</v>
      </c>
      <c r="P419" s="8">
        <v>478857</v>
      </c>
      <c r="Q419" s="8">
        <v>2291212</v>
      </c>
      <c r="R419" s="8">
        <f>(Таблица2[[#This Row],[Кредитный рейтинг]]-MIN(F:F))/(MAX(F:F)-MIN(F:F))</f>
        <v>0.95151515151515154</v>
      </c>
      <c r="S419">
        <f>(Таблица2[[#This Row],[Срок кредитной истории (лет)]]-MIN(L:L))/(MAX(L:L)-MIN(L:L))</f>
        <v>0.33991228070175439</v>
      </c>
      <c r="T419" s="8">
        <f>(Таблица2[[#This Row],[Срок с последнего нарушения кредитного договора (мес.)]]-MIN(M:M))/(MAX(M:M)-MIN(M:M))</f>
        <v>0</v>
      </c>
      <c r="U419">
        <f>(Таблица2[[#This Row],[Количество кредитных карт]]-MIN(N:N))/(MAX(N:N)-MIN(N:N))</f>
        <v>0.34146341463414637</v>
      </c>
      <c r="V419" s="37">
        <f>(Таблица2[[#This Row],[Число нарушений кредитных договоров]]-MIN(O:O))/(MAX(O:O)-MIN(O:O))</f>
        <v>0</v>
      </c>
      <c r="W419" s="37">
        <f>((Таблица2[[#This Row],[Размер кредита]]-AVERAGE(D:D)))/STDEV(D:D)</f>
        <v>1.2032921636002207</v>
      </c>
      <c r="X419" s="37">
        <f>((Таблица2[[#This Row],[Годовой доход]]-AVERAGE(G:G)))/STDEV(G:G)</f>
        <v>-0.1207399457970771</v>
      </c>
      <c r="Y419" s="38">
        <f>(Таблица2[[#This Row],[Годовой доход]]-AVERAGE(G:G))/STDEV(G:G)</f>
        <v>-0.1207399457970771</v>
      </c>
      <c r="Z419" s="38">
        <f>(Таблица2[[#This Row],[Текущий баланс кредитов]]-AVERAGE(P:P))/STDEV(P:P)</f>
        <v>0.70256475039101418</v>
      </c>
      <c r="AA419" s="38">
        <f>(Таблица2[[#This Row],[Максимальный выданный кредит]]-AVERAGE(Q:Q))/STDEV(Q:Q)</f>
        <v>0.39573176500785895</v>
      </c>
    </row>
    <row r="420" spans="1:27" x14ac:dyDescent="0.2">
      <c r="A420" s="7">
        <v>605</v>
      </c>
      <c r="B420" s="7" t="s">
        <v>676</v>
      </c>
      <c r="C420" s="7" t="s">
        <v>16</v>
      </c>
      <c r="D420" s="18">
        <v>553916</v>
      </c>
      <c r="E420" s="7" t="s">
        <v>28</v>
      </c>
      <c r="F420" s="7">
        <v>594</v>
      </c>
      <c r="G420" s="19">
        <v>2009174</v>
      </c>
      <c r="H420" s="7" t="s">
        <v>29</v>
      </c>
      <c r="I420" s="7" t="s">
        <v>19</v>
      </c>
      <c r="J420" s="7" t="s">
        <v>23</v>
      </c>
      <c r="K420" s="20">
        <v>29451.14</v>
      </c>
      <c r="L420">
        <v>7.7</v>
      </c>
      <c r="M420" s="7"/>
      <c r="N420" s="7">
        <v>10</v>
      </c>
      <c r="O420" s="7">
        <v>0</v>
      </c>
      <c r="P420" s="7">
        <v>579443</v>
      </c>
      <c r="Q420" s="7">
        <v>680460</v>
      </c>
      <c r="R420" s="8">
        <f>(Таблица2[[#This Row],[Кредитный рейтинг]]-MIN(F:F))/(MAX(F:F)-MIN(F:F))</f>
        <v>4.8484848484848485E-2</v>
      </c>
      <c r="S420">
        <f>(Таблица2[[#This Row],[Срок кредитной истории (лет)]]-MIN(L:L))/(MAX(L:L)-MIN(L:L))</f>
        <v>7.0175438596491224E-2</v>
      </c>
      <c r="T420" s="8">
        <f>(Таблица2[[#This Row],[Срок с последнего нарушения кредитного договора (мес.)]]-MIN(M:M))/(MAX(M:M)-MIN(M:M))</f>
        <v>0</v>
      </c>
      <c r="U420">
        <f>(Таблица2[[#This Row],[Количество кредитных карт]]-MIN(N:N))/(MAX(N:N)-MIN(N:N))</f>
        <v>0.1951219512195122</v>
      </c>
      <c r="V420" s="37">
        <f>(Таблица2[[#This Row],[Число нарушений кредитных договоров]]-MIN(O:O))/(MAX(O:O)-MIN(O:O))</f>
        <v>0</v>
      </c>
      <c r="W420" s="37">
        <f>((Таблица2[[#This Row],[Размер кредита]]-AVERAGE(D:D)))/STDEV(D:D)</f>
        <v>1.2994910664439254</v>
      </c>
      <c r="X420" s="37">
        <f>((Таблица2[[#This Row],[Годовой доход]]-AVERAGE(G:G)))/STDEV(G:G)</f>
        <v>0.79531555820858502</v>
      </c>
      <c r="Y420" s="38">
        <f>(Таблица2[[#This Row],[Годовой доход]]-AVERAGE(G:G))/STDEV(G:G)</f>
        <v>0.79531555820858502</v>
      </c>
      <c r="Z420" s="38">
        <f>(Таблица2[[#This Row],[Текущий баланс кредитов]]-AVERAGE(P:P))/STDEV(P:P)</f>
        <v>1.0447127976433932</v>
      </c>
      <c r="AA420" s="38">
        <f>(Таблица2[[#This Row],[Максимальный выданный кредит]]-AVERAGE(Q:Q))/STDEV(Q:Q)</f>
        <v>-6.8024222524973961E-3</v>
      </c>
    </row>
    <row r="421" spans="1:27" x14ac:dyDescent="0.2">
      <c r="A421" s="7">
        <v>606</v>
      </c>
      <c r="B421" s="7" t="s">
        <v>678</v>
      </c>
      <c r="C421" s="7" t="s">
        <v>16</v>
      </c>
      <c r="D421" s="18">
        <v>349932</v>
      </c>
      <c r="E421" s="7" t="s">
        <v>17</v>
      </c>
      <c r="F421" s="7">
        <v>721</v>
      </c>
      <c r="G421" s="19">
        <v>3602153</v>
      </c>
      <c r="H421" s="7" t="s">
        <v>22</v>
      </c>
      <c r="I421" s="7" t="s">
        <v>19</v>
      </c>
      <c r="J421" s="7" t="s">
        <v>78</v>
      </c>
      <c r="K421" s="20">
        <v>16029.54</v>
      </c>
      <c r="L421">
        <v>8.6</v>
      </c>
      <c r="M421" s="7">
        <v>15</v>
      </c>
      <c r="N421" s="7">
        <v>17</v>
      </c>
      <c r="O421" s="7">
        <v>0</v>
      </c>
      <c r="P421" s="7">
        <v>68989</v>
      </c>
      <c r="Q421" s="7">
        <v>275462</v>
      </c>
      <c r="R421" s="8">
        <f>(Таблица2[[#This Row],[Кредитный рейтинг]]-MIN(F:F))/(MAX(F:F)-MIN(F:F))</f>
        <v>0.81818181818181823</v>
      </c>
      <c r="S421">
        <f>(Таблица2[[#This Row],[Срок кредитной истории (лет)]]-MIN(L:L))/(MAX(L:L)-MIN(L:L))</f>
        <v>8.9912280701754374E-2</v>
      </c>
      <c r="T421" s="8">
        <f>(Таблица2[[#This Row],[Срок с последнего нарушения кредитного договора (мес.)]]-MIN(M:M))/(MAX(M:M)-MIN(M:M))</f>
        <v>0.18292682926829268</v>
      </c>
      <c r="U421">
        <f>(Таблица2[[#This Row],[Количество кредитных карт]]-MIN(N:N))/(MAX(N:N)-MIN(N:N))</f>
        <v>0.36585365853658536</v>
      </c>
      <c r="V421" s="37">
        <f>(Таблица2[[#This Row],[Число нарушений кредитных договоров]]-MIN(O:O))/(MAX(O:O)-MIN(O:O))</f>
        <v>0</v>
      </c>
      <c r="W421" s="37">
        <f>((Таблица2[[#This Row],[Размер кредита]]-AVERAGE(D:D)))/STDEV(D:D)</f>
        <v>0.20908003078765378</v>
      </c>
      <c r="X421" s="37">
        <f>((Таблица2[[#This Row],[Годовой доход]]-AVERAGE(G:G)))/STDEV(G:G)</f>
        <v>2.7264465207526172</v>
      </c>
      <c r="Y421" s="38">
        <f>(Таблица2[[#This Row],[Годовой доход]]-AVERAGE(G:G))/STDEV(G:G)</f>
        <v>2.7264465207526172</v>
      </c>
      <c r="Z421" s="38">
        <f>(Таблица2[[#This Row],[Текущий баланс кредитов]]-AVERAGE(P:P))/STDEV(P:P)</f>
        <v>-0.69162068129170606</v>
      </c>
      <c r="AA421" s="38">
        <f>(Таблица2[[#This Row],[Максимальный выданный кредит]]-AVERAGE(Q:Q))/STDEV(Q:Q)</f>
        <v>-0.10801324848277356</v>
      </c>
    </row>
    <row r="422" spans="1:27" x14ac:dyDescent="0.2">
      <c r="A422" s="8">
        <v>607</v>
      </c>
      <c r="B422" s="8" t="s">
        <v>679</v>
      </c>
      <c r="C422" s="8" t="s">
        <v>34</v>
      </c>
      <c r="D422" s="21">
        <v>134992</v>
      </c>
      <c r="E422" s="8" t="s">
        <v>17</v>
      </c>
      <c r="F422" s="8">
        <v>728</v>
      </c>
      <c r="G422" s="22">
        <v>437209</v>
      </c>
      <c r="H422" s="8" t="s">
        <v>42</v>
      </c>
      <c r="I422" s="8" t="s">
        <v>32</v>
      </c>
      <c r="J422" s="8" t="s">
        <v>23</v>
      </c>
      <c r="K422" s="23">
        <v>9691.33</v>
      </c>
      <c r="L422">
        <v>13.5</v>
      </c>
      <c r="M422" s="8"/>
      <c r="N422" s="8">
        <v>5</v>
      </c>
      <c r="O422" s="8">
        <v>0</v>
      </c>
      <c r="P422" s="8">
        <v>102315</v>
      </c>
      <c r="Q422" s="8">
        <v>180048</v>
      </c>
      <c r="R422" s="8">
        <f>(Таблица2[[#This Row],[Кредитный рейтинг]]-MIN(F:F))/(MAX(F:F)-MIN(F:F))</f>
        <v>0.8606060606060606</v>
      </c>
      <c r="S422">
        <f>(Таблица2[[#This Row],[Срок кредитной истории (лет)]]-MIN(L:L))/(MAX(L:L)-MIN(L:L))</f>
        <v>0.19736842105263158</v>
      </c>
      <c r="T422" s="8">
        <f>(Таблица2[[#This Row],[Срок с последнего нарушения кредитного договора (мес.)]]-MIN(M:M))/(MAX(M:M)-MIN(M:M))</f>
        <v>0</v>
      </c>
      <c r="U422">
        <f>(Таблица2[[#This Row],[Количество кредитных карт]]-MIN(N:N))/(MAX(N:N)-MIN(N:N))</f>
        <v>7.3170731707317069E-2</v>
      </c>
      <c r="V422" s="37">
        <f>(Таблица2[[#This Row],[Число нарушений кредитных договоров]]-MIN(O:O))/(MAX(O:O)-MIN(O:O))</f>
        <v>0</v>
      </c>
      <c r="W422" s="37">
        <f>((Таблица2[[#This Row],[Размер кредита]]-AVERAGE(D:D)))/STDEV(D:D)</f>
        <v>-0.93989708508397851</v>
      </c>
      <c r="X422" s="37">
        <f>((Таблица2[[#This Row],[Годовой доход]]-AVERAGE(G:G)))/STDEV(G:G)</f>
        <v>-1.1103406265468512</v>
      </c>
      <c r="Y422" s="38">
        <f>(Таблица2[[#This Row],[Годовой доход]]-AVERAGE(G:G))/STDEV(G:G)</f>
        <v>-1.1103406265468512</v>
      </c>
      <c r="Z422" s="38">
        <f>(Таблица2[[#This Row],[Текущий баланс кредитов]]-AVERAGE(P:P))/STDEV(P:P)</f>
        <v>-0.57826071248160538</v>
      </c>
      <c r="AA422" s="38">
        <f>(Таблица2[[#This Row],[Максимальный выданный кредит]]-AVERAGE(Q:Q))/STDEV(Q:Q)</f>
        <v>-0.13185763727959618</v>
      </c>
    </row>
    <row r="423" spans="1:27" x14ac:dyDescent="0.2">
      <c r="A423" s="7">
        <v>608</v>
      </c>
      <c r="B423" s="7" t="s">
        <v>681</v>
      </c>
      <c r="C423" s="7" t="s">
        <v>16</v>
      </c>
      <c r="D423" s="18">
        <v>765226</v>
      </c>
      <c r="E423" s="7" t="s">
        <v>17</v>
      </c>
      <c r="F423" s="7">
        <v>726</v>
      </c>
      <c r="G423" s="19">
        <v>2643508</v>
      </c>
      <c r="H423" s="7" t="s">
        <v>18</v>
      </c>
      <c r="I423" s="7" t="s">
        <v>19</v>
      </c>
      <c r="J423" s="7" t="s">
        <v>23</v>
      </c>
      <c r="K423" s="20">
        <v>34806.1</v>
      </c>
      <c r="L423">
        <v>16</v>
      </c>
      <c r="M423" s="7"/>
      <c r="N423" s="7">
        <v>9</v>
      </c>
      <c r="O423" s="7">
        <v>0</v>
      </c>
      <c r="P423" s="7">
        <v>484937</v>
      </c>
      <c r="Q423" s="7">
        <v>754710</v>
      </c>
      <c r="R423" s="8">
        <f>(Таблица2[[#This Row],[Кредитный рейтинг]]-MIN(F:F))/(MAX(F:F)-MIN(F:F))</f>
        <v>0.84848484848484851</v>
      </c>
      <c r="S423">
        <f>(Таблица2[[#This Row],[Срок кредитной истории (лет)]]-MIN(L:L))/(MAX(L:L)-MIN(L:L))</f>
        <v>0.25219298245614036</v>
      </c>
      <c r="T423" s="8">
        <f>(Таблица2[[#This Row],[Срок с последнего нарушения кредитного договора (мес.)]]-MIN(M:M))/(MAX(M:M)-MIN(M:M))</f>
        <v>0</v>
      </c>
      <c r="U423">
        <f>(Таблица2[[#This Row],[Количество кредитных карт]]-MIN(N:N))/(MAX(N:N)-MIN(N:N))</f>
        <v>0.17073170731707318</v>
      </c>
      <c r="V423" s="37">
        <f>(Таблица2[[#This Row],[Число нарушений кредитных договоров]]-MIN(O:O))/(MAX(O:O)-MIN(O:O))</f>
        <v>0</v>
      </c>
      <c r="W423" s="37">
        <f>((Таблица2[[#This Row],[Размер кредита]]-AVERAGE(D:D)))/STDEV(D:D)</f>
        <v>2.4290637581478176</v>
      </c>
      <c r="X423" s="37">
        <f>((Таблица2[[#This Row],[Годовой доход]]-AVERAGE(G:G)))/STDEV(G:G)</f>
        <v>1.5643037419789965</v>
      </c>
      <c r="Y423" s="38">
        <f>(Таблица2[[#This Row],[Годовой доход]]-AVERAGE(G:G))/STDEV(G:G)</f>
        <v>1.5643037419789965</v>
      </c>
      <c r="Z423" s="38">
        <f>(Таблица2[[#This Row],[Текущий баланс кредитов]]-AVERAGE(P:P))/STDEV(P:P)</f>
        <v>0.72324615861178509</v>
      </c>
      <c r="AA423" s="38">
        <f>(Таблица2[[#This Row],[Максимальный выданный кредит]]-AVERAGE(Q:Q))/STDEV(Q:Q)</f>
        <v>1.1752987521373106E-2</v>
      </c>
    </row>
    <row r="424" spans="1:27" x14ac:dyDescent="0.2">
      <c r="A424" s="8">
        <v>609</v>
      </c>
      <c r="B424" s="8" t="s">
        <v>682</v>
      </c>
      <c r="C424" s="8" t="s">
        <v>16</v>
      </c>
      <c r="D424" s="21">
        <v>122870</v>
      </c>
      <c r="E424" s="8" t="s">
        <v>17</v>
      </c>
      <c r="F424" s="8">
        <v>687</v>
      </c>
      <c r="G424" s="22">
        <v>2548432</v>
      </c>
      <c r="H424" s="8" t="s">
        <v>49</v>
      </c>
      <c r="I424" s="8" t="s">
        <v>19</v>
      </c>
      <c r="J424" s="8" t="s">
        <v>78</v>
      </c>
      <c r="K424" s="23">
        <v>52667.62</v>
      </c>
      <c r="L424">
        <v>18</v>
      </c>
      <c r="M424" s="8">
        <v>50</v>
      </c>
      <c r="N424" s="8">
        <v>17</v>
      </c>
      <c r="O424" s="8">
        <v>0</v>
      </c>
      <c r="P424" s="8">
        <v>363318</v>
      </c>
      <c r="Q424" s="8">
        <v>585926</v>
      </c>
      <c r="R424" s="8">
        <f>(Таблица2[[#This Row],[Кредитный рейтинг]]-MIN(F:F))/(MAX(F:F)-MIN(F:F))</f>
        <v>0.61212121212121207</v>
      </c>
      <c r="S424">
        <f>(Таблица2[[#This Row],[Срок кредитной истории (лет)]]-MIN(L:L))/(MAX(L:L)-MIN(L:L))</f>
        <v>0.29605263157894735</v>
      </c>
      <c r="T424" s="8">
        <f>(Таблица2[[#This Row],[Срок с последнего нарушения кредитного договора (мес.)]]-MIN(M:M))/(MAX(M:M)-MIN(M:M))</f>
        <v>0.6097560975609756</v>
      </c>
      <c r="U424">
        <f>(Таблица2[[#This Row],[Количество кредитных карт]]-MIN(N:N))/(MAX(N:N)-MIN(N:N))</f>
        <v>0.36585365853658536</v>
      </c>
      <c r="V424" s="37">
        <f>(Таблица2[[#This Row],[Число нарушений кредитных договоров]]-MIN(O:O))/(MAX(O:O)-MIN(O:O))</f>
        <v>0</v>
      </c>
      <c r="W424" s="37">
        <f>((Таблица2[[#This Row],[Размер кредита]]-AVERAGE(D:D)))/STDEV(D:D)</f>
        <v>-1.0046961015471585</v>
      </c>
      <c r="X424" s="37">
        <f>((Таблица2[[#This Row],[Годовой доход]]-AVERAGE(G:G)))/STDEV(G:G)</f>
        <v>1.4490453441000311</v>
      </c>
      <c r="Y424" s="38">
        <f>(Таблица2[[#This Row],[Годовой доход]]-AVERAGE(G:G))/STDEV(G:G)</f>
        <v>1.4490453441000311</v>
      </c>
      <c r="Z424" s="38">
        <f>(Таблица2[[#This Row],[Текущий баланс кредитов]]-AVERAGE(P:P))/STDEV(P:P)</f>
        <v>0.30955336479567663</v>
      </c>
      <c r="AA424" s="38">
        <f>(Таблица2[[#This Row],[Максимальный выданный кредит]]-AVERAGE(Q:Q))/STDEV(Q:Q)</f>
        <v>-3.0426895081629705E-2</v>
      </c>
    </row>
    <row r="425" spans="1:27" x14ac:dyDescent="0.2">
      <c r="A425" s="8">
        <v>610</v>
      </c>
      <c r="B425" s="8" t="s">
        <v>683</v>
      </c>
      <c r="C425" s="8" t="s">
        <v>34</v>
      </c>
      <c r="D425" s="21">
        <v>218702</v>
      </c>
      <c r="E425" s="8" t="s">
        <v>28</v>
      </c>
      <c r="F425" s="8">
        <v>717</v>
      </c>
      <c r="G425" s="22">
        <v>576992</v>
      </c>
      <c r="H425" s="8" t="s">
        <v>37</v>
      </c>
      <c r="I425" s="8" t="s">
        <v>32</v>
      </c>
      <c r="J425" s="8" t="s">
        <v>23</v>
      </c>
      <c r="K425" s="23">
        <v>9087.51</v>
      </c>
      <c r="L425">
        <v>11.3</v>
      </c>
      <c r="M425" s="8">
        <v>64</v>
      </c>
      <c r="N425" s="8">
        <v>11</v>
      </c>
      <c r="O425" s="8">
        <v>0</v>
      </c>
      <c r="P425" s="8">
        <v>251522</v>
      </c>
      <c r="Q425" s="8">
        <v>469722</v>
      </c>
      <c r="R425" s="8">
        <f>(Таблица2[[#This Row],[Кредитный рейтинг]]-MIN(F:F))/(MAX(F:F)-MIN(F:F))</f>
        <v>0.79393939393939394</v>
      </c>
      <c r="S425">
        <f>(Таблица2[[#This Row],[Срок кредитной истории (лет)]]-MIN(L:L))/(MAX(L:L)-MIN(L:L))</f>
        <v>0.14912280701754388</v>
      </c>
      <c r="T425" s="8">
        <f>(Таблица2[[#This Row],[Срок с последнего нарушения кредитного договора (мес.)]]-MIN(M:M))/(MAX(M:M)-MIN(M:M))</f>
        <v>0.78048780487804881</v>
      </c>
      <c r="U425">
        <f>(Таблица2[[#This Row],[Количество кредитных карт]]-MIN(N:N))/(MAX(N:N)-MIN(N:N))</f>
        <v>0.21951219512195122</v>
      </c>
      <c r="V425" s="37">
        <f>(Таблица2[[#This Row],[Число нарушений кредитных договоров]]-MIN(O:O))/(MAX(O:O)-MIN(O:O))</f>
        <v>0</v>
      </c>
      <c r="W425" s="37">
        <f>((Таблица2[[#This Row],[Размер кредита]]-AVERAGE(D:D)))/STDEV(D:D)</f>
        <v>-0.49241930351882385</v>
      </c>
      <c r="X425" s="37">
        <f>((Таблица2[[#This Row],[Годовой доход]]-AVERAGE(G:G)))/STDEV(G:G)</f>
        <v>-0.94088498442144186</v>
      </c>
      <c r="Y425" s="38">
        <f>(Таблица2[[#This Row],[Годовой доход]]-AVERAGE(G:G))/STDEV(G:G)</f>
        <v>-0.94088498442144186</v>
      </c>
      <c r="Z425" s="38">
        <f>(Таблица2[[#This Row],[Текущий баланс кредитов]]-AVERAGE(P:P))/STDEV(P:P)</f>
        <v>-7.0726028863748833E-2</v>
      </c>
      <c r="AA425" s="38">
        <f>(Таблица2[[#This Row],[Максимальный выданный кредит]]-AVERAGE(Q:Q))/STDEV(Q:Q)</f>
        <v>-5.9466798615136075E-2</v>
      </c>
    </row>
    <row r="426" spans="1:27" x14ac:dyDescent="0.2">
      <c r="A426" s="8">
        <v>614</v>
      </c>
      <c r="B426" s="8" t="s">
        <v>685</v>
      </c>
      <c r="C426" s="8" t="s">
        <v>16</v>
      </c>
      <c r="D426" s="21">
        <v>77814</v>
      </c>
      <c r="E426" s="8" t="s">
        <v>17</v>
      </c>
      <c r="F426" s="8">
        <v>748</v>
      </c>
      <c r="G426" s="22">
        <v>529967</v>
      </c>
      <c r="H426" s="8" t="s">
        <v>42</v>
      </c>
      <c r="I426" s="8" t="s">
        <v>19</v>
      </c>
      <c r="J426" s="8" t="s">
        <v>23</v>
      </c>
      <c r="K426" s="23">
        <v>2534.98</v>
      </c>
      <c r="L426">
        <v>20.5</v>
      </c>
      <c r="M426" s="8">
        <v>80</v>
      </c>
      <c r="N426" s="8">
        <v>4</v>
      </c>
      <c r="O426" s="8">
        <v>1</v>
      </c>
      <c r="P426" s="8">
        <v>14383</v>
      </c>
      <c r="Q426" s="8">
        <v>333058</v>
      </c>
      <c r="R426" s="8">
        <f>(Таблица2[[#This Row],[Кредитный рейтинг]]-MIN(F:F))/(MAX(F:F)-MIN(F:F))</f>
        <v>0.98181818181818181</v>
      </c>
      <c r="S426">
        <f>(Таблица2[[#This Row],[Срок кредитной истории (лет)]]-MIN(L:L))/(MAX(L:L)-MIN(L:L))</f>
        <v>0.35087719298245612</v>
      </c>
      <c r="T426" s="8">
        <f>(Таблица2[[#This Row],[Срок с последнего нарушения кредитного договора (мес.)]]-MIN(M:M))/(MAX(M:M)-MIN(M:M))</f>
        <v>0.97560975609756095</v>
      </c>
      <c r="U426">
        <f>(Таблица2[[#This Row],[Количество кредитных карт]]-MIN(N:N))/(MAX(N:N)-MIN(N:N))</f>
        <v>4.878048780487805E-2</v>
      </c>
      <c r="V426" s="37">
        <f>(Таблица2[[#This Row],[Число нарушений кредитных договоров]]-MIN(O:O))/(MAX(O:O)-MIN(O:O))</f>
        <v>0.14285714285714285</v>
      </c>
      <c r="W426" s="37">
        <f>((Таблица2[[#This Row],[Размер кредита]]-AVERAGE(D:D)))/STDEV(D:D)</f>
        <v>-1.2455461663685612</v>
      </c>
      <c r="X426" s="37">
        <f>((Таблица2[[#This Row],[Годовой доход]]-AVERAGE(G:G)))/STDEV(G:G)</f>
        <v>-0.99789228553064235</v>
      </c>
      <c r="Y426" s="38">
        <f>(Таблица2[[#This Row],[Годовой доход]]-AVERAGE(G:G))/STDEV(G:G)</f>
        <v>-0.99789228553064235</v>
      </c>
      <c r="Z426" s="38">
        <f>(Таблица2[[#This Row],[Текущий баланс кредитов]]-AVERAGE(P:P))/STDEV(P:P)</f>
        <v>-0.87736557887450495</v>
      </c>
      <c r="AA426" s="38">
        <f>(Таблица2[[#This Row],[Максимальный выданный кредит]]-AVERAGE(Q:Q))/STDEV(Q:Q)</f>
        <v>-9.3619748397442318E-2</v>
      </c>
    </row>
    <row r="427" spans="1:27" x14ac:dyDescent="0.2">
      <c r="A427" s="8">
        <v>616</v>
      </c>
      <c r="B427" s="8" t="s">
        <v>686</v>
      </c>
      <c r="C427" s="8" t="s">
        <v>16</v>
      </c>
      <c r="D427" s="21">
        <v>262174</v>
      </c>
      <c r="E427" s="8" t="s">
        <v>28</v>
      </c>
      <c r="F427" s="8">
        <v>703</v>
      </c>
      <c r="G427" s="22">
        <v>935655</v>
      </c>
      <c r="H427" s="8" t="s">
        <v>29</v>
      </c>
      <c r="I427" s="8" t="s">
        <v>32</v>
      </c>
      <c r="J427" s="8" t="s">
        <v>39</v>
      </c>
      <c r="K427" s="23">
        <v>8966.67</v>
      </c>
      <c r="L427">
        <v>25</v>
      </c>
      <c r="M427" s="8">
        <v>42</v>
      </c>
      <c r="N427" s="8">
        <v>8</v>
      </c>
      <c r="O427" s="8">
        <v>0</v>
      </c>
      <c r="P427" s="8">
        <v>104405</v>
      </c>
      <c r="Q427" s="8">
        <v>366322</v>
      </c>
      <c r="R427" s="8">
        <f>(Таблица2[[#This Row],[Кредитный рейтинг]]-MIN(F:F))/(MAX(F:F)-MIN(F:F))</f>
        <v>0.70909090909090911</v>
      </c>
      <c r="S427">
        <f>(Таблица2[[#This Row],[Срок кредитной истории (лет)]]-MIN(L:L))/(MAX(L:L)-MIN(L:L))</f>
        <v>0.44956140350877194</v>
      </c>
      <c r="T427" s="8">
        <f>(Таблица2[[#This Row],[Срок с последнего нарушения кредитного договора (мес.)]]-MIN(M:M))/(MAX(M:M)-MIN(M:M))</f>
        <v>0.51219512195121952</v>
      </c>
      <c r="U427">
        <f>(Таблица2[[#This Row],[Количество кредитных карт]]-MIN(N:N))/(MAX(N:N)-MIN(N:N))</f>
        <v>0.14634146341463414</v>
      </c>
      <c r="V427" s="37">
        <f>(Таблица2[[#This Row],[Число нарушений кредитных договоров]]-MIN(O:O))/(MAX(O:O)-MIN(O:O))</f>
        <v>0</v>
      </c>
      <c r="W427" s="37">
        <f>((Таблица2[[#This Row],[Размер кредита]]-AVERAGE(D:D)))/STDEV(D:D)</f>
        <v>-0.26003662378879872</v>
      </c>
      <c r="X427" s="37">
        <f>((Таблица2[[#This Row],[Годовой доход]]-AVERAGE(G:G)))/STDEV(G:G)</f>
        <v>-0.50608626804229917</v>
      </c>
      <c r="Y427" s="38">
        <f>(Таблица2[[#This Row],[Годовой доход]]-AVERAGE(G:G))/STDEV(G:G)</f>
        <v>-0.50608626804229917</v>
      </c>
      <c r="Z427" s="38">
        <f>(Таблица2[[#This Row],[Текущий баланс кредитов]]-AVERAGE(P:P))/STDEV(P:P)</f>
        <v>-0.57115147840571534</v>
      </c>
      <c r="AA427" s="38">
        <f>(Таблица2[[#This Row],[Максимальный выданный кредит]]-AVERAGE(Q:Q))/STDEV(Q:Q)</f>
        <v>-8.5306924818748325E-2</v>
      </c>
    </row>
    <row r="428" spans="1:27" x14ac:dyDescent="0.2">
      <c r="A428" s="8">
        <v>618</v>
      </c>
      <c r="B428" s="8" t="s">
        <v>687</v>
      </c>
      <c r="C428" s="8" t="s">
        <v>16</v>
      </c>
      <c r="D428" s="21">
        <v>148214</v>
      </c>
      <c r="E428" s="8" t="s">
        <v>17</v>
      </c>
      <c r="F428" s="8">
        <v>747</v>
      </c>
      <c r="G428" s="22">
        <v>911487</v>
      </c>
      <c r="H428" s="8" t="s">
        <v>31</v>
      </c>
      <c r="I428" s="8" t="s">
        <v>19</v>
      </c>
      <c r="J428" s="8" t="s">
        <v>20</v>
      </c>
      <c r="K428" s="23">
        <v>20424.810000000001</v>
      </c>
      <c r="L428">
        <v>10.5</v>
      </c>
      <c r="M428" s="8"/>
      <c r="N428" s="8">
        <v>6</v>
      </c>
      <c r="O428" s="8">
        <v>0</v>
      </c>
      <c r="P428" s="8">
        <v>142766</v>
      </c>
      <c r="Q428" s="8">
        <v>188716</v>
      </c>
      <c r="R428" s="8">
        <f>(Таблица2[[#This Row],[Кредитный рейтинг]]-MIN(F:F))/(MAX(F:F)-MIN(F:F))</f>
        <v>0.97575757575757571</v>
      </c>
      <c r="S428">
        <f>(Таблица2[[#This Row],[Срок кредитной истории (лет)]]-MIN(L:L))/(MAX(L:L)-MIN(L:L))</f>
        <v>0.13157894736842105</v>
      </c>
      <c r="T428" s="8">
        <f>(Таблица2[[#This Row],[Срок с последнего нарушения кредитного договора (мес.)]]-MIN(M:M))/(MAX(M:M)-MIN(M:M))</f>
        <v>0</v>
      </c>
      <c r="U428">
        <f>(Таблица2[[#This Row],[Количество кредитных карт]]-MIN(N:N))/(MAX(N:N)-MIN(N:N))</f>
        <v>9.7560975609756101E-2</v>
      </c>
      <c r="V428" s="37">
        <f>(Таблица2[[#This Row],[Число нарушений кредитных договоров]]-MIN(O:O))/(MAX(O:O)-MIN(O:O))</f>
        <v>0</v>
      </c>
      <c r="W428" s="37">
        <f>((Таблица2[[#This Row],[Размер кредита]]-AVERAGE(D:D)))/STDEV(D:D)</f>
        <v>-0.86921794008511966</v>
      </c>
      <c r="X428" s="37">
        <f>((Таблица2[[#This Row],[Годовой доход]]-AVERAGE(G:G)))/STDEV(G:G)</f>
        <v>-0.53538456582448224</v>
      </c>
      <c r="Y428" s="38">
        <f>(Таблица2[[#This Row],[Годовой доход]]-AVERAGE(G:G))/STDEV(G:G)</f>
        <v>-0.53538456582448224</v>
      </c>
      <c r="Z428" s="38">
        <f>(Таблица2[[#This Row],[Текущий баланс кредитов]]-AVERAGE(P:P))/STDEV(P:P)</f>
        <v>-0.44066471841278881</v>
      </c>
      <c r="AA428" s="38">
        <f>(Таблица2[[#This Row],[Максимальный выданный кредит]]-AVERAGE(Q:Q))/STDEV(Q:Q)</f>
        <v>-0.12969146499784656</v>
      </c>
    </row>
    <row r="429" spans="1:27" x14ac:dyDescent="0.2">
      <c r="A429" s="7">
        <v>620</v>
      </c>
      <c r="B429" s="7" t="s">
        <v>689</v>
      </c>
      <c r="C429" s="7" t="s">
        <v>16</v>
      </c>
      <c r="D429" s="18">
        <v>778712</v>
      </c>
      <c r="E429" s="7" t="s">
        <v>28</v>
      </c>
      <c r="F429" s="7">
        <v>688</v>
      </c>
      <c r="G429" s="19">
        <v>3842940</v>
      </c>
      <c r="H429" s="7" t="s">
        <v>22</v>
      </c>
      <c r="I429" s="7" t="s">
        <v>19</v>
      </c>
      <c r="J429" s="7" t="s">
        <v>23</v>
      </c>
      <c r="K429" s="20">
        <v>59565.57</v>
      </c>
      <c r="L429">
        <v>25</v>
      </c>
      <c r="M429" s="7"/>
      <c r="N429" s="7">
        <v>18</v>
      </c>
      <c r="O429" s="7">
        <v>0</v>
      </c>
      <c r="P429" s="7">
        <v>548568</v>
      </c>
      <c r="Q429" s="7">
        <v>771782</v>
      </c>
      <c r="R429" s="8">
        <f>(Таблица2[[#This Row],[Кредитный рейтинг]]-MIN(F:F))/(MAX(F:F)-MIN(F:F))</f>
        <v>0.61818181818181817</v>
      </c>
      <c r="S429">
        <f>(Таблица2[[#This Row],[Срок кредитной истории (лет)]]-MIN(L:L))/(MAX(L:L)-MIN(L:L))</f>
        <v>0.44956140350877194</v>
      </c>
      <c r="T429" s="8">
        <f>(Таблица2[[#This Row],[Срок с последнего нарушения кредитного договора (мес.)]]-MIN(M:M))/(MAX(M:M)-MIN(M:M))</f>
        <v>0</v>
      </c>
      <c r="U429">
        <f>(Таблица2[[#This Row],[Количество кредитных карт]]-MIN(N:N))/(MAX(N:N)-MIN(N:N))</f>
        <v>0.3902439024390244</v>
      </c>
      <c r="V429" s="37">
        <f>(Таблица2[[#This Row],[Число нарушений кредитных договоров]]-MIN(O:O))/(MAX(O:O)-MIN(O:O))</f>
        <v>0</v>
      </c>
      <c r="W429" s="37">
        <f>((Таблица2[[#This Row],[Размер кредита]]-AVERAGE(D:D)))/STDEV(D:D)</f>
        <v>2.5011541339952394</v>
      </c>
      <c r="X429" s="37">
        <f>((Таблица2[[#This Row],[Годовой доход]]-AVERAGE(G:G)))/STDEV(G:G)</f>
        <v>3.018346935684697</v>
      </c>
      <c r="Y429" s="38">
        <f>(Таблица2[[#This Row],[Годовой доход]]-AVERAGE(G:G))/STDEV(G:G)</f>
        <v>3.018346935684697</v>
      </c>
      <c r="Z429" s="38">
        <f>(Таблица2[[#This Row],[Текущий баланс кредитов]]-AVERAGE(P:P))/STDEV(P:P)</f>
        <v>0.93969002152229086</v>
      </c>
      <c r="AA429" s="38">
        <f>(Таблица2[[#This Row],[Максимальный выданный кредит]]-AVERAGE(Q:Q))/STDEV(Q:Q)</f>
        <v>1.6019357294565256E-2</v>
      </c>
    </row>
    <row r="430" spans="1:27" x14ac:dyDescent="0.2">
      <c r="A430" s="8">
        <v>621</v>
      </c>
      <c r="B430" s="8" t="s">
        <v>690</v>
      </c>
      <c r="C430" s="8" t="s">
        <v>34</v>
      </c>
      <c r="D430" s="21">
        <v>215776</v>
      </c>
      <c r="E430" s="8" t="s">
        <v>17</v>
      </c>
      <c r="F430" s="8">
        <v>729</v>
      </c>
      <c r="G430" s="22">
        <v>1583992</v>
      </c>
      <c r="H430" s="8" t="s">
        <v>22</v>
      </c>
      <c r="I430" s="8" t="s">
        <v>32</v>
      </c>
      <c r="J430" s="8" t="s">
        <v>23</v>
      </c>
      <c r="K430" s="23">
        <v>14783.9</v>
      </c>
      <c r="L430">
        <v>15.9</v>
      </c>
      <c r="M430" s="8">
        <v>29</v>
      </c>
      <c r="N430" s="8">
        <v>5</v>
      </c>
      <c r="O430" s="8">
        <v>0</v>
      </c>
      <c r="P430" s="8">
        <v>447564</v>
      </c>
      <c r="Q430" s="8">
        <v>720764</v>
      </c>
      <c r="R430" s="8">
        <f>(Таблица2[[#This Row],[Кредитный рейтинг]]-MIN(F:F))/(MAX(F:F)-MIN(F:F))</f>
        <v>0.8666666666666667</v>
      </c>
      <c r="S430">
        <f>(Таблица2[[#This Row],[Срок кредитной истории (лет)]]-MIN(L:L))/(MAX(L:L)-MIN(L:L))</f>
        <v>0.25</v>
      </c>
      <c r="T430" s="8">
        <f>(Таблица2[[#This Row],[Срок с последнего нарушения кредитного договора (мес.)]]-MIN(M:M))/(MAX(M:M)-MIN(M:M))</f>
        <v>0.35365853658536583</v>
      </c>
      <c r="U430">
        <f>(Таблица2[[#This Row],[Количество кредитных карт]]-MIN(N:N))/(MAX(N:N)-MIN(N:N))</f>
        <v>7.3170731707317069E-2</v>
      </c>
      <c r="V430" s="37">
        <f>(Таблица2[[#This Row],[Число нарушений кредитных договоров]]-MIN(O:O))/(MAX(O:O)-MIN(O:O))</f>
        <v>0</v>
      </c>
      <c r="W430" s="37">
        <f>((Таблица2[[#This Row],[Размер кредита]]-AVERAGE(D:D)))/STDEV(D:D)</f>
        <v>-0.50806044542372941</v>
      </c>
      <c r="X430" s="37">
        <f>((Таблица2[[#This Row],[Годовой доход]]-AVERAGE(G:G)))/STDEV(G:G)</f>
        <v>0.27987742316951869</v>
      </c>
      <c r="Y430" s="38">
        <f>(Таблица2[[#This Row],[Годовой доход]]-AVERAGE(G:G))/STDEV(G:G)</f>
        <v>0.27987742316951869</v>
      </c>
      <c r="Z430" s="38">
        <f>(Таблица2[[#This Row],[Текущий баланс кредитов]]-AVERAGE(P:P))/STDEV(P:P)</f>
        <v>0.59612012745473375</v>
      </c>
      <c r="AA430" s="38">
        <f>(Таблица2[[#This Row],[Максимальный выданный кредит]]-AVERAGE(Q:Q))/STDEV(Q:Q)</f>
        <v>3.2697290677191249E-3</v>
      </c>
    </row>
    <row r="431" spans="1:27" x14ac:dyDescent="0.2">
      <c r="A431" s="8">
        <v>622</v>
      </c>
      <c r="B431" s="8" t="s">
        <v>691</v>
      </c>
      <c r="C431" s="8" t="s">
        <v>16</v>
      </c>
      <c r="D431" s="21">
        <v>755062</v>
      </c>
      <c r="E431" s="8" t="s">
        <v>28</v>
      </c>
      <c r="F431" s="8">
        <v>681</v>
      </c>
      <c r="G431" s="22">
        <v>1769983</v>
      </c>
      <c r="H431" s="8" t="s">
        <v>55</v>
      </c>
      <c r="I431" s="8" t="s">
        <v>19</v>
      </c>
      <c r="J431" s="8" t="s">
        <v>23</v>
      </c>
      <c r="K431" s="23">
        <v>27729.74</v>
      </c>
      <c r="L431">
        <v>13.5</v>
      </c>
      <c r="M431" s="8">
        <v>46</v>
      </c>
      <c r="N431" s="8">
        <v>15</v>
      </c>
      <c r="O431" s="8">
        <v>0</v>
      </c>
      <c r="P431" s="8">
        <v>228266</v>
      </c>
      <c r="Q431" s="8">
        <v>451044</v>
      </c>
      <c r="R431" s="8">
        <f>(Таблица2[[#This Row],[Кредитный рейтинг]]-MIN(F:F))/(MAX(F:F)-MIN(F:F))</f>
        <v>0.5757575757575758</v>
      </c>
      <c r="S431">
        <f>(Таблица2[[#This Row],[Срок кредитной истории (лет)]]-MIN(L:L))/(MAX(L:L)-MIN(L:L))</f>
        <v>0.19736842105263158</v>
      </c>
      <c r="T431" s="8">
        <f>(Таблица2[[#This Row],[Срок с последнего нарушения кредитного договора (мес.)]]-MIN(M:M))/(MAX(M:M)-MIN(M:M))</f>
        <v>0.56097560975609762</v>
      </c>
      <c r="U431">
        <f>(Таблица2[[#This Row],[Количество кредитных карт]]-MIN(N:N))/(MAX(N:N)-MIN(N:N))</f>
        <v>0.31707317073170732</v>
      </c>
      <c r="V431" s="37">
        <f>(Таблица2[[#This Row],[Число нарушений кредитных договоров]]-MIN(O:O))/(MAX(O:O)-MIN(O:O))</f>
        <v>0</v>
      </c>
      <c r="W431" s="37">
        <f>((Таблица2[[#This Row],[Размер кредита]]-AVERAGE(D:D)))/STDEV(D:D)</f>
        <v>2.3747313704781461</v>
      </c>
      <c r="X431" s="37">
        <f>((Таблица2[[#This Row],[Годовой доход]]-AVERAGE(G:G)))/STDEV(G:G)</f>
        <v>0.50534993652627169</v>
      </c>
      <c r="Y431" s="38">
        <f>(Таблица2[[#This Row],[Годовой доход]]-AVERAGE(G:G))/STDEV(G:G)</f>
        <v>0.50534993652627169</v>
      </c>
      <c r="Z431" s="38">
        <f>(Таблица2[[#This Row],[Текущий баланс кредитов]]-AVERAGE(P:P))/STDEV(P:P)</f>
        <v>-0.14983241530819763</v>
      </c>
      <c r="AA431" s="38">
        <f>(Таблица2[[#This Row],[Максимальный выданный кредит]]-AVERAGE(Q:Q))/STDEV(Q:Q)</f>
        <v>-6.4134515029363057E-2</v>
      </c>
    </row>
    <row r="432" spans="1:27" x14ac:dyDescent="0.2">
      <c r="A432" s="8">
        <v>623</v>
      </c>
      <c r="B432" s="8" t="s">
        <v>692</v>
      </c>
      <c r="C432" s="8" t="s">
        <v>16</v>
      </c>
      <c r="D432" s="21">
        <v>215974</v>
      </c>
      <c r="E432" s="8" t="s">
        <v>17</v>
      </c>
      <c r="F432" s="8">
        <v>716</v>
      </c>
      <c r="G432" s="22">
        <v>1585455</v>
      </c>
      <c r="H432" s="8" t="s">
        <v>31</v>
      </c>
      <c r="I432" s="8" t="s">
        <v>32</v>
      </c>
      <c r="J432" s="8" t="s">
        <v>23</v>
      </c>
      <c r="K432" s="23">
        <v>16647.23</v>
      </c>
      <c r="L432">
        <v>15.9</v>
      </c>
      <c r="M432" s="8"/>
      <c r="N432" s="8">
        <v>11</v>
      </c>
      <c r="O432" s="8">
        <v>1</v>
      </c>
      <c r="P432" s="8">
        <v>115273</v>
      </c>
      <c r="Q432" s="8">
        <v>364672</v>
      </c>
      <c r="R432" s="8">
        <f>(Таблица2[[#This Row],[Кредитный рейтинг]]-MIN(F:F))/(MAX(F:F)-MIN(F:F))</f>
        <v>0.78787878787878785</v>
      </c>
      <c r="S432">
        <f>(Таблица2[[#This Row],[Срок кредитной истории (лет)]]-MIN(L:L))/(MAX(L:L)-MIN(L:L))</f>
        <v>0.25</v>
      </c>
      <c r="T432" s="8">
        <f>(Таблица2[[#This Row],[Срок с последнего нарушения кредитного договора (мес.)]]-MIN(M:M))/(MAX(M:M)-MIN(M:M))</f>
        <v>0</v>
      </c>
      <c r="U432">
        <f>(Таблица2[[#This Row],[Количество кредитных карт]]-MIN(N:N))/(MAX(N:N)-MIN(N:N))</f>
        <v>0.21951219512195122</v>
      </c>
      <c r="V432" s="37">
        <f>(Таблица2[[#This Row],[Число нарушений кредитных договоров]]-MIN(O:O))/(MAX(O:O)-MIN(O:O))</f>
        <v>0.14285714285714285</v>
      </c>
      <c r="W432" s="37">
        <f>((Таблица2[[#This Row],[Размер кредита]]-AVERAGE(D:D)))/STDEV(D:D)</f>
        <v>-0.50700202228730717</v>
      </c>
      <c r="X432" s="37">
        <f>((Таблица2[[#This Row],[Годовой доход]]-AVERAGE(G:G)))/STDEV(G:G)</f>
        <v>0.28165098364847158</v>
      </c>
      <c r="Y432" s="38">
        <f>(Таблица2[[#This Row],[Годовой доход]]-AVERAGE(G:G))/STDEV(G:G)</f>
        <v>0.28165098364847158</v>
      </c>
      <c r="Z432" s="38">
        <f>(Таблица2[[#This Row],[Текущий баланс кредитов]]-AVERAGE(P:P))/STDEV(P:P)</f>
        <v>-0.5341834612110874</v>
      </c>
      <c r="AA432" s="38">
        <f>(Таблица2[[#This Row],[Максимальный выданный кредит]]-AVERAGE(Q:Q))/STDEV(Q:Q)</f>
        <v>-8.571926725816767E-2</v>
      </c>
    </row>
    <row r="433" spans="1:27" x14ac:dyDescent="0.2">
      <c r="A433" s="8">
        <v>624</v>
      </c>
      <c r="B433" s="8" t="s">
        <v>693</v>
      </c>
      <c r="C433" s="8" t="s">
        <v>16</v>
      </c>
      <c r="D433" s="21">
        <v>328548</v>
      </c>
      <c r="E433" s="8" t="s">
        <v>28</v>
      </c>
      <c r="F433" s="8">
        <v>704</v>
      </c>
      <c r="G433" s="22">
        <v>1172813</v>
      </c>
      <c r="H433" s="8" t="s">
        <v>18</v>
      </c>
      <c r="I433" s="8" t="s">
        <v>19</v>
      </c>
      <c r="J433" s="8" t="s">
        <v>23</v>
      </c>
      <c r="K433" s="23">
        <v>16028.4</v>
      </c>
      <c r="L433">
        <v>11</v>
      </c>
      <c r="M433" s="8">
        <v>38</v>
      </c>
      <c r="N433" s="8">
        <v>7</v>
      </c>
      <c r="O433" s="8">
        <v>0</v>
      </c>
      <c r="P433" s="8">
        <v>350246</v>
      </c>
      <c r="Q433" s="8">
        <v>479930</v>
      </c>
      <c r="R433" s="8">
        <f>(Таблица2[[#This Row],[Кредитный рейтинг]]-MIN(F:F))/(MAX(F:F)-MIN(F:F))</f>
        <v>0.7151515151515152</v>
      </c>
      <c r="S433">
        <f>(Таблица2[[#This Row],[Срок кредитной истории (лет)]]-MIN(L:L))/(MAX(L:L)-MIN(L:L))</f>
        <v>0.14254385964912281</v>
      </c>
      <c r="T433" s="8">
        <f>(Таблица2[[#This Row],[Срок с последнего нарушения кредитного договора (мес.)]]-MIN(M:M))/(MAX(M:M)-MIN(M:M))</f>
        <v>0.46341463414634149</v>
      </c>
      <c r="U433">
        <f>(Таблица2[[#This Row],[Количество кредитных карт]]-MIN(N:N))/(MAX(N:N)-MIN(N:N))</f>
        <v>0.12195121951219512</v>
      </c>
      <c r="V433" s="37">
        <f>(Таблица2[[#This Row],[Число нарушений кредитных договоров]]-MIN(O:O))/(MAX(O:O)-MIN(O:O))</f>
        <v>0</v>
      </c>
      <c r="W433" s="37">
        <f>((Таблица2[[#This Row],[Размер кредита]]-AVERAGE(D:D)))/STDEV(D:D)</f>
        <v>9.4770332054058437E-2</v>
      </c>
      <c r="X433" s="37">
        <f>((Таблица2[[#This Row],[Годовой доход]]-AVERAGE(G:G)))/STDEV(G:G)</f>
        <v>-0.21858520442814125</v>
      </c>
      <c r="Y433" s="38">
        <f>(Таблица2[[#This Row],[Годовой доход]]-AVERAGE(G:G))/STDEV(G:G)</f>
        <v>-0.21858520442814125</v>
      </c>
      <c r="Z433" s="38">
        <f>(Таблица2[[#This Row],[Текущий баланс кредитов]]-AVERAGE(P:P))/STDEV(P:P)</f>
        <v>0.26508833712101909</v>
      </c>
      <c r="AA433" s="38">
        <f>(Таблица2[[#This Row],[Максимальный выданный кредит]]-AVERAGE(Q:Q))/STDEV(Q:Q)</f>
        <v>-5.6915773389928398E-2</v>
      </c>
    </row>
    <row r="434" spans="1:27" x14ac:dyDescent="0.2">
      <c r="A434" s="7">
        <v>625</v>
      </c>
      <c r="B434" s="7" t="s">
        <v>694</v>
      </c>
      <c r="C434" s="7" t="s">
        <v>16</v>
      </c>
      <c r="D434" s="18">
        <v>397738</v>
      </c>
      <c r="E434" s="7" t="s">
        <v>17</v>
      </c>
      <c r="F434" s="7">
        <v>736</v>
      </c>
      <c r="G434" s="19">
        <v>1622106</v>
      </c>
      <c r="H434" s="7" t="s">
        <v>49</v>
      </c>
      <c r="I434" s="7" t="s">
        <v>19</v>
      </c>
      <c r="J434" s="7" t="s">
        <v>23</v>
      </c>
      <c r="K434" s="20">
        <v>25413.07</v>
      </c>
      <c r="L434">
        <v>15.4</v>
      </c>
      <c r="M434" s="7">
        <v>50</v>
      </c>
      <c r="N434" s="7">
        <v>16</v>
      </c>
      <c r="O434" s="7">
        <v>0</v>
      </c>
      <c r="P434" s="7">
        <v>494836</v>
      </c>
      <c r="Q434" s="7">
        <v>966218</v>
      </c>
      <c r="R434" s="8">
        <f>(Таблица2[[#This Row],[Кредитный рейтинг]]-MIN(F:F))/(MAX(F:F)-MIN(F:F))</f>
        <v>0.90909090909090906</v>
      </c>
      <c r="S434">
        <f>(Таблица2[[#This Row],[Срок кредитной истории (лет)]]-MIN(L:L))/(MAX(L:L)-MIN(L:L))</f>
        <v>0.23903508771929824</v>
      </c>
      <c r="T434" s="8">
        <f>(Таблица2[[#This Row],[Срок с последнего нарушения кредитного договора (мес.)]]-MIN(M:M))/(MAX(M:M)-MIN(M:M))</f>
        <v>0.6097560975609756</v>
      </c>
      <c r="U434">
        <f>(Таблица2[[#This Row],[Количество кредитных карт]]-MIN(N:N))/(MAX(N:N)-MIN(N:N))</f>
        <v>0.34146341463414637</v>
      </c>
      <c r="V434" s="37">
        <f>(Таблица2[[#This Row],[Число нарушений кредитных договоров]]-MIN(O:O))/(MAX(O:O)-MIN(O:O))</f>
        <v>0</v>
      </c>
      <c r="W434" s="37">
        <f>((Таблица2[[#This Row],[Размер кредита]]-AVERAGE(D:D)))/STDEV(D:D)</f>
        <v>0.46463041694825324</v>
      </c>
      <c r="X434" s="37">
        <f>((Таблица2[[#This Row],[Годовой доход]]-AVERAGE(G:G)))/STDEV(G:G)</f>
        <v>0.32608212863418784</v>
      </c>
      <c r="Y434" s="38">
        <f>(Таблица2[[#This Row],[Годовой доход]]-AVERAGE(G:G))/STDEV(G:G)</f>
        <v>0.32608212863418784</v>
      </c>
      <c r="Z434" s="38">
        <f>(Таблица2[[#This Row],[Текущий баланс кредитов]]-AVERAGE(P:P))/STDEV(P:P)</f>
        <v>0.75691807637122777</v>
      </c>
      <c r="AA434" s="38">
        <f>(Таблица2[[#This Row],[Максимальный выданный кредит]]-AVERAGE(Q:Q))/STDEV(Q:Q)</f>
        <v>6.4609790355740812E-2</v>
      </c>
    </row>
    <row r="435" spans="1:27" x14ac:dyDescent="0.2">
      <c r="A435" s="7">
        <v>626</v>
      </c>
      <c r="B435" s="7" t="s">
        <v>695</v>
      </c>
      <c r="C435" s="7" t="s">
        <v>16</v>
      </c>
      <c r="D435" s="18">
        <v>347996</v>
      </c>
      <c r="E435" s="7" t="s">
        <v>28</v>
      </c>
      <c r="F435" s="7">
        <v>700</v>
      </c>
      <c r="G435" s="19">
        <v>686945</v>
      </c>
      <c r="H435" s="7" t="s">
        <v>74</v>
      </c>
      <c r="I435" s="7" t="s">
        <v>25</v>
      </c>
      <c r="J435" s="7" t="s">
        <v>23</v>
      </c>
      <c r="K435" s="20">
        <v>3932.81</v>
      </c>
      <c r="L435">
        <v>12.8</v>
      </c>
      <c r="M435" s="7"/>
      <c r="N435" s="7">
        <v>7</v>
      </c>
      <c r="O435" s="7">
        <v>0</v>
      </c>
      <c r="P435" s="7">
        <v>164578</v>
      </c>
      <c r="Q435" s="7">
        <v>227678</v>
      </c>
      <c r="R435" s="8">
        <f>(Таблица2[[#This Row],[Кредитный рейтинг]]-MIN(F:F))/(MAX(F:F)-MIN(F:F))</f>
        <v>0.69090909090909092</v>
      </c>
      <c r="S435">
        <f>(Таблица2[[#This Row],[Срок кредитной истории (лет)]]-MIN(L:L))/(MAX(L:L)-MIN(L:L))</f>
        <v>0.18201754385964913</v>
      </c>
      <c r="T435" s="8">
        <f>(Таблица2[[#This Row],[Срок с последнего нарушения кредитного договора (мес.)]]-MIN(M:M))/(MAX(M:M)-MIN(M:M))</f>
        <v>0</v>
      </c>
      <c r="U435">
        <f>(Таблица2[[#This Row],[Количество кредитных карт]]-MIN(N:N))/(MAX(N:N)-MIN(N:N))</f>
        <v>0.12195121951219512</v>
      </c>
      <c r="V435" s="37">
        <f>(Таблица2[[#This Row],[Число нарушений кредитных договоров]]-MIN(O:O))/(MAX(O:O)-MIN(O:O))</f>
        <v>0</v>
      </c>
      <c r="W435" s="37">
        <f>((Таблица2[[#This Row],[Размер кредита]]-AVERAGE(D:D)))/STDEV(D:D)</f>
        <v>0.19873100456485915</v>
      </c>
      <c r="X435" s="37">
        <f>((Таблица2[[#This Row],[Годовой доход]]-AVERAGE(G:G)))/STDEV(G:G)</f>
        <v>-0.80759154946429301</v>
      </c>
      <c r="Y435" s="38">
        <f>(Таблица2[[#This Row],[Годовой доход]]-AVERAGE(G:G))/STDEV(G:G)</f>
        <v>-0.80759154946429301</v>
      </c>
      <c r="Z435" s="38">
        <f>(Таблица2[[#This Row],[Текущий баланс кредитов]]-AVERAGE(P:P))/STDEV(P:P)</f>
        <v>-0.36647016642077312</v>
      </c>
      <c r="AA435" s="38">
        <f>(Таблица2[[#This Row],[Максимальный выданный кредит]]-AVERAGE(Q:Q))/STDEV(Q:Q)</f>
        <v>-0.11995468552835778</v>
      </c>
    </row>
    <row r="436" spans="1:27" x14ac:dyDescent="0.2">
      <c r="A436" s="7">
        <v>628</v>
      </c>
      <c r="B436" s="7" t="s">
        <v>696</v>
      </c>
      <c r="C436" s="7" t="s">
        <v>34</v>
      </c>
      <c r="D436" s="18">
        <v>432520</v>
      </c>
      <c r="E436" s="7" t="s">
        <v>17</v>
      </c>
      <c r="F436" s="7">
        <v>745</v>
      </c>
      <c r="G436" s="19">
        <v>1029477</v>
      </c>
      <c r="H436" s="7" t="s">
        <v>22</v>
      </c>
      <c r="I436" s="7" t="s">
        <v>19</v>
      </c>
      <c r="J436" s="7" t="s">
        <v>23</v>
      </c>
      <c r="K436" s="20">
        <v>17758.54</v>
      </c>
      <c r="L436">
        <v>25.5</v>
      </c>
      <c r="M436" s="7"/>
      <c r="N436" s="7">
        <v>7</v>
      </c>
      <c r="O436" s="7">
        <v>0</v>
      </c>
      <c r="P436" s="7">
        <v>296286</v>
      </c>
      <c r="Q436" s="7">
        <v>536074</v>
      </c>
      <c r="R436" s="8">
        <f>(Таблица2[[#This Row],[Кредитный рейтинг]]-MIN(F:F))/(MAX(F:F)-MIN(F:F))</f>
        <v>0.96363636363636362</v>
      </c>
      <c r="S436">
        <f>(Таблица2[[#This Row],[Срок кредитной истории (лет)]]-MIN(L:L))/(MAX(L:L)-MIN(L:L))</f>
        <v>0.46052631578947367</v>
      </c>
      <c r="T436" s="8">
        <f>(Таблица2[[#This Row],[Срок с последнего нарушения кредитного договора (мес.)]]-MIN(M:M))/(MAX(M:M)-MIN(M:M))</f>
        <v>0</v>
      </c>
      <c r="U436">
        <f>(Таблица2[[#This Row],[Количество кредитных карт]]-MIN(N:N))/(MAX(N:N)-MIN(N:N))</f>
        <v>0.12195121951219512</v>
      </c>
      <c r="V436" s="37">
        <f>(Таблица2[[#This Row],[Число нарушений кредитных договоров]]-MIN(O:O))/(MAX(O:O)-MIN(O:O))</f>
        <v>0</v>
      </c>
      <c r="W436" s="37">
        <f>((Таблица2[[#This Row],[Размер кредита]]-AVERAGE(D:D)))/STDEV(D:D)</f>
        <v>0.65056008124641607</v>
      </c>
      <c r="X436" s="37">
        <f>((Таблица2[[#This Row],[Годовой доход]]-AVERAGE(G:G)))/STDEV(G:G)</f>
        <v>-0.39234806485957907</v>
      </c>
      <c r="Y436" s="38">
        <f>(Таблица2[[#This Row],[Годовой доход]]-AVERAGE(G:G))/STDEV(G:G)</f>
        <v>-0.39234806485957907</v>
      </c>
      <c r="Z436" s="38">
        <f>(Таблица2[[#This Row],[Текущий баланс кредитов]]-AVERAGE(P:P))/STDEV(P:P)</f>
        <v>8.1540839161677134E-2</v>
      </c>
      <c r="AA436" s="38">
        <f>(Таблица2[[#This Row],[Максимальный выданный кредит]]-AVERAGE(Q:Q))/STDEV(Q:Q)</f>
        <v>-4.2885134651286169E-2</v>
      </c>
    </row>
    <row r="437" spans="1:27" x14ac:dyDescent="0.2">
      <c r="A437" s="7">
        <v>629</v>
      </c>
      <c r="B437" s="7" t="s">
        <v>697</v>
      </c>
      <c r="C437" s="7" t="s">
        <v>16</v>
      </c>
      <c r="D437" s="18">
        <v>776864</v>
      </c>
      <c r="E437" s="7" t="s">
        <v>28</v>
      </c>
      <c r="F437" s="7">
        <v>724</v>
      </c>
      <c r="G437" s="19">
        <v>1380179</v>
      </c>
      <c r="H437" s="7" t="s">
        <v>55</v>
      </c>
      <c r="I437" s="7" t="s">
        <v>32</v>
      </c>
      <c r="J437" s="7" t="s">
        <v>80</v>
      </c>
      <c r="K437" s="20">
        <v>11593.42</v>
      </c>
      <c r="L437">
        <v>18.5</v>
      </c>
      <c r="M437" s="7"/>
      <c r="N437" s="7">
        <v>15</v>
      </c>
      <c r="O437" s="7">
        <v>0</v>
      </c>
      <c r="P437" s="7">
        <v>42750</v>
      </c>
      <c r="Q437" s="7">
        <v>562474</v>
      </c>
      <c r="R437" s="8">
        <f>(Таблица2[[#This Row],[Кредитный рейтинг]]-MIN(F:F))/(MAX(F:F)-MIN(F:F))</f>
        <v>0.83636363636363631</v>
      </c>
      <c r="S437">
        <f>(Таблица2[[#This Row],[Срок кредитной истории (лет)]]-MIN(L:L))/(MAX(L:L)-MIN(L:L))</f>
        <v>0.30701754385964913</v>
      </c>
      <c r="T437" s="8">
        <f>(Таблица2[[#This Row],[Срок с последнего нарушения кредитного договора (мес.)]]-MIN(M:M))/(MAX(M:M)-MIN(M:M))</f>
        <v>0</v>
      </c>
      <c r="U437">
        <f>(Таблица2[[#This Row],[Количество кредитных карт]]-MIN(N:N))/(MAX(N:N)-MIN(N:N))</f>
        <v>0.31707317073170732</v>
      </c>
      <c r="V437" s="37">
        <f>(Таблица2[[#This Row],[Число нарушений кредитных договоров]]-MIN(O:O))/(MAX(O:O)-MIN(O:O))</f>
        <v>0</v>
      </c>
      <c r="W437" s="37">
        <f>((Таблица2[[#This Row],[Размер кредита]]-AVERAGE(D:D)))/STDEV(D:D)</f>
        <v>2.491275518055299</v>
      </c>
      <c r="X437" s="37">
        <f>((Таблица2[[#This Row],[Годовой доход]]-AVERAGE(G:G)))/STDEV(G:G)</f>
        <v>3.2799718523702955E-2</v>
      </c>
      <c r="Y437" s="38">
        <f>(Таблица2[[#This Row],[Годовой доход]]-AVERAGE(G:G))/STDEV(G:G)</f>
        <v>3.2799718523702955E-2</v>
      </c>
      <c r="Z437" s="38">
        <f>(Таблица2[[#This Row],[Текущий баланс кредитов]]-AVERAGE(P:P))/STDEV(P:P)</f>
        <v>-0.78087388364447052</v>
      </c>
      <c r="AA437" s="38">
        <f>(Таблица2[[#This Row],[Максимальный выданный кредит]]-AVERAGE(Q:Q))/STDEV(Q:Q)</f>
        <v>-3.6287655620576655E-2</v>
      </c>
    </row>
    <row r="438" spans="1:27" x14ac:dyDescent="0.2">
      <c r="A438" s="7">
        <v>630</v>
      </c>
      <c r="B438" s="7" t="s">
        <v>698</v>
      </c>
      <c r="C438" s="7" t="s">
        <v>16</v>
      </c>
      <c r="D438" s="18">
        <v>335082</v>
      </c>
      <c r="E438" s="7" t="s">
        <v>17</v>
      </c>
      <c r="F438" s="7">
        <v>721</v>
      </c>
      <c r="G438" s="19">
        <v>1215430</v>
      </c>
      <c r="H438" s="7" t="s">
        <v>37</v>
      </c>
      <c r="I438" s="7" t="s">
        <v>19</v>
      </c>
      <c r="J438" s="7" t="s">
        <v>78</v>
      </c>
      <c r="K438" s="20">
        <v>13065.92</v>
      </c>
      <c r="L438">
        <v>10.9</v>
      </c>
      <c r="M438" s="7"/>
      <c r="N438" s="7">
        <v>13</v>
      </c>
      <c r="O438" s="7">
        <v>0</v>
      </c>
      <c r="P438" s="7">
        <v>351728</v>
      </c>
      <c r="Q438" s="7">
        <v>419848</v>
      </c>
      <c r="R438" s="8">
        <f>(Таблица2[[#This Row],[Кредитный рейтинг]]-MIN(F:F))/(MAX(F:F)-MIN(F:F))</f>
        <v>0.81818181818181823</v>
      </c>
      <c r="S438">
        <f>(Таблица2[[#This Row],[Срок кредитной истории (лет)]]-MIN(L:L))/(MAX(L:L)-MIN(L:L))</f>
        <v>0.14035087719298245</v>
      </c>
      <c r="T438" s="8">
        <f>(Таблица2[[#This Row],[Срок с последнего нарушения кредитного договора (мес.)]]-MIN(M:M))/(MAX(M:M)-MIN(M:M))</f>
        <v>0</v>
      </c>
      <c r="U438">
        <f>(Таблица2[[#This Row],[Количество кредитных карт]]-MIN(N:N))/(MAX(N:N)-MIN(N:N))</f>
        <v>0.26829268292682928</v>
      </c>
      <c r="V438" s="37">
        <f>(Таблица2[[#This Row],[Число нарушений кредитных договоров]]-MIN(O:O))/(MAX(O:O)-MIN(O:O))</f>
        <v>0</v>
      </c>
      <c r="W438" s="37">
        <f>((Таблица2[[#This Row],[Размер кредита]]-AVERAGE(D:D)))/STDEV(D:D)</f>
        <v>0.12969829555599036</v>
      </c>
      <c r="X438" s="37">
        <f>((Таблица2[[#This Row],[Годовой доход]]-AVERAGE(G:G)))/STDEV(G:G)</f>
        <v>-0.16692161800877287</v>
      </c>
      <c r="Y438" s="38">
        <f>(Таблица2[[#This Row],[Годовой доход]]-AVERAGE(G:G))/STDEV(G:G)</f>
        <v>-0.16692161800877287</v>
      </c>
      <c r="Z438" s="38">
        <f>(Таблица2[[#This Row],[Текущий баланс кредитов]]-AVERAGE(P:P))/STDEV(P:P)</f>
        <v>0.27012943037483206</v>
      </c>
      <c r="AA438" s="38">
        <f>(Таблица2[[#This Row],[Максимальный выданный кредит]]-AVERAGE(Q:Q))/STDEV(Q:Q)</f>
        <v>-7.1930536083984795E-2</v>
      </c>
    </row>
    <row r="439" spans="1:27" x14ac:dyDescent="0.2">
      <c r="A439" s="8">
        <v>632</v>
      </c>
      <c r="B439" s="8" t="s">
        <v>699</v>
      </c>
      <c r="C439" s="8" t="s">
        <v>34</v>
      </c>
      <c r="D439" s="21">
        <v>220286</v>
      </c>
      <c r="E439" s="8" t="s">
        <v>17</v>
      </c>
      <c r="F439" s="8">
        <v>734</v>
      </c>
      <c r="G439" s="22">
        <v>1731242</v>
      </c>
      <c r="H439" s="8" t="s">
        <v>74</v>
      </c>
      <c r="I439" s="8" t="s">
        <v>19</v>
      </c>
      <c r="J439" s="8" t="s">
        <v>20</v>
      </c>
      <c r="K439" s="23">
        <v>29575.4</v>
      </c>
      <c r="L439">
        <v>16</v>
      </c>
      <c r="M439" s="8"/>
      <c r="N439" s="8">
        <v>5</v>
      </c>
      <c r="O439" s="8">
        <v>0</v>
      </c>
      <c r="P439" s="8">
        <v>105564</v>
      </c>
      <c r="Q439" s="8">
        <v>165198</v>
      </c>
      <c r="R439" s="8">
        <f>(Таблица2[[#This Row],[Кредитный рейтинг]]-MIN(F:F))/(MAX(F:F)-MIN(F:F))</f>
        <v>0.89696969696969697</v>
      </c>
      <c r="S439">
        <f>(Таблица2[[#This Row],[Срок кредитной истории (лет)]]-MIN(L:L))/(MAX(L:L)-MIN(L:L))</f>
        <v>0.25219298245614036</v>
      </c>
      <c r="T439" s="8">
        <f>(Таблица2[[#This Row],[Срок с последнего нарушения кредитного договора (мес.)]]-MIN(M:M))/(MAX(M:M)-MIN(M:M))</f>
        <v>0</v>
      </c>
      <c r="U439">
        <f>(Таблица2[[#This Row],[Количество кредитных карт]]-MIN(N:N))/(MAX(N:N)-MIN(N:N))</f>
        <v>7.3170731707317069E-2</v>
      </c>
      <c r="V439" s="37">
        <f>(Таблица2[[#This Row],[Число нарушений кредитных договоров]]-MIN(O:O))/(MAX(O:O)-MIN(O:O))</f>
        <v>0</v>
      </c>
      <c r="W439" s="37">
        <f>((Таблица2[[#This Row],[Размер кредита]]-AVERAGE(D:D)))/STDEV(D:D)</f>
        <v>-0.48395191842744639</v>
      </c>
      <c r="X439" s="37">
        <f>((Таблица2[[#This Row],[Годовой доход]]-AVERAGE(G:G)))/STDEV(G:G)</f>
        <v>0.45838513371347989</v>
      </c>
      <c r="Y439" s="38">
        <f>(Таблица2[[#This Row],[Годовой доход]]-AVERAGE(G:G))/STDEV(G:G)</f>
        <v>0.45838513371347989</v>
      </c>
      <c r="Z439" s="38">
        <f>(Таблица2[[#This Row],[Текущий баланс кредитов]]-AVERAGE(P:P))/STDEV(P:P)</f>
        <v>-0.56720908496363087</v>
      </c>
      <c r="AA439" s="38">
        <f>(Таблица2[[#This Row],[Максимальный выданный кредит]]-AVERAGE(Q:Q))/STDEV(Q:Q)</f>
        <v>-0.13556871923437031</v>
      </c>
    </row>
    <row r="440" spans="1:27" x14ac:dyDescent="0.2">
      <c r="A440" s="8">
        <v>635</v>
      </c>
      <c r="B440" s="8" t="s">
        <v>700</v>
      </c>
      <c r="C440" s="8" t="s">
        <v>34</v>
      </c>
      <c r="D440" s="21">
        <v>329054</v>
      </c>
      <c r="E440" s="8" t="s">
        <v>17</v>
      </c>
      <c r="F440" s="8">
        <v>710</v>
      </c>
      <c r="G440" s="22">
        <v>1136694</v>
      </c>
      <c r="H440" s="8" t="s">
        <v>22</v>
      </c>
      <c r="I440" s="8" t="s">
        <v>32</v>
      </c>
      <c r="J440" s="8" t="s">
        <v>23</v>
      </c>
      <c r="K440" s="23">
        <v>15819.02</v>
      </c>
      <c r="L440">
        <v>21.5</v>
      </c>
      <c r="M440" s="8">
        <v>37</v>
      </c>
      <c r="N440" s="8">
        <v>14</v>
      </c>
      <c r="O440" s="8">
        <v>0</v>
      </c>
      <c r="P440" s="8">
        <v>108091</v>
      </c>
      <c r="Q440" s="8">
        <v>372526</v>
      </c>
      <c r="R440" s="8">
        <f>(Таблица2[[#This Row],[Кредитный рейтинг]]-MIN(F:F))/(MAX(F:F)-MIN(F:F))</f>
        <v>0.75151515151515147</v>
      </c>
      <c r="S440">
        <f>(Таблица2[[#This Row],[Срок кредитной истории (лет)]]-MIN(L:L))/(MAX(L:L)-MIN(L:L))</f>
        <v>0.37280701754385964</v>
      </c>
      <c r="T440" s="8">
        <f>(Таблица2[[#This Row],[Срок с последнего нарушения кредитного договора (мес.)]]-MIN(M:M))/(MAX(M:M)-MIN(M:M))</f>
        <v>0.45121951219512196</v>
      </c>
      <c r="U440">
        <f>(Таблица2[[#This Row],[Количество кредитных карт]]-MIN(N:N))/(MAX(N:N)-MIN(N:N))</f>
        <v>0.29268292682926828</v>
      </c>
      <c r="V440" s="37">
        <f>(Таблица2[[#This Row],[Число нарушений кредитных договоров]]-MIN(O:O))/(MAX(O:O)-MIN(O:O))</f>
        <v>0</v>
      </c>
      <c r="W440" s="37">
        <f>((Таблица2[[#This Row],[Размер кредита]]-AVERAGE(D:D)))/STDEV(D:D)</f>
        <v>9.7475191180470669E-2</v>
      </c>
      <c r="X440" s="37">
        <f>((Таблица2[[#This Row],[Годовой доход]]-AVERAGE(G:G)))/STDEV(G:G)</f>
        <v>-0.2623714183306019</v>
      </c>
      <c r="Y440" s="38">
        <f>(Таблица2[[#This Row],[Годовой доход]]-AVERAGE(G:G))/STDEV(G:G)</f>
        <v>-0.2623714183306019</v>
      </c>
      <c r="Z440" s="38">
        <f>(Таблица2[[#This Row],[Текущий баланс кредитов]]-AVERAGE(P:P))/STDEV(P:P)</f>
        <v>-0.558613374671873</v>
      </c>
      <c r="AA440" s="38">
        <f>(Таблица2[[#This Row],[Максимальный выданный кредит]]-AVERAGE(Q:Q))/STDEV(Q:Q)</f>
        <v>-8.3756517246531589E-2</v>
      </c>
    </row>
    <row r="441" spans="1:27" x14ac:dyDescent="0.2">
      <c r="A441" s="8">
        <v>636</v>
      </c>
      <c r="B441" s="8" t="s">
        <v>702</v>
      </c>
      <c r="C441" s="8" t="s">
        <v>16</v>
      </c>
      <c r="D441" s="21">
        <v>231264</v>
      </c>
      <c r="E441" s="8" t="s">
        <v>28</v>
      </c>
      <c r="F441" s="8">
        <v>656</v>
      </c>
      <c r="G441" s="22">
        <v>433371</v>
      </c>
      <c r="H441" s="8" t="s">
        <v>22</v>
      </c>
      <c r="I441" s="8" t="s">
        <v>19</v>
      </c>
      <c r="J441" s="8" t="s">
        <v>23</v>
      </c>
      <c r="K441" s="23">
        <v>7078.45</v>
      </c>
      <c r="L441">
        <v>15.8</v>
      </c>
      <c r="M441" s="8"/>
      <c r="N441" s="8">
        <v>9</v>
      </c>
      <c r="O441" s="8">
        <v>0</v>
      </c>
      <c r="P441" s="8">
        <v>331588</v>
      </c>
      <c r="Q441" s="8">
        <v>769428</v>
      </c>
      <c r="R441" s="8">
        <f>(Таблица2[[#This Row],[Кредитный рейтинг]]-MIN(F:F))/(MAX(F:F)-MIN(F:F))</f>
        <v>0.42424242424242425</v>
      </c>
      <c r="S441">
        <f>(Таблица2[[#This Row],[Срок кредитной истории (лет)]]-MIN(L:L))/(MAX(L:L)-MIN(L:L))</f>
        <v>0.24780701754385967</v>
      </c>
      <c r="T441" s="8">
        <f>(Таблица2[[#This Row],[Срок с последнего нарушения кредитного договора (мес.)]]-MIN(M:M))/(MAX(M:M)-MIN(M:M))</f>
        <v>0</v>
      </c>
      <c r="U441">
        <f>(Таблица2[[#This Row],[Количество кредитных карт]]-MIN(N:N))/(MAX(N:N)-MIN(N:N))</f>
        <v>0.17073170731707318</v>
      </c>
      <c r="V441" s="37">
        <f>(Таблица2[[#This Row],[Число нарушений кредитных договоров]]-MIN(O:O))/(MAX(O:O)-MIN(O:O))</f>
        <v>0</v>
      </c>
      <c r="W441" s="37">
        <f>((Таблица2[[#This Row],[Размер кредита]]-AVERAGE(D:D)))/STDEV(D:D)</f>
        <v>-0.42526823564137228</v>
      </c>
      <c r="X441" s="37">
        <f>((Таблица2[[#This Row],[Годовой доход]]-AVERAGE(G:G)))/STDEV(G:G)</f>
        <v>-1.1149933436474808</v>
      </c>
      <c r="Y441" s="38">
        <f>(Таблица2[[#This Row],[Годовой доход]]-AVERAGE(G:G))/STDEV(G:G)</f>
        <v>-1.1149933436474808</v>
      </c>
      <c r="Z441" s="38">
        <f>(Таблица2[[#This Row],[Текущий баланс кредитов]]-AVERAGE(P:P))/STDEV(P:P)</f>
        <v>0.20162226564352834</v>
      </c>
      <c r="AA441" s="38">
        <f>(Таблица2[[#This Row],[Максимальный выданный кредит]]-AVERAGE(Q:Q))/STDEV(Q:Q)</f>
        <v>1.5431082080993658E-2</v>
      </c>
    </row>
    <row r="442" spans="1:27" x14ac:dyDescent="0.2">
      <c r="A442" s="8">
        <v>638</v>
      </c>
      <c r="B442" s="8" t="s">
        <v>704</v>
      </c>
      <c r="C442" s="8" t="s">
        <v>16</v>
      </c>
      <c r="D442" s="21">
        <v>61358</v>
      </c>
      <c r="E442" s="8" t="s">
        <v>17</v>
      </c>
      <c r="F442" s="8">
        <v>726</v>
      </c>
      <c r="G442" s="22">
        <v>756884</v>
      </c>
      <c r="H442" s="8" t="s">
        <v>22</v>
      </c>
      <c r="I442" s="8" t="s">
        <v>25</v>
      </c>
      <c r="J442" s="8" t="s">
        <v>87</v>
      </c>
      <c r="K442" s="23">
        <v>19048.259999999998</v>
      </c>
      <c r="L442">
        <v>31.8</v>
      </c>
      <c r="M442" s="8">
        <v>27</v>
      </c>
      <c r="N442" s="8">
        <v>9</v>
      </c>
      <c r="O442" s="8">
        <v>0</v>
      </c>
      <c r="P442" s="8">
        <v>134615</v>
      </c>
      <c r="Q442" s="8">
        <v>251812</v>
      </c>
      <c r="R442" s="8">
        <f>(Таблица2[[#This Row],[Кредитный рейтинг]]-MIN(F:F))/(MAX(F:F)-MIN(F:F))</f>
        <v>0.84848484848484851</v>
      </c>
      <c r="S442">
        <f>(Таблица2[[#This Row],[Срок кредитной истории (лет)]]-MIN(L:L))/(MAX(L:L)-MIN(L:L))</f>
        <v>0.59868421052631582</v>
      </c>
      <c r="T442" s="8">
        <f>(Таблица2[[#This Row],[Срок с последнего нарушения кредитного договора (мес.)]]-MIN(M:M))/(MAX(M:M)-MIN(M:M))</f>
        <v>0.32926829268292684</v>
      </c>
      <c r="U442">
        <f>(Таблица2[[#This Row],[Количество кредитных карт]]-MIN(N:N))/(MAX(N:N)-MIN(N:N))</f>
        <v>0.17073170731707318</v>
      </c>
      <c r="V442" s="37">
        <f>(Таблица2[[#This Row],[Число нарушений кредитных договоров]]-MIN(O:O))/(MAX(O:O)-MIN(O:O))</f>
        <v>0</v>
      </c>
      <c r="W442" s="37">
        <f>((Таблица2[[#This Row],[Размер кредита]]-AVERAGE(D:D)))/STDEV(D:D)</f>
        <v>-1.3335128892623156</v>
      </c>
      <c r="X442" s="37">
        <f>((Таблица2[[#This Row],[Годовой доход]]-AVERAGE(G:G)))/STDEV(G:G)</f>
        <v>-0.72280614526915477</v>
      </c>
      <c r="Y442" s="38">
        <f>(Таблица2[[#This Row],[Годовой доход]]-AVERAGE(G:G))/STDEV(G:G)</f>
        <v>-0.72280614526915477</v>
      </c>
      <c r="Z442" s="38">
        <f>(Таблица2[[#This Row],[Текущий баланс кредитов]]-AVERAGE(P:P))/STDEV(P:P)</f>
        <v>-0.46839073130875986</v>
      </c>
      <c r="AA442" s="38">
        <f>(Таблица2[[#This Row],[Максимальный выданный кредит]]-AVERAGE(Q:Q))/STDEV(Q:Q)</f>
        <v>-0.11392349011445084</v>
      </c>
    </row>
    <row r="443" spans="1:27" x14ac:dyDescent="0.2">
      <c r="A443" s="7">
        <v>642</v>
      </c>
      <c r="B443" s="7" t="s">
        <v>705</v>
      </c>
      <c r="C443" s="7" t="s">
        <v>34</v>
      </c>
      <c r="D443" s="18">
        <v>220396</v>
      </c>
      <c r="E443" s="7" t="s">
        <v>28</v>
      </c>
      <c r="F443" s="7">
        <v>680</v>
      </c>
      <c r="G443" s="19">
        <v>1903420</v>
      </c>
      <c r="H443" s="7" t="s">
        <v>42</v>
      </c>
      <c r="I443" s="7" t="s">
        <v>32</v>
      </c>
      <c r="J443" s="7" t="s">
        <v>23</v>
      </c>
      <c r="K443" s="20">
        <v>18240.95</v>
      </c>
      <c r="L443">
        <v>22.1</v>
      </c>
      <c r="M443" s="7">
        <v>12</v>
      </c>
      <c r="N443" s="7">
        <v>9</v>
      </c>
      <c r="O443" s="7">
        <v>0</v>
      </c>
      <c r="P443" s="7">
        <v>57608</v>
      </c>
      <c r="Q443" s="7">
        <v>66110</v>
      </c>
      <c r="R443" s="8">
        <f>(Таблица2[[#This Row],[Кредитный рейтинг]]-MIN(F:F))/(MAX(F:F)-MIN(F:F))</f>
        <v>0.5696969696969697</v>
      </c>
      <c r="S443">
        <f>(Таблица2[[#This Row],[Срок кредитной истории (лет)]]-MIN(L:L))/(MAX(L:L)-MIN(L:L))</f>
        <v>0.38596491228070179</v>
      </c>
      <c r="T443" s="8">
        <f>(Таблица2[[#This Row],[Срок с последнего нарушения кредитного договора (мес.)]]-MIN(M:M))/(MAX(M:M)-MIN(M:M))</f>
        <v>0.14634146341463414</v>
      </c>
      <c r="U443">
        <f>(Таблица2[[#This Row],[Количество кредитных карт]]-MIN(N:N))/(MAX(N:N)-MIN(N:N))</f>
        <v>0.17073170731707318</v>
      </c>
      <c r="V443" s="37">
        <f>(Таблица2[[#This Row],[Число нарушений кредитных договоров]]-MIN(O:O))/(MAX(O:O)-MIN(O:O))</f>
        <v>0</v>
      </c>
      <c r="W443" s="37">
        <f>((Таблица2[[#This Row],[Размер кредита]]-AVERAGE(D:D)))/STDEV(D:D)</f>
        <v>-0.48336390557387854</v>
      </c>
      <c r="X443" s="37">
        <f>((Таблица2[[#This Row],[Годовой доход]]-AVERAGE(G:G)))/STDEV(G:G)</f>
        <v>0.66711247215856073</v>
      </c>
      <c r="Y443" s="38">
        <f>(Таблица2[[#This Row],[Годовой доход]]-AVERAGE(G:G))/STDEV(G:G)</f>
        <v>0.66711247215856073</v>
      </c>
      <c r="Z443" s="38">
        <f>(Таблица2[[#This Row],[Текущий баланс кредитов]]-AVERAGE(P:P))/STDEV(P:P)</f>
        <v>-0.73033369230496159</v>
      </c>
      <c r="AA443" s="38">
        <f>(Таблица2[[#This Row],[Максимальный выданный кредит]]-AVERAGE(Q:Q))/STDEV(Q:Q)</f>
        <v>-0.16033125719629998</v>
      </c>
    </row>
    <row r="444" spans="1:27" x14ac:dyDescent="0.2">
      <c r="A444" s="7">
        <v>646</v>
      </c>
      <c r="B444" s="7" t="s">
        <v>706</v>
      </c>
      <c r="C444" s="7" t="s">
        <v>34</v>
      </c>
      <c r="D444" s="18">
        <v>353782</v>
      </c>
      <c r="E444" s="7" t="s">
        <v>17</v>
      </c>
      <c r="F444" s="7">
        <v>646</v>
      </c>
      <c r="G444" s="19">
        <v>1524313</v>
      </c>
      <c r="H444" s="7" t="s">
        <v>22</v>
      </c>
      <c r="I444" s="7" t="s">
        <v>19</v>
      </c>
      <c r="J444" s="7" t="s">
        <v>23</v>
      </c>
      <c r="K444" s="20">
        <v>19816.05</v>
      </c>
      <c r="L444">
        <v>12.7</v>
      </c>
      <c r="M444" s="7">
        <v>42</v>
      </c>
      <c r="N444" s="7">
        <v>7</v>
      </c>
      <c r="O444" s="7">
        <v>0</v>
      </c>
      <c r="P444" s="7">
        <v>114399</v>
      </c>
      <c r="Q444" s="7">
        <v>129976</v>
      </c>
      <c r="R444" s="8">
        <f>(Таблица2[[#This Row],[Кредитный рейтинг]]-MIN(F:F))/(MAX(F:F)-MIN(F:F))</f>
        <v>0.36363636363636365</v>
      </c>
      <c r="S444">
        <f>(Таблица2[[#This Row],[Срок кредитной истории (лет)]]-MIN(L:L))/(MAX(L:L)-MIN(L:L))</f>
        <v>0.17982456140350875</v>
      </c>
      <c r="T444" s="8">
        <f>(Таблица2[[#This Row],[Срок с последнего нарушения кредитного договора (мес.)]]-MIN(M:M))/(MAX(M:M)-MIN(M:M))</f>
        <v>0.51219512195121952</v>
      </c>
      <c r="U444">
        <f>(Таблица2[[#This Row],[Количество кредитных карт]]-MIN(N:N))/(MAX(N:N)-MIN(N:N))</f>
        <v>0.12195121951219512</v>
      </c>
      <c r="V444" s="37">
        <f>(Таблица2[[#This Row],[Число нарушений кредитных договоров]]-MIN(O:O))/(MAX(O:O)-MIN(O:O))</f>
        <v>0</v>
      </c>
      <c r="W444" s="37">
        <f>((Таблица2[[#This Row],[Размер кредита]]-AVERAGE(D:D)))/STDEV(D:D)</f>
        <v>0.22966048066252948</v>
      </c>
      <c r="X444" s="37">
        <f>((Таблица2[[#This Row],[Годовой доход]]-AVERAGE(G:G)))/STDEV(G:G)</f>
        <v>0.2075299755800242</v>
      </c>
      <c r="Y444" s="38">
        <f>(Таблица2[[#This Row],[Годовой доход]]-AVERAGE(G:G))/STDEV(G:G)</f>
        <v>0.2075299755800242</v>
      </c>
      <c r="Z444" s="38">
        <f>(Таблица2[[#This Row],[Текущий баланс кредитов]]-AVERAGE(P:P))/STDEV(P:P)</f>
        <v>-0.53715641364282318</v>
      </c>
      <c r="AA444" s="38">
        <f>(Таблица2[[#This Row],[Максимальный выданный кредит]]-AVERAGE(Q:Q))/STDEV(Q:Q)</f>
        <v>-0.14437085584117523</v>
      </c>
    </row>
    <row r="445" spans="1:27" x14ac:dyDescent="0.2">
      <c r="A445" s="8">
        <v>651</v>
      </c>
      <c r="B445" s="8" t="s">
        <v>708</v>
      </c>
      <c r="C445" s="8" t="s">
        <v>34</v>
      </c>
      <c r="D445" s="21">
        <v>356444</v>
      </c>
      <c r="E445" s="8" t="s">
        <v>28</v>
      </c>
      <c r="F445" s="8">
        <v>713</v>
      </c>
      <c r="G445" s="22">
        <v>1269808</v>
      </c>
      <c r="H445" s="8" t="s">
        <v>22</v>
      </c>
      <c r="I445" s="8" t="s">
        <v>19</v>
      </c>
      <c r="J445" s="8" t="s">
        <v>80</v>
      </c>
      <c r="K445" s="23">
        <v>30189.48</v>
      </c>
      <c r="L445">
        <v>13</v>
      </c>
      <c r="M445" s="8"/>
      <c r="N445" s="8">
        <v>7</v>
      </c>
      <c r="O445" s="8">
        <v>0</v>
      </c>
      <c r="P445" s="8">
        <v>762489</v>
      </c>
      <c r="Q445" s="8">
        <v>955504</v>
      </c>
      <c r="R445" s="8">
        <f>(Таблица2[[#This Row],[Кредитный рейтинг]]-MIN(F:F))/(MAX(F:F)-MIN(F:F))</f>
        <v>0.76969696969696966</v>
      </c>
      <c r="S445">
        <f>(Таблица2[[#This Row],[Срок кредитной истории (лет)]]-MIN(L:L))/(MAX(L:L)-MIN(L:L))</f>
        <v>0.18640350877192982</v>
      </c>
      <c r="T445" s="8">
        <f>(Таблица2[[#This Row],[Срок с последнего нарушения кредитного договора (мес.)]]-MIN(M:M))/(MAX(M:M)-MIN(M:M))</f>
        <v>0</v>
      </c>
      <c r="U445">
        <f>(Таблица2[[#This Row],[Количество кредитных карт]]-MIN(N:N))/(MAX(N:N)-MIN(N:N))</f>
        <v>0.12195121951219512</v>
      </c>
      <c r="V445" s="37">
        <f>(Таблица2[[#This Row],[Число нарушений кредитных договоров]]-MIN(O:O))/(MAX(O:O)-MIN(O:O))</f>
        <v>0</v>
      </c>
      <c r="W445" s="37">
        <f>((Таблица2[[#This Row],[Размер кредита]]-AVERAGE(D:D)))/STDEV(D:D)</f>
        <v>0.24389039171887211</v>
      </c>
      <c r="X445" s="37">
        <f>((Таблица2[[#This Row],[Годовой доход]]-AVERAGE(G:G)))/STDEV(G:G)</f>
        <v>-0.101000447998861</v>
      </c>
      <c r="Y445" s="38">
        <f>(Таблица2[[#This Row],[Годовой доход]]-AVERAGE(G:G))/STDEV(G:G)</f>
        <v>-0.101000447998861</v>
      </c>
      <c r="Z445" s="38">
        <f>(Таблица2[[#This Row],[Текущий баланс кредитов]]-AVERAGE(P:P))/STDEV(P:P)</f>
        <v>1.6673524438899781</v>
      </c>
      <c r="AA445" s="38">
        <f>(Таблица2[[#This Row],[Максимальный выданный кредит]]-AVERAGE(Q:Q))/STDEV(Q:Q)</f>
        <v>6.1932313449111202E-2</v>
      </c>
    </row>
    <row r="446" spans="1:27" x14ac:dyDescent="0.2">
      <c r="A446" s="7">
        <v>652</v>
      </c>
      <c r="B446" s="7" t="s">
        <v>709</v>
      </c>
      <c r="C446" s="7" t="s">
        <v>16</v>
      </c>
      <c r="D446" s="18">
        <v>111034</v>
      </c>
      <c r="E446" s="7" t="s">
        <v>17</v>
      </c>
      <c r="F446" s="7">
        <v>699</v>
      </c>
      <c r="G446" s="19">
        <v>348707</v>
      </c>
      <c r="H446" s="7" t="s">
        <v>37</v>
      </c>
      <c r="I446" s="7" t="s">
        <v>32</v>
      </c>
      <c r="J446" s="7" t="s">
        <v>23</v>
      </c>
      <c r="K446" s="20">
        <v>5957.07</v>
      </c>
      <c r="L446">
        <v>21.7</v>
      </c>
      <c r="M446" s="7"/>
      <c r="N446" s="7">
        <v>5</v>
      </c>
      <c r="O446" s="7">
        <v>0</v>
      </c>
      <c r="P446" s="7">
        <v>116204</v>
      </c>
      <c r="Q446" s="7">
        <v>190586</v>
      </c>
      <c r="R446" s="8">
        <f>(Таблица2[[#This Row],[Кредитный рейтинг]]-MIN(F:F))/(MAX(F:F)-MIN(F:F))</f>
        <v>0.68484848484848482</v>
      </c>
      <c r="S446">
        <f>(Таблица2[[#This Row],[Срок кредитной истории (лет)]]-MIN(L:L))/(MAX(L:L)-MIN(L:L))</f>
        <v>0.3771929824561403</v>
      </c>
      <c r="T446" s="8">
        <f>(Таблица2[[#This Row],[Срок с последнего нарушения кредитного договора (мес.)]]-MIN(M:M))/(MAX(M:M)-MIN(M:M))</f>
        <v>0</v>
      </c>
      <c r="U446">
        <f>(Таблица2[[#This Row],[Количество кредитных карт]]-MIN(N:N))/(MAX(N:N)-MIN(N:N))</f>
        <v>7.3170731707317069E-2</v>
      </c>
      <c r="V446" s="37">
        <f>(Таблица2[[#This Row],[Число нарушений кредитных договоров]]-MIN(O:O))/(MAX(O:O)-MIN(O:O))</f>
        <v>0</v>
      </c>
      <c r="W446" s="37">
        <f>((Таблица2[[#This Row],[Размер кредита]]-AVERAGE(D:D)))/STDEV(D:D)</f>
        <v>-1.0679662845910622</v>
      </c>
      <c r="X446" s="37">
        <f>((Таблица2[[#This Row],[Годовой доход]]-AVERAGE(G:G)))/STDEV(G:G)</f>
        <v>-1.2176295188970152</v>
      </c>
      <c r="Y446" s="38">
        <f>(Таблица2[[#This Row],[Годовой доход]]-AVERAGE(G:G))/STDEV(G:G)</f>
        <v>-1.2176295188970152</v>
      </c>
      <c r="Z446" s="38">
        <f>(Таблица2[[#This Row],[Текущий баланс кредитов]]-AVERAGE(P:P))/STDEV(P:P)</f>
        <v>-0.53101662057728183</v>
      </c>
      <c r="AA446" s="38">
        <f>(Таблица2[[#This Row],[Максимальный выданный кредит]]-AVERAGE(Q:Q))/STDEV(Q:Q)</f>
        <v>-0.12922414356650463</v>
      </c>
    </row>
    <row r="447" spans="1:27" x14ac:dyDescent="0.2">
      <c r="A447" s="8">
        <v>653</v>
      </c>
      <c r="B447" s="8" t="s">
        <v>711</v>
      </c>
      <c r="C447" s="8" t="s">
        <v>16</v>
      </c>
      <c r="D447" s="21">
        <v>389620</v>
      </c>
      <c r="E447" s="8" t="s">
        <v>17</v>
      </c>
      <c r="F447" s="8">
        <v>743</v>
      </c>
      <c r="G447" s="22">
        <v>985530</v>
      </c>
      <c r="H447" s="8" t="s">
        <v>37</v>
      </c>
      <c r="I447" s="8" t="s">
        <v>32</v>
      </c>
      <c r="J447" s="8" t="s">
        <v>23</v>
      </c>
      <c r="K447" s="23">
        <v>20942.560000000001</v>
      </c>
      <c r="L447">
        <v>16.8</v>
      </c>
      <c r="M447" s="8"/>
      <c r="N447" s="8">
        <v>18</v>
      </c>
      <c r="O447" s="8">
        <v>0</v>
      </c>
      <c r="P447" s="8">
        <v>294481</v>
      </c>
      <c r="Q447" s="8">
        <v>538670</v>
      </c>
      <c r="R447" s="8">
        <f>(Таблица2[[#This Row],[Кредитный рейтинг]]-MIN(F:F))/(MAX(F:F)-MIN(F:F))</f>
        <v>0.95151515151515154</v>
      </c>
      <c r="S447">
        <f>(Таблица2[[#This Row],[Срок кредитной истории (лет)]]-MIN(L:L))/(MAX(L:L)-MIN(L:L))</f>
        <v>0.26973684210526316</v>
      </c>
      <c r="T447" s="8">
        <f>(Таблица2[[#This Row],[Срок с последнего нарушения кредитного договора (мес.)]]-MIN(M:M))/(MAX(M:M)-MIN(M:M))</f>
        <v>0</v>
      </c>
      <c r="U447">
        <f>(Таблица2[[#This Row],[Количество кредитных карт]]-MIN(N:N))/(MAX(N:N)-MIN(N:N))</f>
        <v>0.3902439024390244</v>
      </c>
      <c r="V447" s="37">
        <f>(Таблица2[[#This Row],[Число нарушений кредитных договоров]]-MIN(O:O))/(MAX(O:O)-MIN(O:O))</f>
        <v>0</v>
      </c>
      <c r="W447" s="37">
        <f>((Таблица2[[#This Row],[Размер кредита]]-AVERAGE(D:D)))/STDEV(D:D)</f>
        <v>0.4212350683549439</v>
      </c>
      <c r="X447" s="37">
        <f>((Таблица2[[#This Row],[Годовой доход]]-AVERAGE(G:G)))/STDEV(G:G)</f>
        <v>-0.4456239789870865</v>
      </c>
      <c r="Y447" s="38">
        <f>(Таблица2[[#This Row],[Годовой доход]]-AVERAGE(G:G))/STDEV(G:G)</f>
        <v>-0.4456239789870865</v>
      </c>
      <c r="Z447" s="38">
        <f>(Таблица2[[#This Row],[Текущий баланс кредитов]]-AVERAGE(P:P))/STDEV(P:P)</f>
        <v>7.5401046096135765E-2</v>
      </c>
      <c r="AA447" s="38">
        <f>(Таблица2[[#This Row],[Максимальный выданный кредит]]-AVERAGE(Q:Q))/STDEV(Q:Q)</f>
        <v>-4.2236382546599734E-2</v>
      </c>
    </row>
    <row r="448" spans="1:27" x14ac:dyDescent="0.2">
      <c r="A448" s="7">
        <v>654</v>
      </c>
      <c r="B448" s="7" t="s">
        <v>712</v>
      </c>
      <c r="C448" s="7" t="s">
        <v>16</v>
      </c>
      <c r="D448" s="18">
        <v>782320</v>
      </c>
      <c r="E448" s="7" t="s">
        <v>28</v>
      </c>
      <c r="F448" s="7">
        <v>614</v>
      </c>
      <c r="G448" s="19">
        <v>2374392</v>
      </c>
      <c r="H448" s="7" t="s">
        <v>22</v>
      </c>
      <c r="I448" s="7" t="s">
        <v>19</v>
      </c>
      <c r="J448" s="7" t="s">
        <v>78</v>
      </c>
      <c r="K448" s="20">
        <v>61932.02</v>
      </c>
      <c r="L448">
        <v>27.6</v>
      </c>
      <c r="M448" s="7">
        <v>23</v>
      </c>
      <c r="N448" s="7">
        <v>14</v>
      </c>
      <c r="O448" s="7">
        <v>0</v>
      </c>
      <c r="P448" s="7">
        <v>363641</v>
      </c>
      <c r="Q448" s="7">
        <v>487344</v>
      </c>
      <c r="R448" s="8">
        <f>(Таблица2[[#This Row],[Кредитный рейтинг]]-MIN(F:F))/(MAX(F:F)-MIN(F:F))</f>
        <v>0.16969696969696971</v>
      </c>
      <c r="S448">
        <f>(Таблица2[[#This Row],[Срок кредитной истории (лет)]]-MIN(L:L))/(MAX(L:L)-MIN(L:L))</f>
        <v>0.50657894736842102</v>
      </c>
      <c r="T448" s="8">
        <f>(Таблица2[[#This Row],[Срок с последнего нарушения кредитного договора (мес.)]]-MIN(M:M))/(MAX(M:M)-MIN(M:M))</f>
        <v>0.28048780487804881</v>
      </c>
      <c r="U448">
        <f>(Таблица2[[#This Row],[Количество кредитных карт]]-MIN(N:N))/(MAX(N:N)-MIN(N:N))</f>
        <v>0.29268292682926828</v>
      </c>
      <c r="V448" s="37">
        <f>(Таблица2[[#This Row],[Число нарушений кредитных договоров]]-MIN(O:O))/(MAX(O:O)-MIN(O:O))</f>
        <v>0</v>
      </c>
      <c r="W448" s="37">
        <f>((Таблица2[[#This Row],[Размер кредита]]-AVERAGE(D:D)))/STDEV(D:D)</f>
        <v>2.520440955592266</v>
      </c>
      <c r="X448" s="37">
        <f>((Таблица2[[#This Row],[Годовой доход]]-AVERAGE(G:G)))/STDEV(G:G)</f>
        <v>1.2380607468635556</v>
      </c>
      <c r="Y448" s="38">
        <f>(Таблица2[[#This Row],[Годовой доход]]-AVERAGE(G:G))/STDEV(G:G)</f>
        <v>1.2380607468635556</v>
      </c>
      <c r="Z448" s="38">
        <f>(Таблица2[[#This Row],[Текущий баланс кредитов]]-AVERAGE(P:P))/STDEV(P:P)</f>
        <v>0.31065206460740508</v>
      </c>
      <c r="AA448" s="38">
        <f>(Таблица2[[#This Row],[Максимальный выданный кредит]]-AVERAGE(Q:Q))/STDEV(Q:Q)</f>
        <v>-5.5062981362137477E-2</v>
      </c>
    </row>
    <row r="449" spans="1:27" x14ac:dyDescent="0.2">
      <c r="A449" s="8">
        <v>655</v>
      </c>
      <c r="B449" s="8" t="s">
        <v>713</v>
      </c>
      <c r="C449" s="8" t="s">
        <v>16</v>
      </c>
      <c r="D449" s="21">
        <v>523292</v>
      </c>
      <c r="E449" s="8" t="s">
        <v>28</v>
      </c>
      <c r="F449" s="8">
        <v>713</v>
      </c>
      <c r="G449" s="22">
        <v>1788945</v>
      </c>
      <c r="H449" s="8" t="s">
        <v>79</v>
      </c>
      <c r="I449" s="8" t="s">
        <v>25</v>
      </c>
      <c r="J449" s="8" t="s">
        <v>23</v>
      </c>
      <c r="K449" s="23">
        <v>33542.6</v>
      </c>
      <c r="L449">
        <v>19.399999999999999</v>
      </c>
      <c r="M449" s="8">
        <v>26</v>
      </c>
      <c r="N449" s="8">
        <v>13</v>
      </c>
      <c r="O449" s="8">
        <v>0</v>
      </c>
      <c r="P449" s="8">
        <v>303601</v>
      </c>
      <c r="Q449" s="8">
        <v>586850</v>
      </c>
      <c r="R449" s="8">
        <f>(Таблица2[[#This Row],[Кредитный рейтинг]]-MIN(F:F))/(MAX(F:F)-MIN(F:F))</f>
        <v>0.76969696969696966</v>
      </c>
      <c r="S449">
        <f>(Таблица2[[#This Row],[Срок кредитной истории (лет)]]-MIN(L:L))/(MAX(L:L)-MIN(L:L))</f>
        <v>0.32675438596491224</v>
      </c>
      <c r="T449" s="8">
        <f>(Таблица2[[#This Row],[Срок с последнего нарушения кредитного договора (мес.)]]-MIN(M:M))/(MAX(M:M)-MIN(M:M))</f>
        <v>0.31707317073170732</v>
      </c>
      <c r="U449">
        <f>(Таблица2[[#This Row],[Количество кредитных карт]]-MIN(N:N))/(MAX(N:N)-MIN(N:N))</f>
        <v>0.26829268292682928</v>
      </c>
      <c r="V449" s="37">
        <f>(Таблица2[[#This Row],[Число нарушений кредитных договоров]]-MIN(O:O))/(MAX(O:O)-MIN(O:O))</f>
        <v>0</v>
      </c>
      <c r="W449" s="37">
        <f>((Таблица2[[#This Row],[Размер кредита]]-AVERAGE(D:D)))/STDEV(D:D)</f>
        <v>1.1357882880106285</v>
      </c>
      <c r="X449" s="37">
        <f>((Таблица2[[#This Row],[Годовой доход]]-AVERAGE(G:G)))/STDEV(G:G)</f>
        <v>0.52833712299373925</v>
      </c>
      <c r="Y449" s="38">
        <f>(Таблица2[[#This Row],[Годовой доход]]-AVERAGE(G:G))/STDEV(G:G)</f>
        <v>0.52833712299373925</v>
      </c>
      <c r="Z449" s="38">
        <f>(Таблица2[[#This Row],[Текущий баланс кредитов]]-AVERAGE(P:P))/STDEV(P:P)</f>
        <v>0.10642315842729215</v>
      </c>
      <c r="AA449" s="38">
        <f>(Таблица2[[#This Row],[Максимальный выданный кредит]]-AVERAGE(Q:Q))/STDEV(Q:Q)</f>
        <v>-3.0195983315554873E-2</v>
      </c>
    </row>
    <row r="450" spans="1:27" x14ac:dyDescent="0.2">
      <c r="A450" s="8">
        <v>658</v>
      </c>
      <c r="B450" s="8" t="s">
        <v>715</v>
      </c>
      <c r="C450" s="8" t="s">
        <v>16</v>
      </c>
      <c r="D450" s="21">
        <v>268620</v>
      </c>
      <c r="E450" s="8" t="s">
        <v>17</v>
      </c>
      <c r="F450" s="8">
        <v>740</v>
      </c>
      <c r="G450" s="22">
        <v>5316447</v>
      </c>
      <c r="H450" s="8" t="s">
        <v>22</v>
      </c>
      <c r="I450" s="8" t="s">
        <v>25</v>
      </c>
      <c r="J450" s="8" t="s">
        <v>80</v>
      </c>
      <c r="K450" s="23">
        <v>36329.14</v>
      </c>
      <c r="L450">
        <v>20</v>
      </c>
      <c r="M450" s="8"/>
      <c r="N450" s="8">
        <v>14</v>
      </c>
      <c r="O450" s="8">
        <v>0</v>
      </c>
      <c r="P450" s="8">
        <v>1385062</v>
      </c>
      <c r="Q450" s="8">
        <v>2187922</v>
      </c>
      <c r="R450" s="8">
        <f>(Таблица2[[#This Row],[Кредитный рейтинг]]-MIN(F:F))/(MAX(F:F)-MIN(F:F))</f>
        <v>0.93333333333333335</v>
      </c>
      <c r="S450">
        <f>(Таблица2[[#This Row],[Срок кредитной истории (лет)]]-MIN(L:L))/(MAX(L:L)-MIN(L:L))</f>
        <v>0.33991228070175439</v>
      </c>
      <c r="T450" s="8">
        <f>(Таблица2[[#This Row],[Срок с последнего нарушения кредитного договора (мес.)]]-MIN(M:M))/(MAX(M:M)-MIN(M:M))</f>
        <v>0</v>
      </c>
      <c r="U450">
        <f>(Таблица2[[#This Row],[Количество кредитных карт]]-MIN(N:N))/(MAX(N:N)-MIN(N:N))</f>
        <v>0.29268292682926828</v>
      </c>
      <c r="V450" s="37">
        <f>(Таблица2[[#This Row],[Число нарушений кредитных договоров]]-MIN(O:O))/(MAX(O:O)-MIN(O:O))</f>
        <v>0</v>
      </c>
      <c r="W450" s="37">
        <f>((Таблица2[[#This Row],[Размер кредита]]-AVERAGE(D:D)))/STDEV(D:D)</f>
        <v>-0.22557907056972112</v>
      </c>
      <c r="X450" s="37">
        <f>((Таблица2[[#This Row],[Годовой доход]]-AVERAGE(G:G)))/STDEV(G:G)</f>
        <v>4.8046448035319003</v>
      </c>
      <c r="Y450" s="38">
        <f>(Таблица2[[#This Row],[Годовой доход]]-AVERAGE(G:G))/STDEV(G:G)</f>
        <v>4.8046448035319003</v>
      </c>
      <c r="Z450" s="38">
        <f>(Таблица2[[#This Row],[Текущий баланс кредитов]]-AVERAGE(P:P))/STDEV(P:P)</f>
        <v>3.7850640162962308</v>
      </c>
      <c r="AA450" s="38">
        <f>(Таблица2[[#This Row],[Максимальный выданный кредит]]-AVERAGE(Q:Q))/STDEV(Q:Q)</f>
        <v>0.36991912830020796</v>
      </c>
    </row>
    <row r="451" spans="1:27" x14ac:dyDescent="0.2">
      <c r="A451" s="8">
        <v>660</v>
      </c>
      <c r="B451" s="24" t="s">
        <v>717</v>
      </c>
      <c r="C451" s="8" t="s">
        <v>16</v>
      </c>
      <c r="D451" s="21">
        <v>215622</v>
      </c>
      <c r="E451" s="8" t="s">
        <v>17</v>
      </c>
      <c r="F451" s="8">
        <v>743</v>
      </c>
      <c r="G451" s="22">
        <v>1899430</v>
      </c>
      <c r="H451" s="8" t="s">
        <v>18</v>
      </c>
      <c r="I451" s="8" t="s">
        <v>19</v>
      </c>
      <c r="J451" s="8" t="s">
        <v>23</v>
      </c>
      <c r="K451" s="23">
        <v>34189.74</v>
      </c>
      <c r="L451">
        <v>17.5</v>
      </c>
      <c r="M451" s="8">
        <v>20</v>
      </c>
      <c r="N451" s="8">
        <v>13</v>
      </c>
      <c r="O451" s="8">
        <v>0</v>
      </c>
      <c r="P451" s="8">
        <v>324235</v>
      </c>
      <c r="Q451" s="8">
        <v>1191806</v>
      </c>
      <c r="R451" s="8">
        <f>(Таблица2[[#This Row],[Кредитный рейтинг]]-MIN(F:F))/(MAX(F:F)-MIN(F:F))</f>
        <v>0.95151515151515154</v>
      </c>
      <c r="S451">
        <f>(Таблица2[[#This Row],[Срок кредитной истории (лет)]]-MIN(L:L))/(MAX(L:L)-MIN(L:L))</f>
        <v>0.28508771929824561</v>
      </c>
      <c r="T451" s="8">
        <f>(Таблица2[[#This Row],[Срок с последнего нарушения кредитного договора (мес.)]]-MIN(M:M))/(MAX(M:M)-MIN(M:M))</f>
        <v>0.24390243902439024</v>
      </c>
      <c r="U451">
        <f>(Таблица2[[#This Row],[Количество кредитных карт]]-MIN(N:N))/(MAX(N:N)-MIN(N:N))</f>
        <v>0.26829268292682928</v>
      </c>
      <c r="V451" s="37">
        <f>(Таблица2[[#This Row],[Число нарушений кредитных договоров]]-MIN(O:O))/(MAX(O:O)-MIN(O:O))</f>
        <v>0</v>
      </c>
      <c r="W451" s="37">
        <f>((Таблица2[[#This Row],[Размер кредита]]-AVERAGE(D:D)))/STDEV(D:D)</f>
        <v>-0.50888366341872437</v>
      </c>
      <c r="X451" s="37">
        <f>((Таблица2[[#This Row],[Годовой доход]]-AVERAGE(G:G)))/STDEV(G:G)</f>
        <v>0.66227548903414368</v>
      </c>
      <c r="Y451" s="38">
        <f>(Таблица2[[#This Row],[Годовой доход]]-AVERAGE(G:G))/STDEV(G:G)</f>
        <v>0.66227548903414368</v>
      </c>
      <c r="Z451" s="38">
        <f>(Таблица2[[#This Row],[Текущий баланс кредитов]]-AVERAGE(P:P))/STDEV(P:P)</f>
        <v>0.1766106875765335</v>
      </c>
      <c r="AA451" s="38">
        <f>(Таблица2[[#This Row],[Максимальный выданный кредит]]-AVERAGE(Q:Q))/STDEV(Q:Q)</f>
        <v>0.12098524867315359</v>
      </c>
    </row>
    <row r="452" spans="1:27" x14ac:dyDescent="0.2">
      <c r="A452" s="8">
        <v>661</v>
      </c>
      <c r="B452" s="8" t="s">
        <v>718</v>
      </c>
      <c r="C452" s="8" t="s">
        <v>16</v>
      </c>
      <c r="D452" s="21">
        <v>222112</v>
      </c>
      <c r="E452" s="8" t="s">
        <v>17</v>
      </c>
      <c r="F452" s="8">
        <v>741</v>
      </c>
      <c r="G452" s="22">
        <v>1822328</v>
      </c>
      <c r="H452" s="8" t="s">
        <v>22</v>
      </c>
      <c r="I452" s="8" t="s">
        <v>19</v>
      </c>
      <c r="J452" s="8" t="s">
        <v>23</v>
      </c>
      <c r="K452" s="23">
        <v>6499.52</v>
      </c>
      <c r="L452">
        <v>16.8</v>
      </c>
      <c r="M452" s="8">
        <v>37</v>
      </c>
      <c r="N452" s="8">
        <v>26</v>
      </c>
      <c r="O452" s="8">
        <v>0</v>
      </c>
      <c r="P452" s="8">
        <v>237595</v>
      </c>
      <c r="Q452" s="8">
        <v>2116224</v>
      </c>
      <c r="R452" s="8">
        <f>(Таблица2[[#This Row],[Кредитный рейтинг]]-MIN(F:F))/(MAX(F:F)-MIN(F:F))</f>
        <v>0.93939393939393945</v>
      </c>
      <c r="S452">
        <f>(Таблица2[[#This Row],[Срок кредитной истории (лет)]]-MIN(L:L))/(MAX(L:L)-MIN(L:L))</f>
        <v>0.26973684210526316</v>
      </c>
      <c r="T452" s="8">
        <f>(Таблица2[[#This Row],[Срок с последнего нарушения кредитного договора (мес.)]]-MIN(M:M))/(MAX(M:M)-MIN(M:M))</f>
        <v>0.45121951219512196</v>
      </c>
      <c r="U452">
        <f>(Таблица2[[#This Row],[Количество кредитных карт]]-MIN(N:N))/(MAX(N:N)-MIN(N:N))</f>
        <v>0.58536585365853655</v>
      </c>
      <c r="V452" s="37">
        <f>(Таблица2[[#This Row],[Число нарушений кредитных договоров]]-MIN(O:O))/(MAX(O:O)-MIN(O:O))</f>
        <v>0</v>
      </c>
      <c r="W452" s="37">
        <f>((Таблица2[[#This Row],[Размер кредита]]-AVERAGE(D:D)))/STDEV(D:D)</f>
        <v>-0.47419090505821965</v>
      </c>
      <c r="X452" s="37">
        <f>((Таблица2[[#This Row],[Годовой доход]]-AVERAGE(G:G)))/STDEV(G:G)</f>
        <v>0.56880654846802825</v>
      </c>
      <c r="Y452" s="38">
        <f>(Таблица2[[#This Row],[Годовой доход]]-AVERAGE(G:G))/STDEV(G:G)</f>
        <v>0.56880654846802825</v>
      </c>
      <c r="Z452" s="38">
        <f>(Таблица2[[#This Row],[Текущий баланс кредитов]]-AVERAGE(P:P))/STDEV(P:P)</f>
        <v>-0.11809937956945224</v>
      </c>
      <c r="AA452" s="38">
        <f>(Таблица2[[#This Row],[Максимальный выданный кредит]]-AVERAGE(Q:Q))/STDEV(Q:Q)</f>
        <v>0.35200147483263938</v>
      </c>
    </row>
    <row r="453" spans="1:27" x14ac:dyDescent="0.2">
      <c r="A453" s="8">
        <v>664</v>
      </c>
      <c r="B453" s="8" t="s">
        <v>719</v>
      </c>
      <c r="C453" s="8" t="s">
        <v>34</v>
      </c>
      <c r="D453" s="21">
        <v>429572</v>
      </c>
      <c r="E453" s="8" t="s">
        <v>28</v>
      </c>
      <c r="F453" s="8">
        <v>700</v>
      </c>
      <c r="G453" s="22">
        <v>1597577</v>
      </c>
      <c r="H453" s="8" t="s">
        <v>74</v>
      </c>
      <c r="I453" s="8" t="s">
        <v>25</v>
      </c>
      <c r="J453" s="8" t="s">
        <v>23</v>
      </c>
      <c r="K453" s="23">
        <v>23430.99</v>
      </c>
      <c r="L453">
        <v>25.6</v>
      </c>
      <c r="M453" s="8"/>
      <c r="N453" s="8">
        <v>15</v>
      </c>
      <c r="O453" s="8">
        <v>0</v>
      </c>
      <c r="P453" s="8">
        <v>129713</v>
      </c>
      <c r="Q453" s="8">
        <v>181830</v>
      </c>
      <c r="R453" s="8">
        <f>(Таблица2[[#This Row],[Кредитный рейтинг]]-MIN(F:F))/(MAX(F:F)-MIN(F:F))</f>
        <v>0.69090909090909092</v>
      </c>
      <c r="S453">
        <f>(Таблица2[[#This Row],[Срок кредитной истории (лет)]]-MIN(L:L))/(MAX(L:L)-MIN(L:L))</f>
        <v>0.46271929824561403</v>
      </c>
      <c r="T453" s="8">
        <f>(Таблица2[[#This Row],[Срок с последнего нарушения кредитного договора (мес.)]]-MIN(M:M))/(MAX(M:M)-MIN(M:M))</f>
        <v>0</v>
      </c>
      <c r="U453">
        <f>(Таблица2[[#This Row],[Количество кредитных карт]]-MIN(N:N))/(MAX(N:N)-MIN(N:N))</f>
        <v>0.31707317073170732</v>
      </c>
      <c r="V453" s="37">
        <f>(Таблица2[[#This Row],[Число нарушений кредитных договоров]]-MIN(O:O))/(MAX(O:O)-MIN(O:O))</f>
        <v>0</v>
      </c>
      <c r="W453" s="37">
        <f>((Таблица2[[#This Row],[Размер кредита]]-AVERAGE(D:D)))/STDEV(D:D)</f>
        <v>0.63480133677079698</v>
      </c>
      <c r="X453" s="37">
        <f>((Таблица2[[#This Row],[Годовой доход]]-AVERAGE(G:G)))/STDEV(G:G)</f>
        <v>0.29634619904550996</v>
      </c>
      <c r="Y453" s="38">
        <f>(Таблица2[[#This Row],[Годовой доход]]-AVERAGE(G:G))/STDEV(G:G)</f>
        <v>0.29634619904550996</v>
      </c>
      <c r="Z453" s="38">
        <f>(Таблица2[[#This Row],[Текущий баланс кредитов]]-AVERAGE(P:P))/STDEV(P:P)</f>
        <v>-0.48506511668675639</v>
      </c>
      <c r="AA453" s="38">
        <f>(Таблица2[[#This Row],[Максимальный выданный кредит]]-AVERAGE(Q:Q))/STDEV(Q:Q)</f>
        <v>-0.1314123074450233</v>
      </c>
    </row>
    <row r="454" spans="1:27" x14ac:dyDescent="0.2">
      <c r="A454" s="8">
        <v>667</v>
      </c>
      <c r="B454" s="8" t="s">
        <v>720</v>
      </c>
      <c r="C454" s="8" t="s">
        <v>16</v>
      </c>
      <c r="D454" s="21">
        <v>318538</v>
      </c>
      <c r="E454" s="8" t="s">
        <v>17</v>
      </c>
      <c r="F454" s="8">
        <v>749</v>
      </c>
      <c r="G454" s="22">
        <v>1623892</v>
      </c>
      <c r="H454" s="8" t="s">
        <v>18</v>
      </c>
      <c r="I454" s="8" t="s">
        <v>32</v>
      </c>
      <c r="J454" s="8" t="s">
        <v>23</v>
      </c>
      <c r="K454" s="23">
        <v>5264.14</v>
      </c>
      <c r="L454">
        <v>21</v>
      </c>
      <c r="M454" s="8"/>
      <c r="N454" s="8">
        <v>6</v>
      </c>
      <c r="O454" s="8">
        <v>0</v>
      </c>
      <c r="P454" s="8">
        <v>213199</v>
      </c>
      <c r="Q454" s="8">
        <v>599192</v>
      </c>
      <c r="R454" s="8">
        <f>(Таблица2[[#This Row],[Кредитный рейтинг]]-MIN(F:F))/(MAX(F:F)-MIN(F:F))</f>
        <v>0.98787878787878791</v>
      </c>
      <c r="S454">
        <f>(Таблица2[[#This Row],[Срок кредитной истории (лет)]]-MIN(L:L))/(MAX(L:L)-MIN(L:L))</f>
        <v>0.36184210526315791</v>
      </c>
      <c r="T454" s="8">
        <f>(Таблица2[[#This Row],[Срок с последнего нарушения кредитного договора (мес.)]]-MIN(M:M))/(MAX(M:M)-MIN(M:M))</f>
        <v>0</v>
      </c>
      <c r="U454">
        <f>(Таблица2[[#This Row],[Количество кредитных карт]]-MIN(N:N))/(MAX(N:N)-MIN(N:N))</f>
        <v>9.7560975609756101E-2</v>
      </c>
      <c r="V454" s="37">
        <f>(Таблица2[[#This Row],[Число нарушений кредитных договоров]]-MIN(O:O))/(MAX(O:O)-MIN(O:O))</f>
        <v>0</v>
      </c>
      <c r="W454" s="37">
        <f>((Таблица2[[#This Row],[Размер кредита]]-AVERAGE(D:D)))/STDEV(D:D)</f>
        <v>4.1261162379381593E-2</v>
      </c>
      <c r="X454" s="37">
        <f>((Таблица2[[#This Row],[Годовой доход]]-AVERAGE(G:G)))/STDEV(G:G)</f>
        <v>0.32824725441368879</v>
      </c>
      <c r="Y454" s="38">
        <f>(Таблица2[[#This Row],[Годовой доход]]-AVERAGE(G:G))/STDEV(G:G)</f>
        <v>0.32824725441368879</v>
      </c>
      <c r="Z454" s="38">
        <f>(Таблица2[[#This Row],[Текущий баланс кредитов]]-AVERAGE(P:P))/STDEV(P:P)</f>
        <v>-0.20108353005529558</v>
      </c>
      <c r="AA454" s="38">
        <f>(Таблица2[[#This Row],[Максимальный выданный кредит]]-AVERAGE(Q:Q))/STDEV(Q:Q)</f>
        <v>-2.7111661868698178E-2</v>
      </c>
    </row>
    <row r="455" spans="1:27" x14ac:dyDescent="0.2">
      <c r="A455" s="8">
        <v>668</v>
      </c>
      <c r="B455" s="8" t="s">
        <v>721</v>
      </c>
      <c r="C455" s="8" t="s">
        <v>16</v>
      </c>
      <c r="D455" s="21">
        <v>135014</v>
      </c>
      <c r="E455" s="8" t="s">
        <v>17</v>
      </c>
      <c r="F455" s="8">
        <v>741</v>
      </c>
      <c r="G455" s="22">
        <v>1865591</v>
      </c>
      <c r="H455" s="8" t="s">
        <v>42</v>
      </c>
      <c r="I455" s="8" t="s">
        <v>19</v>
      </c>
      <c r="J455" s="8" t="s">
        <v>20</v>
      </c>
      <c r="K455" s="23">
        <v>37156.21</v>
      </c>
      <c r="L455">
        <v>16.5</v>
      </c>
      <c r="M455" s="8">
        <v>52</v>
      </c>
      <c r="N455" s="8">
        <v>8</v>
      </c>
      <c r="O455" s="8">
        <v>0</v>
      </c>
      <c r="P455" s="8">
        <v>313633</v>
      </c>
      <c r="Q455" s="8">
        <v>465586</v>
      </c>
      <c r="R455" s="8">
        <f>(Таблица2[[#This Row],[Кредитный рейтинг]]-MIN(F:F))/(MAX(F:F)-MIN(F:F))</f>
        <v>0.93939393939393945</v>
      </c>
      <c r="S455">
        <f>(Таблица2[[#This Row],[Срок кредитной истории (лет)]]-MIN(L:L))/(MAX(L:L)-MIN(L:L))</f>
        <v>0.26315789473684209</v>
      </c>
      <c r="T455" s="8">
        <f>(Таблица2[[#This Row],[Срок с последнего нарушения кредитного договора (мес.)]]-MIN(M:M))/(MAX(M:M)-MIN(M:M))</f>
        <v>0.63414634146341464</v>
      </c>
      <c r="U455">
        <f>(Таблица2[[#This Row],[Количество кредитных карт]]-MIN(N:N))/(MAX(N:N)-MIN(N:N))</f>
        <v>0.14634146341463414</v>
      </c>
      <c r="V455" s="37">
        <f>(Таблица2[[#This Row],[Число нарушений кредитных договоров]]-MIN(O:O))/(MAX(O:O)-MIN(O:O))</f>
        <v>0</v>
      </c>
      <c r="W455" s="37">
        <f>((Таблица2[[#This Row],[Размер кредита]]-AVERAGE(D:D)))/STDEV(D:D)</f>
        <v>-0.93977948251326493</v>
      </c>
      <c r="X455" s="37">
        <f>((Таблица2[[#This Row],[Годовой доход]]-AVERAGE(G:G)))/STDEV(G:G)</f>
        <v>0.62125326548849269</v>
      </c>
      <c r="Y455" s="38">
        <f>(Таблица2[[#This Row],[Годовой доход]]-AVERAGE(G:G))/STDEV(G:G)</f>
        <v>0.62125326548849269</v>
      </c>
      <c r="Z455" s="38">
        <f>(Таблица2[[#This Row],[Текущий баланс кредитов]]-AVERAGE(P:P))/STDEV(P:P)</f>
        <v>0.14054748199156419</v>
      </c>
      <c r="AA455" s="38">
        <f>(Таблица2[[#This Row],[Максимальный выданный кредит]]-AVERAGE(Q:Q))/STDEV(Q:Q)</f>
        <v>-6.0500403663280564E-2</v>
      </c>
    </row>
    <row r="456" spans="1:27" x14ac:dyDescent="0.2">
      <c r="A456" s="7">
        <v>669</v>
      </c>
      <c r="B456" s="7" t="s">
        <v>722</v>
      </c>
      <c r="C456" s="7" t="s">
        <v>16</v>
      </c>
      <c r="D456" s="18">
        <v>333036</v>
      </c>
      <c r="E456" s="7" t="s">
        <v>17</v>
      </c>
      <c r="F456" s="7">
        <v>727</v>
      </c>
      <c r="G456" s="19">
        <v>1629858</v>
      </c>
      <c r="H456" s="7" t="s">
        <v>22</v>
      </c>
      <c r="I456" s="7" t="s">
        <v>19</v>
      </c>
      <c r="J456" s="7" t="s">
        <v>23</v>
      </c>
      <c r="K456" s="20">
        <v>7904.76</v>
      </c>
      <c r="L456">
        <v>17</v>
      </c>
      <c r="M456" s="7"/>
      <c r="N456" s="7">
        <v>9</v>
      </c>
      <c r="O456" s="7">
        <v>0</v>
      </c>
      <c r="P456" s="7">
        <v>281979</v>
      </c>
      <c r="Q456" s="7">
        <v>528330</v>
      </c>
      <c r="R456" s="8">
        <f>(Таблица2[[#This Row],[Кредитный рейтинг]]-MIN(F:F))/(MAX(F:F)-MIN(F:F))</f>
        <v>0.8545454545454545</v>
      </c>
      <c r="S456">
        <f>(Таблица2[[#This Row],[Срок кредитной истории (лет)]]-MIN(L:L))/(MAX(L:L)-MIN(L:L))</f>
        <v>0.27412280701754382</v>
      </c>
      <c r="T456" s="8">
        <f>(Таблица2[[#This Row],[Срок с последнего нарушения кредитного договора (мес.)]]-MIN(M:M))/(MAX(M:M)-MIN(M:M))</f>
        <v>0</v>
      </c>
      <c r="U456">
        <f>(Таблица2[[#This Row],[Количество кредитных карт]]-MIN(N:N))/(MAX(N:N)-MIN(N:N))</f>
        <v>0.17073170731707318</v>
      </c>
      <c r="V456" s="37">
        <f>(Таблица2[[#This Row],[Число нарушений кредитных договоров]]-MIN(O:O))/(MAX(O:O)-MIN(O:O))</f>
        <v>0</v>
      </c>
      <c r="W456" s="37">
        <f>((Таблица2[[#This Row],[Размер кредита]]-AVERAGE(D:D)))/STDEV(D:D)</f>
        <v>0.11876125647962782</v>
      </c>
      <c r="X456" s="37">
        <f>((Таблица2[[#This Row],[Годовой доход]]-AVERAGE(G:G)))/STDEV(G:G)</f>
        <v>0.33547969584734089</v>
      </c>
      <c r="Y456" s="38">
        <f>(Таблица2[[#This Row],[Годовой доход]]-AVERAGE(G:G))/STDEV(G:G)</f>
        <v>0.33547969584734089</v>
      </c>
      <c r="Z456" s="38">
        <f>(Таблица2[[#This Row],[Текущий баланс кредитов]]-AVERAGE(P:P))/STDEV(P:P)</f>
        <v>3.2874900442175538E-2</v>
      </c>
      <c r="AA456" s="38">
        <f>(Таблица2[[#This Row],[Максимальный выданный кредит]]-AVERAGE(Q:Q))/STDEV(Q:Q)</f>
        <v>-4.4820395166960958E-2</v>
      </c>
    </row>
    <row r="457" spans="1:27" x14ac:dyDescent="0.2">
      <c r="A457" s="7">
        <v>670</v>
      </c>
      <c r="B457" s="7" t="s">
        <v>723</v>
      </c>
      <c r="C457" s="7" t="s">
        <v>16</v>
      </c>
      <c r="D457" s="18">
        <v>351076</v>
      </c>
      <c r="E457" s="7" t="s">
        <v>28</v>
      </c>
      <c r="F457" s="7">
        <v>716</v>
      </c>
      <c r="G457" s="19">
        <v>758024</v>
      </c>
      <c r="H457" s="7" t="s">
        <v>79</v>
      </c>
      <c r="I457" s="7" t="s">
        <v>19</v>
      </c>
      <c r="J457" s="7" t="s">
        <v>23</v>
      </c>
      <c r="K457" s="20">
        <v>8780.4699999999993</v>
      </c>
      <c r="L457">
        <v>14.8</v>
      </c>
      <c r="M457" s="7"/>
      <c r="N457" s="7">
        <v>8</v>
      </c>
      <c r="O457" s="7">
        <v>1</v>
      </c>
      <c r="P457" s="7">
        <v>97983</v>
      </c>
      <c r="Q457" s="7">
        <v>144892</v>
      </c>
      <c r="R457" s="8">
        <f>(Таблица2[[#This Row],[Кредитный рейтинг]]-MIN(F:F))/(MAX(F:F)-MIN(F:F))</f>
        <v>0.78787878787878785</v>
      </c>
      <c r="S457">
        <f>(Таблица2[[#This Row],[Срок кредитной истории (лет)]]-MIN(L:L))/(MAX(L:L)-MIN(L:L))</f>
        <v>0.22587719298245615</v>
      </c>
      <c r="T457" s="8">
        <f>(Таблица2[[#This Row],[Срок с последнего нарушения кредитного договора (мес.)]]-MIN(M:M))/(MAX(M:M)-MIN(M:M))</f>
        <v>0</v>
      </c>
      <c r="U457">
        <f>(Таблица2[[#This Row],[Количество кредитных карт]]-MIN(N:N))/(MAX(N:N)-MIN(N:N))</f>
        <v>0.14634146341463414</v>
      </c>
      <c r="V457" s="37">
        <f>(Таблица2[[#This Row],[Число нарушений кредитных договоров]]-MIN(O:O))/(MAX(O:O)-MIN(O:O))</f>
        <v>0.14285714285714285</v>
      </c>
      <c r="W457" s="37">
        <f>((Таблица2[[#This Row],[Размер кредита]]-AVERAGE(D:D)))/STDEV(D:D)</f>
        <v>0.2151953644647597</v>
      </c>
      <c r="X457" s="37">
        <f>((Таблица2[[#This Row],[Годовой доход]]-AVERAGE(G:G)))/STDEV(G:G)</f>
        <v>-0.72142415009074989</v>
      </c>
      <c r="Y457" s="38">
        <f>(Таблица2[[#This Row],[Годовой доход]]-AVERAGE(G:G))/STDEV(G:G)</f>
        <v>-0.72142415009074989</v>
      </c>
      <c r="Z457" s="38">
        <f>(Таблица2[[#This Row],[Текущий баланс кредитов]]-AVERAGE(P:P))/STDEV(P:P)</f>
        <v>-0.59299621583890472</v>
      </c>
      <c r="AA457" s="38">
        <f>(Таблица2[[#This Row],[Максимальный выданный кредит]]-AVERAGE(Q:Q))/STDEV(Q:Q)</f>
        <v>-0.14064328018882435</v>
      </c>
    </row>
    <row r="458" spans="1:27" x14ac:dyDescent="0.2">
      <c r="A458" s="8">
        <v>672</v>
      </c>
      <c r="B458" s="8" t="s">
        <v>725</v>
      </c>
      <c r="C458" s="8" t="s">
        <v>16</v>
      </c>
      <c r="D458" s="21">
        <v>209462</v>
      </c>
      <c r="E458" s="8" t="s">
        <v>28</v>
      </c>
      <c r="F458" s="8">
        <v>669</v>
      </c>
      <c r="G458" s="22">
        <v>1828009</v>
      </c>
      <c r="H458" s="8" t="s">
        <v>49</v>
      </c>
      <c r="I458" s="8" t="s">
        <v>19</v>
      </c>
      <c r="J458" s="8" t="s">
        <v>20</v>
      </c>
      <c r="K458" s="23">
        <v>29400.6</v>
      </c>
      <c r="L458">
        <v>17.899999999999999</v>
      </c>
      <c r="M458" s="8"/>
      <c r="N458" s="8">
        <v>7</v>
      </c>
      <c r="O458" s="8">
        <v>1</v>
      </c>
      <c r="P458" s="8">
        <v>23028</v>
      </c>
      <c r="Q458" s="8">
        <v>28666</v>
      </c>
      <c r="R458" s="8">
        <f>(Таблица2[[#This Row],[Кредитный рейтинг]]-MIN(F:F))/(MAX(F:F)-MIN(F:F))</f>
        <v>0.50303030303030305</v>
      </c>
      <c r="S458">
        <f>(Таблица2[[#This Row],[Срок кредитной истории (лет)]]-MIN(L:L))/(MAX(L:L)-MIN(L:L))</f>
        <v>0.29385964912280699</v>
      </c>
      <c r="T458" s="8">
        <f>(Таблица2[[#This Row],[Срок с последнего нарушения кредитного договора (мес.)]]-MIN(M:M))/(MAX(M:M)-MIN(M:M))</f>
        <v>0</v>
      </c>
      <c r="U458">
        <f>(Таблица2[[#This Row],[Количество кредитных карт]]-MIN(N:N))/(MAX(N:N)-MIN(N:N))</f>
        <v>0.12195121951219512</v>
      </c>
      <c r="V458" s="37">
        <f>(Таблица2[[#This Row],[Число нарушений кредитных договоров]]-MIN(O:O))/(MAX(O:O)-MIN(O:O))</f>
        <v>0.14285714285714285</v>
      </c>
      <c r="W458" s="37">
        <f>((Таблица2[[#This Row],[Размер кредита]]-AVERAGE(D:D)))/STDEV(D:D)</f>
        <v>-0.54181238321852554</v>
      </c>
      <c r="X458" s="37">
        <f>((Таблица2[[#This Row],[Годовой доход]]-AVERAGE(G:G)))/STDEV(G:G)</f>
        <v>0.57569349110707912</v>
      </c>
      <c r="Y458" s="38">
        <f>(Таблица2[[#This Row],[Годовой доход]]-AVERAGE(G:G))/STDEV(G:G)</f>
        <v>0.57569349110707912</v>
      </c>
      <c r="Z458" s="38">
        <f>(Таблица2[[#This Row],[Текущий баланс кредитов]]-AVERAGE(P:P))/STDEV(P:P)</f>
        <v>-0.84795920156059623</v>
      </c>
      <c r="AA458" s="38">
        <f>(Таблица2[[#This Row],[Максимальный выданный кредит]]-AVERAGE(Q:Q))/STDEV(Q:Q)</f>
        <v>-0.16968868162152298</v>
      </c>
    </row>
    <row r="459" spans="1:27" x14ac:dyDescent="0.2">
      <c r="A459" s="7">
        <v>674</v>
      </c>
      <c r="B459" s="7" t="s">
        <v>726</v>
      </c>
      <c r="C459" s="7" t="s">
        <v>34</v>
      </c>
      <c r="D459" s="18">
        <v>221496</v>
      </c>
      <c r="E459" s="7" t="s">
        <v>17</v>
      </c>
      <c r="F459" s="7">
        <v>728</v>
      </c>
      <c r="G459" s="19">
        <v>956460</v>
      </c>
      <c r="H459" s="7" t="s">
        <v>22</v>
      </c>
      <c r="I459" s="7" t="s">
        <v>19</v>
      </c>
      <c r="J459" s="7" t="s">
        <v>78</v>
      </c>
      <c r="K459" s="20">
        <v>12354.18</v>
      </c>
      <c r="L459">
        <v>24.2</v>
      </c>
      <c r="M459" s="7"/>
      <c r="N459" s="7">
        <v>19</v>
      </c>
      <c r="O459" s="7">
        <v>0</v>
      </c>
      <c r="P459" s="7">
        <v>377739</v>
      </c>
      <c r="Q459" s="7">
        <v>1003178</v>
      </c>
      <c r="R459" s="8">
        <f>(Таблица2[[#This Row],[Кредитный рейтинг]]-MIN(F:F))/(MAX(F:F)-MIN(F:F))</f>
        <v>0.8606060606060606</v>
      </c>
      <c r="S459">
        <f>(Таблица2[[#This Row],[Срок кредитной истории (лет)]]-MIN(L:L))/(MAX(L:L)-MIN(L:L))</f>
        <v>0.43201754385964908</v>
      </c>
      <c r="T459" s="8">
        <f>(Таблица2[[#This Row],[Срок с последнего нарушения кредитного договора (мес.)]]-MIN(M:M))/(MAX(M:M)-MIN(M:M))</f>
        <v>0</v>
      </c>
      <c r="U459">
        <f>(Таблица2[[#This Row],[Количество кредитных карт]]-MIN(N:N))/(MAX(N:N)-MIN(N:N))</f>
        <v>0.41463414634146339</v>
      </c>
      <c r="V459" s="37">
        <f>(Таблица2[[#This Row],[Число нарушений кредитных договоров]]-MIN(O:O))/(MAX(O:O)-MIN(O:O))</f>
        <v>0</v>
      </c>
      <c r="W459" s="37">
        <f>((Таблица2[[#This Row],[Размер кредита]]-AVERAGE(D:D)))/STDEV(D:D)</f>
        <v>-0.47748377703819977</v>
      </c>
      <c r="X459" s="37">
        <f>((Таблица2[[#This Row],[Годовой доход]]-AVERAGE(G:G)))/STDEV(G:G)</f>
        <v>-0.48086485603641044</v>
      </c>
      <c r="Y459" s="38">
        <f>(Таблица2[[#This Row],[Годовой доход]]-AVERAGE(G:G))/STDEV(G:G)</f>
        <v>-0.48086485603641044</v>
      </c>
      <c r="Z459" s="38">
        <f>(Таблица2[[#This Row],[Текущий баланс кредитов]]-AVERAGE(P:P))/STDEV(P:P)</f>
        <v>0.35860707991931767</v>
      </c>
      <c r="AA459" s="38">
        <f>(Таблица2[[#This Row],[Максимальный выданный кредит]]-AVERAGE(Q:Q))/STDEV(Q:Q)</f>
        <v>7.3846260998734134E-2</v>
      </c>
    </row>
    <row r="460" spans="1:27" x14ac:dyDescent="0.2">
      <c r="A460" s="7">
        <v>677</v>
      </c>
      <c r="B460" s="7" t="s">
        <v>727</v>
      </c>
      <c r="C460" s="7" t="s">
        <v>16</v>
      </c>
      <c r="D460" s="18">
        <v>54230</v>
      </c>
      <c r="E460" s="7" t="s">
        <v>17</v>
      </c>
      <c r="F460" s="7">
        <v>742</v>
      </c>
      <c r="G460" s="19">
        <v>842859</v>
      </c>
      <c r="H460" s="7" t="s">
        <v>49</v>
      </c>
      <c r="I460" s="7" t="s">
        <v>19</v>
      </c>
      <c r="J460" s="7" t="s">
        <v>23</v>
      </c>
      <c r="K460" s="20">
        <v>9692.85</v>
      </c>
      <c r="L460">
        <v>14.7</v>
      </c>
      <c r="M460" s="7">
        <v>22</v>
      </c>
      <c r="N460" s="7">
        <v>20</v>
      </c>
      <c r="O460" s="7">
        <v>0</v>
      </c>
      <c r="P460" s="7">
        <v>65436</v>
      </c>
      <c r="Q460" s="7">
        <v>190872</v>
      </c>
      <c r="R460" s="8">
        <f>(Таблица2[[#This Row],[Кредитный рейтинг]]-MIN(F:F))/(MAX(F:F)-MIN(F:F))</f>
        <v>0.94545454545454544</v>
      </c>
      <c r="S460">
        <f>(Таблица2[[#This Row],[Срок кредитной истории (лет)]]-MIN(L:L))/(MAX(L:L)-MIN(L:L))</f>
        <v>0.22368421052631576</v>
      </c>
      <c r="T460" s="8">
        <f>(Таблица2[[#This Row],[Срок с последнего нарушения кредитного договора (мес.)]]-MIN(M:M))/(MAX(M:M)-MIN(M:M))</f>
        <v>0.26829268292682928</v>
      </c>
      <c r="U460">
        <f>(Таблица2[[#This Row],[Количество кредитных карт]]-MIN(N:N))/(MAX(N:N)-MIN(N:N))</f>
        <v>0.43902439024390244</v>
      </c>
      <c r="V460" s="37">
        <f>(Таблица2[[#This Row],[Число нарушений кредитных договоров]]-MIN(O:O))/(MAX(O:O)-MIN(O:O))</f>
        <v>0</v>
      </c>
      <c r="W460" s="37">
        <f>((Таблица2[[#This Row],[Размер кредита]]-AVERAGE(D:D)))/STDEV(D:D)</f>
        <v>-1.3716161221735139</v>
      </c>
      <c r="X460" s="37">
        <f>((Таблица2[[#This Row],[Годовой доход]]-AVERAGE(G:G)))/STDEV(G:G)</f>
        <v>-0.61858067556445484</v>
      </c>
      <c r="Y460" s="38">
        <f>(Таблица2[[#This Row],[Годовой доход]]-AVERAGE(G:G))/STDEV(G:G)</f>
        <v>-0.61858067556445484</v>
      </c>
      <c r="Z460" s="38">
        <f>(Таблица2[[#This Row],[Текущий баланс кредитов]]-AVERAGE(P:P))/STDEV(P:P)</f>
        <v>-0.70370637922071899</v>
      </c>
      <c r="AA460" s="38">
        <f>(Таблица2[[#This Row],[Максимальный выданный кредит]]-AVERAGE(Q:Q))/STDEV(Q:Q)</f>
        <v>-0.1291526708770053</v>
      </c>
    </row>
    <row r="461" spans="1:27" x14ac:dyDescent="0.2">
      <c r="A461" s="8">
        <v>678</v>
      </c>
      <c r="B461" s="8" t="s">
        <v>728</v>
      </c>
      <c r="C461" s="8" t="s">
        <v>34</v>
      </c>
      <c r="D461" s="21">
        <v>64592</v>
      </c>
      <c r="E461" s="8" t="s">
        <v>17</v>
      </c>
      <c r="F461" s="8">
        <v>686</v>
      </c>
      <c r="G461" s="22">
        <v>1299581</v>
      </c>
      <c r="H461" s="8" t="s">
        <v>29</v>
      </c>
      <c r="I461" s="8" t="s">
        <v>19</v>
      </c>
      <c r="J461" s="8" t="s">
        <v>23</v>
      </c>
      <c r="K461" s="23">
        <v>35197.120000000003</v>
      </c>
      <c r="L461">
        <v>16.600000000000001</v>
      </c>
      <c r="M461" s="8"/>
      <c r="N461" s="8">
        <v>20</v>
      </c>
      <c r="O461" s="8">
        <v>0</v>
      </c>
      <c r="P461" s="8">
        <v>271111</v>
      </c>
      <c r="Q461" s="8">
        <v>527582</v>
      </c>
      <c r="R461" s="8">
        <f>(Таблица2[[#This Row],[Кредитный рейтинг]]-MIN(F:F))/(MAX(F:F)-MIN(F:F))</f>
        <v>0.60606060606060608</v>
      </c>
      <c r="S461">
        <f>(Таблица2[[#This Row],[Срок кредитной истории (лет)]]-MIN(L:L))/(MAX(L:L)-MIN(L:L))</f>
        <v>0.2653508771929825</v>
      </c>
      <c r="T461" s="8">
        <f>(Таблица2[[#This Row],[Срок с последнего нарушения кредитного договора (мес.)]]-MIN(M:M))/(MAX(M:M)-MIN(M:M))</f>
        <v>0</v>
      </c>
      <c r="U461">
        <f>(Таблица2[[#This Row],[Количество кредитных карт]]-MIN(N:N))/(MAX(N:N)-MIN(N:N))</f>
        <v>0.43902439024390244</v>
      </c>
      <c r="V461" s="37">
        <f>(Таблица2[[#This Row],[Число нарушений кредитных договоров]]-MIN(O:O))/(MAX(O:O)-MIN(O:O))</f>
        <v>0</v>
      </c>
      <c r="W461" s="37">
        <f>((Таблица2[[#This Row],[Размер кредита]]-AVERAGE(D:D)))/STDEV(D:D)</f>
        <v>-1.31622531136742</v>
      </c>
      <c r="X461" s="37">
        <f>((Таблица2[[#This Row],[Годовой доход]]-AVERAGE(G:G)))/STDEV(G:G)</f>
        <v>-6.4907340589520718E-2</v>
      </c>
      <c r="Y461" s="38">
        <f>(Таблица2[[#This Row],[Годовой доход]]-AVERAGE(G:G))/STDEV(G:G)</f>
        <v>-6.4907340589520718E-2</v>
      </c>
      <c r="Z461" s="38">
        <f>(Таблица2[[#This Row],[Текущий баланс кредитов]]-AVERAGE(P:P))/STDEV(P:P)</f>
        <v>-4.0931167524524935E-3</v>
      </c>
      <c r="AA461" s="38">
        <f>(Таблица2[[#This Row],[Максимальный выданный кредит]]-AVERAGE(Q:Q))/STDEV(Q:Q)</f>
        <v>-4.5007323739497729E-2</v>
      </c>
    </row>
    <row r="462" spans="1:27" x14ac:dyDescent="0.2">
      <c r="A462" s="7">
        <v>679</v>
      </c>
      <c r="B462" s="7" t="s">
        <v>730</v>
      </c>
      <c r="C462" s="7" t="s">
        <v>16</v>
      </c>
      <c r="D462" s="18">
        <v>152592</v>
      </c>
      <c r="E462" s="7" t="s">
        <v>17</v>
      </c>
      <c r="F462" s="7">
        <v>741</v>
      </c>
      <c r="G462" s="19">
        <v>805790</v>
      </c>
      <c r="H462" s="7" t="s">
        <v>18</v>
      </c>
      <c r="I462" s="7" t="s">
        <v>25</v>
      </c>
      <c r="J462" s="7" t="s">
        <v>23</v>
      </c>
      <c r="K462" s="20">
        <v>10273.870000000001</v>
      </c>
      <c r="L462">
        <v>13.3</v>
      </c>
      <c r="M462" s="7"/>
      <c r="N462" s="7">
        <v>16</v>
      </c>
      <c r="O462" s="7">
        <v>0</v>
      </c>
      <c r="P462" s="7">
        <v>307420</v>
      </c>
      <c r="Q462" s="7">
        <v>908050</v>
      </c>
      <c r="R462" s="8">
        <f>(Таблица2[[#This Row],[Кредитный рейтинг]]-MIN(F:F))/(MAX(F:F)-MIN(F:F))</f>
        <v>0.93939393939393945</v>
      </c>
      <c r="S462">
        <f>(Таблица2[[#This Row],[Срок кредитной истории (лет)]]-MIN(L:L))/(MAX(L:L)-MIN(L:L))</f>
        <v>0.19298245614035089</v>
      </c>
      <c r="T462" s="8">
        <f>(Таблица2[[#This Row],[Срок с последнего нарушения кредитного договора (мес.)]]-MIN(M:M))/(MAX(M:M)-MIN(M:M))</f>
        <v>0</v>
      </c>
      <c r="U462">
        <f>(Таблица2[[#This Row],[Количество кредитных карт]]-MIN(N:N))/(MAX(N:N)-MIN(N:N))</f>
        <v>0.34146341463414637</v>
      </c>
      <c r="V462" s="37">
        <f>(Таблица2[[#This Row],[Число нарушений кредитных договоров]]-MIN(O:O))/(MAX(O:O)-MIN(O:O))</f>
        <v>0</v>
      </c>
      <c r="W462" s="37">
        <f>((Таблица2[[#This Row],[Размер кредита]]-AVERAGE(D:D)))/STDEV(D:D)</f>
        <v>-0.84581502851311807</v>
      </c>
      <c r="X462" s="37">
        <f>((Таблица2[[#This Row],[Годовой доход]]-AVERAGE(G:G)))/STDEV(G:G)</f>
        <v>-0.66351855211558619</v>
      </c>
      <c r="Y462" s="38">
        <f>(Таблица2[[#This Row],[Годовой доход]]-AVERAGE(G:G))/STDEV(G:G)</f>
        <v>-0.66351855211558619</v>
      </c>
      <c r="Z462" s="38">
        <f>(Таблица2[[#This Row],[Текущий баланс кредитов]]-AVERAGE(P:P))/STDEV(P:P)</f>
        <v>0.11941366796596389</v>
      </c>
      <c r="AA462" s="38">
        <f>(Таблица2[[#This Row],[Максимальный выданный кредит]]-AVERAGE(Q:Q))/STDEV(Q:Q)</f>
        <v>5.0073344891410854E-2</v>
      </c>
    </row>
    <row r="463" spans="1:27" x14ac:dyDescent="0.2">
      <c r="A463" s="8">
        <v>680</v>
      </c>
      <c r="B463" s="8" t="s">
        <v>731</v>
      </c>
      <c r="C463" s="8" t="s">
        <v>34</v>
      </c>
      <c r="D463" s="21">
        <v>322520</v>
      </c>
      <c r="E463" s="8" t="s">
        <v>17</v>
      </c>
      <c r="F463" s="8">
        <v>709</v>
      </c>
      <c r="G463" s="22">
        <v>1648896</v>
      </c>
      <c r="H463" s="8" t="s">
        <v>22</v>
      </c>
      <c r="I463" s="8" t="s">
        <v>19</v>
      </c>
      <c r="J463" s="8" t="s">
        <v>23</v>
      </c>
      <c r="K463" s="23">
        <v>29680.28</v>
      </c>
      <c r="L463">
        <v>14.5</v>
      </c>
      <c r="M463" s="8"/>
      <c r="N463" s="8">
        <v>8</v>
      </c>
      <c r="O463" s="8">
        <v>0</v>
      </c>
      <c r="P463" s="8">
        <v>254828</v>
      </c>
      <c r="Q463" s="8">
        <v>337634</v>
      </c>
      <c r="R463" s="8">
        <f>(Таблица2[[#This Row],[Кредитный рейтинг]]-MIN(F:F))/(MAX(F:F)-MIN(F:F))</f>
        <v>0.74545454545454548</v>
      </c>
      <c r="S463">
        <f>(Таблица2[[#This Row],[Срок кредитной истории (лет)]]-MIN(L:L))/(MAX(L:L)-MIN(L:L))</f>
        <v>0.21929824561403508</v>
      </c>
      <c r="T463" s="8">
        <f>(Таблица2[[#This Row],[Срок с последнего нарушения кредитного договора (мес.)]]-MIN(M:M))/(MAX(M:M)-MIN(M:M))</f>
        <v>0</v>
      </c>
      <c r="U463">
        <f>(Таблица2[[#This Row],[Количество кредитных карт]]-MIN(N:N))/(MAX(N:N)-MIN(N:N))</f>
        <v>0.14634146341463414</v>
      </c>
      <c r="V463" s="37">
        <f>(Таблица2[[#This Row],[Число нарушений кредитных договоров]]-MIN(O:O))/(MAX(O:O)-MIN(O:O))</f>
        <v>0</v>
      </c>
      <c r="W463" s="37">
        <f>((Таблица2[[#This Row],[Размер кредита]]-AVERAGE(D:D)))/STDEV(D:D)</f>
        <v>6.254722767853875E-2</v>
      </c>
      <c r="X463" s="37">
        <f>((Таблица2[[#This Row],[Годовой доход]]-AVERAGE(G:G)))/STDEV(G:G)</f>
        <v>0.35855901532670209</v>
      </c>
      <c r="Y463" s="38">
        <f>(Таблица2[[#This Row],[Годовой доход]]-AVERAGE(G:G))/STDEV(G:G)</f>
        <v>0.35855901532670209</v>
      </c>
      <c r="Z463" s="38">
        <f>(Таблица2[[#This Row],[Текущий баланс кредитов]]-AVERAGE(P:P))/STDEV(P:P)</f>
        <v>-5.9480513143704637E-2</v>
      </c>
      <c r="AA463" s="38">
        <f>(Таблица2[[#This Row],[Максимальный выданный кредит]]-AVERAGE(Q:Q))/STDEV(Q:Q)</f>
        <v>-9.2476185365452671E-2</v>
      </c>
    </row>
    <row r="464" spans="1:27" x14ac:dyDescent="0.2">
      <c r="A464" s="7">
        <v>681</v>
      </c>
      <c r="B464" s="7" t="s">
        <v>732</v>
      </c>
      <c r="C464" s="7" t="s">
        <v>16</v>
      </c>
      <c r="D464" s="18">
        <v>111914</v>
      </c>
      <c r="E464" s="7" t="s">
        <v>17</v>
      </c>
      <c r="F464" s="7">
        <v>701</v>
      </c>
      <c r="G464" s="19">
        <v>1063183</v>
      </c>
      <c r="H464" s="7" t="s">
        <v>53</v>
      </c>
      <c r="I464" s="7" t="s">
        <v>19</v>
      </c>
      <c r="J464" s="7" t="s">
        <v>126</v>
      </c>
      <c r="K464" s="20">
        <v>7964.99</v>
      </c>
      <c r="L464">
        <v>11.4</v>
      </c>
      <c r="M464" s="7"/>
      <c r="N464" s="7">
        <v>14</v>
      </c>
      <c r="O464" s="7">
        <v>1</v>
      </c>
      <c r="P464" s="7">
        <v>154508</v>
      </c>
      <c r="Q464" s="7">
        <v>586586</v>
      </c>
      <c r="R464" s="8">
        <f>(Таблица2[[#This Row],[Кредитный рейтинг]]-MIN(F:F))/(MAX(F:F)-MIN(F:F))</f>
        <v>0.69696969696969702</v>
      </c>
      <c r="S464">
        <f>(Таблица2[[#This Row],[Срок кредитной истории (лет)]]-MIN(L:L))/(MAX(L:L)-MIN(L:L))</f>
        <v>0.15131578947368421</v>
      </c>
      <c r="T464" s="8">
        <f>(Таблица2[[#This Row],[Срок с последнего нарушения кредитного договора (мес.)]]-MIN(M:M))/(MAX(M:M)-MIN(M:M))</f>
        <v>0</v>
      </c>
      <c r="U464">
        <f>(Таблица2[[#This Row],[Количество кредитных карт]]-MIN(N:N))/(MAX(N:N)-MIN(N:N))</f>
        <v>0.29268292682926828</v>
      </c>
      <c r="V464" s="37">
        <f>(Таблица2[[#This Row],[Число нарушений кредитных договоров]]-MIN(O:O))/(MAX(O:O)-MIN(O:O))</f>
        <v>0.14285714285714285</v>
      </c>
      <c r="W464" s="37">
        <f>((Таблица2[[#This Row],[Размер кредита]]-AVERAGE(D:D)))/STDEV(D:D)</f>
        <v>-1.0632621817625192</v>
      </c>
      <c r="X464" s="37">
        <f>((Таблица2[[#This Row],[Годовой доход]]-AVERAGE(G:G)))/STDEV(G:G)</f>
        <v>-0.35148707408474206</v>
      </c>
      <c r="Y464" s="38">
        <f>(Таблица2[[#This Row],[Годовой доход]]-AVERAGE(G:G))/STDEV(G:G)</f>
        <v>-0.35148707408474206</v>
      </c>
      <c r="Z464" s="38">
        <f>(Таблица2[[#This Row],[Текущий баланс кредитов]]-AVERAGE(P:P))/STDEV(P:P)</f>
        <v>-0.40072374878642497</v>
      </c>
      <c r="AA464" s="38">
        <f>(Таблица2[[#This Row],[Максимальный выданный кредит]]-AVERAGE(Q:Q))/STDEV(Q:Q)</f>
        <v>-3.026195810586197E-2</v>
      </c>
    </row>
    <row r="465" spans="1:27" x14ac:dyDescent="0.2">
      <c r="A465" s="8">
        <v>682</v>
      </c>
      <c r="B465" s="8" t="s">
        <v>733</v>
      </c>
      <c r="C465" s="8" t="s">
        <v>16</v>
      </c>
      <c r="D465" s="21">
        <v>237116</v>
      </c>
      <c r="E465" s="8" t="s">
        <v>17</v>
      </c>
      <c r="F465" s="8">
        <v>721</v>
      </c>
      <c r="G465" s="22">
        <v>655310</v>
      </c>
      <c r="H465" s="8" t="s">
        <v>74</v>
      </c>
      <c r="I465" s="8" t="s">
        <v>32</v>
      </c>
      <c r="J465" s="8" t="s">
        <v>23</v>
      </c>
      <c r="K465" s="23">
        <v>6880.66</v>
      </c>
      <c r="L465">
        <v>22.8</v>
      </c>
      <c r="M465" s="8">
        <v>74</v>
      </c>
      <c r="N465" s="8">
        <v>5</v>
      </c>
      <c r="O465" s="8">
        <v>0</v>
      </c>
      <c r="P465" s="8">
        <v>229026</v>
      </c>
      <c r="Q465" s="8">
        <v>328218</v>
      </c>
      <c r="R465" s="8">
        <f>(Таблица2[[#This Row],[Кредитный рейтинг]]-MIN(F:F))/(MAX(F:F)-MIN(F:F))</f>
        <v>0.81818181818181823</v>
      </c>
      <c r="S465">
        <f>(Таблица2[[#This Row],[Срок кредитной истории (лет)]]-MIN(L:L))/(MAX(L:L)-MIN(L:L))</f>
        <v>0.40131578947368424</v>
      </c>
      <c r="T465" s="8">
        <f>(Таблица2[[#This Row],[Срок с последнего нарушения кредитного договора (мес.)]]-MIN(M:M))/(MAX(M:M)-MIN(M:M))</f>
        <v>0.90243902439024393</v>
      </c>
      <c r="U465">
        <f>(Таблица2[[#This Row],[Количество кредитных карт]]-MIN(N:N))/(MAX(N:N)-MIN(N:N))</f>
        <v>7.3170731707317069E-2</v>
      </c>
      <c r="V465" s="37">
        <f>(Таблица2[[#This Row],[Число нарушений кредитных договоров]]-MIN(O:O))/(MAX(O:O)-MIN(O:O))</f>
        <v>0</v>
      </c>
      <c r="W465" s="37">
        <f>((Таблица2[[#This Row],[Размер кредита]]-AVERAGE(D:D)))/STDEV(D:D)</f>
        <v>-0.39398595183156121</v>
      </c>
      <c r="X465" s="37">
        <f>((Таблица2[[#This Row],[Годовой доход]]-AVERAGE(G:G)))/STDEV(G:G)</f>
        <v>-0.84594191566502785</v>
      </c>
      <c r="Y465" s="38">
        <f>(Таблица2[[#This Row],[Годовой доход]]-AVERAGE(G:G))/STDEV(G:G)</f>
        <v>-0.84594191566502785</v>
      </c>
      <c r="Z465" s="38">
        <f>(Таблица2[[#This Row],[Текущий баланс кредитов]]-AVERAGE(P:P))/STDEV(P:P)</f>
        <v>-0.14724723928060127</v>
      </c>
      <c r="AA465" s="38">
        <f>(Таблица2[[#This Row],[Максимальный выданный кредит]]-AVERAGE(Q:Q))/STDEV(Q:Q)</f>
        <v>-9.4829286219739059E-2</v>
      </c>
    </row>
    <row r="466" spans="1:27" x14ac:dyDescent="0.2">
      <c r="A466" s="7">
        <v>684</v>
      </c>
      <c r="B466" s="7" t="s">
        <v>734</v>
      </c>
      <c r="C466" s="7" t="s">
        <v>16</v>
      </c>
      <c r="D466" s="18">
        <v>341550</v>
      </c>
      <c r="E466" s="7" t="s">
        <v>17</v>
      </c>
      <c r="F466" s="7">
        <v>682</v>
      </c>
      <c r="G466" s="19">
        <v>823612</v>
      </c>
      <c r="H466" s="7" t="s">
        <v>29</v>
      </c>
      <c r="I466" s="7" t="s">
        <v>32</v>
      </c>
      <c r="J466" s="7" t="s">
        <v>23</v>
      </c>
      <c r="K466" s="20">
        <v>19149.150000000001</v>
      </c>
      <c r="L466">
        <v>13.6</v>
      </c>
      <c r="M466" s="7">
        <v>36</v>
      </c>
      <c r="N466" s="7">
        <v>26</v>
      </c>
      <c r="O466" s="7">
        <v>0</v>
      </c>
      <c r="P466" s="7">
        <v>600153</v>
      </c>
      <c r="Q466" s="7">
        <v>769560</v>
      </c>
      <c r="R466" s="8">
        <f>(Таблица2[[#This Row],[Кредитный рейтинг]]-MIN(F:F))/(MAX(F:F)-MIN(F:F))</f>
        <v>0.58181818181818179</v>
      </c>
      <c r="S466">
        <f>(Таблица2[[#This Row],[Срок кредитной истории (лет)]]-MIN(L:L))/(MAX(L:L)-MIN(L:L))</f>
        <v>0.19956140350877191</v>
      </c>
      <c r="T466" s="8">
        <f>(Таблица2[[#This Row],[Срок с последнего нарушения кредитного договора (мес.)]]-MIN(M:M))/(MAX(M:M)-MIN(M:M))</f>
        <v>0.43902439024390244</v>
      </c>
      <c r="U466">
        <f>(Таблица2[[#This Row],[Количество кредитных карт]]-MIN(N:N))/(MAX(N:N)-MIN(N:N))</f>
        <v>0.58536585365853655</v>
      </c>
      <c r="V466" s="37">
        <f>(Таблица2[[#This Row],[Число нарушений кредитных договоров]]-MIN(O:O))/(MAX(O:O)-MIN(O:O))</f>
        <v>0</v>
      </c>
      <c r="W466" s="37">
        <f>((Таблица2[[#This Row],[Размер кредита]]-AVERAGE(D:D)))/STDEV(D:D)</f>
        <v>0.16427345134578153</v>
      </c>
      <c r="X466" s="37">
        <f>((Таблица2[[#This Row],[Годовой доход]]-AVERAGE(G:G)))/STDEV(G:G)</f>
        <v>-0.64191336082652362</v>
      </c>
      <c r="Y466" s="38">
        <f>(Таблица2[[#This Row],[Годовой доход]]-AVERAGE(G:G))/STDEV(G:G)</f>
        <v>-0.64191336082652362</v>
      </c>
      <c r="Z466" s="38">
        <f>(Таблица2[[#This Row],[Текущий баланс кредитов]]-AVERAGE(P:P))/STDEV(P:P)</f>
        <v>1.1151588443953941</v>
      </c>
      <c r="AA466" s="38">
        <f>(Таблица2[[#This Row],[Максимальный выданный кредит]]-AVERAGE(Q:Q))/STDEV(Q:Q)</f>
        <v>1.5464069476147205E-2</v>
      </c>
    </row>
    <row r="467" spans="1:27" x14ac:dyDescent="0.2">
      <c r="A467" s="8">
        <v>685</v>
      </c>
      <c r="B467" s="8" t="s">
        <v>735</v>
      </c>
      <c r="C467" s="8" t="s">
        <v>34</v>
      </c>
      <c r="D467" s="21">
        <v>671506</v>
      </c>
      <c r="E467" s="8" t="s">
        <v>17</v>
      </c>
      <c r="F467" s="8">
        <v>706</v>
      </c>
      <c r="G467" s="22">
        <v>1784423</v>
      </c>
      <c r="H467" s="8" t="s">
        <v>22</v>
      </c>
      <c r="I467" s="8" t="s">
        <v>19</v>
      </c>
      <c r="J467" s="8" t="s">
        <v>23</v>
      </c>
      <c r="K467" s="23">
        <v>44610.48</v>
      </c>
      <c r="L467">
        <v>17.399999999999999</v>
      </c>
      <c r="M467" s="8"/>
      <c r="N467" s="8">
        <v>14</v>
      </c>
      <c r="O467" s="8">
        <v>0</v>
      </c>
      <c r="P467" s="8">
        <v>548663</v>
      </c>
      <c r="Q467" s="8">
        <v>935660</v>
      </c>
      <c r="R467" s="8">
        <f>(Таблица2[[#This Row],[Кредитный рейтинг]]-MIN(F:F))/(MAX(F:F)-MIN(F:F))</f>
        <v>0.72727272727272729</v>
      </c>
      <c r="S467">
        <f>(Таблица2[[#This Row],[Срок кредитной истории (лет)]]-MIN(L:L))/(MAX(L:L)-MIN(L:L))</f>
        <v>0.2828947368421052</v>
      </c>
      <c r="T467" s="8">
        <f>(Таблица2[[#This Row],[Срок с последнего нарушения кредитного договора (мес.)]]-MIN(M:M))/(MAX(M:M)-MIN(M:M))</f>
        <v>0</v>
      </c>
      <c r="U467">
        <f>(Таблица2[[#This Row],[Количество кредитных карт]]-MIN(N:N))/(MAX(N:N)-MIN(N:N))</f>
        <v>0.29268292682926828</v>
      </c>
      <c r="V467" s="37">
        <f>(Таблица2[[#This Row],[Число нарушений кредитных договоров]]-MIN(O:O))/(MAX(O:O)-MIN(O:O))</f>
        <v>0</v>
      </c>
      <c r="W467" s="37">
        <f>((Таблица2[[#This Row],[Размер кредита]]-AVERAGE(D:D)))/STDEV(D:D)</f>
        <v>1.9280768069079863</v>
      </c>
      <c r="X467" s="37">
        <f>((Таблица2[[#This Row],[Годовой доход]]-AVERAGE(G:G)))/STDEV(G:G)</f>
        <v>0.52285520878606662</v>
      </c>
      <c r="Y467" s="38">
        <f>(Таблица2[[#This Row],[Годовой доход]]-AVERAGE(G:G))/STDEV(G:G)</f>
        <v>0.52285520878606662</v>
      </c>
      <c r="Z467" s="38">
        <f>(Таблица2[[#This Row],[Текущий баланс кредитов]]-AVERAGE(P:P))/STDEV(P:P)</f>
        <v>0.94001316852574035</v>
      </c>
      <c r="AA467" s="38">
        <f>(Таблица2[[#This Row],[Максимальный выданный кредит]]-AVERAGE(Q:Q))/STDEV(Q:Q)</f>
        <v>5.6973208377694554E-2</v>
      </c>
    </row>
    <row r="468" spans="1:27" x14ac:dyDescent="0.2">
      <c r="A468" s="7">
        <v>686</v>
      </c>
      <c r="B468" s="7" t="s">
        <v>736</v>
      </c>
      <c r="C468" s="7" t="s">
        <v>34</v>
      </c>
      <c r="D468" s="18">
        <v>279862</v>
      </c>
      <c r="E468" s="7" t="s">
        <v>17</v>
      </c>
      <c r="F468" s="7">
        <v>680</v>
      </c>
      <c r="G468" s="19">
        <v>929575</v>
      </c>
      <c r="H468" s="7" t="s">
        <v>74</v>
      </c>
      <c r="I468" s="7" t="s">
        <v>32</v>
      </c>
      <c r="J468" s="7" t="s">
        <v>23</v>
      </c>
      <c r="K468" s="20">
        <v>6600.03</v>
      </c>
      <c r="L468">
        <v>22.5</v>
      </c>
      <c r="M468" s="7">
        <v>18</v>
      </c>
      <c r="N468" s="7">
        <v>5</v>
      </c>
      <c r="O468" s="7">
        <v>0</v>
      </c>
      <c r="P468" s="7">
        <v>224143</v>
      </c>
      <c r="Q468" s="7">
        <v>286462</v>
      </c>
      <c r="R468" s="8">
        <f>(Таблица2[[#This Row],[Кредитный рейтинг]]-MIN(F:F))/(MAX(F:F)-MIN(F:F))</f>
        <v>0.5696969696969697</v>
      </c>
      <c r="S468">
        <f>(Таблица2[[#This Row],[Срок кредитной истории (лет)]]-MIN(L:L))/(MAX(L:L)-MIN(L:L))</f>
        <v>0.39473684210526316</v>
      </c>
      <c r="T468" s="8">
        <f>(Таблица2[[#This Row],[Срок с последнего нарушения кредитного договора (мес.)]]-MIN(M:M))/(MAX(M:M)-MIN(M:M))</f>
        <v>0.21951219512195122</v>
      </c>
      <c r="U468">
        <f>(Таблица2[[#This Row],[Количество кредитных карт]]-MIN(N:N))/(MAX(N:N)-MIN(N:N))</f>
        <v>7.3170731707317069E-2</v>
      </c>
      <c r="V468" s="37">
        <f>(Таблица2[[#This Row],[Число нарушений кредитных договоров]]-MIN(O:O))/(MAX(O:O)-MIN(O:O))</f>
        <v>0</v>
      </c>
      <c r="W468" s="37">
        <f>((Таблица2[[#This Row],[Размер кредита]]-AVERAGE(D:D)))/STDEV(D:D)</f>
        <v>-0.16548415693508406</v>
      </c>
      <c r="X468" s="37">
        <f>((Таблица2[[#This Row],[Годовой доход]]-AVERAGE(G:G)))/STDEV(G:G)</f>
        <v>-0.51345690899379171</v>
      </c>
      <c r="Y468" s="38">
        <f>(Таблица2[[#This Row],[Годовой доход]]-AVERAGE(G:G))/STDEV(G:G)</f>
        <v>-0.51345690899379171</v>
      </c>
      <c r="Z468" s="38">
        <f>(Таблица2[[#This Row],[Текущий баланс кредитов]]-AVERAGE(P:P))/STDEV(P:P)</f>
        <v>-0.16385699525790792</v>
      </c>
      <c r="AA468" s="38">
        <f>(Таблица2[[#This Row],[Максимальный выданный кредит]]-AVERAGE(Q:Q))/STDEV(Q:Q)</f>
        <v>-0.1052642988866446</v>
      </c>
    </row>
    <row r="469" spans="1:27" x14ac:dyDescent="0.2">
      <c r="A469" s="7">
        <v>688</v>
      </c>
      <c r="B469" s="7" t="s">
        <v>737</v>
      </c>
      <c r="C469" s="7" t="s">
        <v>16</v>
      </c>
      <c r="D469" s="18">
        <v>333212</v>
      </c>
      <c r="E469" s="7" t="s">
        <v>28</v>
      </c>
      <c r="F469" s="7">
        <v>692</v>
      </c>
      <c r="G469" s="19">
        <v>959215</v>
      </c>
      <c r="H469" s="7" t="s">
        <v>22</v>
      </c>
      <c r="I469" s="7" t="s">
        <v>32</v>
      </c>
      <c r="J469" s="7" t="s">
        <v>23</v>
      </c>
      <c r="K469" s="20">
        <v>26698.23</v>
      </c>
      <c r="L469">
        <v>25.2</v>
      </c>
      <c r="M469" s="7">
        <v>36</v>
      </c>
      <c r="N469" s="7">
        <v>9</v>
      </c>
      <c r="O469" s="7">
        <v>0</v>
      </c>
      <c r="P469" s="7">
        <v>616968</v>
      </c>
      <c r="Q469" s="7">
        <v>948706</v>
      </c>
      <c r="R469" s="8">
        <f>(Таблица2[[#This Row],[Кредитный рейтинг]]-MIN(F:F))/(MAX(F:F)-MIN(F:F))</f>
        <v>0.64242424242424245</v>
      </c>
      <c r="S469">
        <f>(Таблица2[[#This Row],[Срок кредитной истории (лет)]]-MIN(L:L))/(MAX(L:L)-MIN(L:L))</f>
        <v>0.4539473684210526</v>
      </c>
      <c r="T469" s="8">
        <f>(Таблица2[[#This Row],[Срок с последнего нарушения кредитного договора (мес.)]]-MIN(M:M))/(MAX(M:M)-MIN(M:M))</f>
        <v>0.43902439024390244</v>
      </c>
      <c r="U469">
        <f>(Таблица2[[#This Row],[Количество кредитных карт]]-MIN(N:N))/(MAX(N:N)-MIN(N:N))</f>
        <v>0.17073170731707318</v>
      </c>
      <c r="V469" s="37">
        <f>(Таблица2[[#This Row],[Число нарушений кредитных договоров]]-MIN(O:O))/(MAX(O:O)-MIN(O:O))</f>
        <v>0</v>
      </c>
      <c r="W469" s="37">
        <f>((Таблица2[[#This Row],[Размер кредита]]-AVERAGE(D:D)))/STDEV(D:D)</f>
        <v>0.11970207704533643</v>
      </c>
      <c r="X469" s="37">
        <f>((Таблица2[[#This Row],[Годовой доход]]-AVERAGE(G:G)))/STDEV(G:G)</f>
        <v>-0.47752503435526539</v>
      </c>
      <c r="Y469" s="38">
        <f>(Таблица2[[#This Row],[Годовой доход]]-AVERAGE(G:G))/STDEV(G:G)</f>
        <v>-0.47752503435526539</v>
      </c>
      <c r="Z469" s="38">
        <f>(Таблица2[[#This Row],[Текущий баланс кредитов]]-AVERAGE(P:P))/STDEV(P:P)</f>
        <v>1.1723558640059637</v>
      </c>
      <c r="AA469" s="38">
        <f>(Таблица2[[#This Row],[Максимальный выданный кредит]]-AVERAGE(Q:Q))/STDEV(Q:Q)</f>
        <v>6.0233462598703505E-2</v>
      </c>
    </row>
    <row r="470" spans="1:27" x14ac:dyDescent="0.2">
      <c r="A470" s="7">
        <v>690</v>
      </c>
      <c r="B470" s="7" t="s">
        <v>739</v>
      </c>
      <c r="C470" s="7" t="s">
        <v>34</v>
      </c>
      <c r="D470" s="18">
        <v>208670</v>
      </c>
      <c r="E470" s="7" t="s">
        <v>17</v>
      </c>
      <c r="F470" s="7">
        <v>720</v>
      </c>
      <c r="G470" s="19">
        <v>575130</v>
      </c>
      <c r="H470" s="7" t="s">
        <v>74</v>
      </c>
      <c r="I470" s="7" t="s">
        <v>19</v>
      </c>
      <c r="J470" s="7" t="s">
        <v>78</v>
      </c>
      <c r="K470" s="20">
        <v>12604.98</v>
      </c>
      <c r="L470">
        <v>25.5</v>
      </c>
      <c r="M470" s="7">
        <v>55</v>
      </c>
      <c r="N470" s="7">
        <v>5</v>
      </c>
      <c r="O470" s="7">
        <v>0</v>
      </c>
      <c r="P470" s="7">
        <v>245746</v>
      </c>
      <c r="Q470" s="7">
        <v>353034</v>
      </c>
      <c r="R470" s="8">
        <f>(Таблица2[[#This Row],[Кредитный рейтинг]]-MIN(F:F))/(MAX(F:F)-MIN(F:F))</f>
        <v>0.81212121212121213</v>
      </c>
      <c r="S470">
        <f>(Таблица2[[#This Row],[Срок кредитной истории (лет)]]-MIN(L:L))/(MAX(L:L)-MIN(L:L))</f>
        <v>0.46052631578947367</v>
      </c>
      <c r="T470" s="8">
        <f>(Таблица2[[#This Row],[Срок с последнего нарушения кредитного договора (мес.)]]-MIN(M:M))/(MAX(M:M)-MIN(M:M))</f>
        <v>0.67073170731707321</v>
      </c>
      <c r="U470">
        <f>(Таблица2[[#This Row],[Количество кредитных карт]]-MIN(N:N))/(MAX(N:N)-MIN(N:N))</f>
        <v>7.3170731707317069E-2</v>
      </c>
      <c r="V470" s="37">
        <f>(Таблица2[[#This Row],[Число нарушений кредитных договоров]]-MIN(O:O))/(MAX(O:O)-MIN(O:O))</f>
        <v>0</v>
      </c>
      <c r="W470" s="37">
        <f>((Таблица2[[#This Row],[Размер кредита]]-AVERAGE(D:D)))/STDEV(D:D)</f>
        <v>-0.54604607576421427</v>
      </c>
      <c r="X470" s="37">
        <f>((Таблица2[[#This Row],[Годовой доход]]-AVERAGE(G:G)))/STDEV(G:G)</f>
        <v>-0.94314224321283646</v>
      </c>
      <c r="Y470" s="38">
        <f>(Таблица2[[#This Row],[Годовой доход]]-AVERAGE(G:G))/STDEV(G:G)</f>
        <v>-0.94314224321283646</v>
      </c>
      <c r="Z470" s="38">
        <f>(Таблица2[[#This Row],[Текущий баланс кредитов]]-AVERAGE(P:P))/STDEV(P:P)</f>
        <v>-9.0373366673481212E-2</v>
      </c>
      <c r="AA470" s="38">
        <f>(Таблица2[[#This Row],[Максимальный выданный кредит]]-AVERAGE(Q:Q))/STDEV(Q:Q)</f>
        <v>-8.8627655930872115E-2</v>
      </c>
    </row>
    <row r="471" spans="1:27" x14ac:dyDescent="0.2">
      <c r="A471" s="7">
        <v>691</v>
      </c>
      <c r="B471" s="7" t="s">
        <v>740</v>
      </c>
      <c r="C471" s="7" t="s">
        <v>34</v>
      </c>
      <c r="D471" s="18">
        <v>219692</v>
      </c>
      <c r="E471" s="7" t="s">
        <v>17</v>
      </c>
      <c r="F471" s="7">
        <v>734</v>
      </c>
      <c r="G471" s="19">
        <v>1413524</v>
      </c>
      <c r="H471" s="7" t="s">
        <v>53</v>
      </c>
      <c r="I471" s="7" t="s">
        <v>32</v>
      </c>
      <c r="J471" s="7" t="s">
        <v>23</v>
      </c>
      <c r="K471" s="20">
        <v>11060.66</v>
      </c>
      <c r="L471">
        <v>16.7</v>
      </c>
      <c r="M471" s="7">
        <v>51</v>
      </c>
      <c r="N471" s="7">
        <v>13</v>
      </c>
      <c r="O471" s="7">
        <v>1</v>
      </c>
      <c r="P471" s="7">
        <v>213712</v>
      </c>
      <c r="Q471" s="7">
        <v>899866</v>
      </c>
      <c r="R471" s="8">
        <f>(Таблица2[[#This Row],[Кредитный рейтинг]]-MIN(F:F))/(MAX(F:F)-MIN(F:F))</f>
        <v>0.89696969696969697</v>
      </c>
      <c r="S471">
        <f>(Таблица2[[#This Row],[Срок кредитной истории (лет)]]-MIN(L:L))/(MAX(L:L)-MIN(L:L))</f>
        <v>0.26754385964912281</v>
      </c>
      <c r="T471" s="8">
        <f>(Таблица2[[#This Row],[Срок с последнего нарушения кредитного договора (мес.)]]-MIN(M:M))/(MAX(M:M)-MIN(M:M))</f>
        <v>0.62195121951219512</v>
      </c>
      <c r="U471">
        <f>(Таблица2[[#This Row],[Количество кредитных карт]]-MIN(N:N))/(MAX(N:N)-MIN(N:N))</f>
        <v>0.26829268292682928</v>
      </c>
      <c r="V471" s="37">
        <f>(Таблица2[[#This Row],[Число нарушений кредитных договоров]]-MIN(O:O))/(MAX(O:O)-MIN(O:O))</f>
        <v>0.14285714285714285</v>
      </c>
      <c r="W471" s="37">
        <f>((Таблица2[[#This Row],[Размер кредита]]-AVERAGE(D:D)))/STDEV(D:D)</f>
        <v>-0.48712718783671294</v>
      </c>
      <c r="X471" s="37">
        <f>((Таблица2[[#This Row],[Годовой доход]]-AVERAGE(G:G)))/STDEV(G:G)</f>
        <v>7.3223077492045138E-2</v>
      </c>
      <c r="Y471" s="38">
        <f>(Таблица2[[#This Row],[Годовой доход]]-AVERAGE(G:G))/STDEV(G:G)</f>
        <v>7.3223077492045138E-2</v>
      </c>
      <c r="Z471" s="38">
        <f>(Таблица2[[#This Row],[Текущий баланс кредитов]]-AVERAGE(P:P))/STDEV(P:P)</f>
        <v>-0.19933853623666803</v>
      </c>
      <c r="AA471" s="38">
        <f>(Таблица2[[#This Row],[Максимальный выданный кредит]]-AVERAGE(Q:Q))/STDEV(Q:Q)</f>
        <v>4.8028126391890906E-2</v>
      </c>
    </row>
    <row r="472" spans="1:27" x14ac:dyDescent="0.2">
      <c r="A472" s="7">
        <v>693</v>
      </c>
      <c r="B472" s="7" t="s">
        <v>743</v>
      </c>
      <c r="C472" s="7" t="s">
        <v>16</v>
      </c>
      <c r="D472" s="18">
        <v>707872</v>
      </c>
      <c r="E472" s="7" t="s">
        <v>28</v>
      </c>
      <c r="F472" s="7">
        <v>713</v>
      </c>
      <c r="G472" s="19">
        <v>2330749</v>
      </c>
      <c r="H472" s="7" t="s">
        <v>22</v>
      </c>
      <c r="I472" s="7" t="s">
        <v>19</v>
      </c>
      <c r="J472" s="7" t="s">
        <v>23</v>
      </c>
      <c r="K472" s="20">
        <v>40593.879999999997</v>
      </c>
      <c r="L472">
        <v>15.4</v>
      </c>
      <c r="M472" s="7"/>
      <c r="N472" s="7">
        <v>10</v>
      </c>
      <c r="O472" s="7">
        <v>0</v>
      </c>
      <c r="P472" s="7">
        <v>876090</v>
      </c>
      <c r="Q472" s="7">
        <v>1172754</v>
      </c>
      <c r="R472" s="8">
        <f>(Таблица2[[#This Row],[Кредитный рейтинг]]-MIN(F:F))/(MAX(F:F)-MIN(F:F))</f>
        <v>0.76969696969696966</v>
      </c>
      <c r="S472">
        <f>(Таблица2[[#This Row],[Срок кредитной истории (лет)]]-MIN(L:L))/(MAX(L:L)-MIN(L:L))</f>
        <v>0.23903508771929824</v>
      </c>
      <c r="T472" s="8">
        <f>(Таблица2[[#This Row],[Срок с последнего нарушения кредитного договора (мес.)]]-MIN(M:M))/(MAX(M:M)-MIN(M:M))</f>
        <v>0</v>
      </c>
      <c r="U472">
        <f>(Таблица2[[#This Row],[Количество кредитных карт]]-MIN(N:N))/(MAX(N:N)-MIN(N:N))</f>
        <v>0.1951219512195122</v>
      </c>
      <c r="V472" s="37">
        <f>(Таблица2[[#This Row],[Число нарушений кредитных договоров]]-MIN(O:O))/(MAX(O:O)-MIN(O:O))</f>
        <v>0</v>
      </c>
      <c r="W472" s="37">
        <f>((Таблица2[[#This Row],[Размер кредита]]-AVERAGE(D:D)))/STDEV(D:D)</f>
        <v>2.1224738562975265</v>
      </c>
      <c r="X472" s="37">
        <f>((Таблица2[[#This Row],[Годовой доход]]-AVERAGE(G:G)))/STDEV(G:G)</f>
        <v>1.1851533647836228</v>
      </c>
      <c r="Y472" s="38">
        <f>(Таблица2[[#This Row],[Годовой доход]]-AVERAGE(G:G))/STDEV(G:G)</f>
        <v>1.1851533647836228</v>
      </c>
      <c r="Z472" s="38">
        <f>(Таблица2[[#This Row],[Текущий баланс кредитов]]-AVERAGE(P:P))/STDEV(P:P)</f>
        <v>2.0537716306149449</v>
      </c>
      <c r="AA472" s="38">
        <f>(Таблица2[[#This Row],[Максимальный выданный кредит]]-AVERAGE(Q:Q))/STDEV(Q:Q)</f>
        <v>0.11622406797265823</v>
      </c>
    </row>
    <row r="473" spans="1:27" x14ac:dyDescent="0.2">
      <c r="A473" s="7">
        <v>694</v>
      </c>
      <c r="B473" s="7" t="s">
        <v>744</v>
      </c>
      <c r="C473" s="7" t="s">
        <v>34</v>
      </c>
      <c r="D473" s="18">
        <v>77286</v>
      </c>
      <c r="E473" s="7" t="s">
        <v>17</v>
      </c>
      <c r="F473" s="7">
        <v>697</v>
      </c>
      <c r="G473" s="19">
        <v>1964429</v>
      </c>
      <c r="H473" s="7" t="s">
        <v>22</v>
      </c>
      <c r="I473" s="7" t="s">
        <v>19</v>
      </c>
      <c r="J473" s="7" t="s">
        <v>1699</v>
      </c>
      <c r="K473" s="20">
        <v>13489.24</v>
      </c>
      <c r="L473">
        <v>32.9</v>
      </c>
      <c r="M473" s="7"/>
      <c r="N473" s="7">
        <v>7</v>
      </c>
      <c r="O473" s="7">
        <v>0</v>
      </c>
      <c r="P473" s="7">
        <v>128687</v>
      </c>
      <c r="Q473" s="7">
        <v>161260</v>
      </c>
      <c r="R473" s="8">
        <f>(Таблица2[[#This Row],[Кредитный рейтинг]]-MIN(F:F))/(MAX(F:F)-MIN(F:F))</f>
        <v>0.67272727272727273</v>
      </c>
      <c r="S473">
        <f>(Таблица2[[#This Row],[Срок кредитной истории (лет)]]-MIN(L:L))/(MAX(L:L)-MIN(L:L))</f>
        <v>0.62280701754385959</v>
      </c>
      <c r="T473" s="8">
        <f>(Таблица2[[#This Row],[Срок с последнего нарушения кредитного договора (мес.)]]-MIN(M:M))/(MAX(M:M)-MIN(M:M))</f>
        <v>0</v>
      </c>
      <c r="U473">
        <f>(Таблица2[[#This Row],[Количество кредитных карт]]-MIN(N:N))/(MAX(N:N)-MIN(N:N))</f>
        <v>0.12195121951219512</v>
      </c>
      <c r="V473" s="37">
        <f>(Таблица2[[#This Row],[Число нарушений кредитных договоров]]-MIN(O:O))/(MAX(O:O)-MIN(O:O))</f>
        <v>0</v>
      </c>
      <c r="W473" s="37">
        <f>((Таблица2[[#This Row],[Размер кредита]]-AVERAGE(D:D)))/STDEV(D:D)</f>
        <v>-1.2483686280656869</v>
      </c>
      <c r="X473" s="37">
        <f>((Таблица2[[#This Row],[Годовой доход]]-AVERAGE(G:G)))/STDEV(G:G)</f>
        <v>0.74107224745619416</v>
      </c>
      <c r="Y473" s="38">
        <f>(Таблица2[[#This Row],[Годовой доход]]-AVERAGE(G:G))/STDEV(G:G)</f>
        <v>0.74107224745619416</v>
      </c>
      <c r="Z473" s="38">
        <f>(Таблица2[[#This Row],[Текущий баланс кредитов]]-AVERAGE(P:P))/STDEV(P:P)</f>
        <v>-0.4885551043240115</v>
      </c>
      <c r="AA473" s="38">
        <f>(Таблица2[[#This Row],[Максимальный выданный кредит]]-AVERAGE(Q:Q))/STDEV(Q:Q)</f>
        <v>-0.13655284318978447</v>
      </c>
    </row>
    <row r="474" spans="1:27" x14ac:dyDescent="0.2">
      <c r="A474" s="8">
        <v>696</v>
      </c>
      <c r="B474" s="8" t="s">
        <v>745</v>
      </c>
      <c r="C474" s="8" t="s">
        <v>34</v>
      </c>
      <c r="D474" s="21">
        <v>246774</v>
      </c>
      <c r="E474" s="8" t="s">
        <v>17</v>
      </c>
      <c r="F474" s="8">
        <v>746</v>
      </c>
      <c r="G474" s="22">
        <v>968715</v>
      </c>
      <c r="H474" s="8" t="s">
        <v>42</v>
      </c>
      <c r="I474" s="8" t="s">
        <v>32</v>
      </c>
      <c r="J474" s="8" t="s">
        <v>23</v>
      </c>
      <c r="K474" s="23">
        <v>22684.1</v>
      </c>
      <c r="L474">
        <v>12.2</v>
      </c>
      <c r="M474" s="8"/>
      <c r="N474" s="8">
        <v>10</v>
      </c>
      <c r="O474" s="8">
        <v>0</v>
      </c>
      <c r="P474" s="8">
        <v>349999</v>
      </c>
      <c r="Q474" s="8">
        <v>927366</v>
      </c>
      <c r="R474" s="8">
        <f>(Таблица2[[#This Row],[Кредитный рейтинг]]-MIN(F:F))/(MAX(F:F)-MIN(F:F))</f>
        <v>0.96969696969696972</v>
      </c>
      <c r="S474">
        <f>(Таблица2[[#This Row],[Срок кредитной истории (лет)]]-MIN(L:L))/(MAX(L:L)-MIN(L:L))</f>
        <v>0.16885964912280699</v>
      </c>
      <c r="T474" s="8">
        <f>(Таблица2[[#This Row],[Срок с последнего нарушения кредитного договора (мес.)]]-MIN(M:M))/(MAX(M:M)-MIN(M:M))</f>
        <v>0</v>
      </c>
      <c r="U474">
        <f>(Таблица2[[#This Row],[Количество кредитных карт]]-MIN(N:N))/(MAX(N:N)-MIN(N:N))</f>
        <v>0.1951219512195122</v>
      </c>
      <c r="V474" s="37">
        <f>(Таблица2[[#This Row],[Число нарушений кредитных договоров]]-MIN(O:O))/(MAX(O:O)-MIN(O:O))</f>
        <v>0</v>
      </c>
      <c r="W474" s="37">
        <f>((Таблица2[[#This Row],[Размер кредита]]-AVERAGE(D:D)))/STDEV(D:D)</f>
        <v>-0.34235842328830157</v>
      </c>
      <c r="X474" s="37">
        <f>((Таблица2[[#This Row],[Годовой доход]]-AVERAGE(G:G)))/STDEV(G:G)</f>
        <v>-0.46600840786855818</v>
      </c>
      <c r="Y474" s="38">
        <f>(Таблица2[[#This Row],[Годовой доход]]-AVERAGE(G:G))/STDEV(G:G)</f>
        <v>-0.46600840786855818</v>
      </c>
      <c r="Z474" s="38">
        <f>(Таблица2[[#This Row],[Текущий баланс кредитов]]-AVERAGE(P:P))/STDEV(P:P)</f>
        <v>0.26424815491205028</v>
      </c>
      <c r="AA474" s="38">
        <f>(Таблица2[[#This Row],[Максимальный выданный кредит]]-AVERAGE(Q:Q))/STDEV(Q:Q)</f>
        <v>5.4900500382213314E-2</v>
      </c>
    </row>
    <row r="475" spans="1:27" x14ac:dyDescent="0.2">
      <c r="A475" s="8">
        <v>697</v>
      </c>
      <c r="B475" s="8" t="s">
        <v>746</v>
      </c>
      <c r="C475" s="8" t="s">
        <v>16</v>
      </c>
      <c r="D475" s="21">
        <v>265694</v>
      </c>
      <c r="E475" s="8" t="s">
        <v>17</v>
      </c>
      <c r="F475" s="8">
        <v>739</v>
      </c>
      <c r="G475" s="22">
        <v>655633</v>
      </c>
      <c r="H475" s="8" t="s">
        <v>22</v>
      </c>
      <c r="I475" s="8" t="s">
        <v>25</v>
      </c>
      <c r="J475" s="8" t="s">
        <v>23</v>
      </c>
      <c r="K475" s="23">
        <v>12620.75</v>
      </c>
      <c r="L475">
        <v>24.5</v>
      </c>
      <c r="M475" s="8"/>
      <c r="N475" s="8">
        <v>13</v>
      </c>
      <c r="O475" s="8">
        <v>0</v>
      </c>
      <c r="P475" s="8">
        <v>427652</v>
      </c>
      <c r="Q475" s="8">
        <v>868736</v>
      </c>
      <c r="R475" s="8">
        <f>(Таблица2[[#This Row],[Кредитный рейтинг]]-MIN(F:F))/(MAX(F:F)-MIN(F:F))</f>
        <v>0.92727272727272725</v>
      </c>
      <c r="S475">
        <f>(Таблица2[[#This Row],[Срок кредитной истории (лет)]]-MIN(L:L))/(MAX(L:L)-MIN(L:L))</f>
        <v>0.43859649122807015</v>
      </c>
      <c r="T475" s="8">
        <f>(Таблица2[[#This Row],[Срок с последнего нарушения кредитного договора (мес.)]]-MIN(M:M))/(MAX(M:M)-MIN(M:M))</f>
        <v>0</v>
      </c>
      <c r="U475">
        <f>(Таблица2[[#This Row],[Количество кредитных карт]]-MIN(N:N))/(MAX(N:N)-MIN(N:N))</f>
        <v>0.26829268292682928</v>
      </c>
      <c r="V475" s="37">
        <f>(Таблица2[[#This Row],[Число нарушений кредитных договоров]]-MIN(O:O))/(MAX(O:O)-MIN(O:O))</f>
        <v>0</v>
      </c>
      <c r="W475" s="37">
        <f>((Таблица2[[#This Row],[Размер кредита]]-AVERAGE(D:D)))/STDEV(D:D)</f>
        <v>-0.24122021247462666</v>
      </c>
      <c r="X475" s="37">
        <f>((Таблица2[[#This Row],[Годовой доход]]-AVERAGE(G:G)))/STDEV(G:G)</f>
        <v>-0.84555035036447979</v>
      </c>
      <c r="Y475" s="38">
        <f>(Таблица2[[#This Row],[Годовой доход]]-AVERAGE(G:G))/STDEV(G:G)</f>
        <v>-0.84555035036447979</v>
      </c>
      <c r="Z475" s="38">
        <f>(Таблица2[[#This Row],[Текущий баланс кредитов]]-AVERAGE(P:P))/STDEV(P:P)</f>
        <v>0.52838851553170896</v>
      </c>
      <c r="AA475" s="38">
        <f>(Таблица2[[#This Row],[Максимальный выданный кредит]]-AVERAGE(Q:Q))/STDEV(Q:Q)</f>
        <v>4.0248599034845942E-2</v>
      </c>
    </row>
    <row r="476" spans="1:27" x14ac:dyDescent="0.2">
      <c r="A476" s="7">
        <v>699</v>
      </c>
      <c r="B476" s="7" t="s">
        <v>747</v>
      </c>
      <c r="C476" s="7" t="s">
        <v>34</v>
      </c>
      <c r="D476" s="18">
        <v>288420</v>
      </c>
      <c r="E476" s="7" t="s">
        <v>28</v>
      </c>
      <c r="F476" s="7">
        <v>687</v>
      </c>
      <c r="G476" s="19">
        <v>1286490</v>
      </c>
      <c r="H476" s="7" t="s">
        <v>42</v>
      </c>
      <c r="I476" s="7" t="s">
        <v>32</v>
      </c>
      <c r="J476" s="7" t="s">
        <v>23</v>
      </c>
      <c r="K476" s="20">
        <v>4373.99</v>
      </c>
      <c r="L476">
        <v>23.4</v>
      </c>
      <c r="M476" s="7"/>
      <c r="N476" s="7">
        <v>6</v>
      </c>
      <c r="O476" s="7">
        <v>0</v>
      </c>
      <c r="P476" s="7">
        <v>109459</v>
      </c>
      <c r="Q476" s="7">
        <v>278564</v>
      </c>
      <c r="R476" s="8">
        <f>(Таблица2[[#This Row],[Кредитный рейтинг]]-MIN(F:F))/(MAX(F:F)-MIN(F:F))</f>
        <v>0.61212121212121207</v>
      </c>
      <c r="S476">
        <f>(Таблица2[[#This Row],[Срок кредитной истории (лет)]]-MIN(L:L))/(MAX(L:L)-MIN(L:L))</f>
        <v>0.41447368421052627</v>
      </c>
      <c r="T476" s="8">
        <f>(Таблица2[[#This Row],[Срок с последнего нарушения кредитного договора (мес.)]]-MIN(M:M))/(MAX(M:M)-MIN(M:M))</f>
        <v>0</v>
      </c>
      <c r="U476">
        <f>(Таблица2[[#This Row],[Количество кредитных карт]]-MIN(N:N))/(MAX(N:N)-MIN(N:N))</f>
        <v>9.7560975609756101E-2</v>
      </c>
      <c r="V476" s="37">
        <f>(Таблица2[[#This Row],[Число нарушений кредитных договоров]]-MIN(O:O))/(MAX(O:O)-MIN(O:O))</f>
        <v>0</v>
      </c>
      <c r="W476" s="37">
        <f>((Таблица2[[#This Row],[Размер кредита]]-AVERAGE(D:D)))/STDEV(D:D)</f>
        <v>-0.11973675692750321</v>
      </c>
      <c r="X476" s="37">
        <f>((Таблица2[[#This Row],[Годовой доход]]-AVERAGE(G:G)))/STDEV(G:G)</f>
        <v>-8.07772518882032E-2</v>
      </c>
      <c r="Y476" s="38">
        <f>(Таблица2[[#This Row],[Годовой доход]]-AVERAGE(G:G))/STDEV(G:G)</f>
        <v>-8.07772518882032E-2</v>
      </c>
      <c r="Z476" s="38">
        <f>(Таблица2[[#This Row],[Текущий баланс кредитов]]-AVERAGE(P:P))/STDEV(P:P)</f>
        <v>-0.55396005782219959</v>
      </c>
      <c r="AA476" s="38">
        <f>(Таблица2[[#This Row],[Максимальный выданный кредит]]-AVERAGE(Q:Q))/STDEV(Q:Q)</f>
        <v>-0.1072380446966652</v>
      </c>
    </row>
    <row r="477" spans="1:27" x14ac:dyDescent="0.2">
      <c r="A477" s="7">
        <v>701</v>
      </c>
      <c r="B477" s="7" t="s">
        <v>748</v>
      </c>
      <c r="C477" s="7" t="s">
        <v>34</v>
      </c>
      <c r="D477" s="18">
        <v>271700</v>
      </c>
      <c r="E477" s="7" t="s">
        <v>17</v>
      </c>
      <c r="F477" s="7">
        <v>696</v>
      </c>
      <c r="G477" s="19">
        <v>675298</v>
      </c>
      <c r="H477" s="7" t="s">
        <v>55</v>
      </c>
      <c r="I477" s="7" t="s">
        <v>32</v>
      </c>
      <c r="J477" s="7" t="s">
        <v>80</v>
      </c>
      <c r="K477" s="20">
        <v>14293.89</v>
      </c>
      <c r="L477">
        <v>29.2</v>
      </c>
      <c r="M477" s="7">
        <v>57</v>
      </c>
      <c r="N477" s="7">
        <v>14</v>
      </c>
      <c r="O477" s="7">
        <v>0</v>
      </c>
      <c r="P477" s="7">
        <v>272916</v>
      </c>
      <c r="Q477" s="7">
        <v>673772</v>
      </c>
      <c r="R477" s="8">
        <f>(Таблица2[[#This Row],[Кредитный рейтинг]]-MIN(F:F))/(MAX(F:F)-MIN(F:F))</f>
        <v>0.66666666666666663</v>
      </c>
      <c r="S477">
        <f>(Таблица2[[#This Row],[Срок кредитной истории (лет)]]-MIN(L:L))/(MAX(L:L)-MIN(L:L))</f>
        <v>0.54166666666666663</v>
      </c>
      <c r="T477" s="8">
        <f>(Таблица2[[#This Row],[Срок с последнего нарушения кредитного договора (мес.)]]-MIN(M:M))/(MAX(M:M)-MIN(M:M))</f>
        <v>0.69512195121951215</v>
      </c>
      <c r="U477">
        <f>(Таблица2[[#This Row],[Количество кредитных карт]]-MIN(N:N))/(MAX(N:N)-MIN(N:N))</f>
        <v>0.29268292682926828</v>
      </c>
      <c r="V477" s="37">
        <f>(Таблица2[[#This Row],[Число нарушений кредитных договоров]]-MIN(O:O))/(MAX(O:O)-MIN(O:O))</f>
        <v>0</v>
      </c>
      <c r="W477" s="37">
        <f>((Таблица2[[#This Row],[Размер кредита]]-AVERAGE(D:D)))/STDEV(D:D)</f>
        <v>-0.20911471066982057</v>
      </c>
      <c r="X477" s="37">
        <f>((Таблица2[[#This Row],[Годовой доход]]-AVERAGE(G:G)))/STDEV(G:G)</f>
        <v>-0.82171093353699598</v>
      </c>
      <c r="Y477" s="38">
        <f>(Таблица2[[#This Row],[Годовой доход]]-AVERAGE(G:G))/STDEV(G:G)</f>
        <v>-0.82171093353699598</v>
      </c>
      <c r="Z477" s="38">
        <f>(Таблица2[[#This Row],[Текущий баланс кредитов]]-AVERAGE(P:P))/STDEV(P:P)</f>
        <v>2.0466763130888759E-3</v>
      </c>
      <c r="AA477" s="38">
        <f>(Таблица2[[#This Row],[Максимальный выданный кредит]]-AVERAGE(Q:Q))/STDEV(Q:Q)</f>
        <v>-8.4737836069438063E-3</v>
      </c>
    </row>
    <row r="478" spans="1:27" x14ac:dyDescent="0.2">
      <c r="A478" s="8">
        <v>702</v>
      </c>
      <c r="B478" s="8" t="s">
        <v>749</v>
      </c>
      <c r="C478" s="8" t="s">
        <v>16</v>
      </c>
      <c r="D478" s="21">
        <v>449768</v>
      </c>
      <c r="E478" s="8" t="s">
        <v>17</v>
      </c>
      <c r="F478" s="8">
        <v>737</v>
      </c>
      <c r="G478" s="22">
        <v>2913270</v>
      </c>
      <c r="H478" s="8" t="s">
        <v>29</v>
      </c>
      <c r="I478" s="8" t="s">
        <v>19</v>
      </c>
      <c r="J478" s="8" t="s">
        <v>23</v>
      </c>
      <c r="K478" s="23">
        <v>23913.02</v>
      </c>
      <c r="L478">
        <v>6.8</v>
      </c>
      <c r="M478" s="8">
        <v>22</v>
      </c>
      <c r="N478" s="8">
        <v>11</v>
      </c>
      <c r="O478" s="8">
        <v>0</v>
      </c>
      <c r="P478" s="8">
        <v>499681</v>
      </c>
      <c r="Q478" s="8">
        <v>690448</v>
      </c>
      <c r="R478" s="8">
        <f>(Таблица2[[#This Row],[Кредитный рейтинг]]-MIN(F:F))/(MAX(F:F)-MIN(F:F))</f>
        <v>0.91515151515151516</v>
      </c>
      <c r="S478">
        <f>(Таблица2[[#This Row],[Срок кредитной истории (лет)]]-MIN(L:L))/(MAX(L:L)-MIN(L:L))</f>
        <v>5.0438596491228067E-2</v>
      </c>
      <c r="T478" s="8">
        <f>(Таблица2[[#This Row],[Срок с последнего нарушения кредитного договора (мес.)]]-MIN(M:M))/(MAX(M:M)-MIN(M:M))</f>
        <v>0.26829268292682928</v>
      </c>
      <c r="U478">
        <f>(Таблица2[[#This Row],[Количество кредитных карт]]-MIN(N:N))/(MAX(N:N)-MIN(N:N))</f>
        <v>0.21951219512195122</v>
      </c>
      <c r="V478" s="37">
        <f>(Таблица2[[#This Row],[Число нарушений кредитных договоров]]-MIN(O:O))/(MAX(O:O)-MIN(O:O))</f>
        <v>0</v>
      </c>
      <c r="W478" s="37">
        <f>((Таблица2[[#This Row],[Размер кредита]]-AVERAGE(D:D)))/STDEV(D:D)</f>
        <v>0.7427604966858592</v>
      </c>
      <c r="X478" s="37">
        <f>((Таблица2[[#This Row],[Годовой доход]]-AVERAGE(G:G)))/STDEV(G:G)</f>
        <v>1.8913298676955335</v>
      </c>
      <c r="Y478" s="38">
        <f>(Таблица2[[#This Row],[Годовой доход]]-AVERAGE(G:G))/STDEV(G:G)</f>
        <v>1.8913298676955335</v>
      </c>
      <c r="Z478" s="38">
        <f>(Таблица2[[#This Row],[Текущий баланс кредитов]]-AVERAGE(P:P))/STDEV(P:P)</f>
        <v>0.77339857354715458</v>
      </c>
      <c r="AA478" s="38">
        <f>(Таблица2[[#This Row],[Максимальный выданный кредит]]-AVERAGE(Q:Q))/STDEV(Q:Q)</f>
        <v>-4.3063760192122973E-3</v>
      </c>
    </row>
    <row r="479" spans="1:27" x14ac:dyDescent="0.2">
      <c r="A479" s="7">
        <v>704</v>
      </c>
      <c r="B479" s="7" t="s">
        <v>751</v>
      </c>
      <c r="C479" s="7" t="s">
        <v>16</v>
      </c>
      <c r="D479" s="18">
        <v>222684</v>
      </c>
      <c r="E479" s="7" t="s">
        <v>17</v>
      </c>
      <c r="F479" s="7">
        <v>707</v>
      </c>
      <c r="G479" s="19">
        <v>1634703</v>
      </c>
      <c r="H479" s="7" t="s">
        <v>22</v>
      </c>
      <c r="I479" s="7" t="s">
        <v>19</v>
      </c>
      <c r="J479" s="7" t="s">
        <v>80</v>
      </c>
      <c r="K479" s="20">
        <v>28198.66</v>
      </c>
      <c r="L479">
        <v>21</v>
      </c>
      <c r="M479" s="7">
        <v>8</v>
      </c>
      <c r="N479" s="7">
        <v>22</v>
      </c>
      <c r="O479" s="7">
        <v>0</v>
      </c>
      <c r="P479" s="7">
        <v>565782</v>
      </c>
      <c r="Q479" s="7">
        <v>843128</v>
      </c>
      <c r="R479" s="8">
        <f>(Таблица2[[#This Row],[Кредитный рейтинг]]-MIN(F:F))/(MAX(F:F)-MIN(F:F))</f>
        <v>0.73333333333333328</v>
      </c>
      <c r="S479">
        <f>(Таблица2[[#This Row],[Срок кредитной истории (лет)]]-MIN(L:L))/(MAX(L:L)-MIN(L:L))</f>
        <v>0.36184210526315791</v>
      </c>
      <c r="T479" s="8">
        <f>(Таблица2[[#This Row],[Срок с последнего нарушения кредитного договора (мес.)]]-MIN(M:M))/(MAX(M:M)-MIN(M:M))</f>
        <v>9.7560975609756101E-2</v>
      </c>
      <c r="U479">
        <f>(Таблица2[[#This Row],[Количество кредитных карт]]-MIN(N:N))/(MAX(N:N)-MIN(N:N))</f>
        <v>0.48780487804878048</v>
      </c>
      <c r="V479" s="37">
        <f>(Таблица2[[#This Row],[Число нарушений кредитных договоров]]-MIN(O:O))/(MAX(O:O)-MIN(O:O))</f>
        <v>0</v>
      </c>
      <c r="W479" s="37">
        <f>((Таблица2[[#This Row],[Размер кредита]]-AVERAGE(D:D)))/STDEV(D:D)</f>
        <v>-0.47113323821966668</v>
      </c>
      <c r="X479" s="37">
        <f>((Таблица2[[#This Row],[Годовой доход]]-AVERAGE(G:G)))/STDEV(G:G)</f>
        <v>0.34135317535556159</v>
      </c>
      <c r="Y479" s="38">
        <f>(Таблица2[[#This Row],[Годовой доход]]-AVERAGE(G:G))/STDEV(G:G)</f>
        <v>0.34135317535556159</v>
      </c>
      <c r="Z479" s="38">
        <f>(Таблица2[[#This Row],[Текущий баланс кредитов]]-AVERAGE(P:P))/STDEV(P:P)</f>
        <v>0.99824425854734855</v>
      </c>
      <c r="AA479" s="38">
        <f>(Таблица2[[#This Row],[Максимальный выданный кредит]]-AVERAGE(Q:Q))/STDEV(Q:Q)</f>
        <v>3.3849044375057709E-2</v>
      </c>
    </row>
    <row r="480" spans="1:27" x14ac:dyDescent="0.2">
      <c r="A480" s="7">
        <v>705</v>
      </c>
      <c r="B480" s="7" t="s">
        <v>752</v>
      </c>
      <c r="C480" s="7" t="s">
        <v>16</v>
      </c>
      <c r="D480" s="18">
        <v>196196</v>
      </c>
      <c r="E480" s="7" t="s">
        <v>17</v>
      </c>
      <c r="F480" s="7">
        <v>739</v>
      </c>
      <c r="G480" s="19">
        <v>378632</v>
      </c>
      <c r="H480" s="7" t="s">
        <v>74</v>
      </c>
      <c r="I480" s="7" t="s">
        <v>19</v>
      </c>
      <c r="J480" s="7" t="s">
        <v>23</v>
      </c>
      <c r="K480" s="20">
        <v>2120.4</v>
      </c>
      <c r="L480">
        <v>21</v>
      </c>
      <c r="M480" s="7"/>
      <c r="N480" s="7">
        <v>3</v>
      </c>
      <c r="O480" s="7">
        <v>0</v>
      </c>
      <c r="P480" s="7">
        <v>80028</v>
      </c>
      <c r="Q480" s="7">
        <v>188320</v>
      </c>
      <c r="R480" s="8">
        <f>(Таблица2[[#This Row],[Кредитный рейтинг]]-MIN(F:F))/(MAX(F:F)-MIN(F:F))</f>
        <v>0.92727272727272725</v>
      </c>
      <c r="S480">
        <f>(Таблица2[[#This Row],[Срок кредитной истории (лет)]]-MIN(L:L))/(MAX(L:L)-MIN(L:L))</f>
        <v>0.36184210526315791</v>
      </c>
      <c r="T480" s="8">
        <f>(Таблица2[[#This Row],[Срок с последнего нарушения кредитного договора (мес.)]]-MIN(M:M))/(MAX(M:M)-MIN(M:M))</f>
        <v>0</v>
      </c>
      <c r="U480">
        <f>(Таблица2[[#This Row],[Количество кредитных карт]]-MIN(N:N))/(MAX(N:N)-MIN(N:N))</f>
        <v>2.4390243902439025E-2</v>
      </c>
      <c r="V480" s="37">
        <f>(Таблица2[[#This Row],[Число нарушений кредитных договоров]]-MIN(O:O))/(MAX(O:O)-MIN(O:O))</f>
        <v>0</v>
      </c>
      <c r="W480" s="37">
        <f>((Таблица2[[#This Row],[Размер кредита]]-AVERAGE(D:D)))/STDEV(D:D)</f>
        <v>-0.61272673335881156</v>
      </c>
      <c r="X480" s="37">
        <f>((Таблица2[[#This Row],[Годовой доход]]-AVERAGE(G:G)))/STDEV(G:G)</f>
        <v>-1.1813521454638876</v>
      </c>
      <c r="Y480" s="38">
        <f>(Таблица2[[#This Row],[Годовой доход]]-AVERAGE(G:G))/STDEV(G:G)</f>
        <v>-1.1813521454638876</v>
      </c>
      <c r="Z480" s="38">
        <f>(Таблица2[[#This Row],[Текущий баланс кредитов]]-AVERAGE(P:P))/STDEV(P:P)</f>
        <v>-0.65407099949086878</v>
      </c>
      <c r="AA480" s="38">
        <f>(Таблица2[[#This Row],[Максимальный выданный кредит]]-AVERAGE(Q:Q))/STDEV(Q:Q)</f>
        <v>-0.12979042718330722</v>
      </c>
    </row>
    <row r="481" spans="1:27" x14ac:dyDescent="0.2">
      <c r="A481" s="7">
        <v>706</v>
      </c>
      <c r="B481" s="7" t="s">
        <v>754</v>
      </c>
      <c r="C481" s="7" t="s">
        <v>34</v>
      </c>
      <c r="D481" s="18">
        <v>219538</v>
      </c>
      <c r="E481" s="7" t="s">
        <v>17</v>
      </c>
      <c r="F481" s="7">
        <v>751</v>
      </c>
      <c r="G481" s="19">
        <v>1611618</v>
      </c>
      <c r="H481" s="7" t="s">
        <v>22</v>
      </c>
      <c r="I481" s="7" t="s">
        <v>19</v>
      </c>
      <c r="J481" s="7" t="s">
        <v>78</v>
      </c>
      <c r="K481" s="20">
        <v>11603.49</v>
      </c>
      <c r="L481">
        <v>22.6</v>
      </c>
      <c r="M481" s="7"/>
      <c r="N481" s="7">
        <v>9</v>
      </c>
      <c r="O481" s="7">
        <v>0</v>
      </c>
      <c r="P481" s="7">
        <v>79572</v>
      </c>
      <c r="Q481" s="7">
        <v>662882</v>
      </c>
      <c r="R481" s="8">
        <f>(Таблица2[[#This Row],[Кредитный рейтинг]]-MIN(F:F))/(MAX(F:F)-MIN(F:F))</f>
        <v>1</v>
      </c>
      <c r="S481">
        <f>(Таблица2[[#This Row],[Срок кредитной истории (лет)]]-MIN(L:L))/(MAX(L:L)-MIN(L:L))</f>
        <v>0.39692982456140352</v>
      </c>
      <c r="T481" s="8">
        <f>(Таблица2[[#This Row],[Срок с последнего нарушения кредитного договора (мес.)]]-MIN(M:M))/(MAX(M:M)-MIN(M:M))</f>
        <v>0</v>
      </c>
      <c r="U481">
        <f>(Таблица2[[#This Row],[Количество кредитных карт]]-MIN(N:N))/(MAX(N:N)-MIN(N:N))</f>
        <v>0.17073170731707318</v>
      </c>
      <c r="V481" s="37">
        <f>(Таблица2[[#This Row],[Число нарушений кредитных договоров]]-MIN(O:O))/(MAX(O:O)-MIN(O:O))</f>
        <v>0</v>
      </c>
      <c r="W481" s="37">
        <f>((Таблица2[[#This Row],[Размер кредита]]-AVERAGE(D:D)))/STDEV(D:D)</f>
        <v>-0.48795040583170796</v>
      </c>
      <c r="X481" s="37">
        <f>((Таблица2[[#This Row],[Годовой доход]]-AVERAGE(G:G)))/STDEV(G:G)</f>
        <v>0.31336777299286311</v>
      </c>
      <c r="Y481" s="38">
        <f>(Таблица2[[#This Row],[Годовой доход]]-AVERAGE(G:G))/STDEV(G:G)</f>
        <v>0.31336777299286311</v>
      </c>
      <c r="Z481" s="38">
        <f>(Таблица2[[#This Row],[Текущий баланс кредитов]]-AVERAGE(P:P))/STDEV(P:P)</f>
        <v>-0.65562210510742669</v>
      </c>
      <c r="AA481" s="38">
        <f>(Таблица2[[#This Row],[Максимальный выданный кредит]]-AVERAGE(Q:Q))/STDEV(Q:Q)</f>
        <v>-1.1195243707111479E-2</v>
      </c>
    </row>
    <row r="482" spans="1:27" x14ac:dyDescent="0.2">
      <c r="A482" s="8">
        <v>707</v>
      </c>
      <c r="B482" s="8" t="s">
        <v>755</v>
      </c>
      <c r="C482" s="8" t="s">
        <v>16</v>
      </c>
      <c r="D482" s="21">
        <v>297902</v>
      </c>
      <c r="E482" s="8" t="s">
        <v>17</v>
      </c>
      <c r="F482" s="8">
        <v>713</v>
      </c>
      <c r="G482" s="22">
        <v>808317</v>
      </c>
      <c r="H482" s="8" t="s">
        <v>18</v>
      </c>
      <c r="I482" s="8" t="s">
        <v>19</v>
      </c>
      <c r="J482" s="8" t="s">
        <v>80</v>
      </c>
      <c r="K482" s="23">
        <v>14482.56</v>
      </c>
      <c r="L482">
        <v>12.4</v>
      </c>
      <c r="M482" s="8"/>
      <c r="N482" s="8">
        <v>12</v>
      </c>
      <c r="O482" s="8">
        <v>0</v>
      </c>
      <c r="P482" s="8">
        <v>232560</v>
      </c>
      <c r="Q482" s="8">
        <v>359524</v>
      </c>
      <c r="R482" s="8">
        <f>(Таблица2[[#This Row],[Кредитный рейтинг]]-MIN(F:F))/(MAX(F:F)-MIN(F:F))</f>
        <v>0.76969696969696966</v>
      </c>
      <c r="S482">
        <f>(Таблица2[[#This Row],[Срок кредитной истории (лет)]]-MIN(L:L))/(MAX(L:L)-MIN(L:L))</f>
        <v>0.17324561403508773</v>
      </c>
      <c r="T482" s="8">
        <f>(Таблица2[[#This Row],[Срок с последнего нарушения кредитного договора (мес.)]]-MIN(M:M))/(MAX(M:M)-MIN(M:M))</f>
        <v>0</v>
      </c>
      <c r="U482">
        <f>(Таблица2[[#This Row],[Количество кредитных карт]]-MIN(N:N))/(MAX(N:N)-MIN(N:N))</f>
        <v>0.24390243902439024</v>
      </c>
      <c r="V482" s="37">
        <f>(Таблица2[[#This Row],[Число нарушений кредитных договоров]]-MIN(O:O))/(MAX(O:O)-MIN(O:O))</f>
        <v>0</v>
      </c>
      <c r="W482" s="37">
        <f>((Таблица2[[#This Row],[Размер кредита]]-AVERAGE(D:D)))/STDEV(D:D)</f>
        <v>-6.9050048949952189E-2</v>
      </c>
      <c r="X482" s="37">
        <f>((Таблица2[[#This Row],[Годовой доход]]-AVERAGE(G:G)))/STDEV(G:G)</f>
        <v>-0.66045512947012208</v>
      </c>
      <c r="Y482" s="38">
        <f>(Таблица2[[#This Row],[Годовой доход]]-AVERAGE(G:G))/STDEV(G:G)</f>
        <v>-0.66045512947012208</v>
      </c>
      <c r="Z482" s="38">
        <f>(Таблица2[[#This Row],[Текущий баланс кредитов]]-AVERAGE(P:P))/STDEV(P:P)</f>
        <v>-0.13522617075227816</v>
      </c>
      <c r="AA482" s="38">
        <f>(Таблица2[[#This Row],[Максимальный выданный кредит]]-AVERAGE(Q:Q))/STDEV(Q:Q)</f>
        <v>-8.700577566915603E-2</v>
      </c>
    </row>
    <row r="483" spans="1:27" x14ac:dyDescent="0.2">
      <c r="A483" s="7">
        <v>709</v>
      </c>
      <c r="B483" s="7" t="s">
        <v>756</v>
      </c>
      <c r="C483" s="7" t="s">
        <v>34</v>
      </c>
      <c r="D483" s="18">
        <v>322300</v>
      </c>
      <c r="E483" s="7" t="s">
        <v>17</v>
      </c>
      <c r="F483" s="7">
        <v>733</v>
      </c>
      <c r="G483" s="19">
        <v>891480</v>
      </c>
      <c r="H483" s="7" t="s">
        <v>42</v>
      </c>
      <c r="I483" s="7" t="s">
        <v>19</v>
      </c>
      <c r="J483" s="7" t="s">
        <v>23</v>
      </c>
      <c r="K483" s="20">
        <v>23772.799999999999</v>
      </c>
      <c r="L483">
        <v>17.5</v>
      </c>
      <c r="M483" s="7">
        <v>11</v>
      </c>
      <c r="N483" s="7">
        <v>11</v>
      </c>
      <c r="O483" s="7">
        <v>0</v>
      </c>
      <c r="P483" s="7">
        <v>53827</v>
      </c>
      <c r="Q483" s="7">
        <v>214918</v>
      </c>
      <c r="R483" s="8">
        <f>(Таблица2[[#This Row],[Кредитный рейтинг]]-MIN(F:F))/(MAX(F:F)-MIN(F:F))</f>
        <v>0.89090909090909087</v>
      </c>
      <c r="S483">
        <f>(Таблица2[[#This Row],[Срок кредитной истории (лет)]]-MIN(L:L))/(MAX(L:L)-MIN(L:L))</f>
        <v>0.28508771929824561</v>
      </c>
      <c r="T483" s="8">
        <f>(Таблица2[[#This Row],[Срок с последнего нарушения кредитного договора (мес.)]]-MIN(M:M))/(MAX(M:M)-MIN(M:M))</f>
        <v>0.13414634146341464</v>
      </c>
      <c r="U483">
        <f>(Таблица2[[#This Row],[Количество кредитных карт]]-MIN(N:N))/(MAX(N:N)-MIN(N:N))</f>
        <v>0.21951219512195122</v>
      </c>
      <c r="V483" s="37">
        <f>(Таблица2[[#This Row],[Число нарушений кредитных договоров]]-MIN(O:O))/(MAX(O:O)-MIN(O:O))</f>
        <v>0</v>
      </c>
      <c r="W483" s="37">
        <f>((Таблица2[[#This Row],[Размер кредита]]-AVERAGE(D:D)))/STDEV(D:D)</f>
        <v>6.1371201971403E-2</v>
      </c>
      <c r="X483" s="37">
        <f>((Таблица2[[#This Row],[Годовой доход]]-AVERAGE(G:G)))/STDEV(G:G)</f>
        <v>-0.55963858120548748</v>
      </c>
      <c r="Y483" s="38">
        <f>(Таблица2[[#This Row],[Годовой доход]]-AVERAGE(G:G))/STDEV(G:G)</f>
        <v>-0.55963858120548748</v>
      </c>
      <c r="Z483" s="38">
        <f>(Таблица2[[#This Row],[Текущий баланс кредитов]]-AVERAGE(P:P))/STDEV(P:P)</f>
        <v>-0.74319494304225353</v>
      </c>
      <c r="AA483" s="38">
        <f>(Таблица2[[#This Row],[Максимальный выданный кредит]]-AVERAGE(Q:Q))/STDEV(Q:Q)</f>
        <v>-0.12314346705986738</v>
      </c>
    </row>
    <row r="484" spans="1:27" x14ac:dyDescent="0.2">
      <c r="A484" s="7">
        <v>712</v>
      </c>
      <c r="B484" s="7" t="s">
        <v>757</v>
      </c>
      <c r="C484" s="7" t="s">
        <v>16</v>
      </c>
      <c r="D484" s="18">
        <v>407132</v>
      </c>
      <c r="E484" s="7" t="s">
        <v>28</v>
      </c>
      <c r="F484" s="7">
        <v>668</v>
      </c>
      <c r="G484" s="19">
        <v>1233765</v>
      </c>
      <c r="H484" s="7" t="s">
        <v>29</v>
      </c>
      <c r="I484" s="7" t="s">
        <v>32</v>
      </c>
      <c r="J484" s="7" t="s">
        <v>87</v>
      </c>
      <c r="K484" s="20">
        <v>2868.62</v>
      </c>
      <c r="L484">
        <v>21.2</v>
      </c>
      <c r="M484" s="7"/>
      <c r="N484" s="7">
        <v>12</v>
      </c>
      <c r="O484" s="7">
        <v>0</v>
      </c>
      <c r="P484" s="7">
        <v>38589</v>
      </c>
      <c r="Q484" s="7">
        <v>312466</v>
      </c>
      <c r="R484" s="8">
        <f>(Таблица2[[#This Row],[Кредитный рейтинг]]-MIN(F:F))/(MAX(F:F)-MIN(F:F))</f>
        <v>0.49696969696969695</v>
      </c>
      <c r="S484">
        <f>(Таблица2[[#This Row],[Срок кредитной истории (лет)]]-MIN(L:L))/(MAX(L:L)-MIN(L:L))</f>
        <v>0.36622807017543857</v>
      </c>
      <c r="T484" s="8">
        <f>(Таблица2[[#This Row],[Срок с последнего нарушения кредитного договора (мес.)]]-MIN(M:M))/(MAX(M:M)-MIN(M:M))</f>
        <v>0</v>
      </c>
      <c r="U484">
        <f>(Таблица2[[#This Row],[Количество кредитных карт]]-MIN(N:N))/(MAX(N:N)-MIN(N:N))</f>
        <v>0.24390243902439024</v>
      </c>
      <c r="V484" s="37">
        <f>(Таблица2[[#This Row],[Число нарушений кредитных договоров]]-MIN(O:O))/(MAX(O:O)-MIN(O:O))</f>
        <v>0</v>
      </c>
      <c r="W484" s="37">
        <f>((Таблица2[[#This Row],[Размер кредита]]-AVERAGE(D:D)))/STDEV(D:D)</f>
        <v>0.51484671464294995</v>
      </c>
      <c r="X484" s="37">
        <f>((Таблица2[[#This Row],[Годовой доход]]-AVERAGE(G:G)))/STDEV(G:G)</f>
        <v>-0.14469452888942802</v>
      </c>
      <c r="Y484" s="38">
        <f>(Таблица2[[#This Row],[Годовой доход]]-AVERAGE(G:G))/STDEV(G:G)</f>
        <v>-0.14469452888942802</v>
      </c>
      <c r="Z484" s="38">
        <f>(Таблица2[[#This Row],[Текущий баланс кредитов]]-AVERAGE(P:P))/STDEV(P:P)</f>
        <v>-0.79502772239556063</v>
      </c>
      <c r="AA484" s="38">
        <f>(Таблица2[[#This Row],[Максимальный выданный кредит]]-AVERAGE(Q:Q))/STDEV(Q:Q)</f>
        <v>-9.876578204139573E-2</v>
      </c>
    </row>
    <row r="485" spans="1:27" x14ac:dyDescent="0.2">
      <c r="A485" s="7">
        <v>714</v>
      </c>
      <c r="B485" s="7" t="s">
        <v>758</v>
      </c>
      <c r="C485" s="7" t="s">
        <v>34</v>
      </c>
      <c r="D485" s="18">
        <v>357588</v>
      </c>
      <c r="E485" s="7" t="s">
        <v>17</v>
      </c>
      <c r="F485" s="7">
        <v>739</v>
      </c>
      <c r="G485" s="19">
        <v>1374650</v>
      </c>
      <c r="H485" s="7" t="s">
        <v>42</v>
      </c>
      <c r="I485" s="7" t="s">
        <v>32</v>
      </c>
      <c r="J485" s="7" t="s">
        <v>23</v>
      </c>
      <c r="K485" s="20">
        <v>19015.96</v>
      </c>
      <c r="L485">
        <v>20.5</v>
      </c>
      <c r="M485" s="7">
        <v>29</v>
      </c>
      <c r="N485" s="7">
        <v>12</v>
      </c>
      <c r="O485" s="7">
        <v>0</v>
      </c>
      <c r="P485" s="7">
        <v>88616</v>
      </c>
      <c r="Q485" s="7">
        <v>190014</v>
      </c>
      <c r="R485" s="8">
        <f>(Таблица2[[#This Row],[Кредитный рейтинг]]-MIN(F:F))/(MAX(F:F)-MIN(F:F))</f>
        <v>0.92727272727272725</v>
      </c>
      <c r="S485">
        <f>(Таблица2[[#This Row],[Срок кредитной истории (лет)]]-MIN(L:L))/(MAX(L:L)-MIN(L:L))</f>
        <v>0.35087719298245612</v>
      </c>
      <c r="T485" s="8">
        <f>(Таблица2[[#This Row],[Срок с последнего нарушения кредитного договора (мес.)]]-MIN(M:M))/(MAX(M:M)-MIN(M:M))</f>
        <v>0.35365853658536583</v>
      </c>
      <c r="U485">
        <f>(Таблица2[[#This Row],[Количество кредитных карт]]-MIN(N:N))/(MAX(N:N)-MIN(N:N))</f>
        <v>0.24390243902439024</v>
      </c>
      <c r="V485" s="37">
        <f>(Таблица2[[#This Row],[Число нарушений кредитных договоров]]-MIN(O:O))/(MAX(O:O)-MIN(O:O))</f>
        <v>0</v>
      </c>
      <c r="W485" s="37">
        <f>((Таблица2[[#This Row],[Размер кредита]]-AVERAGE(D:D)))/STDEV(D:D)</f>
        <v>0.25000572539597804</v>
      </c>
      <c r="X485" s="37">
        <f>((Таблица2[[#This Row],[Годовой доход]]-AVERAGE(G:G)))/STDEV(G:G)</f>
        <v>2.6097041908439377E-2</v>
      </c>
      <c r="Y485" s="38">
        <f>(Таблица2[[#This Row],[Годовой доход]]-AVERAGE(G:G))/STDEV(G:G)</f>
        <v>2.6097041908439377E-2</v>
      </c>
      <c r="Z485" s="38">
        <f>(Таблица2[[#This Row],[Текущий баланс кредитов]]-AVERAGE(P:P))/STDEV(P:P)</f>
        <v>-0.62485851037902984</v>
      </c>
      <c r="AA485" s="38">
        <f>(Таблица2[[#This Row],[Максимальный выданный кредит]]-AVERAGE(Q:Q))/STDEV(Q:Q)</f>
        <v>-0.12936708894550336</v>
      </c>
    </row>
    <row r="486" spans="1:27" x14ac:dyDescent="0.2">
      <c r="A486" s="8">
        <v>715</v>
      </c>
      <c r="B486" s="8" t="s">
        <v>759</v>
      </c>
      <c r="C486" s="8" t="s">
        <v>16</v>
      </c>
      <c r="D486" s="21">
        <v>128942</v>
      </c>
      <c r="E486" s="8" t="s">
        <v>17</v>
      </c>
      <c r="F486" s="8">
        <v>712</v>
      </c>
      <c r="G486" s="22">
        <v>1633202</v>
      </c>
      <c r="H486" s="8" t="s">
        <v>22</v>
      </c>
      <c r="I486" s="8" t="s">
        <v>19</v>
      </c>
      <c r="J486" s="8" t="s">
        <v>23</v>
      </c>
      <c r="K486" s="23">
        <v>44505.03</v>
      </c>
      <c r="L486">
        <v>27.9</v>
      </c>
      <c r="M486" s="8">
        <v>9</v>
      </c>
      <c r="N486" s="8">
        <v>13</v>
      </c>
      <c r="O486" s="8">
        <v>0</v>
      </c>
      <c r="P486" s="8">
        <v>72884</v>
      </c>
      <c r="Q486" s="8">
        <v>120384</v>
      </c>
      <c r="R486" s="8">
        <f>(Таблица2[[#This Row],[Кредитный рейтинг]]-MIN(F:F))/(MAX(F:F)-MIN(F:F))</f>
        <v>0.76363636363636367</v>
      </c>
      <c r="S486">
        <f>(Таблица2[[#This Row],[Срок кредитной истории (лет)]]-MIN(L:L))/(MAX(L:L)-MIN(L:L))</f>
        <v>0.51315789473684204</v>
      </c>
      <c r="T486" s="8">
        <f>(Таблица2[[#This Row],[Срок с последнего нарушения кредитного договора (мес.)]]-MIN(M:M))/(MAX(M:M)-MIN(M:M))</f>
        <v>0.10975609756097561</v>
      </c>
      <c r="U486">
        <f>(Таблица2[[#This Row],[Количество кредитных карт]]-MIN(N:N))/(MAX(N:N)-MIN(N:N))</f>
        <v>0.26829268292682928</v>
      </c>
      <c r="V486" s="37">
        <f>(Таблица2[[#This Row],[Число нарушений кредитных договоров]]-MIN(O:O))/(MAX(O:O)-MIN(O:O))</f>
        <v>0</v>
      </c>
      <c r="W486" s="37">
        <f>((Таблица2[[#This Row],[Размер кредита]]-AVERAGE(D:D)))/STDEV(D:D)</f>
        <v>-0.97223779203021177</v>
      </c>
      <c r="X486" s="37">
        <f>((Таблица2[[#This Row],[Годовой доход]]-AVERAGE(G:G)))/STDEV(G:G)</f>
        <v>0.33953354837066185</v>
      </c>
      <c r="Y486" s="38">
        <f>(Таблица2[[#This Row],[Годовой доход]]-AVERAGE(G:G))/STDEV(G:G)</f>
        <v>0.33953354837066185</v>
      </c>
      <c r="Z486" s="38">
        <f>(Таблица2[[#This Row],[Текущий баланс кредитов]]-AVERAGE(P:P))/STDEV(P:P)</f>
        <v>-0.67837165415027467</v>
      </c>
      <c r="AA486" s="38">
        <f>(Таблица2[[#This Row],[Максимальный выданный кредит]]-AVERAGE(Q:Q))/STDEV(Q:Q)</f>
        <v>-0.14676793988899969</v>
      </c>
    </row>
    <row r="487" spans="1:27" x14ac:dyDescent="0.2">
      <c r="A487" s="7">
        <v>716</v>
      </c>
      <c r="B487" s="7" t="s">
        <v>760</v>
      </c>
      <c r="C487" s="7" t="s">
        <v>16</v>
      </c>
      <c r="D487" s="18">
        <v>223168</v>
      </c>
      <c r="E487" s="7" t="s">
        <v>17</v>
      </c>
      <c r="F487" s="7">
        <v>707</v>
      </c>
      <c r="G487" s="19">
        <v>819128</v>
      </c>
      <c r="H487" s="7" t="s">
        <v>42</v>
      </c>
      <c r="I487" s="7" t="s">
        <v>32</v>
      </c>
      <c r="J487" s="7" t="s">
        <v>23</v>
      </c>
      <c r="K487" s="20">
        <v>17338.07</v>
      </c>
      <c r="L487">
        <v>32.299999999999997</v>
      </c>
      <c r="M487" s="7"/>
      <c r="N487" s="7">
        <v>21</v>
      </c>
      <c r="O487" s="7">
        <v>0</v>
      </c>
      <c r="P487" s="7">
        <v>147972</v>
      </c>
      <c r="Q487" s="7">
        <v>176264</v>
      </c>
      <c r="R487" s="8">
        <f>(Таблица2[[#This Row],[Кредитный рейтинг]]-MIN(F:F))/(MAX(F:F)-MIN(F:F))</f>
        <v>0.73333333333333328</v>
      </c>
      <c r="S487">
        <f>(Таблица2[[#This Row],[Срок кредитной истории (лет)]]-MIN(L:L))/(MAX(L:L)-MIN(L:L))</f>
        <v>0.60964912280701744</v>
      </c>
      <c r="T487" s="8">
        <f>(Таблица2[[#This Row],[Срок с последнего нарушения кредитного договора (мес.)]]-MIN(M:M))/(MAX(M:M)-MIN(M:M))</f>
        <v>0</v>
      </c>
      <c r="U487">
        <f>(Таблица2[[#This Row],[Количество кредитных карт]]-MIN(N:N))/(MAX(N:N)-MIN(N:N))</f>
        <v>0.46341463414634149</v>
      </c>
      <c r="V487" s="37">
        <f>(Таблица2[[#This Row],[Число нарушений кредитных договоров]]-MIN(O:O))/(MAX(O:O)-MIN(O:O))</f>
        <v>0</v>
      </c>
      <c r="W487" s="37">
        <f>((Таблица2[[#This Row],[Размер кредита]]-AVERAGE(D:D)))/STDEV(D:D)</f>
        <v>-0.46854598166396805</v>
      </c>
      <c r="X487" s="37">
        <f>((Таблица2[[#This Row],[Годовой доход]]-AVERAGE(G:G)))/STDEV(G:G)</f>
        <v>-0.6473492085282494</v>
      </c>
      <c r="Y487" s="38">
        <f>(Таблица2[[#This Row],[Годовой доход]]-AVERAGE(G:G))/STDEV(G:G)</f>
        <v>-0.6473492085282494</v>
      </c>
      <c r="Z487" s="38">
        <f>(Таблица2[[#This Row],[Текущий баланс кредитов]]-AVERAGE(P:P))/STDEV(P:P)</f>
        <v>-0.42295626262375369</v>
      </c>
      <c r="AA487" s="38">
        <f>(Таблица2[[#This Row],[Максимальный выданный кредит]]-AVERAGE(Q:Q))/STDEV(Q:Q)</f>
        <v>-0.13280327594066454</v>
      </c>
    </row>
    <row r="488" spans="1:27" x14ac:dyDescent="0.2">
      <c r="A488" s="7">
        <v>717</v>
      </c>
      <c r="B488" s="7" t="s">
        <v>761</v>
      </c>
      <c r="C488" s="7" t="s">
        <v>34</v>
      </c>
      <c r="D488" s="18">
        <v>214940</v>
      </c>
      <c r="E488" s="7" t="s">
        <v>17</v>
      </c>
      <c r="F488" s="7">
        <v>727</v>
      </c>
      <c r="G488" s="19">
        <v>1095217</v>
      </c>
      <c r="H488" s="7" t="s">
        <v>31</v>
      </c>
      <c r="I488" s="7" t="s">
        <v>19</v>
      </c>
      <c r="J488" s="7" t="s">
        <v>23</v>
      </c>
      <c r="K488" s="20">
        <v>11435.91</v>
      </c>
      <c r="L488">
        <v>16.600000000000001</v>
      </c>
      <c r="M488" s="7">
        <v>69</v>
      </c>
      <c r="N488" s="7">
        <v>6</v>
      </c>
      <c r="O488" s="7">
        <v>0</v>
      </c>
      <c r="P488" s="7">
        <v>181773</v>
      </c>
      <c r="Q488" s="7">
        <v>313654</v>
      </c>
      <c r="R488" s="8">
        <f>(Таблица2[[#This Row],[Кредитный рейтинг]]-MIN(F:F))/(MAX(F:F)-MIN(F:F))</f>
        <v>0.8545454545454545</v>
      </c>
      <c r="S488">
        <f>(Таблица2[[#This Row],[Срок кредитной истории (лет)]]-MIN(L:L))/(MAX(L:L)-MIN(L:L))</f>
        <v>0.2653508771929825</v>
      </c>
      <c r="T488" s="8">
        <f>(Таблица2[[#This Row],[Срок с последнего нарушения кредитного договора (мес.)]]-MIN(M:M))/(MAX(M:M)-MIN(M:M))</f>
        <v>0.84146341463414631</v>
      </c>
      <c r="U488">
        <f>(Таблица2[[#This Row],[Количество кредитных карт]]-MIN(N:N))/(MAX(N:N)-MIN(N:N))</f>
        <v>9.7560975609756101E-2</v>
      </c>
      <c r="V488" s="37">
        <f>(Таблица2[[#This Row],[Число нарушений кредитных договоров]]-MIN(O:O))/(MAX(O:O)-MIN(O:O))</f>
        <v>0</v>
      </c>
      <c r="W488" s="37">
        <f>((Таблица2[[#This Row],[Размер кредита]]-AVERAGE(D:D)))/STDEV(D:D)</f>
        <v>-0.5125293431108453</v>
      </c>
      <c r="X488" s="37">
        <f>((Таблица2[[#This Row],[Годовой доход]]-AVERAGE(G:G)))/STDEV(G:G)</f>
        <v>-0.31265300957156544</v>
      </c>
      <c r="Y488" s="38">
        <f>(Таблица2[[#This Row],[Годовой доход]]-AVERAGE(G:G))/STDEV(G:G)</f>
        <v>-0.31265300957156544</v>
      </c>
      <c r="Z488" s="38">
        <f>(Таблица2[[#This Row],[Текущий баланс кредитов]]-AVERAGE(P:P))/STDEV(P:P)</f>
        <v>-0.30798055879640535</v>
      </c>
      <c r="AA488" s="38">
        <f>(Таблица2[[#This Row],[Максимальный выданный кредит]]-AVERAGE(Q:Q))/STDEV(Q:Q)</f>
        <v>-9.8468895485013808E-2</v>
      </c>
    </row>
    <row r="489" spans="1:27" x14ac:dyDescent="0.2">
      <c r="A489" s="7">
        <v>722</v>
      </c>
      <c r="B489" s="7" t="s">
        <v>764</v>
      </c>
      <c r="C489" s="7" t="s">
        <v>16</v>
      </c>
      <c r="D489" s="18">
        <v>216128</v>
      </c>
      <c r="E489" s="7" t="s">
        <v>17</v>
      </c>
      <c r="F489" s="7">
        <v>715</v>
      </c>
      <c r="G489" s="19">
        <v>1175929</v>
      </c>
      <c r="H489" s="7" t="s">
        <v>31</v>
      </c>
      <c r="I489" s="7" t="s">
        <v>19</v>
      </c>
      <c r="J489" s="7" t="s">
        <v>23</v>
      </c>
      <c r="K489" s="20">
        <v>15483.1</v>
      </c>
      <c r="L489">
        <v>14.5</v>
      </c>
      <c r="M489" s="7"/>
      <c r="N489" s="7">
        <v>12</v>
      </c>
      <c r="O489" s="7">
        <v>2</v>
      </c>
      <c r="P489" s="7">
        <v>137332</v>
      </c>
      <c r="Q489" s="7">
        <v>255222</v>
      </c>
      <c r="R489" s="8">
        <f>(Таблица2[[#This Row],[Кредитный рейтинг]]-MIN(F:F))/(MAX(F:F)-MIN(F:F))</f>
        <v>0.78181818181818186</v>
      </c>
      <c r="S489">
        <f>(Таблица2[[#This Row],[Срок кредитной истории (лет)]]-MIN(L:L))/(MAX(L:L)-MIN(L:L))</f>
        <v>0.21929824561403508</v>
      </c>
      <c r="T489" s="8">
        <f>(Таблица2[[#This Row],[Срок с последнего нарушения кредитного договора (мес.)]]-MIN(M:M))/(MAX(M:M)-MIN(M:M))</f>
        <v>0</v>
      </c>
      <c r="U489">
        <f>(Таблица2[[#This Row],[Количество кредитных карт]]-MIN(N:N))/(MAX(N:N)-MIN(N:N))</f>
        <v>0.24390243902439024</v>
      </c>
      <c r="V489" s="37">
        <f>(Таблица2[[#This Row],[Число нарушений кредитных договоров]]-MIN(O:O))/(MAX(O:O)-MIN(O:O))</f>
        <v>0.2857142857142857</v>
      </c>
      <c r="W489" s="37">
        <f>((Таблица2[[#This Row],[Размер кредита]]-AVERAGE(D:D)))/STDEV(D:D)</f>
        <v>-0.50617880429231221</v>
      </c>
      <c r="X489" s="37">
        <f>((Таблица2[[#This Row],[Годовой доход]]-AVERAGE(G:G)))/STDEV(G:G)</f>
        <v>-0.21480775094050131</v>
      </c>
      <c r="Y489" s="38">
        <f>(Таблица2[[#This Row],[Годовой доход]]-AVERAGE(G:G))/STDEV(G:G)</f>
        <v>-0.21480775094050131</v>
      </c>
      <c r="Z489" s="38">
        <f>(Таблица2[[#This Row],[Текущий баланс кредитов]]-AVERAGE(P:P))/STDEV(P:P)</f>
        <v>-0.45914872701010284</v>
      </c>
      <c r="AA489" s="38">
        <f>(Таблица2[[#This Row],[Максимальный выданный кредит]]-AVERAGE(Q:Q))/STDEV(Q:Q)</f>
        <v>-0.11307131573965086</v>
      </c>
    </row>
    <row r="490" spans="1:27" x14ac:dyDescent="0.2">
      <c r="A490" s="7">
        <v>723</v>
      </c>
      <c r="B490" s="7" t="s">
        <v>766</v>
      </c>
      <c r="C490" s="7" t="s">
        <v>16</v>
      </c>
      <c r="D490" s="18">
        <v>246202</v>
      </c>
      <c r="E490" s="7" t="s">
        <v>17</v>
      </c>
      <c r="F490" s="7">
        <v>720</v>
      </c>
      <c r="G490" s="19">
        <v>1404879</v>
      </c>
      <c r="H490" s="7" t="s">
        <v>18</v>
      </c>
      <c r="I490" s="7" t="s">
        <v>32</v>
      </c>
      <c r="J490" s="7" t="s">
        <v>23</v>
      </c>
      <c r="K490" s="20">
        <v>13112.28</v>
      </c>
      <c r="L490">
        <v>10.6</v>
      </c>
      <c r="M490" s="7">
        <v>36</v>
      </c>
      <c r="N490" s="7">
        <v>7</v>
      </c>
      <c r="O490" s="7">
        <v>1</v>
      </c>
      <c r="P490" s="7">
        <v>171570</v>
      </c>
      <c r="Q490" s="7">
        <v>309914</v>
      </c>
      <c r="R490" s="8">
        <f>(Таблица2[[#This Row],[Кредитный рейтинг]]-MIN(F:F))/(MAX(F:F)-MIN(F:F))</f>
        <v>0.81212121212121213</v>
      </c>
      <c r="S490">
        <f>(Таблица2[[#This Row],[Срок кредитной истории (лет)]]-MIN(L:L))/(MAX(L:L)-MIN(L:L))</f>
        <v>0.1337719298245614</v>
      </c>
      <c r="T490" s="8">
        <f>(Таблица2[[#This Row],[Срок с последнего нарушения кредитного договора (мес.)]]-MIN(M:M))/(MAX(M:M)-MIN(M:M))</f>
        <v>0.43902439024390244</v>
      </c>
      <c r="U490">
        <f>(Таблица2[[#This Row],[Количество кредитных карт]]-MIN(N:N))/(MAX(N:N)-MIN(N:N))</f>
        <v>0.12195121951219512</v>
      </c>
      <c r="V490" s="37">
        <f>(Таблица2[[#This Row],[Число нарушений кредитных договоров]]-MIN(O:O))/(MAX(O:O)-MIN(O:O))</f>
        <v>0.14285714285714285</v>
      </c>
      <c r="W490" s="37">
        <f>((Таблица2[[#This Row],[Размер кредита]]-AVERAGE(D:D)))/STDEV(D:D)</f>
        <v>-0.34541609012685454</v>
      </c>
      <c r="X490" s="37">
        <f>((Таблица2[[#This Row],[Годовой доход]]-AVERAGE(G:G)))/STDEV(G:G)</f>
        <v>6.2742947389141601E-2</v>
      </c>
      <c r="Y490" s="38">
        <f>(Таблица2[[#This Row],[Годовой доход]]-AVERAGE(G:G))/STDEV(G:G)</f>
        <v>6.2742947389141601E-2</v>
      </c>
      <c r="Z490" s="38">
        <f>(Таблица2[[#This Row],[Текущий баланс кредитов]]-AVERAGE(P:P))/STDEV(P:P)</f>
        <v>-0.34268654696688655</v>
      </c>
      <c r="AA490" s="38">
        <f>(Таблица2[[#This Row],[Максимальный выданный кредит]]-AVERAGE(Q:Q))/STDEV(Q:Q)</f>
        <v>-9.9403538347697648E-2</v>
      </c>
    </row>
    <row r="491" spans="1:27" x14ac:dyDescent="0.2">
      <c r="A491" s="8">
        <v>724</v>
      </c>
      <c r="B491" s="8" t="s">
        <v>767</v>
      </c>
      <c r="C491" s="8" t="s">
        <v>16</v>
      </c>
      <c r="D491" s="21">
        <v>105798</v>
      </c>
      <c r="E491" s="8" t="s">
        <v>17</v>
      </c>
      <c r="F491" s="8">
        <v>722</v>
      </c>
      <c r="G491" s="22">
        <v>628197</v>
      </c>
      <c r="H491" s="8" t="s">
        <v>74</v>
      </c>
      <c r="I491" s="8" t="s">
        <v>32</v>
      </c>
      <c r="J491" s="8" t="s">
        <v>23</v>
      </c>
      <c r="K491" s="23">
        <v>10312.82</v>
      </c>
      <c r="L491">
        <v>23.9</v>
      </c>
      <c r="M491" s="8"/>
      <c r="N491" s="8">
        <v>14</v>
      </c>
      <c r="O491" s="8">
        <v>1</v>
      </c>
      <c r="P491" s="8">
        <v>149568</v>
      </c>
      <c r="Q491" s="8">
        <v>548042</v>
      </c>
      <c r="R491" s="8">
        <f>(Таблица2[[#This Row],[Кредитный рейтинг]]-MIN(F:F))/(MAX(F:F)-MIN(F:F))</f>
        <v>0.82424242424242422</v>
      </c>
      <c r="S491">
        <f>(Таблица2[[#This Row],[Срок кредитной истории (лет)]]-MIN(L:L))/(MAX(L:L)-MIN(L:L))</f>
        <v>0.425438596491228</v>
      </c>
      <c r="T491" s="8">
        <f>(Таблица2[[#This Row],[Срок с последнего нарушения кредитного договора (мес.)]]-MIN(M:M))/(MAX(M:M)-MIN(M:M))</f>
        <v>0</v>
      </c>
      <c r="U491">
        <f>(Таблица2[[#This Row],[Количество кредитных карт]]-MIN(N:N))/(MAX(N:N)-MIN(N:N))</f>
        <v>0.29268292682926828</v>
      </c>
      <c r="V491" s="37">
        <f>(Таблица2[[#This Row],[Число нарушений кредитных договоров]]-MIN(O:O))/(MAX(O:O)-MIN(O:O))</f>
        <v>0.14285714285714285</v>
      </c>
      <c r="W491" s="37">
        <f>((Таблица2[[#This Row],[Размер кредита]]-AVERAGE(D:D)))/STDEV(D:D)</f>
        <v>-1.0959556964208932</v>
      </c>
      <c r="X491" s="37">
        <f>((Таблица2[[#This Row],[Годовой доход]]-AVERAGE(G:G)))/STDEV(G:G)</f>
        <v>-0.87881036765809017</v>
      </c>
      <c r="Y491" s="38">
        <f>(Таблица2[[#This Row],[Годовой доход]]-AVERAGE(G:G))/STDEV(G:G)</f>
        <v>-0.87881036765809017</v>
      </c>
      <c r="Z491" s="38">
        <f>(Таблица2[[#This Row],[Текущий баланс кредитов]]-AVERAGE(P:P))/STDEV(P:P)</f>
        <v>-0.41752739296580132</v>
      </c>
      <c r="AA491" s="38">
        <f>(Таблица2[[#This Row],[Максимальный выданный кредит]]-AVERAGE(Q:Q))/STDEV(Q:Q)</f>
        <v>-3.9894277490697856E-2</v>
      </c>
    </row>
    <row r="492" spans="1:27" x14ac:dyDescent="0.2">
      <c r="A492" s="7">
        <v>727</v>
      </c>
      <c r="B492" s="7" t="s">
        <v>768</v>
      </c>
      <c r="C492" s="7" t="s">
        <v>34</v>
      </c>
      <c r="D492" s="18">
        <v>423214</v>
      </c>
      <c r="E492" s="7" t="s">
        <v>17</v>
      </c>
      <c r="F492" s="7">
        <v>718</v>
      </c>
      <c r="G492" s="19">
        <v>1186949</v>
      </c>
      <c r="H492" s="7" t="s">
        <v>74</v>
      </c>
      <c r="I492" s="7" t="s">
        <v>32</v>
      </c>
      <c r="J492" s="7" t="s">
        <v>23</v>
      </c>
      <c r="K492" s="20">
        <v>25222.5</v>
      </c>
      <c r="L492">
        <v>10.1</v>
      </c>
      <c r="M492" s="7">
        <v>57</v>
      </c>
      <c r="N492" s="7">
        <v>14</v>
      </c>
      <c r="O492" s="7">
        <v>0</v>
      </c>
      <c r="P492" s="7">
        <v>327484</v>
      </c>
      <c r="Q492" s="7">
        <v>820754</v>
      </c>
      <c r="R492" s="8">
        <f>(Таблица2[[#This Row],[Кредитный рейтинг]]-MIN(F:F))/(MAX(F:F)-MIN(F:F))</f>
        <v>0.8</v>
      </c>
      <c r="S492">
        <f>(Таблица2[[#This Row],[Срок кредитной истории (лет)]]-MIN(L:L))/(MAX(L:L)-MIN(L:L))</f>
        <v>0.12280701754385964</v>
      </c>
      <c r="T492" s="8">
        <f>(Таблица2[[#This Row],[Срок с последнего нарушения кредитного договора (мес.)]]-MIN(M:M))/(MAX(M:M)-MIN(M:M))</f>
        <v>0.69512195121951215</v>
      </c>
      <c r="U492">
        <f>(Таблица2[[#This Row],[Количество кредитных карт]]-MIN(N:N))/(MAX(N:N)-MIN(N:N))</f>
        <v>0.29268292682926828</v>
      </c>
      <c r="V492" s="37">
        <f>(Таблица2[[#This Row],[Число нарушений кредитных договоров]]-MIN(O:O))/(MAX(O:O)-MIN(O:O))</f>
        <v>0</v>
      </c>
      <c r="W492" s="37">
        <f>((Таблица2[[#This Row],[Размер кредита]]-AVERAGE(D:D)))/STDEV(D:D)</f>
        <v>0.60081419383457368</v>
      </c>
      <c r="X492" s="37">
        <f>((Таблица2[[#This Row],[Годовой доход]]-AVERAGE(G:G)))/STDEV(G:G)</f>
        <v>-0.20144846421592097</v>
      </c>
      <c r="Y492" s="38">
        <f>(Таблица2[[#This Row],[Годовой доход]]-AVERAGE(G:G))/STDEV(G:G)</f>
        <v>-0.20144846421592097</v>
      </c>
      <c r="Z492" s="38">
        <f>(Таблица2[[#This Row],[Текущий баланс кредитов]]-AVERAGE(P:P))/STDEV(P:P)</f>
        <v>0.18766231509450795</v>
      </c>
      <c r="AA492" s="38">
        <f>(Таблица2[[#This Row],[Максимальный выданный кредит]]-AVERAGE(Q:Q))/STDEV(Q:Q)</f>
        <v>2.8257680896531401E-2</v>
      </c>
    </row>
    <row r="493" spans="1:27" x14ac:dyDescent="0.2">
      <c r="A493" s="8">
        <v>728</v>
      </c>
      <c r="B493" s="24" t="s">
        <v>769</v>
      </c>
      <c r="C493" s="8" t="s">
        <v>16</v>
      </c>
      <c r="D493" s="21">
        <v>188298</v>
      </c>
      <c r="E493" s="8" t="s">
        <v>17</v>
      </c>
      <c r="F493" s="8">
        <v>723</v>
      </c>
      <c r="G493" s="22">
        <v>1281778</v>
      </c>
      <c r="H493" s="8" t="s">
        <v>49</v>
      </c>
      <c r="I493" s="8" t="s">
        <v>32</v>
      </c>
      <c r="J493" s="8" t="s">
        <v>23</v>
      </c>
      <c r="K493" s="23">
        <v>21790.34</v>
      </c>
      <c r="L493">
        <v>21</v>
      </c>
      <c r="M493" s="8">
        <v>31</v>
      </c>
      <c r="N493" s="8">
        <v>14</v>
      </c>
      <c r="O493" s="8">
        <v>0</v>
      </c>
      <c r="P493" s="8">
        <v>161063</v>
      </c>
      <c r="Q493" s="8">
        <v>409882</v>
      </c>
      <c r="R493" s="8">
        <f>(Таблица2[[#This Row],[Кредитный рейтинг]]-MIN(F:F))/(MAX(F:F)-MIN(F:F))</f>
        <v>0.83030303030303032</v>
      </c>
      <c r="S493">
        <f>(Таблица2[[#This Row],[Срок кредитной истории (лет)]]-MIN(L:L))/(MAX(L:L)-MIN(L:L))</f>
        <v>0.36184210526315791</v>
      </c>
      <c r="T493" s="8">
        <f>(Таблица2[[#This Row],[Срок с последнего нарушения кредитного договора (мес.)]]-MIN(M:M))/(MAX(M:M)-MIN(M:M))</f>
        <v>0.37804878048780488</v>
      </c>
      <c r="U493">
        <f>(Таблица2[[#This Row],[Количество кредитных карт]]-MIN(N:N))/(MAX(N:N)-MIN(N:N))</f>
        <v>0.29268292682926828</v>
      </c>
      <c r="V493" s="37">
        <f>(Таблица2[[#This Row],[Число нарушений кредитных договоров]]-MIN(O:O))/(MAX(O:O)-MIN(O:O))</f>
        <v>0</v>
      </c>
      <c r="W493" s="37">
        <f>((Таблица2[[#This Row],[Размер кредита]]-AVERAGE(D:D)))/STDEV(D:D)</f>
        <v>-0.65494605624498514</v>
      </c>
      <c r="X493" s="37">
        <f>((Таблица2[[#This Row],[Годовой доход]]-AVERAGE(G:G)))/STDEV(G:G)</f>
        <v>-8.6489498625609965E-2</v>
      </c>
      <c r="Y493" s="38">
        <f>(Таблица2[[#This Row],[Годовой доход]]-AVERAGE(G:G))/STDEV(G:G)</f>
        <v>-8.6489498625609965E-2</v>
      </c>
      <c r="Z493" s="38">
        <f>(Таблица2[[#This Row],[Текущий баланс кредитов]]-AVERAGE(P:P))/STDEV(P:P)</f>
        <v>-0.37842660554840629</v>
      </c>
      <c r="AA493" s="38">
        <f>(Таблица2[[#This Row],[Максимальный выданный кредит]]-AVERAGE(Q:Q))/STDEV(Q:Q)</f>
        <v>-7.442108441807764E-2</v>
      </c>
    </row>
    <row r="494" spans="1:27" x14ac:dyDescent="0.2">
      <c r="A494" s="7">
        <v>729</v>
      </c>
      <c r="B494" s="7" t="s">
        <v>770</v>
      </c>
      <c r="C494" s="7" t="s">
        <v>34</v>
      </c>
      <c r="D494" s="18">
        <v>111122</v>
      </c>
      <c r="E494" s="7" t="s">
        <v>17</v>
      </c>
      <c r="F494" s="7">
        <v>693</v>
      </c>
      <c r="G494" s="19">
        <v>767752</v>
      </c>
      <c r="H494" s="7" t="s">
        <v>55</v>
      </c>
      <c r="I494" s="7" t="s">
        <v>32</v>
      </c>
      <c r="J494" s="7" t="s">
        <v>80</v>
      </c>
      <c r="K494" s="20">
        <v>4184.18</v>
      </c>
      <c r="L494">
        <v>17.899999999999999</v>
      </c>
      <c r="M494" s="7"/>
      <c r="N494" s="7">
        <v>3</v>
      </c>
      <c r="O494" s="7">
        <v>0</v>
      </c>
      <c r="P494" s="7">
        <v>35701</v>
      </c>
      <c r="Q494" s="7">
        <v>86658</v>
      </c>
      <c r="R494" s="8">
        <f>(Таблица2[[#This Row],[Кредитный рейтинг]]-MIN(F:F))/(MAX(F:F)-MIN(F:F))</f>
        <v>0.64848484848484844</v>
      </c>
      <c r="S494">
        <f>(Таблица2[[#This Row],[Срок кредитной истории (лет)]]-MIN(L:L))/(MAX(L:L)-MIN(L:L))</f>
        <v>0.29385964912280699</v>
      </c>
      <c r="T494" s="8">
        <f>(Таблица2[[#This Row],[Срок с последнего нарушения кредитного договора (мес.)]]-MIN(M:M))/(MAX(M:M)-MIN(M:M))</f>
        <v>0</v>
      </c>
      <c r="U494">
        <f>(Таблица2[[#This Row],[Количество кредитных карт]]-MIN(N:N))/(MAX(N:N)-MIN(N:N))</f>
        <v>2.4390243902439025E-2</v>
      </c>
      <c r="V494" s="37">
        <f>(Таблица2[[#This Row],[Число нарушений кредитных договоров]]-MIN(O:O))/(MAX(O:O)-MIN(O:O))</f>
        <v>0</v>
      </c>
      <c r="W494" s="37">
        <f>((Таблица2[[#This Row],[Размер кредита]]-AVERAGE(D:D)))/STDEV(D:D)</f>
        <v>-1.0674958743082079</v>
      </c>
      <c r="X494" s="37">
        <f>((Таблица2[[#This Row],[Годовой доход]]-AVERAGE(G:G)))/STDEV(G:G)</f>
        <v>-0.70963112456836175</v>
      </c>
      <c r="Y494" s="38">
        <f>(Таблица2[[#This Row],[Годовой доход]]-AVERAGE(G:G))/STDEV(G:G)</f>
        <v>-0.70963112456836175</v>
      </c>
      <c r="Z494" s="38">
        <f>(Таблица2[[#This Row],[Текущий баланс кредитов]]-AVERAGE(P:P))/STDEV(P:P)</f>
        <v>-0.80485139130042682</v>
      </c>
      <c r="AA494" s="38">
        <f>(Таблица2[[#This Row],[Максимальный выданный кредит]]-AVERAGE(Q:Q))/STDEV(Q:Q)</f>
        <v>-0.15519621935073108</v>
      </c>
    </row>
    <row r="495" spans="1:27" x14ac:dyDescent="0.2">
      <c r="A495" s="8">
        <v>730</v>
      </c>
      <c r="B495" s="8" t="s">
        <v>771</v>
      </c>
      <c r="C495" s="8" t="s">
        <v>16</v>
      </c>
      <c r="D495" s="21">
        <v>259270</v>
      </c>
      <c r="E495" s="8" t="s">
        <v>17</v>
      </c>
      <c r="F495" s="8">
        <v>741</v>
      </c>
      <c r="G495" s="22">
        <v>1306193</v>
      </c>
      <c r="H495" s="8" t="s">
        <v>22</v>
      </c>
      <c r="I495" s="8" t="s">
        <v>19</v>
      </c>
      <c r="J495" s="8" t="s">
        <v>23</v>
      </c>
      <c r="K495" s="23">
        <v>33090.21</v>
      </c>
      <c r="L495">
        <v>18.600000000000001</v>
      </c>
      <c r="M495" s="8"/>
      <c r="N495" s="8">
        <v>10</v>
      </c>
      <c r="O495" s="8">
        <v>0</v>
      </c>
      <c r="P495" s="8">
        <v>498579</v>
      </c>
      <c r="Q495" s="8">
        <v>607046</v>
      </c>
      <c r="R495" s="8">
        <f>(Таблица2[[#This Row],[Кредитный рейтинг]]-MIN(F:F))/(MAX(F:F)-MIN(F:F))</f>
        <v>0.93939393939393945</v>
      </c>
      <c r="S495">
        <f>(Таблица2[[#This Row],[Срок кредитной истории (лет)]]-MIN(L:L))/(MAX(L:L)-MIN(L:L))</f>
        <v>0.30921052631578949</v>
      </c>
      <c r="T495" s="8">
        <f>(Таблица2[[#This Row],[Срок с последнего нарушения кредитного договора (мес.)]]-MIN(M:M))/(MAX(M:M)-MIN(M:M))</f>
        <v>0</v>
      </c>
      <c r="U495">
        <f>(Таблица2[[#This Row],[Количество кредитных карт]]-MIN(N:N))/(MAX(N:N)-MIN(N:N))</f>
        <v>0.1951219512195122</v>
      </c>
      <c r="V495" s="37">
        <f>(Таблица2[[#This Row],[Число нарушений кредитных договоров]]-MIN(O:O))/(MAX(O:O)-MIN(O:O))</f>
        <v>0</v>
      </c>
      <c r="W495" s="37">
        <f>((Таблица2[[#This Row],[Размер кредита]]-AVERAGE(D:D)))/STDEV(D:D)</f>
        <v>-0.2755601631229907</v>
      </c>
      <c r="X495" s="37">
        <f>((Таблица2[[#This Row],[Годовой доход]]-AVERAGE(G:G)))/STDEV(G:G)</f>
        <v>-5.6891768554772522E-2</v>
      </c>
      <c r="Y495" s="38">
        <f>(Таблица2[[#This Row],[Годовой доход]]-AVERAGE(G:G))/STDEV(G:G)</f>
        <v>-5.6891768554772522E-2</v>
      </c>
      <c r="Z495" s="38">
        <f>(Таблица2[[#This Row],[Текущий баланс кредитов]]-AVERAGE(P:P))/STDEV(P:P)</f>
        <v>0.76965006830713989</v>
      </c>
      <c r="AA495" s="38">
        <f>(Таблица2[[#This Row],[Максимальный выданный кредит]]-AVERAGE(Q:Q))/STDEV(Q:Q)</f>
        <v>-2.5148911857062098E-2</v>
      </c>
    </row>
    <row r="496" spans="1:27" x14ac:dyDescent="0.2">
      <c r="A496" s="8">
        <v>731</v>
      </c>
      <c r="B496" s="8" t="s">
        <v>772</v>
      </c>
      <c r="C496" s="8" t="s">
        <v>34</v>
      </c>
      <c r="D496" s="21">
        <v>178948</v>
      </c>
      <c r="E496" s="8" t="s">
        <v>17</v>
      </c>
      <c r="F496" s="8">
        <v>740</v>
      </c>
      <c r="G496" s="22">
        <v>1352344</v>
      </c>
      <c r="H496" s="8" t="s">
        <v>29</v>
      </c>
      <c r="I496" s="8" t="s">
        <v>32</v>
      </c>
      <c r="J496" s="8" t="s">
        <v>78</v>
      </c>
      <c r="K496" s="23">
        <v>25581.98</v>
      </c>
      <c r="L496">
        <v>14.1</v>
      </c>
      <c r="M496" s="8">
        <v>14</v>
      </c>
      <c r="N496" s="8">
        <v>10</v>
      </c>
      <c r="O496" s="8">
        <v>0</v>
      </c>
      <c r="P496" s="8">
        <v>79952</v>
      </c>
      <c r="Q496" s="8">
        <v>183304</v>
      </c>
      <c r="R496" s="8">
        <f>(Таблица2[[#This Row],[Кредитный рейтинг]]-MIN(F:F))/(MAX(F:F)-MIN(F:F))</f>
        <v>0.93333333333333335</v>
      </c>
      <c r="S496">
        <f>(Таблица2[[#This Row],[Срок кредитной истории (лет)]]-MIN(L:L))/(MAX(L:L)-MIN(L:L))</f>
        <v>0.21052631578947367</v>
      </c>
      <c r="T496" s="8">
        <f>(Таблица2[[#This Row],[Срок с последнего нарушения кредитного договора (мес.)]]-MIN(M:M))/(MAX(M:M)-MIN(M:M))</f>
        <v>0.17073170731707318</v>
      </c>
      <c r="U496">
        <f>(Таблица2[[#This Row],[Количество кредитных карт]]-MIN(N:N))/(MAX(N:N)-MIN(N:N))</f>
        <v>0.1951219512195122</v>
      </c>
      <c r="V496" s="37">
        <f>(Таблица2[[#This Row],[Число нарушений кредитных договоров]]-MIN(O:O))/(MAX(O:O)-MIN(O:O))</f>
        <v>0</v>
      </c>
      <c r="W496" s="37">
        <f>((Таблица2[[#This Row],[Размер кредита]]-AVERAGE(D:D)))/STDEV(D:D)</f>
        <v>-0.70492714879825469</v>
      </c>
      <c r="X496" s="37">
        <f>((Таблица2[[#This Row],[Годовой доход]]-AVERAGE(G:G)))/STDEV(G:G)</f>
        <v>-9.4399708234906737E-4</v>
      </c>
      <c r="Y496" s="38">
        <f>(Таблица2[[#This Row],[Годовой доход]]-AVERAGE(G:G))/STDEV(G:G)</f>
        <v>-9.4399708234906737E-4</v>
      </c>
      <c r="Z496" s="38">
        <f>(Таблица2[[#This Row],[Текущий баланс кредитов]]-AVERAGE(P:P))/STDEV(P:P)</f>
        <v>-0.65432951709362841</v>
      </c>
      <c r="AA496" s="38">
        <f>(Таблица2[[#This Row],[Максимальный выданный кредит]]-AVERAGE(Q:Q))/STDEV(Q:Q)</f>
        <v>-0.13104394819914203</v>
      </c>
    </row>
    <row r="497" spans="1:27" x14ac:dyDescent="0.2">
      <c r="A497" s="8">
        <v>732</v>
      </c>
      <c r="B497" s="8" t="s">
        <v>773</v>
      </c>
      <c r="C497" s="8" t="s">
        <v>16</v>
      </c>
      <c r="D497" s="21">
        <v>217338</v>
      </c>
      <c r="E497" s="8" t="s">
        <v>17</v>
      </c>
      <c r="F497" s="8">
        <v>704</v>
      </c>
      <c r="G497" s="22">
        <v>2721674</v>
      </c>
      <c r="H497" s="8" t="s">
        <v>22</v>
      </c>
      <c r="I497" s="8" t="s">
        <v>32</v>
      </c>
      <c r="J497" s="8" t="s">
        <v>23</v>
      </c>
      <c r="K497" s="23">
        <v>29257.91</v>
      </c>
      <c r="L497">
        <v>18.2</v>
      </c>
      <c r="M497" s="8">
        <v>10</v>
      </c>
      <c r="N497" s="8">
        <v>7</v>
      </c>
      <c r="O497" s="8">
        <v>1</v>
      </c>
      <c r="P497" s="8">
        <v>160493</v>
      </c>
      <c r="Q497" s="8">
        <v>239162</v>
      </c>
      <c r="R497" s="8">
        <f>(Таблица2[[#This Row],[Кредитный рейтинг]]-MIN(F:F))/(MAX(F:F)-MIN(F:F))</f>
        <v>0.7151515151515152</v>
      </c>
      <c r="S497">
        <f>(Таблица2[[#This Row],[Срок кредитной истории (лет)]]-MIN(L:L))/(MAX(L:L)-MIN(L:L))</f>
        <v>0.30043859649122806</v>
      </c>
      <c r="T497" s="8">
        <f>(Таблица2[[#This Row],[Срок с последнего нарушения кредитного договора (мес.)]]-MIN(M:M))/(MAX(M:M)-MIN(M:M))</f>
        <v>0.12195121951219512</v>
      </c>
      <c r="U497">
        <f>(Таблица2[[#This Row],[Количество кредитных карт]]-MIN(N:N))/(MAX(N:N)-MIN(N:N))</f>
        <v>0.12195121951219512</v>
      </c>
      <c r="V497" s="37">
        <f>(Таблица2[[#This Row],[Число нарушений кредитных договоров]]-MIN(O:O))/(MAX(O:O)-MIN(O:O))</f>
        <v>0.14285714285714285</v>
      </c>
      <c r="W497" s="37">
        <f>((Таблица2[[#This Row],[Размер кредита]]-AVERAGE(D:D)))/STDEV(D:D)</f>
        <v>-0.49971066290306554</v>
      </c>
      <c r="X497" s="37">
        <f>((Таблица2[[#This Row],[Годовой доход]]-AVERAGE(G:G)))/STDEV(G:G)</f>
        <v>1.659062544711623</v>
      </c>
      <c r="Y497" s="38">
        <f>(Таблица2[[#This Row],[Годовой доход]]-AVERAGE(G:G))/STDEV(G:G)</f>
        <v>1.659062544711623</v>
      </c>
      <c r="Z497" s="38">
        <f>(Таблица2[[#This Row],[Текущий баланс кредитов]]-AVERAGE(P:P))/STDEV(P:P)</f>
        <v>-0.38036548756910354</v>
      </c>
      <c r="AA497" s="38">
        <f>(Таблица2[[#This Row],[Максимальный выданный кредит]]-AVERAGE(Q:Q))/STDEV(Q:Q)</f>
        <v>-0.11708478214999915</v>
      </c>
    </row>
    <row r="498" spans="1:27" x14ac:dyDescent="0.2">
      <c r="A498" s="8">
        <v>733</v>
      </c>
      <c r="B498" s="8" t="s">
        <v>774</v>
      </c>
      <c r="C498" s="8" t="s">
        <v>34</v>
      </c>
      <c r="D498" s="21">
        <v>263362</v>
      </c>
      <c r="E498" s="8" t="s">
        <v>28</v>
      </c>
      <c r="F498" s="8">
        <v>731</v>
      </c>
      <c r="G498" s="22">
        <v>614118</v>
      </c>
      <c r="H498" s="8" t="s">
        <v>42</v>
      </c>
      <c r="I498" s="8" t="s">
        <v>32</v>
      </c>
      <c r="J498" s="8" t="s">
        <v>23</v>
      </c>
      <c r="K498" s="23">
        <v>8300.91</v>
      </c>
      <c r="L498">
        <v>8.4</v>
      </c>
      <c r="M498" s="8"/>
      <c r="N498" s="8">
        <v>8</v>
      </c>
      <c r="O498" s="8">
        <v>0</v>
      </c>
      <c r="P498" s="8">
        <v>158213</v>
      </c>
      <c r="Q498" s="8">
        <v>380050</v>
      </c>
      <c r="R498" s="8">
        <f>(Таблица2[[#This Row],[Кредитный рейтинг]]-MIN(F:F))/(MAX(F:F)-MIN(F:F))</f>
        <v>0.87878787878787878</v>
      </c>
      <c r="S498">
        <f>(Таблица2[[#This Row],[Срок кредитной истории (лет)]]-MIN(L:L))/(MAX(L:L)-MIN(L:L))</f>
        <v>8.5526315789473686E-2</v>
      </c>
      <c r="T498" s="8">
        <f>(Таблица2[[#This Row],[Срок с последнего нарушения кредитного договора (мес.)]]-MIN(M:M))/(MAX(M:M)-MIN(M:M))</f>
        <v>0</v>
      </c>
      <c r="U498">
        <f>(Таблица2[[#This Row],[Количество кредитных карт]]-MIN(N:N))/(MAX(N:N)-MIN(N:N))</f>
        <v>0.14634146341463414</v>
      </c>
      <c r="V498" s="37">
        <f>(Таблица2[[#This Row],[Число нарушений кредитных договоров]]-MIN(O:O))/(MAX(O:O)-MIN(O:O))</f>
        <v>0</v>
      </c>
      <c r="W498" s="37">
        <f>((Таблица2[[#This Row],[Размер кредита]]-AVERAGE(D:D)))/STDEV(D:D)</f>
        <v>-0.25368608497026568</v>
      </c>
      <c r="X498" s="37">
        <f>((Таблица2[[#This Row],[Годовой доход]]-AVERAGE(G:G)))/STDEV(G:G)</f>
        <v>-0.89587800811139018</v>
      </c>
      <c r="Y498" s="38">
        <f>(Таблица2[[#This Row],[Годовой доход]]-AVERAGE(G:G))/STDEV(G:G)</f>
        <v>-0.89587800811139018</v>
      </c>
      <c r="Z498" s="38">
        <f>(Таблица2[[#This Row],[Текущий баланс кредитов]]-AVERAGE(P:P))/STDEV(P:P)</f>
        <v>-0.38812101565189266</v>
      </c>
      <c r="AA498" s="38">
        <f>(Таблица2[[#This Row],[Максимальный выданный кредит]]-AVERAGE(Q:Q))/STDEV(Q:Q)</f>
        <v>-8.1876235722779384E-2</v>
      </c>
    </row>
    <row r="499" spans="1:27" x14ac:dyDescent="0.2">
      <c r="A499" s="8">
        <v>734</v>
      </c>
      <c r="B499" s="8" t="s">
        <v>775</v>
      </c>
      <c r="C499" s="8" t="s">
        <v>16</v>
      </c>
      <c r="D499" s="21">
        <v>395846</v>
      </c>
      <c r="E499" s="8" t="s">
        <v>17</v>
      </c>
      <c r="F499" s="8">
        <v>751</v>
      </c>
      <c r="G499" s="22">
        <v>3228708</v>
      </c>
      <c r="H499" s="8" t="s">
        <v>79</v>
      </c>
      <c r="I499" s="8" t="s">
        <v>19</v>
      </c>
      <c r="J499" s="8" t="s">
        <v>23</v>
      </c>
      <c r="K499" s="23">
        <v>31749</v>
      </c>
      <c r="L499">
        <v>8</v>
      </c>
      <c r="M499" s="8"/>
      <c r="N499" s="8">
        <v>13</v>
      </c>
      <c r="O499" s="8">
        <v>0</v>
      </c>
      <c r="P499" s="8">
        <v>817589</v>
      </c>
      <c r="Q499" s="8">
        <v>2674232</v>
      </c>
      <c r="R499" s="8">
        <f>(Таблица2[[#This Row],[Кредитный рейтинг]]-MIN(F:F))/(MAX(F:F)-MIN(F:F))</f>
        <v>1</v>
      </c>
      <c r="S499">
        <f>(Таблица2[[#This Row],[Срок кредитной истории (лет)]]-MIN(L:L))/(MAX(L:L)-MIN(L:L))</f>
        <v>7.6754385964912283E-2</v>
      </c>
      <c r="T499" s="8">
        <f>(Таблица2[[#This Row],[Срок с последнего нарушения кредитного договора (мес.)]]-MIN(M:M))/(MAX(M:M)-MIN(M:M))</f>
        <v>0</v>
      </c>
      <c r="U499">
        <f>(Таблица2[[#This Row],[Количество кредитных карт]]-MIN(N:N))/(MAX(N:N)-MIN(N:N))</f>
        <v>0.26829268292682928</v>
      </c>
      <c r="V499" s="37">
        <f>(Таблица2[[#This Row],[Число нарушений кредитных договоров]]-MIN(O:O))/(MAX(O:O)-MIN(O:O))</f>
        <v>0</v>
      </c>
      <c r="W499" s="37">
        <f>((Таблица2[[#This Row],[Размер кредита]]-AVERAGE(D:D)))/STDEV(D:D)</f>
        <v>0.45451659586688575</v>
      </c>
      <c r="X499" s="37">
        <f>((Таблица2[[#This Row],[Годовой доход]]-AVERAGE(G:G)))/STDEV(G:G)</f>
        <v>2.2737279335601586</v>
      </c>
      <c r="Y499" s="38">
        <f>(Таблица2[[#This Row],[Годовой доход]]-AVERAGE(G:G))/STDEV(G:G)</f>
        <v>2.2737279335601586</v>
      </c>
      <c r="Z499" s="38">
        <f>(Таблица2[[#This Row],[Текущий баланс кредитов]]-AVERAGE(P:P))/STDEV(P:P)</f>
        <v>1.8547777058907144</v>
      </c>
      <c r="AA499" s="38">
        <f>(Таблица2[[#This Row],[Максимальный выданный кредит]]-AVERAGE(Q:Q))/STDEV(Q:Q)</f>
        <v>0.49145018994506945</v>
      </c>
    </row>
    <row r="500" spans="1:27" x14ac:dyDescent="0.2">
      <c r="A500" s="7">
        <v>735</v>
      </c>
      <c r="B500" s="7" t="s">
        <v>776</v>
      </c>
      <c r="C500" s="7" t="s">
        <v>16</v>
      </c>
      <c r="D500" s="18">
        <v>560010</v>
      </c>
      <c r="E500" s="7" t="s">
        <v>28</v>
      </c>
      <c r="F500" s="7">
        <v>719</v>
      </c>
      <c r="G500" s="19">
        <v>5701140</v>
      </c>
      <c r="H500" s="7" t="s">
        <v>49</v>
      </c>
      <c r="I500" s="7" t="s">
        <v>19</v>
      </c>
      <c r="J500" s="7" t="s">
        <v>20</v>
      </c>
      <c r="K500" s="20">
        <v>24942.44</v>
      </c>
      <c r="L500">
        <v>18.8</v>
      </c>
      <c r="M500" s="7"/>
      <c r="N500" s="7">
        <v>9</v>
      </c>
      <c r="O500" s="7">
        <v>0</v>
      </c>
      <c r="P500" s="7">
        <v>76893</v>
      </c>
      <c r="Q500" s="7">
        <v>436414</v>
      </c>
      <c r="R500" s="8">
        <f>(Таблица2[[#This Row],[Кредитный рейтинг]]-MIN(F:F))/(MAX(F:F)-MIN(F:F))</f>
        <v>0.80606060606060603</v>
      </c>
      <c r="S500">
        <f>(Таблица2[[#This Row],[Срок кредитной истории (лет)]]-MIN(L:L))/(MAX(L:L)-MIN(L:L))</f>
        <v>0.31359649122807021</v>
      </c>
      <c r="T500" s="8">
        <f>(Таблица2[[#This Row],[Срок с последнего нарушения кредитного договора (мес.)]]-MIN(M:M))/(MAX(M:M)-MIN(M:M))</f>
        <v>0</v>
      </c>
      <c r="U500">
        <f>(Таблица2[[#This Row],[Количество кредитных карт]]-MIN(N:N))/(MAX(N:N)-MIN(N:N))</f>
        <v>0.17073170731707318</v>
      </c>
      <c r="V500" s="37">
        <f>(Таблица2[[#This Row],[Число нарушений кредитных договоров]]-MIN(O:O))/(MAX(O:O)-MIN(O:O))</f>
        <v>0</v>
      </c>
      <c r="W500" s="37">
        <f>((Таблица2[[#This Row],[Размер кредита]]-AVERAGE(D:D)))/STDEV(D:D)</f>
        <v>1.332066978531586</v>
      </c>
      <c r="X500" s="37">
        <f>((Таблица2[[#This Row],[Годовой доход]]-AVERAGE(G:G)))/STDEV(G:G)</f>
        <v>5.2709990764846202</v>
      </c>
      <c r="Y500" s="38">
        <f>(Таблица2[[#This Row],[Годовой доход]]-AVERAGE(G:G))/STDEV(G:G)</f>
        <v>5.2709990764846202</v>
      </c>
      <c r="Z500" s="38">
        <f>(Таблица2[[#This Row],[Текущий баланс кредитов]]-AVERAGE(P:P))/STDEV(P:P)</f>
        <v>-0.66473485060470383</v>
      </c>
      <c r="AA500" s="38">
        <f>(Таблица2[[#This Row],[Максимальный выданный кредит]]-AVERAGE(Q:Q))/STDEV(Q:Q)</f>
        <v>-6.7790617992214572E-2</v>
      </c>
    </row>
    <row r="501" spans="1:27" x14ac:dyDescent="0.2">
      <c r="A501" s="8">
        <v>736</v>
      </c>
      <c r="B501" s="8" t="s">
        <v>777</v>
      </c>
      <c r="C501" s="8" t="s">
        <v>16</v>
      </c>
      <c r="D501" s="21">
        <v>287408</v>
      </c>
      <c r="E501" s="8" t="s">
        <v>17</v>
      </c>
      <c r="F501" s="8">
        <v>699</v>
      </c>
      <c r="G501" s="22">
        <v>992845</v>
      </c>
      <c r="H501" s="8" t="s">
        <v>79</v>
      </c>
      <c r="I501" s="8" t="s">
        <v>32</v>
      </c>
      <c r="J501" s="8" t="s">
        <v>23</v>
      </c>
      <c r="K501" s="23">
        <v>6014.83</v>
      </c>
      <c r="L501">
        <v>7.6</v>
      </c>
      <c r="M501" s="8"/>
      <c r="N501" s="8">
        <v>7</v>
      </c>
      <c r="O501" s="8">
        <v>0</v>
      </c>
      <c r="P501" s="8">
        <v>93005</v>
      </c>
      <c r="Q501" s="8">
        <v>192302</v>
      </c>
      <c r="R501" s="8">
        <f>(Таблица2[[#This Row],[Кредитный рейтинг]]-MIN(F:F))/(MAX(F:F)-MIN(F:F))</f>
        <v>0.68484848484848482</v>
      </c>
      <c r="S501">
        <f>(Таблица2[[#This Row],[Срок кредитной истории (лет)]]-MIN(L:L))/(MAX(L:L)-MIN(L:L))</f>
        <v>6.7982456140350866E-2</v>
      </c>
      <c r="T501" s="8">
        <f>(Таблица2[[#This Row],[Срок с последнего нарушения кредитного договора (мес.)]]-MIN(M:M))/(MAX(M:M)-MIN(M:M))</f>
        <v>0</v>
      </c>
      <c r="U501">
        <f>(Таблица2[[#This Row],[Количество кредитных карт]]-MIN(N:N))/(MAX(N:N)-MIN(N:N))</f>
        <v>0.12195121951219512</v>
      </c>
      <c r="V501" s="37">
        <f>(Таблица2[[#This Row],[Число нарушений кредитных договоров]]-MIN(O:O))/(MAX(O:O)-MIN(O:O))</f>
        <v>0</v>
      </c>
      <c r="W501" s="37">
        <f>((Таблица2[[#This Row],[Размер кредита]]-AVERAGE(D:D)))/STDEV(D:D)</f>
        <v>-0.12514647518032768</v>
      </c>
      <c r="X501" s="37">
        <f>((Таблица2[[#This Row],[Годовой доход]]-AVERAGE(G:G)))/STDEV(G:G)</f>
        <v>-0.43675617659232197</v>
      </c>
      <c r="Y501" s="38">
        <f>(Таблица2[[#This Row],[Годовой доход]]-AVERAGE(G:G))/STDEV(G:G)</f>
        <v>-0.43675617659232197</v>
      </c>
      <c r="Z501" s="38">
        <f>(Таблица2[[#This Row],[Текущий баланс кредитов]]-AVERAGE(P:P))/STDEV(P:P)</f>
        <v>-0.60992911881966083</v>
      </c>
      <c r="AA501" s="38">
        <f>(Таблица2[[#This Row],[Максимальный выданный кредит]]-AVERAGE(Q:Q))/STDEV(Q:Q)</f>
        <v>-0.12879530742950854</v>
      </c>
    </row>
    <row r="502" spans="1:27" x14ac:dyDescent="0.2">
      <c r="A502" s="7">
        <v>739</v>
      </c>
      <c r="B502" s="7" t="s">
        <v>778</v>
      </c>
      <c r="C502" s="7" t="s">
        <v>16</v>
      </c>
      <c r="D502" s="18">
        <v>107998</v>
      </c>
      <c r="E502" s="7" t="s">
        <v>17</v>
      </c>
      <c r="F502" s="7">
        <v>750</v>
      </c>
      <c r="G502" s="19">
        <v>634182</v>
      </c>
      <c r="H502" s="7" t="s">
        <v>42</v>
      </c>
      <c r="I502" s="7" t="s">
        <v>32</v>
      </c>
      <c r="J502" s="7" t="s">
        <v>23</v>
      </c>
      <c r="K502" s="20">
        <v>14210.86</v>
      </c>
      <c r="L502">
        <v>5</v>
      </c>
      <c r="M502" s="7"/>
      <c r="N502" s="7">
        <v>21</v>
      </c>
      <c r="O502" s="7">
        <v>0</v>
      </c>
      <c r="P502" s="7">
        <v>9177</v>
      </c>
      <c r="Q502" s="7">
        <v>2125178</v>
      </c>
      <c r="R502" s="8">
        <f>(Таблица2[[#This Row],[Кредитный рейтинг]]-MIN(F:F))/(MAX(F:F)-MIN(F:F))</f>
        <v>0.9939393939393939</v>
      </c>
      <c r="S502">
        <f>(Таблица2[[#This Row],[Срок кредитной истории (лет)]]-MIN(L:L))/(MAX(L:L)-MIN(L:L))</f>
        <v>1.0964912280701754E-2</v>
      </c>
      <c r="T502" s="8">
        <f>(Таблица2[[#This Row],[Срок с последнего нарушения кредитного договора (мес.)]]-MIN(M:M))/(MAX(M:M)-MIN(M:M))</f>
        <v>0</v>
      </c>
      <c r="U502">
        <f>(Таблица2[[#This Row],[Количество кредитных карт]]-MIN(N:N))/(MAX(N:N)-MIN(N:N))</f>
        <v>0.46341463414634149</v>
      </c>
      <c r="V502" s="37">
        <f>(Таблица2[[#This Row],[Число нарушений кредитных договоров]]-MIN(O:O))/(MAX(O:O)-MIN(O:O))</f>
        <v>0</v>
      </c>
      <c r="W502" s="37">
        <f>((Таблица2[[#This Row],[Размер кредита]]-AVERAGE(D:D)))/STDEV(D:D)</f>
        <v>-1.0841954393495357</v>
      </c>
      <c r="X502" s="37">
        <f>((Таблица2[[#This Row],[Годовой доход]]-AVERAGE(G:G)))/STDEV(G:G)</f>
        <v>-0.8715548929714646</v>
      </c>
      <c r="Y502" s="38">
        <f>(Таблица2[[#This Row],[Годовой доход]]-AVERAGE(G:G))/STDEV(G:G)</f>
        <v>-0.8715548929714646</v>
      </c>
      <c r="Z502" s="38">
        <f>(Таблица2[[#This Row],[Текущий баланс кредитов]]-AVERAGE(P:P))/STDEV(P:P)</f>
        <v>-0.89507403466354007</v>
      </c>
      <c r="AA502" s="38">
        <f>(Таблица2[[#This Row],[Максимальный выданный кредит]]-AVERAGE(Q:Q))/STDEV(Q:Q)</f>
        <v>0.35423911980388834</v>
      </c>
    </row>
    <row r="503" spans="1:27" x14ac:dyDescent="0.2">
      <c r="A503" s="8">
        <v>740</v>
      </c>
      <c r="B503" s="8" t="s">
        <v>779</v>
      </c>
      <c r="C503" s="8" t="s">
        <v>34</v>
      </c>
      <c r="D503" s="21">
        <v>450912</v>
      </c>
      <c r="E503" s="8" t="s">
        <v>28</v>
      </c>
      <c r="F503" s="8">
        <v>717</v>
      </c>
      <c r="G503" s="22">
        <v>1168272</v>
      </c>
      <c r="H503" s="8" t="s">
        <v>49</v>
      </c>
      <c r="I503" s="8" t="s">
        <v>32</v>
      </c>
      <c r="J503" s="8" t="s">
        <v>23</v>
      </c>
      <c r="K503" s="23">
        <v>19568.48</v>
      </c>
      <c r="L503">
        <v>13.4</v>
      </c>
      <c r="M503" s="8"/>
      <c r="N503" s="8">
        <v>8</v>
      </c>
      <c r="O503" s="8">
        <v>0</v>
      </c>
      <c r="P503" s="8">
        <v>144780</v>
      </c>
      <c r="Q503" s="8">
        <v>315722</v>
      </c>
      <c r="R503" s="8">
        <f>(Таблица2[[#This Row],[Кредитный рейтинг]]-MIN(F:F))/(MAX(F:F)-MIN(F:F))</f>
        <v>0.79393939393939394</v>
      </c>
      <c r="S503">
        <f>(Таблица2[[#This Row],[Срок кредитной истории (лет)]]-MIN(L:L))/(MAX(L:L)-MIN(L:L))</f>
        <v>0.19517543859649122</v>
      </c>
      <c r="T503" s="8">
        <f>(Таблица2[[#This Row],[Срок с последнего нарушения кредитного договора (мес.)]]-MIN(M:M))/(MAX(M:M)-MIN(M:M))</f>
        <v>0</v>
      </c>
      <c r="U503">
        <f>(Таблица2[[#This Row],[Количество кредитных карт]]-MIN(N:N))/(MAX(N:N)-MIN(N:N))</f>
        <v>0.14634146341463414</v>
      </c>
      <c r="V503" s="37">
        <f>(Таблица2[[#This Row],[Число нарушений кредитных договоров]]-MIN(O:O))/(MAX(O:O)-MIN(O:O))</f>
        <v>0</v>
      </c>
      <c r="W503" s="37">
        <f>((Таблица2[[#This Row],[Размер кредита]]-AVERAGE(D:D)))/STDEV(D:D)</f>
        <v>0.74887583036296512</v>
      </c>
      <c r="X503" s="37">
        <f>((Таблица2[[#This Row],[Годовой доход]]-AVERAGE(G:G)))/STDEV(G:G)</f>
        <v>-0.22409015188878728</v>
      </c>
      <c r="Y503" s="38">
        <f>(Таблица2[[#This Row],[Годовой доход]]-AVERAGE(G:G))/STDEV(G:G)</f>
        <v>-0.22409015188878728</v>
      </c>
      <c r="Z503" s="38">
        <f>(Таблица2[[#This Row],[Текущий баланс кредитов]]-AVERAGE(P:P))/STDEV(P:P)</f>
        <v>-0.43381400193965841</v>
      </c>
      <c r="AA503" s="38">
        <f>(Таблица2[[#This Row],[Максимальный выданный кредит]]-AVERAGE(Q:Q))/STDEV(Q:Q)</f>
        <v>-9.7952092960941567E-2</v>
      </c>
    </row>
    <row r="504" spans="1:27" x14ac:dyDescent="0.2">
      <c r="A504" s="8">
        <v>742</v>
      </c>
      <c r="B504" s="8" t="s">
        <v>781</v>
      </c>
      <c r="C504" s="8" t="s">
        <v>16</v>
      </c>
      <c r="D504" s="21">
        <v>182028</v>
      </c>
      <c r="E504" s="8" t="s">
        <v>17</v>
      </c>
      <c r="F504" s="8">
        <v>723</v>
      </c>
      <c r="G504" s="22">
        <v>655025</v>
      </c>
      <c r="H504" s="8" t="s">
        <v>31</v>
      </c>
      <c r="I504" s="8" t="s">
        <v>32</v>
      </c>
      <c r="J504" s="8" t="s">
        <v>23</v>
      </c>
      <c r="K504" s="23">
        <v>20251.150000000001</v>
      </c>
      <c r="L504">
        <v>42.4</v>
      </c>
      <c r="M504" s="8"/>
      <c r="N504" s="8">
        <v>5</v>
      </c>
      <c r="O504" s="8">
        <v>0</v>
      </c>
      <c r="P504" s="8">
        <v>134045</v>
      </c>
      <c r="Q504" s="8">
        <v>257818</v>
      </c>
      <c r="R504" s="8">
        <f>(Таблица2[[#This Row],[Кредитный рейтинг]]-MIN(F:F))/(MAX(F:F)-MIN(F:F))</f>
        <v>0.83030303030303032</v>
      </c>
      <c r="S504">
        <f>(Таблица2[[#This Row],[Срок кредитной истории (лет)]]-MIN(L:L))/(MAX(L:L)-MIN(L:L))</f>
        <v>0.83114035087719296</v>
      </c>
      <c r="T504" s="8">
        <f>(Таблица2[[#This Row],[Срок с последнего нарушения кредитного договора (мес.)]]-MIN(M:M))/(MAX(M:M)-MIN(M:M))</f>
        <v>0</v>
      </c>
      <c r="U504">
        <f>(Таблица2[[#This Row],[Количество кредитных карт]]-MIN(N:N))/(MAX(N:N)-MIN(N:N))</f>
        <v>7.3170731707317069E-2</v>
      </c>
      <c r="V504" s="37">
        <f>(Таблица2[[#This Row],[Число нарушений кредитных договоров]]-MIN(O:O))/(MAX(O:O)-MIN(O:O))</f>
        <v>0</v>
      </c>
      <c r="W504" s="37">
        <f>((Таблица2[[#This Row],[Размер кредита]]-AVERAGE(D:D)))/STDEV(D:D)</f>
        <v>-0.68846278889835411</v>
      </c>
      <c r="X504" s="37">
        <f>((Таблица2[[#This Row],[Годовой доход]]-AVERAGE(G:G)))/STDEV(G:G)</f>
        <v>-0.84628741445962907</v>
      </c>
      <c r="Y504" s="38">
        <f>(Таблица2[[#This Row],[Годовой доход]]-AVERAGE(G:G))/STDEV(G:G)</f>
        <v>-0.84628741445962907</v>
      </c>
      <c r="Z504" s="38">
        <f>(Таблица2[[#This Row],[Текущий баланс кредитов]]-AVERAGE(P:P))/STDEV(P:P)</f>
        <v>-0.47032961332945711</v>
      </c>
      <c r="AA504" s="38">
        <f>(Таблица2[[#This Row],[Максимальный выданный кредит]]-AVERAGE(Q:Q))/STDEV(Q:Q)</f>
        <v>-0.11242256363496442</v>
      </c>
    </row>
    <row r="505" spans="1:27" x14ac:dyDescent="0.2">
      <c r="A505" s="7">
        <v>746</v>
      </c>
      <c r="B505" s="7" t="s">
        <v>784</v>
      </c>
      <c r="C505" s="7" t="s">
        <v>16</v>
      </c>
      <c r="D505" s="18">
        <v>214764</v>
      </c>
      <c r="E505" s="7" t="s">
        <v>17</v>
      </c>
      <c r="F505" s="7">
        <v>730</v>
      </c>
      <c r="G505" s="19">
        <v>983041</v>
      </c>
      <c r="H505" s="7" t="s">
        <v>29</v>
      </c>
      <c r="I505" s="7" t="s">
        <v>32</v>
      </c>
      <c r="J505" s="7" t="s">
        <v>23</v>
      </c>
      <c r="K505" s="20">
        <v>12697.51</v>
      </c>
      <c r="L505">
        <v>12</v>
      </c>
      <c r="M505" s="7">
        <v>43</v>
      </c>
      <c r="N505" s="7">
        <v>19</v>
      </c>
      <c r="O505" s="7">
        <v>0</v>
      </c>
      <c r="P505" s="7">
        <v>209741</v>
      </c>
      <c r="Q505" s="7">
        <v>527956</v>
      </c>
      <c r="R505" s="8">
        <f>(Таблица2[[#This Row],[Кредитный рейтинг]]-MIN(F:F))/(MAX(F:F)-MIN(F:F))</f>
        <v>0.87272727272727268</v>
      </c>
      <c r="S505">
        <f>(Таблица2[[#This Row],[Срок кредитной истории (лет)]]-MIN(L:L))/(MAX(L:L)-MIN(L:L))</f>
        <v>0.1644736842105263</v>
      </c>
      <c r="T505" s="8">
        <f>(Таблица2[[#This Row],[Срок с последнего нарушения кредитного договора (мес.)]]-MIN(M:M))/(MAX(M:M)-MIN(M:M))</f>
        <v>0.52439024390243905</v>
      </c>
      <c r="U505">
        <f>(Таблица2[[#This Row],[Количество кредитных карт]]-MIN(N:N))/(MAX(N:N)-MIN(N:N))</f>
        <v>0.41463414634146339</v>
      </c>
      <c r="V505" s="37">
        <f>(Таблица2[[#This Row],[Число нарушений кредитных договоров]]-MIN(O:O))/(MAX(O:O)-MIN(O:O))</f>
        <v>0</v>
      </c>
      <c r="W505" s="37">
        <f>((Таблица2[[#This Row],[Размер кредита]]-AVERAGE(D:D)))/STDEV(D:D)</f>
        <v>-0.51347016367655385</v>
      </c>
      <c r="X505" s="37">
        <f>((Таблица2[[#This Row],[Годовой доход]]-AVERAGE(G:G)))/STDEV(G:G)</f>
        <v>-0.44864133512660376</v>
      </c>
      <c r="Y505" s="38">
        <f>(Таблица2[[#This Row],[Годовой доход]]-AVERAGE(G:G))/STDEV(G:G)</f>
        <v>-0.44864133512660376</v>
      </c>
      <c r="Z505" s="38">
        <f>(Таблица2[[#This Row],[Текущий баланс кредитов]]-AVERAGE(P:P))/STDEV(P:P)</f>
        <v>-0.21284608098085905</v>
      </c>
      <c r="AA505" s="38">
        <f>(Таблица2[[#This Row],[Максимальный выданный кредит]]-AVERAGE(Q:Q))/STDEV(Q:Q)</f>
        <v>-4.4913859453229343E-2</v>
      </c>
    </row>
    <row r="506" spans="1:27" x14ac:dyDescent="0.2">
      <c r="A506" s="7">
        <v>748</v>
      </c>
      <c r="B506" s="7" t="s">
        <v>785</v>
      </c>
      <c r="C506" s="7" t="s">
        <v>16</v>
      </c>
      <c r="D506" s="18">
        <v>175956</v>
      </c>
      <c r="E506" s="7" t="s">
        <v>17</v>
      </c>
      <c r="F506" s="7">
        <v>749</v>
      </c>
      <c r="G506" s="19">
        <v>664867</v>
      </c>
      <c r="H506" s="7"/>
      <c r="I506" s="7" t="s">
        <v>19</v>
      </c>
      <c r="J506" s="7" t="s">
        <v>23</v>
      </c>
      <c r="K506" s="20">
        <v>13962.15</v>
      </c>
      <c r="L506">
        <v>28.8</v>
      </c>
      <c r="M506" s="7"/>
      <c r="N506" s="7">
        <v>9</v>
      </c>
      <c r="O506" s="7">
        <v>0</v>
      </c>
      <c r="P506" s="7">
        <v>168511</v>
      </c>
      <c r="Q506" s="7">
        <v>1283700</v>
      </c>
      <c r="R506" s="8">
        <f>(Таблица2[[#This Row],[Кредитный рейтинг]]-MIN(F:F))/(MAX(F:F)-MIN(F:F))</f>
        <v>0.98787878787878791</v>
      </c>
      <c r="S506">
        <f>(Таблица2[[#This Row],[Срок кредитной истории (лет)]]-MIN(L:L))/(MAX(L:L)-MIN(L:L))</f>
        <v>0.53289473684210531</v>
      </c>
      <c r="T506" s="8">
        <f>(Таблица2[[#This Row],[Срок с последнего нарушения кредитного договора (мес.)]]-MIN(M:M))/(MAX(M:M)-MIN(M:M))</f>
        <v>0</v>
      </c>
      <c r="U506">
        <f>(Таблица2[[#This Row],[Количество кредитных карт]]-MIN(N:N))/(MAX(N:N)-MIN(N:N))</f>
        <v>0.17073170731707318</v>
      </c>
      <c r="V506" s="37">
        <f>(Таблица2[[#This Row],[Число нарушений кредитных договоров]]-MIN(O:O))/(MAX(O:O)-MIN(O:O))</f>
        <v>0</v>
      </c>
      <c r="W506" s="37">
        <f>((Таблица2[[#This Row],[Размер кредита]]-AVERAGE(D:D)))/STDEV(D:D)</f>
        <v>-0.72092109841530094</v>
      </c>
      <c r="X506" s="37">
        <f>((Таблица2[[#This Row],[Годовой доход]]-AVERAGE(G:G)))/STDEV(G:G)</f>
        <v>-0.83435618941940048</v>
      </c>
      <c r="Y506" s="38">
        <f>(Таблица2[[#This Row],[Годовой доход]]-AVERAGE(G:G))/STDEV(G:G)</f>
        <v>-0.83435618941940048</v>
      </c>
      <c r="Z506" s="38">
        <f>(Таблица2[[#This Row],[Текущий баланс кредитов]]-AVERAGE(P:P))/STDEV(P:P)</f>
        <v>-0.35309188047796192</v>
      </c>
      <c r="AA506" s="38">
        <f>(Таблица2[[#This Row],[Максимальный выданный кредит]]-AVERAGE(Q:Q))/STDEV(Q:Q)</f>
        <v>0.14394997359921494</v>
      </c>
    </row>
    <row r="507" spans="1:27" x14ac:dyDescent="0.2">
      <c r="A507" s="8">
        <v>749</v>
      </c>
      <c r="B507" s="8" t="s">
        <v>786</v>
      </c>
      <c r="C507" s="8" t="s">
        <v>34</v>
      </c>
      <c r="D507" s="21">
        <v>400400</v>
      </c>
      <c r="E507" s="8" t="s">
        <v>17</v>
      </c>
      <c r="F507" s="8">
        <v>719</v>
      </c>
      <c r="G507" s="22">
        <v>1152654</v>
      </c>
      <c r="H507" s="8" t="s">
        <v>22</v>
      </c>
      <c r="I507" s="8" t="s">
        <v>19</v>
      </c>
      <c r="J507" s="8" t="s">
        <v>23</v>
      </c>
      <c r="K507" s="23">
        <v>28047.99</v>
      </c>
      <c r="L507">
        <v>12.6</v>
      </c>
      <c r="M507" s="8"/>
      <c r="N507" s="8">
        <v>36</v>
      </c>
      <c r="O507" s="8">
        <v>0</v>
      </c>
      <c r="P507" s="8">
        <v>569962</v>
      </c>
      <c r="Q507" s="8">
        <v>1499916</v>
      </c>
      <c r="R507" s="8">
        <f>(Таблица2[[#This Row],[Кредитный рейтинг]]-MIN(F:F))/(MAX(F:F)-MIN(F:F))</f>
        <v>0.80606060606060603</v>
      </c>
      <c r="S507">
        <f>(Таблица2[[#This Row],[Срок кредитной истории (лет)]]-MIN(L:L))/(MAX(L:L)-MIN(L:L))</f>
        <v>0.17763157894736842</v>
      </c>
      <c r="T507" s="8">
        <f>(Таблица2[[#This Row],[Срок с последнего нарушения кредитного договора (мес.)]]-MIN(M:M))/(MAX(M:M)-MIN(M:M))</f>
        <v>0</v>
      </c>
      <c r="U507">
        <f>(Таблица2[[#This Row],[Количество кредитных карт]]-MIN(N:N))/(MAX(N:N)-MIN(N:N))</f>
        <v>0.82926829268292679</v>
      </c>
      <c r="V507" s="37">
        <f>(Таблица2[[#This Row],[Число нарушений кредитных договоров]]-MIN(O:O))/(MAX(O:O)-MIN(O:O))</f>
        <v>0</v>
      </c>
      <c r="W507" s="37">
        <f>((Таблица2[[#This Row],[Размер кредита]]-AVERAGE(D:D)))/STDEV(D:D)</f>
        <v>0.47886032800459588</v>
      </c>
      <c r="X507" s="37">
        <f>((Таблица2[[#This Row],[Годовой доход]]-AVERAGE(G:G)))/STDEV(G:G)</f>
        <v>-0.24302348583293387</v>
      </c>
      <c r="Y507" s="38">
        <f>(Таблица2[[#This Row],[Годовой доход]]-AVERAGE(G:G))/STDEV(G:G)</f>
        <v>-0.24302348583293387</v>
      </c>
      <c r="Z507" s="38">
        <f>(Таблица2[[#This Row],[Текущий баланс кредитов]]-AVERAGE(P:P))/STDEV(P:P)</f>
        <v>1.0124627266991286</v>
      </c>
      <c r="AA507" s="38">
        <f>(Таблица2[[#This Row],[Максимальный выданный кредит]]-AVERAGE(Q:Q))/STDEV(Q:Q)</f>
        <v>0.19798332686072584</v>
      </c>
    </row>
    <row r="508" spans="1:27" x14ac:dyDescent="0.2">
      <c r="A508" s="7">
        <v>750</v>
      </c>
      <c r="B508" s="7" t="s">
        <v>787</v>
      </c>
      <c r="C508" s="7" t="s">
        <v>34</v>
      </c>
      <c r="D508" s="18">
        <v>628584</v>
      </c>
      <c r="E508" s="7" t="s">
        <v>28</v>
      </c>
      <c r="F508" s="7">
        <v>692</v>
      </c>
      <c r="G508" s="19">
        <v>1217102</v>
      </c>
      <c r="H508" s="7"/>
      <c r="I508" s="7" t="s">
        <v>32</v>
      </c>
      <c r="J508" s="7" t="s">
        <v>23</v>
      </c>
      <c r="K508" s="20">
        <v>19879.509999999998</v>
      </c>
      <c r="L508">
        <v>23.1</v>
      </c>
      <c r="M508" s="7">
        <v>34</v>
      </c>
      <c r="N508" s="7">
        <v>24</v>
      </c>
      <c r="O508" s="7">
        <v>0</v>
      </c>
      <c r="P508" s="7">
        <v>451934</v>
      </c>
      <c r="Q508" s="7">
        <v>1202960</v>
      </c>
      <c r="R508" s="8">
        <f>(Таблица2[[#This Row],[Кредитный рейтинг]]-MIN(F:F))/(MAX(F:F)-MIN(F:F))</f>
        <v>0.64242424242424245</v>
      </c>
      <c r="S508">
        <f>(Таблица2[[#This Row],[Срок кредитной истории (лет)]]-MIN(L:L))/(MAX(L:L)-MIN(L:L))</f>
        <v>0.40789473684210525</v>
      </c>
      <c r="T508" s="8">
        <f>(Таблица2[[#This Row],[Срок с последнего нарушения кредитного договора (мес.)]]-MIN(M:M))/(MAX(M:M)-MIN(M:M))</f>
        <v>0.41463414634146339</v>
      </c>
      <c r="U508">
        <f>(Таблица2[[#This Row],[Количество кредитных карт]]-MIN(N:N))/(MAX(N:N)-MIN(N:N))</f>
        <v>0.53658536585365857</v>
      </c>
      <c r="V508" s="37">
        <f>(Таблица2[[#This Row],[Число нарушений кредитных договоров]]-MIN(O:O))/(MAX(O:O)-MIN(O:O))</f>
        <v>0</v>
      </c>
      <c r="W508" s="37">
        <f>((Таблица2[[#This Row],[Размер кредита]]-AVERAGE(D:D)))/STDEV(D:D)</f>
        <v>1.6986341914458005</v>
      </c>
      <c r="X508" s="37">
        <f>((Таблица2[[#This Row],[Годовой доход]]-AVERAGE(G:G)))/STDEV(G:G)</f>
        <v>-0.16489469174711241</v>
      </c>
      <c r="Y508" s="38">
        <f>(Таблица2[[#This Row],[Годовой доход]]-AVERAGE(G:G))/STDEV(G:G)</f>
        <v>-0.16489469174711241</v>
      </c>
      <c r="Z508" s="38">
        <f>(Таблица2[[#This Row],[Текущий баланс кредитов]]-AVERAGE(P:P))/STDEV(P:P)</f>
        <v>0.61098488961341291</v>
      </c>
      <c r="AA508" s="38">
        <f>(Таблица2[[#This Row],[Максимальный выданный кредит]]-AVERAGE(Q:Q))/STDEV(Q:Q)</f>
        <v>0.12377268356362836</v>
      </c>
    </row>
    <row r="509" spans="1:27" x14ac:dyDescent="0.2">
      <c r="A509" s="8">
        <v>752</v>
      </c>
      <c r="B509" s="8" t="s">
        <v>788</v>
      </c>
      <c r="C509" s="8" t="s">
        <v>16</v>
      </c>
      <c r="D509" s="21">
        <v>540364</v>
      </c>
      <c r="E509" s="8" t="s">
        <v>28</v>
      </c>
      <c r="F509" s="8">
        <v>723</v>
      </c>
      <c r="G509" s="22">
        <v>3387244</v>
      </c>
      <c r="H509" s="8" t="s">
        <v>31</v>
      </c>
      <c r="I509" s="8" t="s">
        <v>19</v>
      </c>
      <c r="J509" s="8" t="s">
        <v>23</v>
      </c>
      <c r="K509" s="23">
        <v>29920.82</v>
      </c>
      <c r="L509">
        <v>13.5</v>
      </c>
      <c r="M509" s="8">
        <v>39</v>
      </c>
      <c r="N509" s="8">
        <v>6</v>
      </c>
      <c r="O509" s="8">
        <v>0</v>
      </c>
      <c r="P509" s="8">
        <v>255987</v>
      </c>
      <c r="Q509" s="8">
        <v>432080</v>
      </c>
      <c r="R509" s="8">
        <f>(Таблица2[[#This Row],[Кредитный рейтинг]]-MIN(F:F))/(MAX(F:F)-MIN(F:F))</f>
        <v>0.83030303030303032</v>
      </c>
      <c r="S509">
        <f>(Таблица2[[#This Row],[Срок кредитной истории (лет)]]-MIN(L:L))/(MAX(L:L)-MIN(L:L))</f>
        <v>0.19736842105263158</v>
      </c>
      <c r="T509" s="8">
        <f>(Таблица2[[#This Row],[Срок с последнего нарушения кредитного договора (мес.)]]-MIN(M:M))/(MAX(M:M)-MIN(M:M))</f>
        <v>0.47560975609756095</v>
      </c>
      <c r="U509">
        <f>(Таблица2[[#This Row],[Количество кредитных карт]]-MIN(N:N))/(MAX(N:N)-MIN(N:N))</f>
        <v>9.7560975609756101E-2</v>
      </c>
      <c r="V509" s="37">
        <f>(Таблица2[[#This Row],[Число нарушений кредитных договоров]]-MIN(O:O))/(MAX(O:O)-MIN(O:O))</f>
        <v>0</v>
      </c>
      <c r="W509" s="37">
        <f>((Таблица2[[#This Row],[Размер кредита]]-AVERAGE(D:D)))/STDEV(D:D)</f>
        <v>1.227047882884363</v>
      </c>
      <c r="X509" s="37">
        <f>((Таблица2[[#This Row],[Годовой доход]]-AVERAGE(G:G)))/STDEV(G:G)</f>
        <v>2.4659173963703278</v>
      </c>
      <c r="Y509" s="38">
        <f>(Таблица2[[#This Row],[Годовой доход]]-AVERAGE(G:G))/STDEV(G:G)</f>
        <v>2.4659173963703278</v>
      </c>
      <c r="Z509" s="38">
        <f>(Таблица2[[#This Row],[Текущий баланс кредитов]]-AVERAGE(P:P))/STDEV(P:P)</f>
        <v>-5.5538119701620176E-2</v>
      </c>
      <c r="AA509" s="38">
        <f>(Таблица2[[#This Row],[Максимальный выданный кредит]]-AVERAGE(Q:Q))/STDEV(Q:Q)</f>
        <v>-6.8873704133089381E-2</v>
      </c>
    </row>
    <row r="510" spans="1:27" x14ac:dyDescent="0.2">
      <c r="A510" s="8">
        <v>753</v>
      </c>
      <c r="B510" s="8" t="s">
        <v>789</v>
      </c>
      <c r="C510" s="8" t="s">
        <v>16</v>
      </c>
      <c r="D510" s="21">
        <v>162074</v>
      </c>
      <c r="E510" s="8" t="s">
        <v>17</v>
      </c>
      <c r="F510" s="8">
        <v>712</v>
      </c>
      <c r="G510" s="22">
        <v>583224</v>
      </c>
      <c r="H510" s="8" t="s">
        <v>74</v>
      </c>
      <c r="I510" s="8" t="s">
        <v>25</v>
      </c>
      <c r="J510" s="8" t="s">
        <v>23</v>
      </c>
      <c r="K510" s="23">
        <v>4665.83</v>
      </c>
      <c r="L510">
        <v>5.8</v>
      </c>
      <c r="M510" s="8"/>
      <c r="N510" s="8">
        <v>6</v>
      </c>
      <c r="O510" s="8">
        <v>0</v>
      </c>
      <c r="P510" s="8">
        <v>128231</v>
      </c>
      <c r="Q510" s="8">
        <v>159830</v>
      </c>
      <c r="R510" s="8">
        <f>(Таблица2[[#This Row],[Кредитный рейтинг]]-MIN(F:F))/(MAX(F:F)-MIN(F:F))</f>
        <v>0.76363636363636367</v>
      </c>
      <c r="S510">
        <f>(Таблица2[[#This Row],[Срок кредитной истории (лет)]]-MIN(L:L))/(MAX(L:L)-MIN(L:L))</f>
        <v>2.8508771929824556E-2</v>
      </c>
      <c r="T510" s="8">
        <f>(Таблица2[[#This Row],[Срок с последнего нарушения кредитного договора (мес.)]]-MIN(M:M))/(MAX(M:M)-MIN(M:M))</f>
        <v>0</v>
      </c>
      <c r="U510">
        <f>(Таблица2[[#This Row],[Количество кредитных карт]]-MIN(N:N))/(MAX(N:N)-MIN(N:N))</f>
        <v>9.7560975609756101E-2</v>
      </c>
      <c r="V510" s="37">
        <f>(Таблица2[[#This Row],[Число нарушений кредитных договоров]]-MIN(O:O))/(MAX(O:O)-MIN(O:O))</f>
        <v>0</v>
      </c>
      <c r="W510" s="37">
        <f>((Таблица2[[#This Row],[Размер кредита]]-AVERAGE(D:D)))/STDEV(D:D)</f>
        <v>-0.79512832053556703</v>
      </c>
      <c r="X510" s="37">
        <f>((Таблица2[[#This Row],[Годовой доход]]-AVERAGE(G:G)))/STDEV(G:G)</f>
        <v>-0.93333007744616192</v>
      </c>
      <c r="Y510" s="38">
        <f>(Таблица2[[#This Row],[Годовой доход]]-AVERAGE(G:G))/STDEV(G:G)</f>
        <v>-0.93333007744616192</v>
      </c>
      <c r="Z510" s="38">
        <f>(Таблица2[[#This Row],[Текущий баланс кредитов]]-AVERAGE(P:P))/STDEV(P:P)</f>
        <v>-0.4901062099405693</v>
      </c>
      <c r="AA510" s="38">
        <f>(Таблица2[[#This Row],[Максимальный выданный кредит]]-AVERAGE(Q:Q))/STDEV(Q:Q)</f>
        <v>-0.13691020663728123</v>
      </c>
    </row>
    <row r="511" spans="1:27" x14ac:dyDescent="0.2">
      <c r="A511" s="7">
        <v>754</v>
      </c>
      <c r="B511" s="7" t="s">
        <v>790</v>
      </c>
      <c r="C511" s="7" t="s">
        <v>16</v>
      </c>
      <c r="D511" s="18">
        <v>345136</v>
      </c>
      <c r="E511" s="7" t="s">
        <v>17</v>
      </c>
      <c r="F511" s="7">
        <v>703</v>
      </c>
      <c r="G511" s="19">
        <v>1117770</v>
      </c>
      <c r="H511" s="7" t="s">
        <v>42</v>
      </c>
      <c r="I511" s="7" t="s">
        <v>32</v>
      </c>
      <c r="J511" s="7" t="s">
        <v>39</v>
      </c>
      <c r="K511" s="20">
        <v>6967.49</v>
      </c>
      <c r="L511">
        <v>22.1</v>
      </c>
      <c r="M511" s="7"/>
      <c r="N511" s="7">
        <v>8</v>
      </c>
      <c r="O511" s="7">
        <v>0</v>
      </c>
      <c r="P511" s="7">
        <v>300846</v>
      </c>
      <c r="Q511" s="7">
        <v>556468</v>
      </c>
      <c r="R511" s="8">
        <f>(Таблица2[[#This Row],[Кредитный рейтинг]]-MIN(F:F))/(MAX(F:F)-MIN(F:F))</f>
        <v>0.70909090909090911</v>
      </c>
      <c r="S511">
        <f>(Таблица2[[#This Row],[Срок кредитной истории (лет)]]-MIN(L:L))/(MAX(L:L)-MIN(L:L))</f>
        <v>0.38596491228070179</v>
      </c>
      <c r="T511" s="8">
        <f>(Таблица2[[#This Row],[Срок с последнего нарушения кредитного договора (мес.)]]-MIN(M:M))/(MAX(M:M)-MIN(M:M))</f>
        <v>0</v>
      </c>
      <c r="U511">
        <f>(Таблица2[[#This Row],[Количество кредитных карт]]-MIN(N:N))/(MAX(N:N)-MIN(N:N))</f>
        <v>0.14634146341463414</v>
      </c>
      <c r="V511" s="37">
        <f>(Таблица2[[#This Row],[Число нарушений кредитных договоров]]-MIN(O:O))/(MAX(O:O)-MIN(O:O))</f>
        <v>0</v>
      </c>
      <c r="W511" s="37">
        <f>((Таблица2[[#This Row],[Размер кредита]]-AVERAGE(D:D)))/STDEV(D:D)</f>
        <v>0.18344267037209433</v>
      </c>
      <c r="X511" s="37">
        <f>((Таблица2[[#This Row],[Годовой доход]]-AVERAGE(G:G)))/STDEV(G:G)</f>
        <v>-0.28531253829212261</v>
      </c>
      <c r="Y511" s="38">
        <f>(Таблица2[[#This Row],[Годовой доход]]-AVERAGE(G:G))/STDEV(G:G)</f>
        <v>-0.28531253829212261</v>
      </c>
      <c r="Z511" s="38">
        <f>(Таблица2[[#This Row],[Текущий баланс кредитов]]-AVERAGE(P:P))/STDEV(P:P)</f>
        <v>9.7051895327255333E-2</v>
      </c>
      <c r="AA511" s="38">
        <f>(Таблица2[[#This Row],[Максимальный выданный кредит]]-AVERAGE(Q:Q))/STDEV(Q:Q)</f>
        <v>-3.778858210006307E-2</v>
      </c>
    </row>
    <row r="512" spans="1:27" x14ac:dyDescent="0.2">
      <c r="A512" s="7">
        <v>755</v>
      </c>
      <c r="B512" s="7" t="s">
        <v>791</v>
      </c>
      <c r="C512" s="7" t="s">
        <v>16</v>
      </c>
      <c r="D512" s="18">
        <v>266794</v>
      </c>
      <c r="E512" s="7" t="s">
        <v>28</v>
      </c>
      <c r="F512" s="7">
        <v>686</v>
      </c>
      <c r="G512" s="19">
        <v>576042</v>
      </c>
      <c r="H512" s="7" t="s">
        <v>37</v>
      </c>
      <c r="I512" s="7" t="s">
        <v>25</v>
      </c>
      <c r="J512" s="7" t="s">
        <v>23</v>
      </c>
      <c r="K512" s="20">
        <v>12336.89</v>
      </c>
      <c r="L512">
        <v>16.899999999999999</v>
      </c>
      <c r="M512" s="7"/>
      <c r="N512" s="7">
        <v>9</v>
      </c>
      <c r="O512" s="7">
        <v>0</v>
      </c>
      <c r="P512" s="7">
        <v>233206</v>
      </c>
      <c r="Q512" s="7">
        <v>342232</v>
      </c>
      <c r="R512" s="8">
        <f>(Таблица2[[#This Row],[Кредитный рейтинг]]-MIN(F:F))/(MAX(F:F)-MIN(F:F))</f>
        <v>0.60606060606060608</v>
      </c>
      <c r="S512">
        <f>(Таблица2[[#This Row],[Срок кредитной истории (лет)]]-MIN(L:L))/(MAX(L:L)-MIN(L:L))</f>
        <v>0.27192982456140347</v>
      </c>
      <c r="T512" s="8">
        <f>(Таблица2[[#This Row],[Срок с последнего нарушения кредитного договора (мес.)]]-MIN(M:M))/(MAX(M:M)-MIN(M:M))</f>
        <v>0</v>
      </c>
      <c r="U512">
        <f>(Таблица2[[#This Row],[Количество кредитных карт]]-MIN(N:N))/(MAX(N:N)-MIN(N:N))</f>
        <v>0.17073170731707318</v>
      </c>
      <c r="V512" s="37">
        <f>(Таблица2[[#This Row],[Число нарушений кредитных договоров]]-MIN(O:O))/(MAX(O:O)-MIN(O:O))</f>
        <v>0</v>
      </c>
      <c r="W512" s="37">
        <f>((Таблица2[[#This Row],[Размер кредита]]-AVERAGE(D:D)))/STDEV(D:D)</f>
        <v>-0.2353400839389479</v>
      </c>
      <c r="X512" s="37">
        <f>((Таблица2[[#This Row],[Годовой доход]]-AVERAGE(G:G)))/STDEV(G:G)</f>
        <v>-0.94203664707011259</v>
      </c>
      <c r="Y512" s="38">
        <f>(Таблица2[[#This Row],[Годовой доход]]-AVERAGE(G:G))/STDEV(G:G)</f>
        <v>-0.94203664707011259</v>
      </c>
      <c r="Z512" s="38">
        <f>(Таблица2[[#This Row],[Текущий баланс кредитов]]-AVERAGE(P:P))/STDEV(P:P)</f>
        <v>-0.13302877112882125</v>
      </c>
      <c r="AA512" s="38">
        <f>(Таблица2[[#This Row],[Максимальный выданный кредит]]-AVERAGE(Q:Q))/STDEV(Q:Q)</f>
        <v>-9.1327124434270754E-2</v>
      </c>
    </row>
    <row r="513" spans="1:27" x14ac:dyDescent="0.2">
      <c r="A513" s="8">
        <v>756</v>
      </c>
      <c r="B513" s="8" t="s">
        <v>793</v>
      </c>
      <c r="C513" s="8" t="s">
        <v>16</v>
      </c>
      <c r="D513" s="21">
        <v>446160</v>
      </c>
      <c r="E513" s="8" t="s">
        <v>28</v>
      </c>
      <c r="F513" s="8">
        <v>741</v>
      </c>
      <c r="G513" s="22">
        <v>1541280</v>
      </c>
      <c r="H513" s="8" t="s">
        <v>22</v>
      </c>
      <c r="I513" s="8" t="s">
        <v>25</v>
      </c>
      <c r="J513" s="8" t="s">
        <v>23</v>
      </c>
      <c r="K513" s="23">
        <v>28256.799999999999</v>
      </c>
      <c r="L513">
        <v>22.8</v>
      </c>
      <c r="M513" s="8"/>
      <c r="N513" s="8">
        <v>10</v>
      </c>
      <c r="O513" s="8">
        <v>0</v>
      </c>
      <c r="P513" s="8">
        <v>235885</v>
      </c>
      <c r="Q513" s="8">
        <v>537658</v>
      </c>
      <c r="R513" s="8">
        <f>(Таблица2[[#This Row],[Кредитный рейтинг]]-MIN(F:F))/(MAX(F:F)-MIN(F:F))</f>
        <v>0.93939393939393945</v>
      </c>
      <c r="S513">
        <f>(Таблица2[[#This Row],[Срок кредитной истории (лет)]]-MIN(L:L))/(MAX(L:L)-MIN(L:L))</f>
        <v>0.40131578947368424</v>
      </c>
      <c r="T513" s="8">
        <f>(Таблица2[[#This Row],[Срок с последнего нарушения кредитного договора (мес.)]]-MIN(M:M))/(MAX(M:M)-MIN(M:M))</f>
        <v>0</v>
      </c>
      <c r="U513">
        <f>(Таблица2[[#This Row],[Количество кредитных карт]]-MIN(N:N))/(MAX(N:N)-MIN(N:N))</f>
        <v>0.1951219512195122</v>
      </c>
      <c r="V513" s="37">
        <f>(Таблица2[[#This Row],[Число нарушений кредитных договоров]]-MIN(O:O))/(MAX(O:O)-MIN(O:O))</f>
        <v>0</v>
      </c>
      <c r="W513" s="37">
        <f>((Таблица2[[#This Row],[Размер кредита]]-AVERAGE(D:D)))/STDEV(D:D)</f>
        <v>0.72347367508883287</v>
      </c>
      <c r="X513" s="37">
        <f>((Таблица2[[#This Row],[Годовой доход]]-AVERAGE(G:G)))/STDEV(G:G)</f>
        <v>0.22809867048528321</v>
      </c>
      <c r="Y513" s="38">
        <f>(Таблица2[[#This Row],[Годовой доход]]-AVERAGE(G:G))/STDEV(G:G)</f>
        <v>0.22809867048528321</v>
      </c>
      <c r="Z513" s="38">
        <f>(Таблица2[[#This Row],[Текущий баланс кредитов]]-AVERAGE(P:P))/STDEV(P:P)</f>
        <v>-0.12391602563154405</v>
      </c>
      <c r="AA513" s="38">
        <f>(Таблица2[[#This Row],[Максимальный выданный кредит]]-AVERAGE(Q:Q))/STDEV(Q:Q)</f>
        <v>-4.2489285909443598E-2</v>
      </c>
    </row>
    <row r="514" spans="1:27" x14ac:dyDescent="0.2">
      <c r="A514" s="7">
        <v>757</v>
      </c>
      <c r="B514" s="7" t="s">
        <v>794</v>
      </c>
      <c r="C514" s="7" t="s">
        <v>16</v>
      </c>
      <c r="D514" s="18">
        <v>347028</v>
      </c>
      <c r="E514" s="7" t="s">
        <v>17</v>
      </c>
      <c r="F514" s="7">
        <v>743</v>
      </c>
      <c r="G514" s="19">
        <v>1685889</v>
      </c>
      <c r="H514" s="7" t="s">
        <v>49</v>
      </c>
      <c r="I514" s="7" t="s">
        <v>19</v>
      </c>
      <c r="J514" s="7" t="s">
        <v>23</v>
      </c>
      <c r="K514" s="20">
        <v>8836.9</v>
      </c>
      <c r="L514">
        <v>23.5</v>
      </c>
      <c r="M514" s="7"/>
      <c r="N514" s="7">
        <v>13</v>
      </c>
      <c r="O514" s="7">
        <v>1</v>
      </c>
      <c r="P514" s="7">
        <v>127224</v>
      </c>
      <c r="Q514" s="7">
        <v>403612</v>
      </c>
      <c r="R514" s="8">
        <f>(Таблица2[[#This Row],[Кредитный рейтинг]]-MIN(F:F))/(MAX(F:F)-MIN(F:F))</f>
        <v>0.95151515151515154</v>
      </c>
      <c r="S514">
        <f>(Таблица2[[#This Row],[Срок кредитной истории (лет)]]-MIN(L:L))/(MAX(L:L)-MIN(L:L))</f>
        <v>0.41666666666666663</v>
      </c>
      <c r="T514" s="8">
        <f>(Таблица2[[#This Row],[Срок с последнего нарушения кредитного договора (мес.)]]-MIN(M:M))/(MAX(M:M)-MIN(M:M))</f>
        <v>0</v>
      </c>
      <c r="U514">
        <f>(Таблица2[[#This Row],[Количество кредитных карт]]-MIN(N:N))/(MAX(N:N)-MIN(N:N))</f>
        <v>0.26829268292682928</v>
      </c>
      <c r="V514" s="37">
        <f>(Таблица2[[#This Row],[Число нарушений кредитных договоров]]-MIN(O:O))/(MAX(O:O)-MIN(O:O))</f>
        <v>0.14285714285714285</v>
      </c>
      <c r="W514" s="37">
        <f>((Таблица2[[#This Row],[Размер кредита]]-AVERAGE(D:D)))/STDEV(D:D)</f>
        <v>0.19355649145346182</v>
      </c>
      <c r="X514" s="37">
        <f>((Таблица2[[#This Row],[Годовой доход]]-AVERAGE(G:G)))/STDEV(G:G)</f>
        <v>0.40340475886593985</v>
      </c>
      <c r="Y514" s="38">
        <f>(Таблица2[[#This Row],[Годовой доход]]-AVERAGE(G:G))/STDEV(G:G)</f>
        <v>0.40340475886593985</v>
      </c>
      <c r="Z514" s="38">
        <f>(Таблица2[[#This Row],[Текущий баланс кредитов]]-AVERAGE(P:P))/STDEV(P:P)</f>
        <v>-0.49353156817713451</v>
      </c>
      <c r="AA514" s="38">
        <f>(Таблица2[[#This Row],[Максимальный выданный кредит]]-AVERAGE(Q:Q))/STDEV(Q:Q)</f>
        <v>-7.5987985687871143E-2</v>
      </c>
    </row>
    <row r="515" spans="1:27" x14ac:dyDescent="0.2">
      <c r="A515" s="7">
        <v>760</v>
      </c>
      <c r="B515" s="7" t="s">
        <v>795</v>
      </c>
      <c r="C515" s="7" t="s">
        <v>16</v>
      </c>
      <c r="D515" s="18">
        <v>283426</v>
      </c>
      <c r="E515" s="7" t="s">
        <v>28</v>
      </c>
      <c r="F515" s="7">
        <v>738</v>
      </c>
      <c r="G515" s="19">
        <v>1355688</v>
      </c>
      <c r="H515" s="7" t="s">
        <v>22</v>
      </c>
      <c r="I515" s="7" t="s">
        <v>19</v>
      </c>
      <c r="J515" s="7" t="s">
        <v>78</v>
      </c>
      <c r="K515" s="20">
        <v>9015.31</v>
      </c>
      <c r="L515">
        <v>17.5</v>
      </c>
      <c r="M515" s="7"/>
      <c r="N515" s="7">
        <v>7</v>
      </c>
      <c r="O515" s="7">
        <v>0</v>
      </c>
      <c r="P515" s="7">
        <v>342665</v>
      </c>
      <c r="Q515" s="7">
        <v>549538</v>
      </c>
      <c r="R515" s="8">
        <f>(Таблица2[[#This Row],[Кредитный рейтинг]]-MIN(F:F))/(MAX(F:F)-MIN(F:F))</f>
        <v>0.92121212121212126</v>
      </c>
      <c r="S515">
        <f>(Таблица2[[#This Row],[Срок кредитной истории (лет)]]-MIN(L:L))/(MAX(L:L)-MIN(L:L))</f>
        <v>0.28508771929824561</v>
      </c>
      <c r="T515" s="8">
        <f>(Таблица2[[#This Row],[Срок с последнего нарушения кредитного договора (мес.)]]-MIN(M:M))/(MAX(M:M)-MIN(M:M))</f>
        <v>0</v>
      </c>
      <c r="U515">
        <f>(Таблица2[[#This Row],[Количество кредитных карт]]-MIN(N:N))/(MAX(N:N)-MIN(N:N))</f>
        <v>0.12195121951219512</v>
      </c>
      <c r="V515" s="37">
        <f>(Таблица2[[#This Row],[Число нарушений кредитных договоров]]-MIN(O:O))/(MAX(O:O)-MIN(O:O))</f>
        <v>0</v>
      </c>
      <c r="W515" s="37">
        <f>((Таблица2[[#This Row],[Размер кредита]]-AVERAGE(D:D)))/STDEV(D:D)</f>
        <v>-0.14643254047948484</v>
      </c>
      <c r="X515" s="37">
        <f>((Таблица2[[#This Row],[Годовой доход]]-AVERAGE(G:G)))/STDEV(G:G)</f>
        <v>3.1098554409718579E-3</v>
      </c>
      <c r="Y515" s="38">
        <f>(Таблица2[[#This Row],[Годовой доход]]-AVERAGE(G:G))/STDEV(G:G)</f>
        <v>3.1098554409718579E-3</v>
      </c>
      <c r="Z515" s="38">
        <f>(Таблица2[[#This Row],[Текущий баланс кредитов]]-AVERAGE(P:P))/STDEV(P:P)</f>
        <v>0.23930120624574536</v>
      </c>
      <c r="AA515" s="38">
        <f>(Таблица2[[#This Row],[Максимальный выданный кредит]]-AVERAGE(Q:Q))/STDEV(Q:Q)</f>
        <v>-3.9520420345624314E-2</v>
      </c>
    </row>
    <row r="516" spans="1:27" x14ac:dyDescent="0.2">
      <c r="A516" s="8">
        <v>761</v>
      </c>
      <c r="B516" s="8" t="s">
        <v>796</v>
      </c>
      <c r="C516" s="8" t="s">
        <v>16</v>
      </c>
      <c r="D516" s="21">
        <v>270556</v>
      </c>
      <c r="E516" s="8" t="s">
        <v>17</v>
      </c>
      <c r="F516" s="8">
        <v>724</v>
      </c>
      <c r="G516" s="22">
        <v>1752408</v>
      </c>
      <c r="H516" s="8" t="s">
        <v>22</v>
      </c>
      <c r="I516" s="8" t="s">
        <v>25</v>
      </c>
      <c r="J516" s="8" t="s">
        <v>20</v>
      </c>
      <c r="K516" s="23">
        <v>24095.61</v>
      </c>
      <c r="L516">
        <v>22.6</v>
      </c>
      <c r="M516" s="8">
        <v>70</v>
      </c>
      <c r="N516" s="8">
        <v>7</v>
      </c>
      <c r="O516" s="8">
        <v>0</v>
      </c>
      <c r="P516" s="8">
        <v>286387</v>
      </c>
      <c r="Q516" s="8">
        <v>908490</v>
      </c>
      <c r="R516" s="8">
        <f>(Таблица2[[#This Row],[Кредитный рейтинг]]-MIN(F:F))/(MAX(F:F)-MIN(F:F))</f>
        <v>0.83636363636363631</v>
      </c>
      <c r="S516">
        <f>(Таблица2[[#This Row],[Срок кредитной истории (лет)]]-MIN(L:L))/(MAX(L:L)-MIN(L:L))</f>
        <v>0.39692982456140352</v>
      </c>
      <c r="T516" s="8">
        <f>(Таблица2[[#This Row],[Срок с последнего нарушения кредитного договора (мес.)]]-MIN(M:M))/(MAX(M:M)-MIN(M:M))</f>
        <v>0.85365853658536583</v>
      </c>
      <c r="U516">
        <f>(Таблица2[[#This Row],[Количество кредитных карт]]-MIN(N:N))/(MAX(N:N)-MIN(N:N))</f>
        <v>0.12195121951219512</v>
      </c>
      <c r="V516" s="37">
        <f>(Таблица2[[#This Row],[Число нарушений кредитных договоров]]-MIN(O:O))/(MAX(O:O)-MIN(O:O))</f>
        <v>0</v>
      </c>
      <c r="W516" s="37">
        <f>((Таблица2[[#This Row],[Размер кредита]]-AVERAGE(D:D)))/STDEV(D:D)</f>
        <v>-0.2152300443469265</v>
      </c>
      <c r="X516" s="37">
        <f>((Таблица2[[#This Row],[Годовой доход]]-AVERAGE(G:G)))/STDEV(G:G)</f>
        <v>0.48404417752586348</v>
      </c>
      <c r="Y516" s="38">
        <f>(Таблица2[[#This Row],[Годовой доход]]-AVERAGE(G:G))/STDEV(G:G)</f>
        <v>0.48404417752586348</v>
      </c>
      <c r="Z516" s="38">
        <f>(Таблица2[[#This Row],[Текущий баланс кредитов]]-AVERAGE(P:P))/STDEV(P:P)</f>
        <v>4.7868921402234463E-2</v>
      </c>
      <c r="AA516" s="38">
        <f>(Таблица2[[#This Row],[Максимальный выданный кредит]]-AVERAGE(Q:Q))/STDEV(Q:Q)</f>
        <v>5.0183302875256013E-2</v>
      </c>
    </row>
    <row r="517" spans="1:27" x14ac:dyDescent="0.2">
      <c r="A517" s="7">
        <v>762</v>
      </c>
      <c r="B517" s="7" t="s">
        <v>797</v>
      </c>
      <c r="C517" s="7" t="s">
        <v>16</v>
      </c>
      <c r="D517" s="18">
        <v>322476</v>
      </c>
      <c r="E517" s="7" t="s">
        <v>17</v>
      </c>
      <c r="F517" s="7">
        <v>711</v>
      </c>
      <c r="G517" s="19">
        <v>1262550</v>
      </c>
      <c r="H517" s="7" t="s">
        <v>74</v>
      </c>
      <c r="I517" s="7" t="s">
        <v>25</v>
      </c>
      <c r="J517" s="7" t="s">
        <v>80</v>
      </c>
      <c r="K517" s="20">
        <v>24198.59</v>
      </c>
      <c r="L517">
        <v>14.3</v>
      </c>
      <c r="M517" s="7">
        <v>11</v>
      </c>
      <c r="N517" s="7">
        <v>9</v>
      </c>
      <c r="O517" s="7">
        <v>0</v>
      </c>
      <c r="P517" s="7">
        <v>321024</v>
      </c>
      <c r="Q517" s="7">
        <v>477158</v>
      </c>
      <c r="R517" s="8">
        <f>(Таблица2[[#This Row],[Кредитный рейтинг]]-MIN(F:F))/(MAX(F:F)-MIN(F:F))</f>
        <v>0.75757575757575757</v>
      </c>
      <c r="S517">
        <f>(Таблица2[[#This Row],[Срок кредитной истории (лет)]]-MIN(L:L))/(MAX(L:L)-MIN(L:L))</f>
        <v>0.21491228070175439</v>
      </c>
      <c r="T517" s="8">
        <f>(Таблица2[[#This Row],[Срок с последнего нарушения кредитного договора (мес.)]]-MIN(M:M))/(MAX(M:M)-MIN(M:M))</f>
        <v>0.13414634146341464</v>
      </c>
      <c r="U517">
        <f>(Таблица2[[#This Row],[Количество кредитных карт]]-MIN(N:N))/(MAX(N:N)-MIN(N:N))</f>
        <v>0.17073170731707318</v>
      </c>
      <c r="V517" s="37">
        <f>(Таблица2[[#This Row],[Число нарушений кредитных договоров]]-MIN(O:O))/(MAX(O:O)-MIN(O:O))</f>
        <v>0</v>
      </c>
      <c r="W517" s="37">
        <f>((Таблица2[[#This Row],[Размер кредита]]-AVERAGE(D:D)))/STDEV(D:D)</f>
        <v>6.23120225371116E-2</v>
      </c>
      <c r="X517" s="37">
        <f>((Таблица2[[#This Row],[Годовой доход]]-AVERAGE(G:G)))/STDEV(G:G)</f>
        <v>-0.10979915063470529</v>
      </c>
      <c r="Y517" s="38">
        <f>(Таблица2[[#This Row],[Годовой доход]]-AVERAGE(G:G))/STDEV(G:G)</f>
        <v>-0.10979915063470529</v>
      </c>
      <c r="Z517" s="38">
        <f>(Таблица2[[#This Row],[Текущий баланс кредитов]]-AVERAGE(P:P))/STDEV(P:P)</f>
        <v>0.16568831885993884</v>
      </c>
      <c r="AA517" s="38">
        <f>(Таблица2[[#This Row],[Максимальный выданный кредит]]-AVERAGE(Q:Q))/STDEV(Q:Q)</f>
        <v>-5.7608508688152898E-2</v>
      </c>
    </row>
    <row r="518" spans="1:27" x14ac:dyDescent="0.2">
      <c r="A518" s="7">
        <v>763</v>
      </c>
      <c r="B518" s="7" t="s">
        <v>798</v>
      </c>
      <c r="C518" s="7" t="s">
        <v>16</v>
      </c>
      <c r="D518" s="18">
        <v>441364</v>
      </c>
      <c r="E518" s="7" t="s">
        <v>17</v>
      </c>
      <c r="F518" s="7">
        <v>691</v>
      </c>
      <c r="G518" s="19">
        <v>1315066</v>
      </c>
      <c r="H518" s="7" t="s">
        <v>22</v>
      </c>
      <c r="I518" s="7" t="s">
        <v>19</v>
      </c>
      <c r="J518" s="7" t="s">
        <v>23</v>
      </c>
      <c r="K518" s="20">
        <v>16986.189999999999</v>
      </c>
      <c r="L518">
        <v>20.5</v>
      </c>
      <c r="M518" s="7">
        <v>9</v>
      </c>
      <c r="N518" s="7">
        <v>12</v>
      </c>
      <c r="O518" s="7">
        <v>0</v>
      </c>
      <c r="P518" s="7">
        <v>233035</v>
      </c>
      <c r="Q518" s="7">
        <v>439472</v>
      </c>
      <c r="R518" s="8">
        <f>(Таблица2[[#This Row],[Кредитный рейтинг]]-MIN(F:F))/(MAX(F:F)-MIN(F:F))</f>
        <v>0.63636363636363635</v>
      </c>
      <c r="S518">
        <f>(Таблица2[[#This Row],[Срок кредитной истории (лет)]]-MIN(L:L))/(MAX(L:L)-MIN(L:L))</f>
        <v>0.35087719298245612</v>
      </c>
      <c r="T518" s="8">
        <f>(Таблица2[[#This Row],[Срок с последнего нарушения кредитного договора (мес.)]]-MIN(M:M))/(MAX(M:M)-MIN(M:M))</f>
        <v>0.10975609756097561</v>
      </c>
      <c r="U518">
        <f>(Таблица2[[#This Row],[Количество кредитных карт]]-MIN(N:N))/(MAX(N:N)-MIN(N:N))</f>
        <v>0.24390243902439024</v>
      </c>
      <c r="V518" s="37">
        <f>(Таблица2[[#This Row],[Число нарушений кредитных договоров]]-MIN(O:O))/(MAX(O:O)-MIN(O:O))</f>
        <v>0</v>
      </c>
      <c r="W518" s="37">
        <f>((Таблица2[[#This Row],[Размер кредита]]-AVERAGE(D:D)))/STDEV(D:D)</f>
        <v>0.69783631467327345</v>
      </c>
      <c r="X518" s="37">
        <f>((Таблица2[[#This Row],[Годовой доход]]-AVERAGE(G:G)))/STDEV(G:G)</f>
        <v>-4.6135239416188023E-2</v>
      </c>
      <c r="Y518" s="38">
        <f>(Таблица2[[#This Row],[Годовой доход]]-AVERAGE(G:G))/STDEV(G:G)</f>
        <v>-4.6135239416188023E-2</v>
      </c>
      <c r="Z518" s="38">
        <f>(Таблица2[[#This Row],[Текущий баланс кредитов]]-AVERAGE(P:P))/STDEV(P:P)</f>
        <v>-0.13361043573503043</v>
      </c>
      <c r="AA518" s="38">
        <f>(Таблица2[[#This Row],[Максимальный выданный кредит]]-AVERAGE(Q:Q))/STDEV(Q:Q)</f>
        <v>-6.7026410004490722E-2</v>
      </c>
    </row>
    <row r="519" spans="1:27" x14ac:dyDescent="0.2">
      <c r="A519" s="7">
        <v>765</v>
      </c>
      <c r="B519" s="7" t="s">
        <v>799</v>
      </c>
      <c r="C519" s="7" t="s">
        <v>16</v>
      </c>
      <c r="D519" s="18">
        <v>247786</v>
      </c>
      <c r="E519" s="7" t="s">
        <v>17</v>
      </c>
      <c r="F519" s="7">
        <v>748</v>
      </c>
      <c r="G519" s="19">
        <v>1361787</v>
      </c>
      <c r="H519" s="7" t="s">
        <v>42</v>
      </c>
      <c r="I519" s="7" t="s">
        <v>19</v>
      </c>
      <c r="J519" s="7" t="s">
        <v>23</v>
      </c>
      <c r="K519" s="20">
        <v>13288.79</v>
      </c>
      <c r="L519">
        <v>24.2</v>
      </c>
      <c r="M519" s="7"/>
      <c r="N519" s="7">
        <v>13</v>
      </c>
      <c r="O519" s="7">
        <v>0</v>
      </c>
      <c r="P519" s="7">
        <v>211831</v>
      </c>
      <c r="Q519" s="7">
        <v>1075800</v>
      </c>
      <c r="R519" s="8">
        <f>(Таблица2[[#This Row],[Кредитный рейтинг]]-MIN(F:F))/(MAX(F:F)-MIN(F:F))</f>
        <v>0.98181818181818181</v>
      </c>
      <c r="S519">
        <f>(Таблица2[[#This Row],[Срок кредитной истории (лет)]]-MIN(L:L))/(MAX(L:L)-MIN(L:L))</f>
        <v>0.43201754385964908</v>
      </c>
      <c r="T519" s="8">
        <f>(Таблица2[[#This Row],[Срок с последнего нарушения кредитного договора (мес.)]]-MIN(M:M))/(MAX(M:M)-MIN(M:M))</f>
        <v>0</v>
      </c>
      <c r="U519">
        <f>(Таблица2[[#This Row],[Количество кредитных карт]]-MIN(N:N))/(MAX(N:N)-MIN(N:N))</f>
        <v>0.26829268292682928</v>
      </c>
      <c r="V519" s="37">
        <f>(Таблица2[[#This Row],[Число нарушений кредитных договоров]]-MIN(O:O))/(MAX(O:O)-MIN(O:O))</f>
        <v>0</v>
      </c>
      <c r="W519" s="37">
        <f>((Таблица2[[#This Row],[Размер кредита]]-AVERAGE(D:D)))/STDEV(D:D)</f>
        <v>-0.33694870503547708</v>
      </c>
      <c r="X519" s="37">
        <f>((Таблица2[[#This Row],[Годовой доход]]-AVERAGE(G:G)))/STDEV(G:G)</f>
        <v>1.0503529645437864E-2</v>
      </c>
      <c r="Y519" s="38">
        <f>(Таблица2[[#This Row],[Годовой доход]]-AVERAGE(G:G))/STDEV(G:G)</f>
        <v>1.0503529645437864E-2</v>
      </c>
      <c r="Z519" s="38">
        <f>(Таблица2[[#This Row],[Текущий баланс кредитов]]-AVERAGE(P:P))/STDEV(P:P)</f>
        <v>-0.20573684690496905</v>
      </c>
      <c r="AA519" s="38">
        <f>(Таблица2[[#This Row],[Максимальный выданный кредит]]-AVERAGE(Q:Q))/STDEV(Q:Q)</f>
        <v>9.199482623237755E-2</v>
      </c>
    </row>
    <row r="520" spans="1:27" x14ac:dyDescent="0.2">
      <c r="A520" s="8">
        <v>766</v>
      </c>
      <c r="B520" s="8" t="s">
        <v>800</v>
      </c>
      <c r="C520" s="8" t="s">
        <v>16</v>
      </c>
      <c r="D520" s="21">
        <v>334070</v>
      </c>
      <c r="E520" s="8" t="s">
        <v>17</v>
      </c>
      <c r="F520" s="8">
        <v>704</v>
      </c>
      <c r="G520" s="22">
        <v>927523</v>
      </c>
      <c r="H520" s="8" t="s">
        <v>22</v>
      </c>
      <c r="I520" s="8" t="s">
        <v>32</v>
      </c>
      <c r="J520" s="8" t="s">
        <v>23</v>
      </c>
      <c r="K520" s="23">
        <v>5132.28</v>
      </c>
      <c r="L520">
        <v>16.5</v>
      </c>
      <c r="M520" s="8">
        <v>24</v>
      </c>
      <c r="N520" s="8">
        <v>11</v>
      </c>
      <c r="O520" s="8">
        <v>0</v>
      </c>
      <c r="P520" s="8">
        <v>226537</v>
      </c>
      <c r="Q520" s="8">
        <v>495858</v>
      </c>
      <c r="R520" s="8">
        <f>(Таблица2[[#This Row],[Кредитный рейтинг]]-MIN(F:F))/(MAX(F:F)-MIN(F:F))</f>
        <v>0.7151515151515152</v>
      </c>
      <c r="S520">
        <f>(Таблица2[[#This Row],[Срок кредитной истории (лет)]]-MIN(L:L))/(MAX(L:L)-MIN(L:L))</f>
        <v>0.26315789473684209</v>
      </c>
      <c r="T520" s="8">
        <f>(Таблица2[[#This Row],[Срок с последнего нарушения кредитного договора (мес.)]]-MIN(M:M))/(MAX(M:M)-MIN(M:M))</f>
        <v>0.29268292682926828</v>
      </c>
      <c r="U520">
        <f>(Таблица2[[#This Row],[Количество кредитных карт]]-MIN(N:N))/(MAX(N:N)-MIN(N:N))</f>
        <v>0.21951219512195122</v>
      </c>
      <c r="V520" s="37">
        <f>(Таблица2[[#This Row],[Число нарушений кредитных договоров]]-MIN(O:O))/(MAX(O:O)-MIN(O:O))</f>
        <v>0</v>
      </c>
      <c r="W520" s="37">
        <f>((Таблица2[[#This Row],[Размер кредита]]-AVERAGE(D:D)))/STDEV(D:D)</f>
        <v>0.12428857730316586</v>
      </c>
      <c r="X520" s="37">
        <f>((Таблица2[[#This Row],[Годовой доход]]-AVERAGE(G:G)))/STDEV(G:G)</f>
        <v>-0.51594450031492045</v>
      </c>
      <c r="Y520" s="38">
        <f>(Таблица2[[#This Row],[Годовой доход]]-AVERAGE(G:G))/STDEV(G:G)</f>
        <v>-0.51594450031492045</v>
      </c>
      <c r="Z520" s="38">
        <f>(Таблица2[[#This Row],[Текущий баланс кредитов]]-AVERAGE(P:P))/STDEV(P:P)</f>
        <v>-0.15571369077097935</v>
      </c>
      <c r="AA520" s="38">
        <f>(Таблица2[[#This Row],[Максимальный выданный кредит]]-AVERAGE(Q:Q))/STDEV(Q:Q)</f>
        <v>-5.2935294374733655E-2</v>
      </c>
    </row>
    <row r="521" spans="1:27" x14ac:dyDescent="0.2">
      <c r="A521" s="8">
        <v>767</v>
      </c>
      <c r="B521" s="24" t="s">
        <v>801</v>
      </c>
      <c r="C521" s="8" t="s">
        <v>16</v>
      </c>
      <c r="D521" s="21">
        <v>54824</v>
      </c>
      <c r="E521" s="8" t="s">
        <v>28</v>
      </c>
      <c r="F521" s="8">
        <v>747</v>
      </c>
      <c r="G521" s="22">
        <v>830813</v>
      </c>
      <c r="H521" s="8" t="s">
        <v>22</v>
      </c>
      <c r="I521" s="8" t="s">
        <v>19</v>
      </c>
      <c r="J521" s="8" t="s">
        <v>87</v>
      </c>
      <c r="K521" s="23">
        <v>5130.38</v>
      </c>
      <c r="L521">
        <v>9.4</v>
      </c>
      <c r="M521" s="8"/>
      <c r="N521" s="8">
        <v>13</v>
      </c>
      <c r="O521" s="8">
        <v>0</v>
      </c>
      <c r="P521" s="8">
        <v>76665</v>
      </c>
      <c r="Q521" s="8">
        <v>1431650</v>
      </c>
      <c r="R521" s="8">
        <f>(Таблица2[[#This Row],[Кредитный рейтинг]]-MIN(F:F))/(MAX(F:F)-MIN(F:F))</f>
        <v>0.97575757575757571</v>
      </c>
      <c r="S521">
        <f>(Таблица2[[#This Row],[Срок кредитной истории (лет)]]-MIN(L:L))/(MAX(L:L)-MIN(L:L))</f>
        <v>0.10745614035087719</v>
      </c>
      <c r="T521" s="8">
        <f>(Таблица2[[#This Row],[Срок с последнего нарушения кредитного договора (мес.)]]-MIN(M:M))/(MAX(M:M)-MIN(M:M))</f>
        <v>0</v>
      </c>
      <c r="U521">
        <f>(Таблица2[[#This Row],[Количество кредитных карт]]-MIN(N:N))/(MAX(N:N)-MIN(N:N))</f>
        <v>0.26829268292682928</v>
      </c>
      <c r="V521" s="37">
        <f>(Таблица2[[#This Row],[Число нарушений кредитных договоров]]-MIN(O:O))/(MAX(O:O)-MIN(O:O))</f>
        <v>0</v>
      </c>
      <c r="W521" s="37">
        <f>((Таблица2[[#This Row],[Размер кредита]]-AVERAGE(D:D)))/STDEV(D:D)</f>
        <v>-1.3684408527642475</v>
      </c>
      <c r="X521" s="37">
        <f>((Таблица2[[#This Row],[Годовой доход]]-AVERAGE(G:G)))/STDEV(G:G)</f>
        <v>-0.63318375794959958</v>
      </c>
      <c r="Y521" s="38">
        <f>(Таблица2[[#This Row],[Годовой доход]]-AVERAGE(G:G))/STDEV(G:G)</f>
        <v>-0.63318375794959958</v>
      </c>
      <c r="Z521" s="38">
        <f>(Таблица2[[#This Row],[Текущий баланс кредитов]]-AVERAGE(P:P))/STDEV(P:P)</f>
        <v>-0.66551040341298273</v>
      </c>
      <c r="AA521" s="38">
        <f>(Таблица2[[#This Row],[Максимальный выданный кредит]]-AVERAGE(Q:Q))/STDEV(Q:Q)</f>
        <v>0.18092334566714952</v>
      </c>
    </row>
    <row r="522" spans="1:27" x14ac:dyDescent="0.2">
      <c r="A522" s="7">
        <v>769</v>
      </c>
      <c r="B522" s="7" t="s">
        <v>802</v>
      </c>
      <c r="C522" s="7" t="s">
        <v>16</v>
      </c>
      <c r="D522" s="18">
        <v>403480</v>
      </c>
      <c r="E522" s="7" t="s">
        <v>17</v>
      </c>
      <c r="F522" s="7">
        <v>713</v>
      </c>
      <c r="G522" s="19">
        <v>2710274</v>
      </c>
      <c r="H522" s="7" t="s">
        <v>22</v>
      </c>
      <c r="I522" s="7" t="s">
        <v>25</v>
      </c>
      <c r="J522" s="7" t="s">
        <v>23</v>
      </c>
      <c r="K522" s="20">
        <v>49236.6</v>
      </c>
      <c r="L522">
        <v>21.2</v>
      </c>
      <c r="M522" s="7"/>
      <c r="N522" s="7">
        <v>14</v>
      </c>
      <c r="O522" s="7">
        <v>0</v>
      </c>
      <c r="P522" s="7">
        <v>673873</v>
      </c>
      <c r="Q522" s="7">
        <v>865040</v>
      </c>
      <c r="R522" s="8">
        <f>(Таблица2[[#This Row],[Кредитный рейтинг]]-MIN(F:F))/(MAX(F:F)-MIN(F:F))</f>
        <v>0.76969696969696966</v>
      </c>
      <c r="S522">
        <f>(Таблица2[[#This Row],[Срок кредитной истории (лет)]]-MIN(L:L))/(MAX(L:L)-MIN(L:L))</f>
        <v>0.36622807017543857</v>
      </c>
      <c r="T522" s="8">
        <f>(Таблица2[[#This Row],[Срок с последнего нарушения кредитного договора (мес.)]]-MIN(M:M))/(MAX(M:M)-MIN(M:M))</f>
        <v>0</v>
      </c>
      <c r="U522">
        <f>(Таблица2[[#This Row],[Количество кредитных карт]]-MIN(N:N))/(MAX(N:N)-MIN(N:N))</f>
        <v>0.29268292682926828</v>
      </c>
      <c r="V522" s="37">
        <f>(Таблица2[[#This Row],[Число нарушений кредитных договоров]]-MIN(O:O))/(MAX(O:O)-MIN(O:O))</f>
        <v>0</v>
      </c>
      <c r="W522" s="37">
        <f>((Таблица2[[#This Row],[Размер кредита]]-AVERAGE(D:D)))/STDEV(D:D)</f>
        <v>0.49532468790449646</v>
      </c>
      <c r="X522" s="37">
        <f>((Таблица2[[#This Row],[Годовой доход]]-AVERAGE(G:G)))/STDEV(G:G)</f>
        <v>1.6452425929275745</v>
      </c>
      <c r="Y522" s="38">
        <f>(Таблица2[[#This Row],[Годовой доход]]-AVERAGE(G:G))/STDEV(G:G)</f>
        <v>1.6452425929275745</v>
      </c>
      <c r="Z522" s="38">
        <f>(Таблица2[[#This Row],[Текущий баланс кредитов]]-AVERAGE(P:P))/STDEV(P:P)</f>
        <v>1.3659209190722417</v>
      </c>
      <c r="AA522" s="38">
        <f>(Таблица2[[#This Row],[Максимальный выданный кредит]]-AVERAGE(Q:Q))/STDEV(Q:Q)</f>
        <v>3.9324951970546605E-2</v>
      </c>
    </row>
    <row r="523" spans="1:27" x14ac:dyDescent="0.2">
      <c r="A523" s="7">
        <v>770</v>
      </c>
      <c r="B523" s="7" t="s">
        <v>803</v>
      </c>
      <c r="C523" s="7" t="s">
        <v>34</v>
      </c>
      <c r="D523" s="18">
        <v>105468</v>
      </c>
      <c r="E523" s="7" t="s">
        <v>17</v>
      </c>
      <c r="F523" s="7">
        <v>738</v>
      </c>
      <c r="G523" s="19">
        <v>702088</v>
      </c>
      <c r="H523" s="7" t="s">
        <v>49</v>
      </c>
      <c r="I523" s="7" t="s">
        <v>32</v>
      </c>
      <c r="J523" s="7" t="s">
        <v>78</v>
      </c>
      <c r="K523" s="20">
        <v>1006.24</v>
      </c>
      <c r="L523">
        <v>14.3</v>
      </c>
      <c r="M523" s="7">
        <v>42</v>
      </c>
      <c r="N523" s="7">
        <v>13</v>
      </c>
      <c r="O523" s="7">
        <v>0</v>
      </c>
      <c r="P523" s="7">
        <v>28139</v>
      </c>
      <c r="Q523" s="7">
        <v>221650</v>
      </c>
      <c r="R523" s="8">
        <f>(Таблица2[[#This Row],[Кредитный рейтинг]]-MIN(F:F))/(MAX(F:F)-MIN(F:F))</f>
        <v>0.92121212121212126</v>
      </c>
      <c r="S523">
        <f>(Таблица2[[#This Row],[Срок кредитной истории (лет)]]-MIN(L:L))/(MAX(L:L)-MIN(L:L))</f>
        <v>0.21491228070175439</v>
      </c>
      <c r="T523" s="8">
        <f>(Таблица2[[#This Row],[Срок с последнего нарушения кредитного договора (мес.)]]-MIN(M:M))/(MAX(M:M)-MIN(M:M))</f>
        <v>0.51219512195121952</v>
      </c>
      <c r="U523">
        <f>(Таблица2[[#This Row],[Количество кредитных карт]]-MIN(N:N))/(MAX(N:N)-MIN(N:N))</f>
        <v>0.26829268292682928</v>
      </c>
      <c r="V523" s="37">
        <f>(Таблица2[[#This Row],[Число нарушений кредитных договоров]]-MIN(O:O))/(MAX(O:O)-MIN(O:O))</f>
        <v>0</v>
      </c>
      <c r="W523" s="37">
        <f>((Таблица2[[#This Row],[Размер кредита]]-AVERAGE(D:D)))/STDEV(D:D)</f>
        <v>-1.0977197349815968</v>
      </c>
      <c r="X523" s="37">
        <f>((Таблица2[[#This Row],[Годовой доход]]-AVERAGE(G:G)))/STDEV(G:G)</f>
        <v>-0.78923404684448173</v>
      </c>
      <c r="Y523" s="38">
        <f>(Таблица2[[#This Row],[Годовой доход]]-AVERAGE(G:G))/STDEV(G:G)</f>
        <v>-0.78923404684448173</v>
      </c>
      <c r="Z523" s="38">
        <f>(Таблица2[[#This Row],[Текущий баланс кредитов]]-AVERAGE(P:P))/STDEV(P:P)</f>
        <v>-0.8305738927750107</v>
      </c>
      <c r="AA523" s="38">
        <f>(Таблица2[[#This Row],[Максимальный выданный кредит]]-AVERAGE(Q:Q))/STDEV(Q:Q)</f>
        <v>-0.12146110990703646</v>
      </c>
    </row>
    <row r="524" spans="1:27" x14ac:dyDescent="0.2">
      <c r="A524" s="7">
        <v>772</v>
      </c>
      <c r="B524" s="7" t="s">
        <v>804</v>
      </c>
      <c r="C524" s="7" t="s">
        <v>16</v>
      </c>
      <c r="D524" s="18">
        <v>137852</v>
      </c>
      <c r="E524" s="7" t="s">
        <v>17</v>
      </c>
      <c r="F524" s="7">
        <v>732</v>
      </c>
      <c r="G524" s="19">
        <v>1395227</v>
      </c>
      <c r="H524" s="7" t="s">
        <v>22</v>
      </c>
      <c r="I524" s="7" t="s">
        <v>19</v>
      </c>
      <c r="J524" s="7" t="s">
        <v>23</v>
      </c>
      <c r="K524" s="20">
        <v>2813.71</v>
      </c>
      <c r="L524">
        <v>16.7</v>
      </c>
      <c r="M524" s="7">
        <v>52</v>
      </c>
      <c r="N524" s="7">
        <v>10</v>
      </c>
      <c r="O524" s="7">
        <v>0</v>
      </c>
      <c r="P524" s="7">
        <v>76627</v>
      </c>
      <c r="Q524" s="7">
        <v>243078</v>
      </c>
      <c r="R524" s="8">
        <f>(Таблица2[[#This Row],[Кредитный рейтинг]]-MIN(F:F))/(MAX(F:F)-MIN(F:F))</f>
        <v>0.88484848484848488</v>
      </c>
      <c r="S524">
        <f>(Таблица2[[#This Row],[Срок кредитной истории (лет)]]-MIN(L:L))/(MAX(L:L)-MIN(L:L))</f>
        <v>0.26754385964912281</v>
      </c>
      <c r="T524" s="8">
        <f>(Таблица2[[#This Row],[Срок с последнего нарушения кредитного договора (мес.)]]-MIN(M:M))/(MAX(M:M)-MIN(M:M))</f>
        <v>0.63414634146341464</v>
      </c>
      <c r="U524">
        <f>(Таблица2[[#This Row],[Количество кредитных карт]]-MIN(N:N))/(MAX(N:N)-MIN(N:N))</f>
        <v>0.1951219512195122</v>
      </c>
      <c r="V524" s="37">
        <f>(Таблица2[[#This Row],[Число нарушений кредитных договоров]]-MIN(O:O))/(MAX(O:O)-MIN(O:O))</f>
        <v>0</v>
      </c>
      <c r="W524" s="37">
        <f>((Таблица2[[#This Row],[Размер кредита]]-AVERAGE(D:D)))/STDEV(D:D)</f>
        <v>-0.92460875089121364</v>
      </c>
      <c r="X524" s="37">
        <f>((Таблица2[[#This Row],[Годовой доход]]-AVERAGE(G:G)))/STDEV(G:G)</f>
        <v>5.1042054878647117E-2</v>
      </c>
      <c r="Y524" s="38">
        <f>(Таблица2[[#This Row],[Годовой доход]]-AVERAGE(G:G))/STDEV(G:G)</f>
        <v>5.1042054878647117E-2</v>
      </c>
      <c r="Z524" s="38">
        <f>(Таблица2[[#This Row],[Текущий баланс кредитов]]-AVERAGE(P:P))/STDEV(P:P)</f>
        <v>-0.66563966221436255</v>
      </c>
      <c r="AA524" s="38">
        <f>(Таблица2[[#This Row],[Максимальный выданный кредит]]-AVERAGE(Q:Q))/STDEV(Q:Q)</f>
        <v>-0.11610615609377724</v>
      </c>
    </row>
    <row r="525" spans="1:27" x14ac:dyDescent="0.2">
      <c r="A525" s="7">
        <v>773</v>
      </c>
      <c r="B525" s="7" t="s">
        <v>805</v>
      </c>
      <c r="C525" s="7" t="s">
        <v>16</v>
      </c>
      <c r="D525" s="18">
        <v>131274</v>
      </c>
      <c r="E525" s="7" t="s">
        <v>17</v>
      </c>
      <c r="F525" s="7">
        <v>723</v>
      </c>
      <c r="G525" s="19">
        <v>543837</v>
      </c>
      <c r="H525" s="7" t="s">
        <v>49</v>
      </c>
      <c r="I525" s="7" t="s">
        <v>32</v>
      </c>
      <c r="J525" s="7" t="s">
        <v>23</v>
      </c>
      <c r="K525" s="20">
        <v>10378.18</v>
      </c>
      <c r="L525">
        <v>5.5</v>
      </c>
      <c r="M525" s="7"/>
      <c r="N525" s="7">
        <v>4</v>
      </c>
      <c r="O525" s="7">
        <v>0</v>
      </c>
      <c r="P525" s="7">
        <v>83942</v>
      </c>
      <c r="Q525" s="7">
        <v>126390</v>
      </c>
      <c r="R525" s="8">
        <f>(Таблица2[[#This Row],[Кредитный рейтинг]]-MIN(F:F))/(MAX(F:F)-MIN(F:F))</f>
        <v>0.83030303030303032</v>
      </c>
      <c r="S525">
        <f>(Таблица2[[#This Row],[Срок кредитной истории (лет)]]-MIN(L:L))/(MAX(L:L)-MIN(L:L))</f>
        <v>2.1929824561403508E-2</v>
      </c>
      <c r="T525" s="8">
        <f>(Таблица2[[#This Row],[Срок с последнего нарушения кредитного договора (мес.)]]-MIN(M:M))/(MAX(M:M)-MIN(M:M))</f>
        <v>0</v>
      </c>
      <c r="U525">
        <f>(Таблица2[[#This Row],[Количество кредитных карт]]-MIN(N:N))/(MAX(N:N)-MIN(N:N))</f>
        <v>4.878048780487805E-2</v>
      </c>
      <c r="V525" s="37">
        <f>(Таблица2[[#This Row],[Число нарушений кредитных договоров]]-MIN(O:O))/(MAX(O:O)-MIN(O:O))</f>
        <v>0</v>
      </c>
      <c r="W525" s="37">
        <f>((Таблица2[[#This Row],[Размер кредита]]-AVERAGE(D:D)))/STDEV(D:D)</f>
        <v>-0.95977191953457275</v>
      </c>
      <c r="X525" s="37">
        <f>((Таблица2[[#This Row],[Годовой доход]]-AVERAGE(G:G)))/STDEV(G:G)</f>
        <v>-0.98107801086004987</v>
      </c>
      <c r="Y525" s="38">
        <f>(Таблица2[[#This Row],[Годовой доход]]-AVERAGE(G:G))/STDEV(G:G)</f>
        <v>-0.98107801086004987</v>
      </c>
      <c r="Z525" s="38">
        <f>(Таблица2[[#This Row],[Текущий баланс кредитов]]-AVERAGE(P:P))/STDEV(P:P)</f>
        <v>-0.64075734294874753</v>
      </c>
      <c r="AA525" s="38">
        <f>(Таблица2[[#This Row],[Максимальный выданный кредит]]-AVERAGE(Q:Q))/STDEV(Q:Q)</f>
        <v>-0.14526701340951328</v>
      </c>
    </row>
    <row r="526" spans="1:27" x14ac:dyDescent="0.2">
      <c r="A526" s="7">
        <v>775</v>
      </c>
      <c r="B526" s="7" t="s">
        <v>806</v>
      </c>
      <c r="C526" s="7" t="s">
        <v>34</v>
      </c>
      <c r="D526" s="18">
        <v>46156</v>
      </c>
      <c r="E526" s="7" t="s">
        <v>17</v>
      </c>
      <c r="F526" s="7">
        <v>654</v>
      </c>
      <c r="G526" s="19">
        <v>1640745</v>
      </c>
      <c r="H526" s="7" t="s">
        <v>79</v>
      </c>
      <c r="I526" s="7" t="s">
        <v>19</v>
      </c>
      <c r="J526" s="7" t="s">
        <v>80</v>
      </c>
      <c r="K526" s="20">
        <v>31721.26</v>
      </c>
      <c r="L526">
        <v>17.100000000000001</v>
      </c>
      <c r="M526" s="7">
        <v>63</v>
      </c>
      <c r="N526" s="7">
        <v>8</v>
      </c>
      <c r="O526" s="7">
        <v>0</v>
      </c>
      <c r="P526" s="7">
        <v>164008</v>
      </c>
      <c r="Q526" s="7">
        <v>199914</v>
      </c>
      <c r="R526" s="8">
        <f>(Таблица2[[#This Row],[Кредитный рейтинг]]-MIN(F:F))/(MAX(F:F)-MIN(F:F))</f>
        <v>0.41212121212121211</v>
      </c>
      <c r="S526">
        <f>(Таблица2[[#This Row],[Срок кредитной истории (лет)]]-MIN(L:L))/(MAX(L:L)-MIN(L:L))</f>
        <v>0.27631578947368424</v>
      </c>
      <c r="T526" s="8">
        <f>(Таблица2[[#This Row],[Срок с последнего нарушения кредитного договора (мес.)]]-MIN(M:M))/(MAX(M:M)-MIN(M:M))</f>
        <v>0.76829268292682928</v>
      </c>
      <c r="U526">
        <f>(Таблица2[[#This Row],[Количество кредитных карт]]-MIN(N:N))/(MAX(N:N)-MIN(N:N))</f>
        <v>0.14634146341463414</v>
      </c>
      <c r="V526" s="37">
        <f>(Таблица2[[#This Row],[Число нарушений кредитных договоров]]-MIN(O:O))/(MAX(O:O)-MIN(O:O))</f>
        <v>0</v>
      </c>
      <c r="W526" s="37">
        <f>((Таблица2[[#This Row],[Размер кредита]]-AVERAGE(D:D)))/STDEV(D:D)</f>
        <v>-1.4147762656253962</v>
      </c>
      <c r="X526" s="37">
        <f>((Таблица2[[#This Row],[Годовой доход]]-AVERAGE(G:G)))/STDEV(G:G)</f>
        <v>0.34867774980110733</v>
      </c>
      <c r="Y526" s="38">
        <f>(Таблица2[[#This Row],[Годовой доход]]-AVERAGE(G:G))/STDEV(G:G)</f>
        <v>0.34867774980110733</v>
      </c>
      <c r="Z526" s="38">
        <f>(Таблица2[[#This Row],[Текущий баланс кредитов]]-AVERAGE(P:P))/STDEV(P:P)</f>
        <v>-0.36840904844147038</v>
      </c>
      <c r="AA526" s="38">
        <f>(Таблица2[[#This Row],[Максимальный выданный кредит]]-AVERAGE(Q:Q))/STDEV(Q:Q)</f>
        <v>-0.1268930343089873</v>
      </c>
    </row>
    <row r="527" spans="1:27" x14ac:dyDescent="0.2">
      <c r="A527" s="8">
        <v>776</v>
      </c>
      <c r="B527" s="8" t="s">
        <v>807</v>
      </c>
      <c r="C527" s="8" t="s">
        <v>16</v>
      </c>
      <c r="D527" s="21">
        <v>67496</v>
      </c>
      <c r="E527" s="8" t="s">
        <v>17</v>
      </c>
      <c r="F527" s="8">
        <v>725</v>
      </c>
      <c r="G527" s="22">
        <v>582825</v>
      </c>
      <c r="H527" s="8" t="s">
        <v>22</v>
      </c>
      <c r="I527" s="8" t="s">
        <v>32</v>
      </c>
      <c r="J527" s="8" t="s">
        <v>23</v>
      </c>
      <c r="K527" s="23">
        <v>5925.34</v>
      </c>
      <c r="L527">
        <v>19.8</v>
      </c>
      <c r="M527" s="8"/>
      <c r="N527" s="8">
        <v>5</v>
      </c>
      <c r="O527" s="8">
        <v>0</v>
      </c>
      <c r="P527" s="8">
        <v>33706</v>
      </c>
      <c r="Q527" s="8">
        <v>112486</v>
      </c>
      <c r="R527" s="8">
        <f>(Таблица2[[#This Row],[Кредитный рейтинг]]-MIN(F:F))/(MAX(F:F)-MIN(F:F))</f>
        <v>0.84242424242424241</v>
      </c>
      <c r="S527">
        <f>(Таблица2[[#This Row],[Срок кредитной истории (лет)]]-MIN(L:L))/(MAX(L:L)-MIN(L:L))</f>
        <v>0.33552631578947367</v>
      </c>
      <c r="T527" s="8">
        <f>(Таблица2[[#This Row],[Срок с последнего нарушения кредитного договора (мес.)]]-MIN(M:M))/(MAX(M:M)-MIN(M:M))</f>
        <v>0</v>
      </c>
      <c r="U527">
        <f>(Таблица2[[#This Row],[Количество кредитных карт]]-MIN(N:N))/(MAX(N:N)-MIN(N:N))</f>
        <v>7.3170731707317069E-2</v>
      </c>
      <c r="V527" s="37">
        <f>(Таблица2[[#This Row],[Число нарушений кредитных договоров]]-MIN(O:O))/(MAX(O:O)-MIN(O:O))</f>
        <v>0</v>
      </c>
      <c r="W527" s="37">
        <f>((Таблица2[[#This Row],[Размер кредита]]-AVERAGE(D:D)))/STDEV(D:D)</f>
        <v>-1.3007017720332279</v>
      </c>
      <c r="X527" s="37">
        <f>((Таблица2[[#This Row],[Годовой доход]]-AVERAGE(G:G)))/STDEV(G:G)</f>
        <v>-0.93381377575860358</v>
      </c>
      <c r="Y527" s="38">
        <f>(Таблица2[[#This Row],[Годовой доход]]-AVERAGE(G:G))/STDEV(G:G)</f>
        <v>-0.93381377575860358</v>
      </c>
      <c r="Z527" s="38">
        <f>(Таблица2[[#This Row],[Текущий баланс кредитов]]-AVERAGE(P:P))/STDEV(P:P)</f>
        <v>-0.81163747837286737</v>
      </c>
      <c r="AA527" s="38">
        <f>(Таблица2[[#This Row],[Максимальный выданный кредит]]-AVERAGE(Q:Q))/STDEV(Q:Q)</f>
        <v>-0.1487416856990203</v>
      </c>
    </row>
    <row r="528" spans="1:27" x14ac:dyDescent="0.2">
      <c r="A528" s="7">
        <v>777</v>
      </c>
      <c r="B528" s="7" t="s">
        <v>809</v>
      </c>
      <c r="C528" s="7" t="s">
        <v>34</v>
      </c>
      <c r="D528" s="18">
        <v>138380</v>
      </c>
      <c r="E528" s="7" t="s">
        <v>17</v>
      </c>
      <c r="F528" s="7">
        <v>735</v>
      </c>
      <c r="G528" s="19">
        <v>485792</v>
      </c>
      <c r="H528" s="7" t="s">
        <v>74</v>
      </c>
      <c r="I528" s="7" t="s">
        <v>32</v>
      </c>
      <c r="J528" s="7" t="s">
        <v>23</v>
      </c>
      <c r="K528" s="20">
        <v>8055.81</v>
      </c>
      <c r="L528">
        <v>14.6</v>
      </c>
      <c r="M528" s="7"/>
      <c r="N528" s="7">
        <v>8</v>
      </c>
      <c r="O528" s="7">
        <v>0</v>
      </c>
      <c r="P528" s="7">
        <v>117838</v>
      </c>
      <c r="Q528" s="7">
        <v>339394</v>
      </c>
      <c r="R528" s="8">
        <f>(Таблица2[[#This Row],[Кредитный рейтинг]]-MIN(F:F))/(MAX(F:F)-MIN(F:F))</f>
        <v>0.90303030303030307</v>
      </c>
      <c r="S528">
        <f>(Таблица2[[#This Row],[Срок кредитной истории (лет)]]-MIN(L:L))/(MAX(L:L)-MIN(L:L))</f>
        <v>0.22149122807017543</v>
      </c>
      <c r="T528" s="8">
        <f>(Таблица2[[#This Row],[Срок с последнего нарушения кредитного договора (мес.)]]-MIN(M:M))/(MAX(M:M)-MIN(M:M))</f>
        <v>0</v>
      </c>
      <c r="U528">
        <f>(Таблица2[[#This Row],[Количество кредитных карт]]-MIN(N:N))/(MAX(N:N)-MIN(N:N))</f>
        <v>0.14634146341463414</v>
      </c>
      <c r="V528" s="37">
        <f>(Таблица2[[#This Row],[Число нарушений кредитных договоров]]-MIN(O:O))/(MAX(O:O)-MIN(O:O))</f>
        <v>0</v>
      </c>
      <c r="W528" s="37">
        <f>((Таблица2[[#This Row],[Размер кредита]]-AVERAGE(D:D)))/STDEV(D:D)</f>
        <v>-0.92178628919408789</v>
      </c>
      <c r="X528" s="37">
        <f>((Таблица2[[#This Row],[Годовой доход]]-AVERAGE(G:G)))/STDEV(G:G)</f>
        <v>-1.0514445986938308</v>
      </c>
      <c r="Y528" s="38">
        <f>(Таблица2[[#This Row],[Годовой доход]]-AVERAGE(G:G))/STDEV(G:G)</f>
        <v>-1.0514445986938308</v>
      </c>
      <c r="Z528" s="38">
        <f>(Таблица2[[#This Row],[Текущий баланс кредитов]]-AVERAGE(P:P))/STDEV(P:P)</f>
        <v>-0.52545849211794959</v>
      </c>
      <c r="AA528" s="38">
        <f>(Таблица2[[#This Row],[Максимальный выданный кредит]]-AVERAGE(Q:Q))/STDEV(Q:Q)</f>
        <v>-9.2036353430072035E-2</v>
      </c>
    </row>
    <row r="529" spans="1:27" x14ac:dyDescent="0.2">
      <c r="A529" s="8">
        <v>778</v>
      </c>
      <c r="B529" s="8" t="s">
        <v>810</v>
      </c>
      <c r="C529" s="8" t="s">
        <v>16</v>
      </c>
      <c r="D529" s="21">
        <v>172436</v>
      </c>
      <c r="E529" s="8" t="s">
        <v>17</v>
      </c>
      <c r="F529" s="8">
        <v>740</v>
      </c>
      <c r="G529" s="22">
        <v>1340222</v>
      </c>
      <c r="H529" s="8" t="s">
        <v>55</v>
      </c>
      <c r="I529" s="8" t="s">
        <v>25</v>
      </c>
      <c r="J529" s="8" t="s">
        <v>23</v>
      </c>
      <c r="K529" s="23">
        <v>14965.92</v>
      </c>
      <c r="L529">
        <v>28.5</v>
      </c>
      <c r="M529" s="8"/>
      <c r="N529" s="8">
        <v>6</v>
      </c>
      <c r="O529" s="8">
        <v>7</v>
      </c>
      <c r="P529" s="8">
        <v>178410</v>
      </c>
      <c r="Q529" s="8">
        <v>398816</v>
      </c>
      <c r="R529" s="8">
        <f>(Таблица2[[#This Row],[Кредитный рейтинг]]-MIN(F:F))/(MAX(F:F)-MIN(F:F))</f>
        <v>0.93333333333333335</v>
      </c>
      <c r="S529">
        <f>(Таблица2[[#This Row],[Срок кредитной истории (лет)]]-MIN(L:L))/(MAX(L:L)-MIN(L:L))</f>
        <v>0.52631578947368418</v>
      </c>
      <c r="T529" s="8">
        <f>(Таблица2[[#This Row],[Срок с последнего нарушения кредитного договора (мес.)]]-MIN(M:M))/(MAX(M:M)-MIN(M:M))</f>
        <v>0</v>
      </c>
      <c r="U529">
        <f>(Таблица2[[#This Row],[Количество кредитных карт]]-MIN(N:N))/(MAX(N:N)-MIN(N:N))</f>
        <v>9.7560975609756101E-2</v>
      </c>
      <c r="V529" s="37">
        <f>(Таблица2[[#This Row],[Число нарушений кредитных договоров]]-MIN(O:O))/(MAX(O:O)-MIN(O:O))</f>
        <v>1</v>
      </c>
      <c r="W529" s="37">
        <f>((Таблица2[[#This Row],[Размер кредита]]-AVERAGE(D:D)))/STDEV(D:D)</f>
        <v>-0.73973750972947305</v>
      </c>
      <c r="X529" s="37">
        <f>((Таблица2[[#This Row],[Годовой доход]]-AVERAGE(G:G)))/STDEV(G:G)</f>
        <v>-1.5639212479387422E-2</v>
      </c>
      <c r="Y529" s="38">
        <f>(Таблица2[[#This Row],[Годовой доход]]-AVERAGE(G:G))/STDEV(G:G)</f>
        <v>-1.5639212479387422E-2</v>
      </c>
      <c r="Z529" s="38">
        <f>(Таблица2[[#This Row],[Текущий баланс кредитов]]-AVERAGE(P:P))/STDEV(P:P)</f>
        <v>-0.31941996271851925</v>
      </c>
      <c r="AA529" s="38">
        <f>(Таблица2[[#This Row],[Максимальный выданный кредит]]-AVERAGE(Q:Q))/STDEV(Q:Q)</f>
        <v>-7.7186527711783373E-2</v>
      </c>
    </row>
    <row r="530" spans="1:27" x14ac:dyDescent="0.2">
      <c r="A530" s="7">
        <v>780</v>
      </c>
      <c r="B530" s="7" t="s">
        <v>811</v>
      </c>
      <c r="C530" s="7" t="s">
        <v>16</v>
      </c>
      <c r="D530" s="18">
        <v>336732</v>
      </c>
      <c r="E530" s="7" t="s">
        <v>17</v>
      </c>
      <c r="F530" s="7">
        <v>738</v>
      </c>
      <c r="G530" s="19">
        <v>1970072</v>
      </c>
      <c r="H530" s="7" t="s">
        <v>22</v>
      </c>
      <c r="I530" s="7" t="s">
        <v>19</v>
      </c>
      <c r="J530" s="7" t="s">
        <v>23</v>
      </c>
      <c r="K530" s="20">
        <v>35789.54</v>
      </c>
      <c r="L530">
        <v>21.1</v>
      </c>
      <c r="M530" s="7"/>
      <c r="N530" s="7">
        <v>14</v>
      </c>
      <c r="O530" s="7">
        <v>0</v>
      </c>
      <c r="P530" s="7">
        <v>464987</v>
      </c>
      <c r="Q530" s="7">
        <v>749892</v>
      </c>
      <c r="R530" s="8">
        <f>(Таблица2[[#This Row],[Кредитный рейтинг]]-MIN(F:F))/(MAX(F:F)-MIN(F:F))</f>
        <v>0.92121212121212126</v>
      </c>
      <c r="S530">
        <f>(Таблица2[[#This Row],[Срок кредитной истории (лет)]]-MIN(L:L))/(MAX(L:L)-MIN(L:L))</f>
        <v>0.36403508771929827</v>
      </c>
      <c r="T530" s="8">
        <f>(Таблица2[[#This Row],[Срок с последнего нарушения кредитного договора (мес.)]]-MIN(M:M))/(MAX(M:M)-MIN(M:M))</f>
        <v>0</v>
      </c>
      <c r="U530">
        <f>(Таблица2[[#This Row],[Количество кредитных карт]]-MIN(N:N))/(MAX(N:N)-MIN(N:N))</f>
        <v>0.29268292682926828</v>
      </c>
      <c r="V530" s="37">
        <f>(Таблица2[[#This Row],[Число нарушений кредитных договоров]]-MIN(O:O))/(MAX(O:O)-MIN(O:O))</f>
        <v>0</v>
      </c>
      <c r="W530" s="37">
        <f>((Таблица2[[#This Row],[Размер кредита]]-AVERAGE(D:D)))/STDEV(D:D)</f>
        <v>0.1385184883595085</v>
      </c>
      <c r="X530" s="37">
        <f>((Таблица2[[#This Row],[Годовой доход]]-AVERAGE(G:G)))/STDEV(G:G)</f>
        <v>0.74791312358929829</v>
      </c>
      <c r="Y530" s="38">
        <f>(Таблица2[[#This Row],[Годовой доход]]-AVERAGE(G:G))/STDEV(G:G)</f>
        <v>0.74791312358929829</v>
      </c>
      <c r="Z530" s="38">
        <f>(Таблица2[[#This Row],[Текущий баланс кредитов]]-AVERAGE(P:P))/STDEV(P:P)</f>
        <v>0.65538528788738049</v>
      </c>
      <c r="AA530" s="38">
        <f>(Таблица2[[#This Row],[Максимальный выданный кредит]]-AVERAGE(Q:Q))/STDEV(Q:Q)</f>
        <v>1.054894759826862E-2</v>
      </c>
    </row>
    <row r="531" spans="1:27" x14ac:dyDescent="0.2">
      <c r="A531" s="8">
        <v>781</v>
      </c>
      <c r="B531" s="8" t="s">
        <v>812</v>
      </c>
      <c r="C531" s="8" t="s">
        <v>16</v>
      </c>
      <c r="D531" s="21">
        <v>107932</v>
      </c>
      <c r="E531" s="8" t="s">
        <v>17</v>
      </c>
      <c r="F531" s="8">
        <v>735</v>
      </c>
      <c r="G531" s="22">
        <v>1211782</v>
      </c>
      <c r="H531" s="8" t="s">
        <v>79</v>
      </c>
      <c r="I531" s="8" t="s">
        <v>19</v>
      </c>
      <c r="J531" s="8" t="s">
        <v>20</v>
      </c>
      <c r="K531" s="23">
        <v>28173.96</v>
      </c>
      <c r="L531">
        <v>10.8</v>
      </c>
      <c r="M531" s="8"/>
      <c r="N531" s="8">
        <v>9</v>
      </c>
      <c r="O531" s="8">
        <v>0</v>
      </c>
      <c r="P531" s="8">
        <v>521322</v>
      </c>
      <c r="Q531" s="8">
        <v>658988</v>
      </c>
      <c r="R531" s="8">
        <f>(Таблица2[[#This Row],[Кредитный рейтинг]]-MIN(F:F))/(MAX(F:F)-MIN(F:F))</f>
        <v>0.90303030303030307</v>
      </c>
      <c r="S531">
        <f>(Таблица2[[#This Row],[Срок кредитной истории (лет)]]-MIN(L:L))/(MAX(L:L)-MIN(L:L))</f>
        <v>0.13815789473684212</v>
      </c>
      <c r="T531" s="8">
        <f>(Таблица2[[#This Row],[Срок с последнего нарушения кредитного договора (мес.)]]-MIN(M:M))/(MAX(M:M)-MIN(M:M))</f>
        <v>0</v>
      </c>
      <c r="U531">
        <f>(Таблица2[[#This Row],[Количество кредитных карт]]-MIN(N:N))/(MAX(N:N)-MIN(N:N))</f>
        <v>0.17073170731707318</v>
      </c>
      <c r="V531" s="37">
        <f>(Таблица2[[#This Row],[Число нарушений кредитных договоров]]-MIN(O:O))/(MAX(O:O)-MIN(O:O))</f>
        <v>0</v>
      </c>
      <c r="W531" s="37">
        <f>((Таблица2[[#This Row],[Размер кредита]]-AVERAGE(D:D)))/STDEV(D:D)</f>
        <v>-1.0845482470616763</v>
      </c>
      <c r="X531" s="37">
        <f>((Таблица2[[#This Row],[Годовой доход]]-AVERAGE(G:G)))/STDEV(G:G)</f>
        <v>-0.17134400257966842</v>
      </c>
      <c r="Y531" s="38">
        <f>(Таблица2[[#This Row],[Годовой доход]]-AVERAGE(G:G))/STDEV(G:G)</f>
        <v>-0.17134400257966842</v>
      </c>
      <c r="Z531" s="38">
        <f>(Таблица2[[#This Row],[Текущий баланс кредитов]]-AVERAGE(P:P))/STDEV(P:P)</f>
        <v>0.84701146093296109</v>
      </c>
      <c r="AA531" s="38">
        <f>(Таблица2[[#This Row],[Максимальный выданный кредит]]-AVERAGE(Q:Q))/STDEV(Q:Q)</f>
        <v>-1.2168371864141133E-2</v>
      </c>
    </row>
    <row r="532" spans="1:27" x14ac:dyDescent="0.2">
      <c r="A532" s="7">
        <v>782</v>
      </c>
      <c r="B532" s="7" t="s">
        <v>813</v>
      </c>
      <c r="C532" s="7" t="s">
        <v>16</v>
      </c>
      <c r="D532" s="18">
        <v>346060</v>
      </c>
      <c r="E532" s="7" t="s">
        <v>28</v>
      </c>
      <c r="F532" s="7">
        <v>711</v>
      </c>
      <c r="G532" s="19">
        <v>765833</v>
      </c>
      <c r="H532" s="7" t="s">
        <v>22</v>
      </c>
      <c r="I532" s="7" t="s">
        <v>19</v>
      </c>
      <c r="J532" s="7" t="s">
        <v>23</v>
      </c>
      <c r="K532" s="20">
        <v>13402.03</v>
      </c>
      <c r="L532">
        <v>11</v>
      </c>
      <c r="M532" s="7">
        <v>16</v>
      </c>
      <c r="N532" s="7">
        <v>9</v>
      </c>
      <c r="O532" s="7">
        <v>1</v>
      </c>
      <c r="P532" s="7">
        <v>61788</v>
      </c>
      <c r="Q532" s="7">
        <v>123354</v>
      </c>
      <c r="R532" s="8">
        <f>(Таблица2[[#This Row],[Кредитный рейтинг]]-MIN(F:F))/(MAX(F:F)-MIN(F:F))</f>
        <v>0.75757575757575757</v>
      </c>
      <c r="S532">
        <f>(Таблица2[[#This Row],[Срок кредитной истории (лет)]]-MIN(L:L))/(MAX(L:L)-MIN(L:L))</f>
        <v>0.14254385964912281</v>
      </c>
      <c r="T532" s="8">
        <f>(Таблица2[[#This Row],[Срок с последнего нарушения кредитного договора (мес.)]]-MIN(M:M))/(MAX(M:M)-MIN(M:M))</f>
        <v>0.1951219512195122</v>
      </c>
      <c r="U532">
        <f>(Таблица2[[#This Row],[Количество кредитных карт]]-MIN(N:N))/(MAX(N:N)-MIN(N:N))</f>
        <v>0.17073170731707318</v>
      </c>
      <c r="V532" s="37">
        <f>(Таблица2[[#This Row],[Число нарушений кредитных договоров]]-MIN(O:O))/(MAX(O:O)-MIN(O:O))</f>
        <v>0.14285714285714285</v>
      </c>
      <c r="W532" s="37">
        <f>((Таблица2[[#This Row],[Размер кредита]]-AVERAGE(D:D)))/STDEV(D:D)</f>
        <v>0.18838197834206449</v>
      </c>
      <c r="X532" s="37">
        <f>((Таблица2[[#This Row],[Годовой доход]]-AVERAGE(G:G)))/STDEV(G:G)</f>
        <v>-0.71195748311867657</v>
      </c>
      <c r="Y532" s="38">
        <f>(Таблица2[[#This Row],[Годовой доход]]-AVERAGE(G:G))/STDEV(G:G)</f>
        <v>-0.71195748311867657</v>
      </c>
      <c r="Z532" s="38">
        <f>(Таблица2[[#This Row],[Текущий баланс кредитов]]-AVERAGE(P:P))/STDEV(P:P)</f>
        <v>-0.71611522415318163</v>
      </c>
      <c r="AA532" s="38">
        <f>(Таблица2[[#This Row],[Максимальный выданный кредит]]-AVERAGE(Q:Q))/STDEV(Q:Q)</f>
        <v>-0.14602572349804488</v>
      </c>
    </row>
    <row r="533" spans="1:27" x14ac:dyDescent="0.2">
      <c r="A533" s="8">
        <v>783</v>
      </c>
      <c r="B533" s="8" t="s">
        <v>814</v>
      </c>
      <c r="C533" s="8" t="s">
        <v>16</v>
      </c>
      <c r="D533" s="21">
        <v>217888</v>
      </c>
      <c r="E533" s="8" t="s">
        <v>17</v>
      </c>
      <c r="F533" s="8">
        <v>735</v>
      </c>
      <c r="G533" s="22">
        <v>1223144</v>
      </c>
      <c r="H533" s="8" t="s">
        <v>18</v>
      </c>
      <c r="I533" s="8" t="s">
        <v>32</v>
      </c>
      <c r="J533" s="8" t="s">
        <v>23</v>
      </c>
      <c r="K533" s="23">
        <v>9163.51</v>
      </c>
      <c r="L533">
        <v>13.3</v>
      </c>
      <c r="M533" s="8"/>
      <c r="N533" s="8">
        <v>8</v>
      </c>
      <c r="O533" s="8">
        <v>0</v>
      </c>
      <c r="P533" s="8">
        <v>117952</v>
      </c>
      <c r="Q533" s="8">
        <v>207570</v>
      </c>
      <c r="R533" s="8">
        <f>(Таблица2[[#This Row],[Кредитный рейтинг]]-MIN(F:F))/(MAX(F:F)-MIN(F:F))</f>
        <v>0.90303030303030307</v>
      </c>
      <c r="S533">
        <f>(Таблица2[[#This Row],[Срок кредитной истории (лет)]]-MIN(L:L))/(MAX(L:L)-MIN(L:L))</f>
        <v>0.19298245614035089</v>
      </c>
      <c r="T533" s="8">
        <f>(Таблица2[[#This Row],[Срок с последнего нарушения кредитного договора (мес.)]]-MIN(M:M))/(MAX(M:M)-MIN(M:M))</f>
        <v>0</v>
      </c>
      <c r="U533">
        <f>(Таблица2[[#This Row],[Количество кредитных карт]]-MIN(N:N))/(MAX(N:N)-MIN(N:N))</f>
        <v>0.14634146341463414</v>
      </c>
      <c r="V533" s="37">
        <f>(Таблица2[[#This Row],[Число нарушений кредитных договоров]]-MIN(O:O))/(MAX(O:O)-MIN(O:O))</f>
        <v>0</v>
      </c>
      <c r="W533" s="37">
        <f>((Таблица2[[#This Row],[Размер кредита]]-AVERAGE(D:D)))/STDEV(D:D)</f>
        <v>-0.49677059863522616</v>
      </c>
      <c r="X533" s="37">
        <f>((Таблица2[[#This Row],[Годовой доход]]-AVERAGE(G:G)))/STDEV(G:G)</f>
        <v>-0.15757011730156664</v>
      </c>
      <c r="Y533" s="38">
        <f>(Таблица2[[#This Row],[Годовой доход]]-AVERAGE(G:G))/STDEV(G:G)</f>
        <v>-0.15757011730156664</v>
      </c>
      <c r="Z533" s="38">
        <f>(Таблица2[[#This Row],[Текущий баланс кредитов]]-AVERAGE(P:P))/STDEV(P:P)</f>
        <v>-0.52507071571381014</v>
      </c>
      <c r="AA533" s="38">
        <f>(Таблица2[[#This Row],[Максимальный выданный кредит]]-AVERAGE(Q:Q))/STDEV(Q:Q)</f>
        <v>-0.12497976539008153</v>
      </c>
    </row>
    <row r="534" spans="1:27" x14ac:dyDescent="0.2">
      <c r="A534" s="8">
        <v>786</v>
      </c>
      <c r="B534" s="8" t="s">
        <v>815</v>
      </c>
      <c r="C534" s="8" t="s">
        <v>34</v>
      </c>
      <c r="D534" s="21">
        <v>216524</v>
      </c>
      <c r="E534" s="8" t="s">
        <v>28</v>
      </c>
      <c r="F534" s="8">
        <v>688</v>
      </c>
      <c r="G534" s="22">
        <v>934990</v>
      </c>
      <c r="H534" s="8" t="s">
        <v>49</v>
      </c>
      <c r="I534" s="8" t="s">
        <v>32</v>
      </c>
      <c r="J534" s="8" t="s">
        <v>23</v>
      </c>
      <c r="K534" s="23">
        <v>16050.63</v>
      </c>
      <c r="L534">
        <v>18.5</v>
      </c>
      <c r="M534" s="8">
        <v>13</v>
      </c>
      <c r="N534" s="8">
        <v>10</v>
      </c>
      <c r="O534" s="8">
        <v>0</v>
      </c>
      <c r="P534" s="8">
        <v>113373</v>
      </c>
      <c r="Q534" s="8">
        <v>314072</v>
      </c>
      <c r="R534" s="8">
        <f>(Таблица2[[#This Row],[Кредитный рейтинг]]-MIN(F:F))/(MAX(F:F)-MIN(F:F))</f>
        <v>0.61818181818181817</v>
      </c>
      <c r="S534">
        <f>(Таблица2[[#This Row],[Срок кредитной истории (лет)]]-MIN(L:L))/(MAX(L:L)-MIN(L:L))</f>
        <v>0.30701754385964913</v>
      </c>
      <c r="T534" s="8">
        <f>(Таблица2[[#This Row],[Срок с последнего нарушения кредитного договора (мес.)]]-MIN(M:M))/(MAX(M:M)-MIN(M:M))</f>
        <v>0.15853658536585366</v>
      </c>
      <c r="U534">
        <f>(Таблица2[[#This Row],[Количество кредитных карт]]-MIN(N:N))/(MAX(N:N)-MIN(N:N))</f>
        <v>0.1951219512195122</v>
      </c>
      <c r="V534" s="37">
        <f>(Таблица2[[#This Row],[Число нарушений кредитных договоров]]-MIN(O:O))/(MAX(O:O)-MIN(O:O))</f>
        <v>0</v>
      </c>
      <c r="W534" s="37">
        <f>((Таблица2[[#This Row],[Размер кредита]]-AVERAGE(D:D)))/STDEV(D:D)</f>
        <v>-0.50406195801946785</v>
      </c>
      <c r="X534" s="37">
        <f>((Таблица2[[#This Row],[Годовой доход]]-AVERAGE(G:G)))/STDEV(G:G)</f>
        <v>-0.50689243189636868</v>
      </c>
      <c r="Y534" s="38">
        <f>(Таблица2[[#This Row],[Годовой доход]]-AVERAGE(G:G))/STDEV(G:G)</f>
        <v>-0.50689243189636868</v>
      </c>
      <c r="Z534" s="38">
        <f>(Таблица2[[#This Row],[Текущий баланс кредитов]]-AVERAGE(P:P))/STDEV(P:P)</f>
        <v>-0.54064640128007824</v>
      </c>
      <c r="AA534" s="38">
        <f>(Таблица2[[#This Row],[Максимальный выданный кредит]]-AVERAGE(Q:Q))/STDEV(Q:Q)</f>
        <v>-9.8364435400360911E-2</v>
      </c>
    </row>
    <row r="535" spans="1:27" x14ac:dyDescent="0.2">
      <c r="A535" s="8">
        <v>787</v>
      </c>
      <c r="B535" s="8" t="s">
        <v>816</v>
      </c>
      <c r="C535" s="8" t="s">
        <v>34</v>
      </c>
      <c r="D535" s="21">
        <v>261448</v>
      </c>
      <c r="E535" s="8" t="s">
        <v>28</v>
      </c>
      <c r="F535" s="8">
        <v>719</v>
      </c>
      <c r="G535" s="22">
        <v>940785</v>
      </c>
      <c r="H535" s="8" t="s">
        <v>74</v>
      </c>
      <c r="I535" s="8" t="s">
        <v>32</v>
      </c>
      <c r="J535" s="8" t="s">
        <v>23</v>
      </c>
      <c r="K535" s="23">
        <v>11681.39</v>
      </c>
      <c r="L535">
        <v>11</v>
      </c>
      <c r="M535" s="8">
        <v>20</v>
      </c>
      <c r="N535" s="8">
        <v>15</v>
      </c>
      <c r="O535" s="8">
        <v>0</v>
      </c>
      <c r="P535" s="8">
        <v>237937</v>
      </c>
      <c r="Q535" s="8">
        <v>683672</v>
      </c>
      <c r="R535" s="8">
        <f>(Таблица2[[#This Row],[Кредитный рейтинг]]-MIN(F:F))/(MAX(F:F)-MIN(F:F))</f>
        <v>0.80606060606060603</v>
      </c>
      <c r="S535">
        <f>(Таблица2[[#This Row],[Срок кредитной истории (лет)]]-MIN(L:L))/(MAX(L:L)-MIN(L:L))</f>
        <v>0.14254385964912281</v>
      </c>
      <c r="T535" s="8">
        <f>(Таблица2[[#This Row],[Срок с последнего нарушения кредитного договора (мес.)]]-MIN(M:M))/(MAX(M:M)-MIN(M:M))</f>
        <v>0.24390243902439024</v>
      </c>
      <c r="U535">
        <f>(Таблица2[[#This Row],[Количество кредитных карт]]-MIN(N:N))/(MAX(N:N)-MIN(N:N))</f>
        <v>0.31707317073170732</v>
      </c>
      <c r="V535" s="37">
        <f>(Таблица2[[#This Row],[Число нарушений кредитных договоров]]-MIN(O:O))/(MAX(O:O)-MIN(O:O))</f>
        <v>0</v>
      </c>
      <c r="W535" s="37">
        <f>((Таблица2[[#This Row],[Размер кредита]]-AVERAGE(D:D)))/STDEV(D:D)</f>
        <v>-0.26391750862234675</v>
      </c>
      <c r="X535" s="37">
        <f>((Таблица2[[#This Row],[Годовой доход]]-AVERAGE(G:G)))/STDEV(G:G)</f>
        <v>-0.49986728973947731</v>
      </c>
      <c r="Y535" s="38">
        <f>(Таблица2[[#This Row],[Годовой доход]]-AVERAGE(G:G))/STDEV(G:G)</f>
        <v>-0.49986728973947731</v>
      </c>
      <c r="Z535" s="38">
        <f>(Таблица2[[#This Row],[Текущий баланс кредитов]]-AVERAGE(P:P))/STDEV(P:P)</f>
        <v>-0.11693605035703387</v>
      </c>
      <c r="AA535" s="38">
        <f>(Таблица2[[#This Row],[Максимальный выданный кредит]]-AVERAGE(Q:Q))/STDEV(Q:Q)</f>
        <v>-5.9997289704277392E-3</v>
      </c>
    </row>
    <row r="536" spans="1:27" x14ac:dyDescent="0.2">
      <c r="A536" s="7">
        <v>788</v>
      </c>
      <c r="B536" s="7" t="s">
        <v>817</v>
      </c>
      <c r="C536" s="7" t="s">
        <v>34</v>
      </c>
      <c r="D536" s="18">
        <v>430804</v>
      </c>
      <c r="E536" s="7" t="s">
        <v>28</v>
      </c>
      <c r="F536" s="7">
        <v>738</v>
      </c>
      <c r="G536" s="19">
        <v>1130120</v>
      </c>
      <c r="H536" s="7" t="s">
        <v>22</v>
      </c>
      <c r="I536" s="7" t="s">
        <v>19</v>
      </c>
      <c r="J536" s="7" t="s">
        <v>23</v>
      </c>
      <c r="K536" s="20">
        <v>8711.31</v>
      </c>
      <c r="L536">
        <v>17.3</v>
      </c>
      <c r="M536" s="7"/>
      <c r="N536" s="7">
        <v>9</v>
      </c>
      <c r="O536" s="7">
        <v>0</v>
      </c>
      <c r="P536" s="7">
        <v>383667</v>
      </c>
      <c r="Q536" s="7">
        <v>789052</v>
      </c>
      <c r="R536" s="8">
        <f>(Таблица2[[#This Row],[Кредитный рейтинг]]-MIN(F:F))/(MAX(F:F)-MIN(F:F))</f>
        <v>0.92121212121212126</v>
      </c>
      <c r="S536">
        <f>(Таблица2[[#This Row],[Срок кредитной истории (лет)]]-MIN(L:L))/(MAX(L:L)-MIN(L:L))</f>
        <v>0.2807017543859649</v>
      </c>
      <c r="T536" s="8">
        <f>(Таблица2[[#This Row],[Срок с последнего нарушения кредитного договора (мес.)]]-MIN(M:M))/(MAX(M:M)-MIN(M:M))</f>
        <v>0</v>
      </c>
      <c r="U536">
        <f>(Таблица2[[#This Row],[Количество кредитных карт]]-MIN(N:N))/(MAX(N:N)-MIN(N:N))</f>
        <v>0.17073170731707318</v>
      </c>
      <c r="V536" s="37">
        <f>(Таблица2[[#This Row],[Число нарушений кредитных договоров]]-MIN(O:O))/(MAX(O:O)-MIN(O:O))</f>
        <v>0</v>
      </c>
      <c r="W536" s="37">
        <f>((Таблица2[[#This Row],[Размер кредита]]-AVERAGE(D:D)))/STDEV(D:D)</f>
        <v>0.64138708073075723</v>
      </c>
      <c r="X536" s="37">
        <f>((Таблица2[[#This Row],[Годовой доход]]-AVERAGE(G:G)))/STDEV(G:G)</f>
        <v>-0.27034092385940328</v>
      </c>
      <c r="Y536" s="38">
        <f>(Таблица2[[#This Row],[Годовой доход]]-AVERAGE(G:G))/STDEV(G:G)</f>
        <v>-0.27034092385940328</v>
      </c>
      <c r="Z536" s="38">
        <f>(Таблица2[[#This Row],[Текущий баланс кредитов]]-AVERAGE(P:P))/STDEV(P:P)</f>
        <v>0.37877145293456932</v>
      </c>
      <c r="AA536" s="38">
        <f>(Таблица2[[#This Row],[Максимальный выданный кредит]]-AVERAGE(Q:Q))/STDEV(Q:Q)</f>
        <v>2.0335208160487728E-2</v>
      </c>
    </row>
    <row r="537" spans="1:27" x14ac:dyDescent="0.2">
      <c r="A537" s="8">
        <v>789</v>
      </c>
      <c r="B537" s="24" t="s">
        <v>818</v>
      </c>
      <c r="C537" s="8" t="s">
        <v>34</v>
      </c>
      <c r="D537" s="21">
        <v>163878</v>
      </c>
      <c r="E537" s="8" t="s">
        <v>17</v>
      </c>
      <c r="F537" s="8">
        <v>741</v>
      </c>
      <c r="G537" s="22">
        <v>1439402</v>
      </c>
      <c r="H537" s="8" t="s">
        <v>55</v>
      </c>
      <c r="I537" s="8" t="s">
        <v>19</v>
      </c>
      <c r="J537" s="8" t="s">
        <v>23</v>
      </c>
      <c r="K537" s="23">
        <v>14034.16</v>
      </c>
      <c r="L537">
        <v>22.2</v>
      </c>
      <c r="M537" s="8">
        <v>18</v>
      </c>
      <c r="N537" s="8">
        <v>7</v>
      </c>
      <c r="O537" s="8">
        <v>0</v>
      </c>
      <c r="P537" s="8">
        <v>110865</v>
      </c>
      <c r="Q537" s="8">
        <v>186604</v>
      </c>
      <c r="R537" s="8">
        <f>(Таблица2[[#This Row],[Кредитный рейтинг]]-MIN(F:F))/(MAX(F:F)-MIN(F:F))</f>
        <v>0.93939393939393945</v>
      </c>
      <c r="S537">
        <f>(Таблица2[[#This Row],[Срок кредитной истории (лет)]]-MIN(L:L))/(MAX(L:L)-MIN(L:L))</f>
        <v>0.38815789473684209</v>
      </c>
      <c r="T537" s="8">
        <f>(Таблица2[[#This Row],[Срок с последнего нарушения кредитного договора (мес.)]]-MIN(M:M))/(MAX(M:M)-MIN(M:M))</f>
        <v>0.21951219512195122</v>
      </c>
      <c r="U537">
        <f>(Таблица2[[#This Row],[Количество кредитных карт]]-MIN(N:N))/(MAX(N:N)-MIN(N:N))</f>
        <v>0.12195121951219512</v>
      </c>
      <c r="V537" s="37">
        <f>(Таблица2[[#This Row],[Число нарушений кредитных договоров]]-MIN(O:O))/(MAX(O:O)-MIN(O:O))</f>
        <v>0</v>
      </c>
      <c r="W537" s="37">
        <f>((Таблица2[[#This Row],[Размер кредита]]-AVERAGE(D:D)))/STDEV(D:D)</f>
        <v>-0.78548490973705387</v>
      </c>
      <c r="X537" s="37">
        <f>((Таблица2[[#This Row],[Годовой доход]]-AVERAGE(G:G)))/STDEV(G:G)</f>
        <v>0.10459436804183547</v>
      </c>
      <c r="Y537" s="38">
        <f>(Таблица2[[#This Row],[Годовой доход]]-AVERAGE(G:G))/STDEV(G:G)</f>
        <v>0.10459436804183547</v>
      </c>
      <c r="Z537" s="38">
        <f>(Таблица2[[#This Row],[Текущий баланс кредитов]]-AVERAGE(P:P))/STDEV(P:P)</f>
        <v>-0.54917748217114626</v>
      </c>
      <c r="AA537" s="38">
        <f>(Таблица2[[#This Row],[Максимальный выданный кредит]]-AVERAGE(Q:Q))/STDEV(Q:Q)</f>
        <v>-0.13021926332030334</v>
      </c>
    </row>
    <row r="538" spans="1:27" x14ac:dyDescent="0.2">
      <c r="A538" s="8">
        <v>790</v>
      </c>
      <c r="B538" s="8" t="s">
        <v>819</v>
      </c>
      <c r="C538" s="8" t="s">
        <v>16</v>
      </c>
      <c r="D538" s="21">
        <v>227546</v>
      </c>
      <c r="E538" s="8" t="s">
        <v>17</v>
      </c>
      <c r="F538" s="8">
        <v>709</v>
      </c>
      <c r="G538" s="22">
        <v>561450</v>
      </c>
      <c r="H538" s="8" t="s">
        <v>79</v>
      </c>
      <c r="I538" s="8" t="s">
        <v>32</v>
      </c>
      <c r="J538" s="8" t="s">
        <v>23</v>
      </c>
      <c r="K538" s="23">
        <v>16141.64</v>
      </c>
      <c r="L538">
        <v>34.1</v>
      </c>
      <c r="M538" s="8">
        <v>54</v>
      </c>
      <c r="N538" s="8">
        <v>10</v>
      </c>
      <c r="O538" s="8">
        <v>4</v>
      </c>
      <c r="P538" s="8">
        <v>269667</v>
      </c>
      <c r="Q538" s="8">
        <v>374858</v>
      </c>
      <c r="R538" s="8">
        <f>(Таблица2[[#This Row],[Кредитный рейтинг]]-MIN(F:F))/(MAX(F:F)-MIN(F:F))</f>
        <v>0.74545454545454548</v>
      </c>
      <c r="S538">
        <f>(Таблица2[[#This Row],[Срок кредитной истории (лет)]]-MIN(L:L))/(MAX(L:L)-MIN(L:L))</f>
        <v>0.64912280701754388</v>
      </c>
      <c r="T538" s="8">
        <f>(Таблица2[[#This Row],[Срок с последнего нарушения кредитного договора (мес.)]]-MIN(M:M))/(MAX(M:M)-MIN(M:M))</f>
        <v>0.65853658536585369</v>
      </c>
      <c r="U538">
        <f>(Таблица2[[#This Row],[Количество кредитных карт]]-MIN(N:N))/(MAX(N:N)-MIN(N:N))</f>
        <v>0.1951219512195122</v>
      </c>
      <c r="V538" s="37">
        <f>(Таблица2[[#This Row],[Число нарушений кредитных договоров]]-MIN(O:O))/(MAX(O:O)-MIN(O:O))</f>
        <v>0.5714285714285714</v>
      </c>
      <c r="W538" s="37">
        <f>((Таблица2[[#This Row],[Размер кредита]]-AVERAGE(D:D)))/STDEV(D:D)</f>
        <v>-0.44514307009196652</v>
      </c>
      <c r="X538" s="37">
        <f>((Таблица2[[#This Row],[Годовой доход]]-AVERAGE(G:G)))/STDEV(G:G)</f>
        <v>-0.95972618535369481</v>
      </c>
      <c r="Y538" s="38">
        <f>(Таблица2[[#This Row],[Годовой доход]]-AVERAGE(G:G))/STDEV(G:G)</f>
        <v>-0.95972618535369481</v>
      </c>
      <c r="Z538" s="38">
        <f>(Таблица2[[#This Row],[Текущий баланс кредитов]]-AVERAGE(P:P))/STDEV(P:P)</f>
        <v>-9.0049512048855883E-3</v>
      </c>
      <c r="AA538" s="38">
        <f>(Таблица2[[#This Row],[Максимальный выданный кредит]]-AVERAGE(Q:Q))/STDEV(Q:Q)</f>
        <v>-8.3173739932152255E-2</v>
      </c>
    </row>
    <row r="539" spans="1:27" x14ac:dyDescent="0.2">
      <c r="A539" s="7">
        <v>791</v>
      </c>
      <c r="B539" s="7" t="s">
        <v>820</v>
      </c>
      <c r="C539" s="7" t="s">
        <v>16</v>
      </c>
      <c r="D539" s="18">
        <v>560516</v>
      </c>
      <c r="E539" s="7" t="s">
        <v>17</v>
      </c>
      <c r="F539" s="7">
        <v>652</v>
      </c>
      <c r="G539" s="19">
        <v>1374897</v>
      </c>
      <c r="H539" s="7" t="s">
        <v>49</v>
      </c>
      <c r="I539" s="7" t="s">
        <v>19</v>
      </c>
      <c r="J539" s="7" t="s">
        <v>23</v>
      </c>
      <c r="K539" s="20">
        <v>25160.75</v>
      </c>
      <c r="L539">
        <v>16.100000000000001</v>
      </c>
      <c r="M539" s="7"/>
      <c r="N539" s="7">
        <v>15</v>
      </c>
      <c r="O539" s="7">
        <v>0</v>
      </c>
      <c r="P539" s="7">
        <v>354483</v>
      </c>
      <c r="Q539" s="7">
        <v>862290</v>
      </c>
      <c r="R539" s="8">
        <f>(Таблица2[[#This Row],[Кредитный рейтинг]]-MIN(F:F))/(MAX(F:F)-MIN(F:F))</f>
        <v>0.4</v>
      </c>
      <c r="S539">
        <f>(Таблица2[[#This Row],[Срок кредитной истории (лет)]]-MIN(L:L))/(MAX(L:L)-MIN(L:L))</f>
        <v>0.25438596491228072</v>
      </c>
      <c r="T539" s="8">
        <f>(Таблица2[[#This Row],[Срок с последнего нарушения кредитного договора (мес.)]]-MIN(M:M))/(MAX(M:M)-MIN(M:M))</f>
        <v>0</v>
      </c>
      <c r="U539">
        <f>(Таблица2[[#This Row],[Количество кредитных карт]]-MIN(N:N))/(MAX(N:N)-MIN(N:N))</f>
        <v>0.31707317073170732</v>
      </c>
      <c r="V539" s="37">
        <f>(Таблица2[[#This Row],[Число нарушений кредитных договоров]]-MIN(O:O))/(MAX(O:O)-MIN(O:O))</f>
        <v>0</v>
      </c>
      <c r="W539" s="37">
        <f>((Таблица2[[#This Row],[Размер кредита]]-AVERAGE(D:D)))/STDEV(D:D)</f>
        <v>1.334771837657998</v>
      </c>
      <c r="X539" s="37">
        <f>((Таблица2[[#This Row],[Годовой доход]]-AVERAGE(G:G)))/STDEV(G:G)</f>
        <v>2.6396474197093765E-2</v>
      </c>
      <c r="Y539" s="38">
        <f>(Таблица2[[#This Row],[Годовой доход]]-AVERAGE(G:G))/STDEV(G:G)</f>
        <v>2.6396474197093765E-2</v>
      </c>
      <c r="Z539" s="38">
        <f>(Таблица2[[#This Row],[Текущий баланс кредитов]]-AVERAGE(P:P))/STDEV(P:P)</f>
        <v>0.27950069347486883</v>
      </c>
      <c r="AA539" s="38">
        <f>(Таблица2[[#This Row],[Максимальный выданный кредит]]-AVERAGE(Q:Q))/STDEV(Q:Q)</f>
        <v>3.8637714571514367E-2</v>
      </c>
    </row>
    <row r="540" spans="1:27" x14ac:dyDescent="0.2">
      <c r="A540" s="8">
        <v>792</v>
      </c>
      <c r="B540" s="8" t="s">
        <v>821</v>
      </c>
      <c r="C540" s="8" t="s">
        <v>16</v>
      </c>
      <c r="D540" s="21">
        <v>470316</v>
      </c>
      <c r="E540" s="8" t="s">
        <v>28</v>
      </c>
      <c r="F540" s="8">
        <v>719</v>
      </c>
      <c r="G540" s="22">
        <v>2393487</v>
      </c>
      <c r="H540" s="8" t="s">
        <v>42</v>
      </c>
      <c r="I540" s="8" t="s">
        <v>25</v>
      </c>
      <c r="J540" s="8" t="s">
        <v>23</v>
      </c>
      <c r="K540" s="23">
        <v>27126.11</v>
      </c>
      <c r="L540">
        <v>27.7</v>
      </c>
      <c r="M540" s="8"/>
      <c r="N540" s="8">
        <v>7</v>
      </c>
      <c r="O540" s="8">
        <v>0</v>
      </c>
      <c r="P540" s="8">
        <v>726484</v>
      </c>
      <c r="Q540" s="8">
        <v>1055450</v>
      </c>
      <c r="R540" s="8">
        <f>(Таблица2[[#This Row],[Кредитный рейтинг]]-MIN(F:F))/(MAX(F:F)-MIN(F:F))</f>
        <v>0.80606060606060603</v>
      </c>
      <c r="S540">
        <f>(Таблица2[[#This Row],[Срок кредитной истории (лет)]]-MIN(L:L))/(MAX(L:L)-MIN(L:L))</f>
        <v>0.50877192982456132</v>
      </c>
      <c r="T540" s="8">
        <f>(Таблица2[[#This Row],[Срок с последнего нарушения кредитного договора (мес.)]]-MIN(M:M))/(MAX(M:M)-MIN(M:M))</f>
        <v>0</v>
      </c>
      <c r="U540">
        <f>(Таблица2[[#This Row],[Количество кредитных карт]]-MIN(N:N))/(MAX(N:N)-MIN(N:N))</f>
        <v>0.12195121951219512</v>
      </c>
      <c r="V540" s="37">
        <f>(Таблица2[[#This Row],[Число нарушений кредитных договоров]]-MIN(O:O))/(MAX(O:O)-MIN(O:O))</f>
        <v>0</v>
      </c>
      <c r="W540" s="37">
        <f>((Таблица2[[#This Row],[Размер кредита]]-AVERAGE(D:D)))/STDEV(D:D)</f>
        <v>0.85260129773233873</v>
      </c>
      <c r="X540" s="37">
        <f>((Таблица2[[#This Row],[Годовой доход]]-AVERAGE(G:G)))/STDEV(G:G)</f>
        <v>1.261209166101837</v>
      </c>
      <c r="Y540" s="38">
        <f>(Таблица2[[#This Row],[Годовой доход]]-AVERAGE(G:G))/STDEV(G:G)</f>
        <v>1.261209166101837</v>
      </c>
      <c r="Z540" s="38">
        <f>(Таблица2[[#This Row],[Текущий баланс кредитов]]-AVERAGE(P:P))/STDEV(P:P)</f>
        <v>1.5448797295826002</v>
      </c>
      <c r="AA540" s="38">
        <f>(Таблица2[[#This Row],[Максимальный выданный кредит]]-AVERAGE(Q:Q))/STDEV(Q:Q)</f>
        <v>8.6909269479538961E-2</v>
      </c>
    </row>
    <row r="541" spans="1:27" x14ac:dyDescent="0.2">
      <c r="A541" s="8">
        <v>793</v>
      </c>
      <c r="B541" s="8" t="s">
        <v>823</v>
      </c>
      <c r="C541" s="8" t="s">
        <v>34</v>
      </c>
      <c r="D541" s="21">
        <v>190784</v>
      </c>
      <c r="E541" s="8" t="s">
        <v>17</v>
      </c>
      <c r="F541" s="8">
        <v>704</v>
      </c>
      <c r="G541" s="22">
        <v>711455</v>
      </c>
      <c r="H541" s="8" t="s">
        <v>79</v>
      </c>
      <c r="I541" s="8" t="s">
        <v>32</v>
      </c>
      <c r="J541" s="8" t="s">
        <v>23</v>
      </c>
      <c r="K541" s="23">
        <v>5015.8100000000004</v>
      </c>
      <c r="L541">
        <v>16.5</v>
      </c>
      <c r="M541" s="8"/>
      <c r="N541" s="8">
        <v>6</v>
      </c>
      <c r="O541" s="8">
        <v>0</v>
      </c>
      <c r="P541" s="8">
        <v>145825</v>
      </c>
      <c r="Q541" s="8">
        <v>182138</v>
      </c>
      <c r="R541" s="8">
        <f>(Таблица2[[#This Row],[Кредитный рейтинг]]-MIN(F:F))/(MAX(F:F)-MIN(F:F))</f>
        <v>0.7151515151515152</v>
      </c>
      <c r="S541">
        <f>(Таблица2[[#This Row],[Срок кредитной истории (лет)]]-MIN(L:L))/(MAX(L:L)-MIN(L:L))</f>
        <v>0.26315789473684209</v>
      </c>
      <c r="T541" s="8">
        <f>(Таблица2[[#This Row],[Срок с последнего нарушения кредитного договора (мес.)]]-MIN(M:M))/(MAX(M:M)-MIN(M:M))</f>
        <v>0</v>
      </c>
      <c r="U541">
        <f>(Таблица2[[#This Row],[Количество кредитных карт]]-MIN(N:N))/(MAX(N:N)-MIN(N:N))</f>
        <v>9.7560975609756101E-2</v>
      </c>
      <c r="V541" s="37">
        <f>(Таблица2[[#This Row],[Число нарушений кредитных договоров]]-MIN(O:O))/(MAX(O:O)-MIN(O:O))</f>
        <v>0</v>
      </c>
      <c r="W541" s="37">
        <f>((Таблица2[[#This Row],[Размер кредита]]-AVERAGE(D:D)))/STDEV(D:D)</f>
        <v>-0.64165696575435116</v>
      </c>
      <c r="X541" s="37">
        <f>((Таблица2[[#This Row],[Годовой доход]]-AVERAGE(G:G)))/STDEV(G:G)</f>
        <v>-0.7778786531285885</v>
      </c>
      <c r="Y541" s="38">
        <f>(Таблица2[[#This Row],[Годовой доход]]-AVERAGE(G:G))/STDEV(G:G)</f>
        <v>-0.7778786531285885</v>
      </c>
      <c r="Z541" s="38">
        <f>(Таблица2[[#This Row],[Текущий баланс кредитов]]-AVERAGE(P:P))/STDEV(P:P)</f>
        <v>-0.43025938490171345</v>
      </c>
      <c r="AA541" s="38">
        <f>(Таблица2[[#This Row],[Максимальный выданный кредит]]-AVERAGE(Q:Q))/STDEV(Q:Q)</f>
        <v>-0.1313353368563317</v>
      </c>
    </row>
    <row r="542" spans="1:27" x14ac:dyDescent="0.2">
      <c r="A542" s="7">
        <v>794</v>
      </c>
      <c r="B542" s="7" t="s">
        <v>824</v>
      </c>
      <c r="C542" s="7" t="s">
        <v>34</v>
      </c>
      <c r="D542" s="18">
        <v>395846</v>
      </c>
      <c r="E542" s="7" t="s">
        <v>28</v>
      </c>
      <c r="F542" s="7">
        <v>725</v>
      </c>
      <c r="G542" s="19">
        <v>829597</v>
      </c>
      <c r="H542" s="7" t="s">
        <v>74</v>
      </c>
      <c r="I542" s="7" t="s">
        <v>32</v>
      </c>
      <c r="J542" s="7" t="s">
        <v>23</v>
      </c>
      <c r="K542" s="20">
        <v>18251.02</v>
      </c>
      <c r="L542">
        <v>12.8</v>
      </c>
      <c r="M542" s="7"/>
      <c r="N542" s="7">
        <v>10</v>
      </c>
      <c r="O542" s="7">
        <v>1</v>
      </c>
      <c r="P542" s="7">
        <v>273847</v>
      </c>
      <c r="Q542" s="7">
        <v>461560</v>
      </c>
      <c r="R542" s="8">
        <f>(Таблица2[[#This Row],[Кредитный рейтинг]]-MIN(F:F))/(MAX(F:F)-MIN(F:F))</f>
        <v>0.84242424242424241</v>
      </c>
      <c r="S542">
        <f>(Таблица2[[#This Row],[Срок кредитной истории (лет)]]-MIN(L:L))/(MAX(L:L)-MIN(L:L))</f>
        <v>0.18201754385964913</v>
      </c>
      <c r="T542" s="8">
        <f>(Таблица2[[#This Row],[Срок с последнего нарушения кредитного договора (мес.)]]-MIN(M:M))/(MAX(M:M)-MIN(M:M))</f>
        <v>0</v>
      </c>
      <c r="U542">
        <f>(Таблица2[[#This Row],[Количество кредитных карт]]-MIN(N:N))/(MAX(N:N)-MIN(N:N))</f>
        <v>0.1951219512195122</v>
      </c>
      <c r="V542" s="37">
        <f>(Таблица2[[#This Row],[Число нарушений кредитных договоров]]-MIN(O:O))/(MAX(O:O)-MIN(O:O))</f>
        <v>0.14285714285714285</v>
      </c>
      <c r="W542" s="37">
        <f>((Таблица2[[#This Row],[Размер кредита]]-AVERAGE(D:D)))/STDEV(D:D)</f>
        <v>0.45451659586688575</v>
      </c>
      <c r="X542" s="37">
        <f>((Таблица2[[#This Row],[Годовой доход]]-AVERAGE(G:G)))/STDEV(G:G)</f>
        <v>-0.63465788613989804</v>
      </c>
      <c r="Y542" s="38">
        <f>(Таблица2[[#This Row],[Годовой доход]]-AVERAGE(G:G))/STDEV(G:G)</f>
        <v>-0.63465788613989804</v>
      </c>
      <c r="Z542" s="38">
        <f>(Таблица2[[#This Row],[Текущий баланс кредитов]]-AVERAGE(P:P))/STDEV(P:P)</f>
        <v>5.2135169468944245E-3</v>
      </c>
      <c r="AA542" s="38">
        <f>(Таблица2[[#This Row],[Максимальный выданный кредит]]-AVERAGE(Q:Q))/STDEV(Q:Q)</f>
        <v>-6.1506519215463767E-2</v>
      </c>
    </row>
    <row r="543" spans="1:27" x14ac:dyDescent="0.2">
      <c r="A543" s="7">
        <v>795</v>
      </c>
      <c r="B543" s="7" t="s">
        <v>825</v>
      </c>
      <c r="C543" s="7" t="s">
        <v>34</v>
      </c>
      <c r="D543" s="18">
        <v>450120</v>
      </c>
      <c r="E543" s="7" t="s">
        <v>28</v>
      </c>
      <c r="F543" s="7">
        <v>673</v>
      </c>
      <c r="G543" s="19">
        <v>981578</v>
      </c>
      <c r="H543" s="7" t="s">
        <v>22</v>
      </c>
      <c r="I543" s="7" t="s">
        <v>32</v>
      </c>
      <c r="J543" s="7" t="s">
        <v>23</v>
      </c>
      <c r="K543" s="20">
        <v>19467.78</v>
      </c>
      <c r="L543">
        <v>21</v>
      </c>
      <c r="M543" s="7"/>
      <c r="N543" s="7">
        <v>15</v>
      </c>
      <c r="O543" s="7">
        <v>0</v>
      </c>
      <c r="P543" s="7">
        <v>515394</v>
      </c>
      <c r="Q543" s="7">
        <v>1143230</v>
      </c>
      <c r="R543" s="8">
        <f>(Таблица2[[#This Row],[Кредитный рейтинг]]-MIN(F:F))/(MAX(F:F)-MIN(F:F))</f>
        <v>0.52727272727272723</v>
      </c>
      <c r="S543">
        <f>(Таблица2[[#This Row],[Срок кредитной истории (лет)]]-MIN(L:L))/(MAX(L:L)-MIN(L:L))</f>
        <v>0.36184210526315791</v>
      </c>
      <c r="T543" s="8">
        <f>(Таблица2[[#This Row],[Срок с последнего нарушения кредитного договора (мес.)]]-MIN(M:M))/(MAX(M:M)-MIN(M:M))</f>
        <v>0</v>
      </c>
      <c r="U543">
        <f>(Таблица2[[#This Row],[Количество кредитных карт]]-MIN(N:N))/(MAX(N:N)-MIN(N:N))</f>
        <v>0.31707317073170732</v>
      </c>
      <c r="V543" s="37">
        <f>(Таблица2[[#This Row],[Число нарушений кредитных договоров]]-MIN(O:O))/(MAX(O:O)-MIN(O:O))</f>
        <v>0</v>
      </c>
      <c r="W543" s="37">
        <f>((Таблица2[[#This Row],[Размер кредита]]-AVERAGE(D:D)))/STDEV(D:D)</f>
        <v>0.74464213781727639</v>
      </c>
      <c r="X543" s="37">
        <f>((Таблица2[[#This Row],[Годовой доход]]-AVERAGE(G:G)))/STDEV(G:G)</f>
        <v>-0.4504148956055567</v>
      </c>
      <c r="Y543" s="38">
        <f>(Таблица2[[#This Row],[Годовой доход]]-AVERAGE(G:G))/STDEV(G:G)</f>
        <v>-0.4504148956055567</v>
      </c>
      <c r="Z543" s="38">
        <f>(Таблица2[[#This Row],[Текущий баланс кредитов]]-AVERAGE(P:P))/STDEV(P:P)</f>
        <v>0.82684708791770944</v>
      </c>
      <c r="AA543" s="38">
        <f>(Таблица2[[#This Row],[Максимальный выданный кредит]]-AVERAGE(Q:Q))/STDEV(Q:Q)</f>
        <v>0.10884588725664809</v>
      </c>
    </row>
    <row r="544" spans="1:27" x14ac:dyDescent="0.2">
      <c r="A544" s="7">
        <v>797</v>
      </c>
      <c r="B544" s="7" t="s">
        <v>826</v>
      </c>
      <c r="C544" s="7" t="s">
        <v>34</v>
      </c>
      <c r="D544" s="18">
        <v>399014</v>
      </c>
      <c r="E544" s="7" t="s">
        <v>17</v>
      </c>
      <c r="F544" s="7">
        <v>722</v>
      </c>
      <c r="G544" s="19">
        <v>2909945</v>
      </c>
      <c r="H544" s="7" t="s">
        <v>42</v>
      </c>
      <c r="I544" s="7" t="s">
        <v>19</v>
      </c>
      <c r="J544" s="7" t="s">
        <v>20</v>
      </c>
      <c r="K544" s="20">
        <v>51409.06</v>
      </c>
      <c r="L544">
        <v>17</v>
      </c>
      <c r="M544" s="7">
        <v>42</v>
      </c>
      <c r="N544" s="7">
        <v>12</v>
      </c>
      <c r="O544" s="7">
        <v>0</v>
      </c>
      <c r="P544" s="7">
        <v>938923</v>
      </c>
      <c r="Q544" s="7">
        <v>1248192</v>
      </c>
      <c r="R544" s="8">
        <f>(Таблица2[[#This Row],[Кредитный рейтинг]]-MIN(F:F))/(MAX(F:F)-MIN(F:F))</f>
        <v>0.82424242424242422</v>
      </c>
      <c r="S544">
        <f>(Таблица2[[#This Row],[Срок кредитной истории (лет)]]-MIN(L:L))/(MAX(L:L)-MIN(L:L))</f>
        <v>0.27412280701754382</v>
      </c>
      <c r="T544" s="8">
        <f>(Таблица2[[#This Row],[Срок с последнего нарушения кредитного договора (мес.)]]-MIN(M:M))/(MAX(M:M)-MIN(M:M))</f>
        <v>0.51219512195121952</v>
      </c>
      <c r="U544">
        <f>(Таблица2[[#This Row],[Количество кредитных карт]]-MIN(N:N))/(MAX(N:N)-MIN(N:N))</f>
        <v>0.24390243902439024</v>
      </c>
      <c r="V544" s="37">
        <f>(Таблица2[[#This Row],[Число нарушений кредитных договоров]]-MIN(O:O))/(MAX(O:O)-MIN(O:O))</f>
        <v>0</v>
      </c>
      <c r="W544" s="37">
        <f>((Таблица2[[#This Row],[Размер кредита]]-AVERAGE(D:D)))/STDEV(D:D)</f>
        <v>0.47145136604964061</v>
      </c>
      <c r="X544" s="37">
        <f>((Таблица2[[#This Row],[Годовой доход]]-AVERAGE(G:G)))/STDEV(G:G)</f>
        <v>1.8872990484251859</v>
      </c>
      <c r="Y544" s="38">
        <f>(Таблица2[[#This Row],[Годовой доход]]-AVERAGE(G:G))/STDEV(G:G)</f>
        <v>1.8872990484251859</v>
      </c>
      <c r="Z544" s="38">
        <f>(Таблица2[[#This Row],[Текущий баланс кредитов]]-AVERAGE(P:P))/STDEV(P:P)</f>
        <v>2.2675010586964741</v>
      </c>
      <c r="AA544" s="38">
        <f>(Таблица2[[#This Row],[Максимальный выданный кредит]]-AVERAGE(Q:Q))/STDEV(Q:Q)</f>
        <v>0.13507636430291065</v>
      </c>
    </row>
    <row r="545" spans="1:27" x14ac:dyDescent="0.2">
      <c r="A545" s="7">
        <v>799</v>
      </c>
      <c r="B545" s="7" t="s">
        <v>827</v>
      </c>
      <c r="C545" s="7" t="s">
        <v>16</v>
      </c>
      <c r="D545" s="18">
        <v>270402</v>
      </c>
      <c r="E545" s="7" t="s">
        <v>28</v>
      </c>
      <c r="F545" s="7">
        <v>690</v>
      </c>
      <c r="G545" s="19">
        <v>1044373</v>
      </c>
      <c r="H545" s="7" t="s">
        <v>22</v>
      </c>
      <c r="I545" s="7" t="s">
        <v>25</v>
      </c>
      <c r="J545" s="7" t="s">
        <v>23</v>
      </c>
      <c r="K545" s="20">
        <v>17928.21</v>
      </c>
      <c r="L545">
        <v>10.6</v>
      </c>
      <c r="M545" s="7"/>
      <c r="N545" s="7">
        <v>12</v>
      </c>
      <c r="O545" s="7">
        <v>0</v>
      </c>
      <c r="P545" s="7">
        <v>258305</v>
      </c>
      <c r="Q545" s="7">
        <v>441144</v>
      </c>
      <c r="R545" s="8">
        <f>(Таблица2[[#This Row],[Кредитный рейтинг]]-MIN(F:F))/(MAX(F:F)-MIN(F:F))</f>
        <v>0.63030303030303025</v>
      </c>
      <c r="S545">
        <f>(Таблица2[[#This Row],[Срок кредитной истории (лет)]]-MIN(L:L))/(MAX(L:L)-MIN(L:L))</f>
        <v>0.1337719298245614</v>
      </c>
      <c r="T545" s="8">
        <f>(Таблица2[[#This Row],[Срок с последнего нарушения кредитного договора (мес.)]]-MIN(M:M))/(MAX(M:M)-MIN(M:M))</f>
        <v>0</v>
      </c>
      <c r="U545">
        <f>(Таблица2[[#This Row],[Количество кредитных карт]]-MIN(N:N))/(MAX(N:N)-MIN(N:N))</f>
        <v>0.24390243902439024</v>
      </c>
      <c r="V545" s="37">
        <f>(Таблица2[[#This Row],[Число нарушений кредитных договоров]]-MIN(O:O))/(MAX(O:O)-MIN(O:O))</f>
        <v>0</v>
      </c>
      <c r="W545" s="37">
        <f>((Таблица2[[#This Row],[Размер кредита]]-AVERAGE(D:D)))/STDEV(D:D)</f>
        <v>-0.21605326234192151</v>
      </c>
      <c r="X545" s="37">
        <f>((Таблица2[[#This Row],[Годовой доход]]-AVERAGE(G:G)))/STDEV(G:G)</f>
        <v>-0.37428999452842227</v>
      </c>
      <c r="Y545" s="38">
        <f>(Таблица2[[#This Row],[Годовой доход]]-AVERAGE(G:G))/STDEV(G:G)</f>
        <v>-0.37428999452842227</v>
      </c>
      <c r="Z545" s="38">
        <f>(Таблица2[[#This Row],[Текущий баланс кредитов]]-AVERAGE(P:P))/STDEV(P:P)</f>
        <v>-4.7653332817451259E-2</v>
      </c>
      <c r="AA545" s="38">
        <f>(Таблица2[[#This Row],[Максимальный выданный кредит]]-AVERAGE(Q:Q))/STDEV(Q:Q)</f>
        <v>-6.6608569665879122E-2</v>
      </c>
    </row>
    <row r="546" spans="1:27" x14ac:dyDescent="0.2">
      <c r="A546" s="8">
        <v>800</v>
      </c>
      <c r="B546" s="8" t="s">
        <v>828</v>
      </c>
      <c r="C546" s="8" t="s">
        <v>16</v>
      </c>
      <c r="D546" s="21">
        <v>129184</v>
      </c>
      <c r="E546" s="8" t="s">
        <v>17</v>
      </c>
      <c r="F546" s="8">
        <v>735</v>
      </c>
      <c r="G546" s="22">
        <v>948366</v>
      </c>
      <c r="H546" s="8" t="s">
        <v>74</v>
      </c>
      <c r="I546" s="8" t="s">
        <v>25</v>
      </c>
      <c r="J546" s="8" t="s">
        <v>87</v>
      </c>
      <c r="K546" s="23">
        <v>9088.4599999999991</v>
      </c>
      <c r="L546">
        <v>9.6999999999999993</v>
      </c>
      <c r="M546" s="8">
        <v>50</v>
      </c>
      <c r="N546" s="8">
        <v>9</v>
      </c>
      <c r="O546" s="8">
        <v>0</v>
      </c>
      <c r="P546" s="8">
        <v>332139</v>
      </c>
      <c r="Q546" s="8">
        <v>467280</v>
      </c>
      <c r="R546" s="8">
        <f>(Таблица2[[#This Row],[Кредитный рейтинг]]-MIN(F:F))/(MAX(F:F)-MIN(F:F))</f>
        <v>0.90303030303030307</v>
      </c>
      <c r="S546">
        <f>(Таблица2[[#This Row],[Срок кредитной истории (лет)]]-MIN(L:L))/(MAX(L:L)-MIN(L:L))</f>
        <v>0.11403508771929823</v>
      </c>
      <c r="T546" s="8">
        <f>(Таблица2[[#This Row],[Срок с последнего нарушения кредитного договора (мес.)]]-MIN(M:M))/(MAX(M:M)-MIN(M:M))</f>
        <v>0.6097560975609756</v>
      </c>
      <c r="U546">
        <f>(Таблица2[[#This Row],[Количество кредитных карт]]-MIN(N:N))/(MAX(N:N)-MIN(N:N))</f>
        <v>0.17073170731707318</v>
      </c>
      <c r="V546" s="37">
        <f>(Таблица2[[#This Row],[Число нарушений кредитных договоров]]-MIN(O:O))/(MAX(O:O)-MIN(O:O))</f>
        <v>0</v>
      </c>
      <c r="W546" s="37">
        <f>((Таблица2[[#This Row],[Размер кредита]]-AVERAGE(D:D)))/STDEV(D:D)</f>
        <v>-0.97094416375236237</v>
      </c>
      <c r="X546" s="37">
        <f>((Таблица2[[#This Row],[Годовой доход]]-AVERAGE(G:G)))/STDEV(G:G)</f>
        <v>-0.49067702180308498</v>
      </c>
      <c r="Y546" s="38">
        <f>(Таблица2[[#This Row],[Годовой доход]]-AVERAGE(G:G))/STDEV(G:G)</f>
        <v>-0.49067702180308498</v>
      </c>
      <c r="Z546" s="38">
        <f>(Таблица2[[#This Row],[Текущий баланс кредитов]]-AVERAGE(P:P))/STDEV(P:P)</f>
        <v>0.20349651826353571</v>
      </c>
      <c r="AA546" s="38">
        <f>(Таблица2[[#This Row],[Максимальный выданный кредит]]-AVERAGE(Q:Q))/STDEV(Q:Q)</f>
        <v>-6.0077065425476701E-2</v>
      </c>
    </row>
    <row r="547" spans="1:27" x14ac:dyDescent="0.2">
      <c r="A547" s="8">
        <v>801</v>
      </c>
      <c r="B547" s="8" t="s">
        <v>829</v>
      </c>
      <c r="C547" s="8" t="s">
        <v>34</v>
      </c>
      <c r="D547" s="21">
        <v>247500</v>
      </c>
      <c r="E547" s="8" t="s">
        <v>28</v>
      </c>
      <c r="F547" s="8">
        <v>664</v>
      </c>
      <c r="G547" s="22">
        <v>1347955</v>
      </c>
      <c r="H547" s="8" t="s">
        <v>55</v>
      </c>
      <c r="I547" s="8" t="s">
        <v>32</v>
      </c>
      <c r="J547" s="8" t="s">
        <v>23</v>
      </c>
      <c r="K547" s="23">
        <v>2976.73</v>
      </c>
      <c r="L547">
        <v>8.6999999999999993</v>
      </c>
      <c r="M547" s="8"/>
      <c r="N547" s="8">
        <v>4</v>
      </c>
      <c r="O547" s="8">
        <v>0</v>
      </c>
      <c r="P547" s="8">
        <v>98534</v>
      </c>
      <c r="Q547" s="8">
        <v>131604</v>
      </c>
      <c r="R547" s="8">
        <f>(Таблица2[[#This Row],[Кредитный рейтинг]]-MIN(F:F))/(MAX(F:F)-MIN(F:F))</f>
        <v>0.47272727272727272</v>
      </c>
      <c r="S547">
        <f>(Таблица2[[#This Row],[Срок кредитной истории (лет)]]-MIN(L:L))/(MAX(L:L)-MIN(L:L))</f>
        <v>9.2105263157894718E-2</v>
      </c>
      <c r="T547" s="8">
        <f>(Таблица2[[#This Row],[Срок с последнего нарушения кредитного договора (мес.)]]-MIN(M:M))/(MAX(M:M)-MIN(M:M))</f>
        <v>0</v>
      </c>
      <c r="U547">
        <f>(Таблица2[[#This Row],[Количество кредитных карт]]-MIN(N:N))/(MAX(N:N)-MIN(N:N))</f>
        <v>4.878048780487805E-2</v>
      </c>
      <c r="V547" s="37">
        <f>(Таблица2[[#This Row],[Число нарушений кредитных договоров]]-MIN(O:O))/(MAX(O:O)-MIN(O:O))</f>
        <v>0</v>
      </c>
      <c r="W547" s="37">
        <f>((Таблица2[[#This Row],[Размер кредита]]-AVERAGE(D:D)))/STDEV(D:D)</f>
        <v>-0.33847753845475359</v>
      </c>
      <c r="X547" s="37">
        <f>((Таблица2[[#This Row],[Годовой доход]]-AVERAGE(G:G)))/STDEV(G:G)</f>
        <v>-6.2646785192077819E-3</v>
      </c>
      <c r="Y547" s="38">
        <f>(Таблица2[[#This Row],[Годовой доход]]-AVERAGE(G:G))/STDEV(G:G)</f>
        <v>-6.2646785192077819E-3</v>
      </c>
      <c r="Z547" s="38">
        <f>(Таблица2[[#This Row],[Текущий баланс кредитов]]-AVERAGE(P:P))/STDEV(P:P)</f>
        <v>-0.59112196321889732</v>
      </c>
      <c r="AA547" s="38">
        <f>(Таблица2[[#This Row],[Максимальный выданный кредит]]-AVERAGE(Q:Q))/STDEV(Q:Q)</f>
        <v>-0.14396401130094816</v>
      </c>
    </row>
    <row r="548" spans="1:27" x14ac:dyDescent="0.2">
      <c r="A548" s="8">
        <v>803</v>
      </c>
      <c r="B548" s="8" t="s">
        <v>830</v>
      </c>
      <c r="C548" s="8" t="s">
        <v>34</v>
      </c>
      <c r="D548" s="21">
        <v>396792</v>
      </c>
      <c r="E548" s="8" t="s">
        <v>28</v>
      </c>
      <c r="F548" s="8">
        <v>669</v>
      </c>
      <c r="G548" s="22">
        <v>875748</v>
      </c>
      <c r="H548" s="8" t="s">
        <v>79</v>
      </c>
      <c r="I548" s="8" t="s">
        <v>19</v>
      </c>
      <c r="J548" s="8" t="s">
        <v>23</v>
      </c>
      <c r="K548" s="23">
        <v>22404.42</v>
      </c>
      <c r="L548">
        <v>13</v>
      </c>
      <c r="M548" s="8">
        <v>7</v>
      </c>
      <c r="N548" s="8">
        <v>10</v>
      </c>
      <c r="O548" s="8">
        <v>0</v>
      </c>
      <c r="P548" s="8">
        <v>311372</v>
      </c>
      <c r="Q548" s="8">
        <v>785466</v>
      </c>
      <c r="R548" s="8">
        <f>(Таблица2[[#This Row],[Кредитный рейтинг]]-MIN(F:F))/(MAX(F:F)-MIN(F:F))</f>
        <v>0.50303030303030305</v>
      </c>
      <c r="S548">
        <f>(Таблица2[[#This Row],[Срок кредитной истории (лет)]]-MIN(L:L))/(MAX(L:L)-MIN(L:L))</f>
        <v>0.18640350877192982</v>
      </c>
      <c r="T548" s="8">
        <f>(Таблица2[[#This Row],[Срок с последнего нарушения кредитного договора (мес.)]]-MIN(M:M))/(MAX(M:M)-MIN(M:M))</f>
        <v>8.5365853658536592E-2</v>
      </c>
      <c r="U548">
        <f>(Таблица2[[#This Row],[Количество кредитных карт]]-MIN(N:N))/(MAX(N:N)-MIN(N:N))</f>
        <v>0.1951219512195122</v>
      </c>
      <c r="V548" s="37">
        <f>(Таблица2[[#This Row],[Число нарушений кредитных договоров]]-MIN(O:O))/(MAX(O:O)-MIN(O:O))</f>
        <v>0</v>
      </c>
      <c r="W548" s="37">
        <f>((Таблица2[[#This Row],[Размер кредита]]-AVERAGE(D:D)))/STDEV(D:D)</f>
        <v>0.4595735064075695</v>
      </c>
      <c r="X548" s="37">
        <f>((Таблица2[[#This Row],[Годовой доход]]-AVERAGE(G:G)))/STDEV(G:G)</f>
        <v>-0.57871011466747457</v>
      </c>
      <c r="Y548" s="38">
        <f>(Таблица2[[#This Row],[Годовой доход]]-AVERAGE(G:G))/STDEV(G:G)</f>
        <v>-0.57871011466747457</v>
      </c>
      <c r="Z548" s="38">
        <f>(Таблица2[[#This Row],[Текущий баланс кредитов]]-AVERAGE(P:P))/STDEV(P:P)</f>
        <v>0.13285658330946501</v>
      </c>
      <c r="AA548" s="38">
        <f>(Таблица2[[#This Row],[Максимальный выданный кредит]]-AVERAGE(Q:Q))/STDEV(Q:Q)</f>
        <v>1.9439050592149686E-2</v>
      </c>
    </row>
    <row r="549" spans="1:27" x14ac:dyDescent="0.2">
      <c r="A549" s="7">
        <v>804</v>
      </c>
      <c r="B549" s="7" t="s">
        <v>831</v>
      </c>
      <c r="C549" s="7" t="s">
        <v>16</v>
      </c>
      <c r="D549" s="18">
        <v>109582</v>
      </c>
      <c r="E549" s="7" t="s">
        <v>17</v>
      </c>
      <c r="F549" s="7">
        <v>744</v>
      </c>
      <c r="G549" s="19">
        <v>813903</v>
      </c>
      <c r="H549" s="7" t="s">
        <v>42</v>
      </c>
      <c r="I549" s="7" t="s">
        <v>32</v>
      </c>
      <c r="J549" s="7" t="s">
        <v>23</v>
      </c>
      <c r="K549" s="20">
        <v>11665.81</v>
      </c>
      <c r="L549">
        <v>12.8</v>
      </c>
      <c r="M549" s="7"/>
      <c r="N549" s="7">
        <v>6</v>
      </c>
      <c r="O549" s="7">
        <v>0</v>
      </c>
      <c r="P549" s="7">
        <v>16910</v>
      </c>
      <c r="Q549" s="7">
        <v>89760</v>
      </c>
      <c r="R549" s="8">
        <f>(Таблица2[[#This Row],[Кредитный рейтинг]]-MIN(F:F))/(MAX(F:F)-MIN(F:F))</f>
        <v>0.95757575757575752</v>
      </c>
      <c r="S549">
        <f>(Таблица2[[#This Row],[Срок кредитной истории (лет)]]-MIN(L:L))/(MAX(L:L)-MIN(L:L))</f>
        <v>0.18201754385964913</v>
      </c>
      <c r="T549" s="8">
        <f>(Таблица2[[#This Row],[Срок с последнего нарушения кредитного договора (мес.)]]-MIN(M:M))/(MAX(M:M)-MIN(M:M))</f>
        <v>0</v>
      </c>
      <c r="U549">
        <f>(Таблица2[[#This Row],[Количество кредитных карт]]-MIN(N:N))/(MAX(N:N)-MIN(N:N))</f>
        <v>9.7560975609756101E-2</v>
      </c>
      <c r="V549" s="37">
        <f>(Таблица2[[#This Row],[Число нарушений кредитных договоров]]-MIN(O:O))/(MAX(O:O)-MIN(O:O))</f>
        <v>0</v>
      </c>
      <c r="W549" s="37">
        <f>((Таблица2[[#This Row],[Размер кредита]]-AVERAGE(D:D)))/STDEV(D:D)</f>
        <v>-1.0757280542581582</v>
      </c>
      <c r="X549" s="37">
        <f>((Таблица2[[#This Row],[Годовой доход]]-AVERAGE(G:G)))/STDEV(G:G)</f>
        <v>-0.65368335309593828</v>
      </c>
      <c r="Y549" s="38">
        <f>(Таблица2[[#This Row],[Годовой доход]]-AVERAGE(G:G))/STDEV(G:G)</f>
        <v>-0.65368335309593828</v>
      </c>
      <c r="Z549" s="38">
        <f>(Таблица2[[#This Row],[Текущий баланс кредитов]]-AVERAGE(P:P))/STDEV(P:P)</f>
        <v>-0.86876986858274696</v>
      </c>
      <c r="AA549" s="38">
        <f>(Таблица2[[#This Row],[Максимальный выданный кредит]]-AVERAGE(Q:Q))/STDEV(Q:Q)</f>
        <v>-0.15442101556462273</v>
      </c>
    </row>
    <row r="550" spans="1:27" x14ac:dyDescent="0.2">
      <c r="A550" s="8">
        <v>807</v>
      </c>
      <c r="B550" s="8" t="s">
        <v>832</v>
      </c>
      <c r="C550" s="8" t="s">
        <v>16</v>
      </c>
      <c r="D550" s="21">
        <v>391314</v>
      </c>
      <c r="E550" s="8" t="s">
        <v>17</v>
      </c>
      <c r="F550" s="8">
        <v>735</v>
      </c>
      <c r="G550" s="22">
        <v>762660</v>
      </c>
      <c r="H550" s="8" t="s">
        <v>74</v>
      </c>
      <c r="I550" s="8" t="s">
        <v>32</v>
      </c>
      <c r="J550" s="8" t="s">
        <v>23</v>
      </c>
      <c r="K550" s="23">
        <v>15062.63</v>
      </c>
      <c r="L550">
        <v>31.4</v>
      </c>
      <c r="M550" s="8"/>
      <c r="N550" s="8">
        <v>18</v>
      </c>
      <c r="O550" s="8">
        <v>0</v>
      </c>
      <c r="P550" s="8">
        <v>351633</v>
      </c>
      <c r="Q550" s="8">
        <v>962522</v>
      </c>
      <c r="R550" s="8">
        <f>(Таблица2[[#This Row],[Кредитный рейтинг]]-MIN(F:F))/(MAX(F:F)-MIN(F:F))</f>
        <v>0.90303030303030307</v>
      </c>
      <c r="S550">
        <f>(Таблица2[[#This Row],[Срок кредитной истории (лет)]]-MIN(L:L))/(MAX(L:L)-MIN(L:L))</f>
        <v>0.58991228070175439</v>
      </c>
      <c r="T550" s="8">
        <f>(Таблица2[[#This Row],[Срок с последнего нарушения кредитного договора (мес.)]]-MIN(M:M))/(MAX(M:M)-MIN(M:M))</f>
        <v>0</v>
      </c>
      <c r="U550">
        <f>(Таблица2[[#This Row],[Количество кредитных карт]]-MIN(N:N))/(MAX(N:N)-MIN(N:N))</f>
        <v>0.3902439024390244</v>
      </c>
      <c r="V550" s="37">
        <f>(Таблица2[[#This Row],[Число нарушений кредитных договоров]]-MIN(O:O))/(MAX(O:O)-MIN(O:O))</f>
        <v>0</v>
      </c>
      <c r="W550" s="37">
        <f>((Таблица2[[#This Row],[Размер кредита]]-AVERAGE(D:D)))/STDEV(D:D)</f>
        <v>0.43029046629988921</v>
      </c>
      <c r="X550" s="37">
        <f>((Таблица2[[#This Row],[Годовой доход]]-AVERAGE(G:G)))/STDEV(G:G)</f>
        <v>-0.71580403636523682</v>
      </c>
      <c r="Y550" s="38">
        <f>(Таблица2[[#This Row],[Годовой доход]]-AVERAGE(G:G))/STDEV(G:G)</f>
        <v>-0.71580403636523682</v>
      </c>
      <c r="Z550" s="38">
        <f>(Таблица2[[#This Row],[Текущий баланс кредитов]]-AVERAGE(P:P))/STDEV(P:P)</f>
        <v>0.26980628337138246</v>
      </c>
      <c r="AA550" s="38">
        <f>(Таблица2[[#This Row],[Максимальный выданный кредит]]-AVERAGE(Q:Q))/STDEV(Q:Q)</f>
        <v>6.3686143291441483E-2</v>
      </c>
    </row>
    <row r="551" spans="1:27" x14ac:dyDescent="0.2">
      <c r="A551" s="8">
        <v>808</v>
      </c>
      <c r="B551" s="8" t="s">
        <v>833</v>
      </c>
      <c r="C551" s="8" t="s">
        <v>16</v>
      </c>
      <c r="D551" s="21">
        <v>520454</v>
      </c>
      <c r="E551" s="8" t="s">
        <v>28</v>
      </c>
      <c r="F551" s="8">
        <v>716</v>
      </c>
      <c r="G551" s="22">
        <v>1323825</v>
      </c>
      <c r="H551" s="8" t="s">
        <v>31</v>
      </c>
      <c r="I551" s="8" t="s">
        <v>19</v>
      </c>
      <c r="J551" s="8" t="s">
        <v>23</v>
      </c>
      <c r="K551" s="23">
        <v>24049.63</v>
      </c>
      <c r="L551">
        <v>19.5</v>
      </c>
      <c r="M551" s="8"/>
      <c r="N551" s="8">
        <v>9</v>
      </c>
      <c r="O551" s="8">
        <v>0</v>
      </c>
      <c r="P551" s="8">
        <v>441009</v>
      </c>
      <c r="Q551" s="8">
        <v>622732</v>
      </c>
      <c r="R551" s="8">
        <f>(Таблица2[[#This Row],[Кредитный рейтинг]]-MIN(F:F))/(MAX(F:F)-MIN(F:F))</f>
        <v>0.78787878787878785</v>
      </c>
      <c r="S551">
        <f>(Таблица2[[#This Row],[Срок кредитной истории (лет)]]-MIN(L:L))/(MAX(L:L)-MIN(L:L))</f>
        <v>0.3289473684210526</v>
      </c>
      <c r="T551" s="8">
        <f>(Таблица2[[#This Row],[Срок с последнего нарушения кредитного договора (мес.)]]-MIN(M:M))/(MAX(M:M)-MIN(M:M))</f>
        <v>0</v>
      </c>
      <c r="U551">
        <f>(Таблица2[[#This Row],[Количество кредитных карт]]-MIN(N:N))/(MAX(N:N)-MIN(N:N))</f>
        <v>0.17073170731707318</v>
      </c>
      <c r="V551" s="37">
        <f>(Таблица2[[#This Row],[Число нарушений кредитных договоров]]-MIN(O:O))/(MAX(O:O)-MIN(O:O))</f>
        <v>0</v>
      </c>
      <c r="W551" s="37">
        <f>((Таблица2[[#This Row],[Размер кредита]]-AVERAGE(D:D)))/STDEV(D:D)</f>
        <v>1.1206175563885772</v>
      </c>
      <c r="X551" s="37">
        <f>((Таблица2[[#This Row],[Годовой доход]]-AVERAGE(G:G)))/STDEV(G:G)</f>
        <v>-3.5516909795444002E-2</v>
      </c>
      <c r="Y551" s="38">
        <f>(Таблица2[[#This Row],[Годовой доход]]-AVERAGE(G:G))/STDEV(G:G)</f>
        <v>-3.5516909795444002E-2</v>
      </c>
      <c r="Z551" s="38">
        <f>(Таблица2[[#This Row],[Текущий баланс кредитов]]-AVERAGE(P:P))/STDEV(P:P)</f>
        <v>0.57382298421671518</v>
      </c>
      <c r="AA551" s="38">
        <f>(Таблица2[[#This Row],[Максимальный выданный кредит]]-AVERAGE(Q:Q))/STDEV(Q:Q)</f>
        <v>-2.1228909732982196E-2</v>
      </c>
    </row>
    <row r="552" spans="1:27" x14ac:dyDescent="0.2">
      <c r="A552" s="7">
        <v>809</v>
      </c>
      <c r="B552" s="7" t="s">
        <v>834</v>
      </c>
      <c r="C552" s="7" t="s">
        <v>16</v>
      </c>
      <c r="D552" s="18">
        <v>330792</v>
      </c>
      <c r="E552" s="7" t="s">
        <v>28</v>
      </c>
      <c r="F552" s="7">
        <v>733</v>
      </c>
      <c r="G552" s="19">
        <v>1885522</v>
      </c>
      <c r="H552" s="7" t="s">
        <v>22</v>
      </c>
      <c r="I552" s="7" t="s">
        <v>19</v>
      </c>
      <c r="J552" s="7" t="s">
        <v>23</v>
      </c>
      <c r="K552" s="20">
        <v>20897.72</v>
      </c>
      <c r="L552">
        <v>16.5</v>
      </c>
      <c r="M552" s="7"/>
      <c r="N552" s="7">
        <v>13</v>
      </c>
      <c r="O552" s="7">
        <v>1</v>
      </c>
      <c r="P552" s="7">
        <v>138130</v>
      </c>
      <c r="Q552" s="7">
        <v>443058</v>
      </c>
      <c r="R552" s="8">
        <f>(Таблица2[[#This Row],[Кредитный рейтинг]]-MIN(F:F))/(MAX(F:F)-MIN(F:F))</f>
        <v>0.89090909090909087</v>
      </c>
      <c r="S552">
        <f>(Таблица2[[#This Row],[Срок кредитной истории (лет)]]-MIN(L:L))/(MAX(L:L)-MIN(L:L))</f>
        <v>0.26315789473684209</v>
      </c>
      <c r="T552" s="8">
        <f>(Таблица2[[#This Row],[Срок с последнего нарушения кредитного договора (мес.)]]-MIN(M:M))/(MAX(M:M)-MIN(M:M))</f>
        <v>0</v>
      </c>
      <c r="U552">
        <f>(Таблица2[[#This Row],[Количество кредитных карт]]-MIN(N:N))/(MAX(N:N)-MIN(N:N))</f>
        <v>0.26829268292682928</v>
      </c>
      <c r="V552" s="37">
        <f>(Таблица2[[#This Row],[Число нарушений кредитных договоров]]-MIN(O:O))/(MAX(O:O)-MIN(O:O))</f>
        <v>0.14285714285714285</v>
      </c>
      <c r="W552" s="37">
        <f>((Таблица2[[#This Row],[Размер кредита]]-AVERAGE(D:D)))/STDEV(D:D)</f>
        <v>0.10676579426684313</v>
      </c>
      <c r="X552" s="37">
        <f>((Таблица2[[#This Row],[Годовой доход]]-AVERAGE(G:G)))/STDEV(G:G)</f>
        <v>0.64541514785760434</v>
      </c>
      <c r="Y552" s="38">
        <f>(Таблица2[[#This Row],[Годовой доход]]-AVERAGE(G:G))/STDEV(G:G)</f>
        <v>0.64541514785760434</v>
      </c>
      <c r="Z552" s="38">
        <f>(Таблица2[[#This Row],[Текущий баланс кредитов]]-AVERAGE(P:P))/STDEV(P:P)</f>
        <v>-0.45643429218112663</v>
      </c>
      <c r="AA552" s="38">
        <f>(Таблица2[[#This Row],[Максимальный выданный кредит]]-AVERAGE(Q:Q))/STDEV(Q:Q)</f>
        <v>-6.6130252436152684E-2</v>
      </c>
    </row>
    <row r="553" spans="1:27" x14ac:dyDescent="0.2">
      <c r="A553" s="7">
        <v>812</v>
      </c>
      <c r="B553" s="7" t="s">
        <v>835</v>
      </c>
      <c r="C553" s="7" t="s">
        <v>16</v>
      </c>
      <c r="D553" s="18">
        <v>222530</v>
      </c>
      <c r="E553" s="7" t="s">
        <v>17</v>
      </c>
      <c r="F553" s="7">
        <v>690</v>
      </c>
      <c r="G553" s="19">
        <v>595783</v>
      </c>
      <c r="H553" s="7"/>
      <c r="I553" s="7" t="s">
        <v>25</v>
      </c>
      <c r="J553" s="7" t="s">
        <v>23</v>
      </c>
      <c r="K553" s="20">
        <v>17327.05</v>
      </c>
      <c r="L553">
        <v>19</v>
      </c>
      <c r="M553" s="7"/>
      <c r="N553" s="7">
        <v>9</v>
      </c>
      <c r="O553" s="7">
        <v>0</v>
      </c>
      <c r="P553" s="7">
        <v>385757</v>
      </c>
      <c r="Q553" s="7">
        <v>685058</v>
      </c>
      <c r="R553" s="8">
        <f>(Таблица2[[#This Row],[Кредитный рейтинг]]-MIN(F:F))/(MAX(F:F)-MIN(F:F))</f>
        <v>0.63030303030303025</v>
      </c>
      <c r="S553">
        <f>(Таблица2[[#This Row],[Срок кредитной истории (лет)]]-MIN(L:L))/(MAX(L:L)-MIN(L:L))</f>
        <v>0.31798245614035087</v>
      </c>
      <c r="T553" s="8">
        <f>(Таблица2[[#This Row],[Срок с последнего нарушения кредитного договора (мес.)]]-MIN(M:M))/(MAX(M:M)-MIN(M:M))</f>
        <v>0</v>
      </c>
      <c r="U553">
        <f>(Таблица2[[#This Row],[Количество кредитных карт]]-MIN(N:N))/(MAX(N:N)-MIN(N:N))</f>
        <v>0.17073170731707318</v>
      </c>
      <c r="V553" s="37">
        <f>(Таблица2[[#This Row],[Число нарушений кредитных договоров]]-MIN(O:O))/(MAX(O:O)-MIN(O:O))</f>
        <v>0</v>
      </c>
      <c r="W553" s="37">
        <f>((Таблица2[[#This Row],[Размер кредита]]-AVERAGE(D:D)))/STDEV(D:D)</f>
        <v>-0.4719564562146617</v>
      </c>
      <c r="X553" s="37">
        <f>((Таблица2[[#This Row],[Годовой доход]]-AVERAGE(G:G)))/STDEV(G:G)</f>
        <v>-0.91810509723073508</v>
      </c>
      <c r="Y553" s="38">
        <f>(Таблица2[[#This Row],[Годовой доход]]-AVERAGE(G:G))/STDEV(G:G)</f>
        <v>-0.91810509723073508</v>
      </c>
      <c r="Z553" s="38">
        <f>(Таблица2[[#This Row],[Текущий баланс кредитов]]-AVERAGE(P:P))/STDEV(P:P)</f>
        <v>0.3858806870104593</v>
      </c>
      <c r="AA553" s="38">
        <f>(Таблица2[[#This Row],[Максимальный выданный кредит]]-AVERAGE(Q:Q))/STDEV(Q:Q)</f>
        <v>-5.6533613213154898E-3</v>
      </c>
    </row>
    <row r="554" spans="1:27" x14ac:dyDescent="0.2">
      <c r="A554" s="7">
        <v>813</v>
      </c>
      <c r="B554" s="7" t="s">
        <v>836</v>
      </c>
      <c r="C554" s="7" t="s">
        <v>34</v>
      </c>
      <c r="D554" s="18">
        <v>446820</v>
      </c>
      <c r="E554" s="7" t="s">
        <v>17</v>
      </c>
      <c r="F554" s="7">
        <v>715</v>
      </c>
      <c r="G554" s="19">
        <v>1254228</v>
      </c>
      <c r="H554" s="7" t="s">
        <v>74</v>
      </c>
      <c r="I554" s="7" t="s">
        <v>32</v>
      </c>
      <c r="J554" s="7" t="s">
        <v>23</v>
      </c>
      <c r="K554" s="20">
        <v>6427.89</v>
      </c>
      <c r="L554">
        <v>15.4</v>
      </c>
      <c r="M554" s="7"/>
      <c r="N554" s="7">
        <v>3</v>
      </c>
      <c r="O554" s="7">
        <v>0</v>
      </c>
      <c r="P554" s="7">
        <v>110903</v>
      </c>
      <c r="Q554" s="7">
        <v>214390</v>
      </c>
      <c r="R554" s="8">
        <f>(Таблица2[[#This Row],[Кредитный рейтинг]]-MIN(F:F))/(MAX(F:F)-MIN(F:F))</f>
        <v>0.78181818181818186</v>
      </c>
      <c r="S554">
        <f>(Таблица2[[#This Row],[Срок кредитной истории (лет)]]-MIN(L:L))/(MAX(L:L)-MIN(L:L))</f>
        <v>0.23903508771929824</v>
      </c>
      <c r="T554" s="8">
        <f>(Таблица2[[#This Row],[Срок с последнего нарушения кредитного договора (мес.)]]-MIN(M:M))/(MAX(M:M)-MIN(M:M))</f>
        <v>0</v>
      </c>
      <c r="U554">
        <f>(Таблица2[[#This Row],[Количество кредитных карт]]-MIN(N:N))/(MAX(N:N)-MIN(N:N))</f>
        <v>2.4390243902439025E-2</v>
      </c>
      <c r="V554" s="37">
        <f>(Таблица2[[#This Row],[Число нарушений кредитных договоров]]-MIN(O:O))/(MAX(O:O)-MIN(O:O))</f>
        <v>0</v>
      </c>
      <c r="W554" s="37">
        <f>((Таблица2[[#This Row],[Размер кредита]]-AVERAGE(D:D)))/STDEV(D:D)</f>
        <v>0.7270017522102401</v>
      </c>
      <c r="X554" s="37">
        <f>((Таблица2[[#This Row],[Годовой доход]]-AVERAGE(G:G)))/STDEV(G:G)</f>
        <v>-0.11988771543706077</v>
      </c>
      <c r="Y554" s="38">
        <f>(Таблица2[[#This Row],[Годовой доход]]-AVERAGE(G:G))/STDEV(G:G)</f>
        <v>-0.11988771543706077</v>
      </c>
      <c r="Z554" s="38">
        <f>(Таблица2[[#This Row],[Текущий баланс кредитов]]-AVERAGE(P:P))/STDEV(P:P)</f>
        <v>-0.54904822336976644</v>
      </c>
      <c r="AA554" s="38">
        <f>(Таблица2[[#This Row],[Максимальный выданный кредит]]-AVERAGE(Q:Q))/STDEV(Q:Q)</f>
        <v>-0.12327541664048157</v>
      </c>
    </row>
    <row r="555" spans="1:27" x14ac:dyDescent="0.2">
      <c r="A555" s="7">
        <v>814</v>
      </c>
      <c r="B555" s="7" t="s">
        <v>837</v>
      </c>
      <c r="C555" s="7" t="s">
        <v>16</v>
      </c>
      <c r="D555" s="18">
        <v>79530</v>
      </c>
      <c r="E555" s="7" t="s">
        <v>17</v>
      </c>
      <c r="F555" s="7">
        <v>691</v>
      </c>
      <c r="G555" s="19">
        <v>953990</v>
      </c>
      <c r="H555" s="7" t="s">
        <v>55</v>
      </c>
      <c r="I555" s="7" t="s">
        <v>32</v>
      </c>
      <c r="J555" s="7" t="s">
        <v>23</v>
      </c>
      <c r="K555" s="20">
        <v>27029.78</v>
      </c>
      <c r="L555">
        <v>7.9</v>
      </c>
      <c r="M555" s="7">
        <v>42</v>
      </c>
      <c r="N555" s="7">
        <v>10</v>
      </c>
      <c r="O555" s="7">
        <v>0</v>
      </c>
      <c r="P555" s="7">
        <v>371906</v>
      </c>
      <c r="Q555" s="7">
        <v>563640</v>
      </c>
      <c r="R555" s="8">
        <f>(Таблица2[[#This Row],[Кредитный рейтинг]]-MIN(F:F))/(MAX(F:F)-MIN(F:F))</f>
        <v>0.63636363636363635</v>
      </c>
      <c r="S555">
        <f>(Таблица2[[#This Row],[Срок кредитной истории (лет)]]-MIN(L:L))/(MAX(L:L)-MIN(L:L))</f>
        <v>7.456140350877194E-2</v>
      </c>
      <c r="T555" s="8">
        <f>(Таблица2[[#This Row],[Срок с последнего нарушения кредитного договора (мес.)]]-MIN(M:M))/(MAX(M:M)-MIN(M:M))</f>
        <v>0.51219512195121952</v>
      </c>
      <c r="U555">
        <f>(Таблица2[[#This Row],[Количество кредитных карт]]-MIN(N:N))/(MAX(N:N)-MIN(N:N))</f>
        <v>0.1951219512195122</v>
      </c>
      <c r="V555" s="37">
        <f>(Таблица2[[#This Row],[Число нарушений кредитных договоров]]-MIN(O:O))/(MAX(O:O)-MIN(O:O))</f>
        <v>0</v>
      </c>
      <c r="W555" s="37">
        <f>((Таблица2[[#This Row],[Размер кредита]]-AVERAGE(D:D)))/STDEV(D:D)</f>
        <v>-1.2363731658529022</v>
      </c>
      <c r="X555" s="37">
        <f>((Таблица2[[#This Row],[Годовой доход]]-AVERAGE(G:G)))/STDEV(G:G)</f>
        <v>-0.48385917892295432</v>
      </c>
      <c r="Y555" s="38">
        <f>(Таблица2[[#This Row],[Годовой доход]]-AVERAGE(G:G))/STDEV(G:G)</f>
        <v>-0.48385917892295432</v>
      </c>
      <c r="Z555" s="38">
        <f>(Таблица2[[#This Row],[Текущий баланс кредитов]]-AVERAGE(P:P))/STDEV(P:P)</f>
        <v>0.33876585390751557</v>
      </c>
      <c r="AA555" s="38">
        <f>(Таблица2[[#This Row],[Максимальный выданный кредит]]-AVERAGE(Q:Q))/STDEV(Q:Q)</f>
        <v>-3.5996266963386987E-2</v>
      </c>
    </row>
    <row r="556" spans="1:27" x14ac:dyDescent="0.2">
      <c r="A556" s="8">
        <v>815</v>
      </c>
      <c r="B556" s="8" t="s">
        <v>838</v>
      </c>
      <c r="C556" s="8" t="s">
        <v>34</v>
      </c>
      <c r="D556" s="21">
        <v>262988</v>
      </c>
      <c r="E556" s="8" t="s">
        <v>17</v>
      </c>
      <c r="F556" s="8">
        <v>721</v>
      </c>
      <c r="G556" s="22">
        <v>794960</v>
      </c>
      <c r="H556" s="8" t="s">
        <v>29</v>
      </c>
      <c r="I556" s="8" t="s">
        <v>32</v>
      </c>
      <c r="J556" s="8" t="s">
        <v>23</v>
      </c>
      <c r="K556" s="23">
        <v>18880.490000000002</v>
      </c>
      <c r="L556">
        <v>13</v>
      </c>
      <c r="M556" s="8">
        <v>81</v>
      </c>
      <c r="N556" s="8">
        <v>6</v>
      </c>
      <c r="O556" s="8">
        <v>0</v>
      </c>
      <c r="P556" s="8">
        <v>30267</v>
      </c>
      <c r="Q556" s="8">
        <v>87626</v>
      </c>
      <c r="R556" s="8">
        <f>(Таблица2[[#This Row],[Кредитный рейтинг]]-MIN(F:F))/(MAX(F:F)-MIN(F:F))</f>
        <v>0.81818181818181823</v>
      </c>
      <c r="S556">
        <f>(Таблица2[[#This Row],[Срок кредитной истории (лет)]]-MIN(L:L))/(MAX(L:L)-MIN(L:L))</f>
        <v>0.18640350877192982</v>
      </c>
      <c r="T556" s="8">
        <f>(Таблица2[[#This Row],[Срок с последнего нарушения кредитного договора (мес.)]]-MIN(M:M))/(MAX(M:M)-MIN(M:M))</f>
        <v>0.98780487804878048</v>
      </c>
      <c r="U556">
        <f>(Таблица2[[#This Row],[Количество кредитных карт]]-MIN(N:N))/(MAX(N:N)-MIN(N:N))</f>
        <v>9.7560975609756101E-2</v>
      </c>
      <c r="V556" s="37">
        <f>(Таблица2[[#This Row],[Число нарушений кредитных договоров]]-MIN(O:O))/(MAX(O:O)-MIN(O:O))</f>
        <v>0</v>
      </c>
      <c r="W556" s="37">
        <f>((Таблица2[[#This Row],[Размер кредита]]-AVERAGE(D:D)))/STDEV(D:D)</f>
        <v>-0.25568532867239646</v>
      </c>
      <c r="X556" s="37">
        <f>((Таблица2[[#This Row],[Годовой доход]]-AVERAGE(G:G)))/STDEV(G:G)</f>
        <v>-0.67664750631043236</v>
      </c>
      <c r="Y556" s="38">
        <f>(Таблица2[[#This Row],[Годовой доход]]-AVERAGE(G:G))/STDEV(G:G)</f>
        <v>-0.67664750631043236</v>
      </c>
      <c r="Z556" s="38">
        <f>(Таблица2[[#This Row],[Текущий баланс кредитов]]-AVERAGE(P:P))/STDEV(P:P)</f>
        <v>-0.82333539989774085</v>
      </c>
      <c r="AA556" s="38">
        <f>(Таблица2[[#This Row],[Максимальный выданный кредит]]-AVERAGE(Q:Q))/STDEV(Q:Q)</f>
        <v>-0.15495431178627175</v>
      </c>
    </row>
    <row r="557" spans="1:27" x14ac:dyDescent="0.2">
      <c r="A557" s="7">
        <v>816</v>
      </c>
      <c r="B557" s="7" t="s">
        <v>839</v>
      </c>
      <c r="C557" s="7" t="s">
        <v>34</v>
      </c>
      <c r="D557" s="18">
        <v>110814</v>
      </c>
      <c r="E557" s="7" t="s">
        <v>17</v>
      </c>
      <c r="F557" s="7">
        <v>742</v>
      </c>
      <c r="G557" s="19">
        <v>459325</v>
      </c>
      <c r="H557" s="7" t="s">
        <v>49</v>
      </c>
      <c r="I557" s="7" t="s">
        <v>25</v>
      </c>
      <c r="J557" s="7" t="s">
        <v>23</v>
      </c>
      <c r="K557" s="20">
        <v>8306.23</v>
      </c>
      <c r="L557">
        <v>9.8000000000000007</v>
      </c>
      <c r="M557" s="7">
        <v>43</v>
      </c>
      <c r="N557" s="7">
        <v>15</v>
      </c>
      <c r="O557" s="7">
        <v>0</v>
      </c>
      <c r="P557" s="7">
        <v>125153</v>
      </c>
      <c r="Q557" s="7">
        <v>296956</v>
      </c>
      <c r="R557" s="8">
        <f>(Таблица2[[#This Row],[Кредитный рейтинг]]-MIN(F:F))/(MAX(F:F)-MIN(F:F))</f>
        <v>0.94545454545454544</v>
      </c>
      <c r="S557">
        <f>(Таблица2[[#This Row],[Срок кредитной истории (лет)]]-MIN(L:L))/(MAX(L:L)-MIN(L:L))</f>
        <v>0.11622807017543861</v>
      </c>
      <c r="T557" s="8">
        <f>(Таблица2[[#This Row],[Срок с последнего нарушения кредитного договора (мес.)]]-MIN(M:M))/(MAX(M:M)-MIN(M:M))</f>
        <v>0.52439024390243905</v>
      </c>
      <c r="U557">
        <f>(Таблица2[[#This Row],[Количество кредитных карт]]-MIN(N:N))/(MAX(N:N)-MIN(N:N))</f>
        <v>0.31707317073170732</v>
      </c>
      <c r="V557" s="37">
        <f>(Таблица2[[#This Row],[Число нарушений кредитных договоров]]-MIN(O:O))/(MAX(O:O)-MIN(O:O))</f>
        <v>0</v>
      </c>
      <c r="W557" s="37">
        <f>((Таблица2[[#This Row],[Размер кредита]]-AVERAGE(D:D)))/STDEV(D:D)</f>
        <v>-1.0691423102981978</v>
      </c>
      <c r="X557" s="37">
        <f>((Таблица2[[#This Row],[Годовой доход]]-AVERAGE(G:G)))/STDEV(G:G)</f>
        <v>-1.0835299200857968</v>
      </c>
      <c r="Y557" s="38">
        <f>(Таблица2[[#This Row],[Годовой доход]]-AVERAGE(G:G))/STDEV(G:G)</f>
        <v>-1.0835299200857968</v>
      </c>
      <c r="Z557" s="38">
        <f>(Таблица2[[#This Row],[Текущий баланс кредитов]]-AVERAGE(P:P))/STDEV(P:P)</f>
        <v>-0.50057617285233458</v>
      </c>
      <c r="AA557" s="38">
        <f>(Таблица2[[#This Row],[Максимальный выданный кредит]]-AVERAGE(Q:Q))/STDEV(Q:Q)</f>
        <v>-0.10264180097193758</v>
      </c>
    </row>
    <row r="558" spans="1:27" x14ac:dyDescent="0.2">
      <c r="A558" s="7">
        <v>817</v>
      </c>
      <c r="B558" s="7" t="s">
        <v>841</v>
      </c>
      <c r="C558" s="7" t="s">
        <v>16</v>
      </c>
      <c r="D558" s="18">
        <v>385308</v>
      </c>
      <c r="E558" s="7" t="s">
        <v>28</v>
      </c>
      <c r="F558" s="7">
        <v>678</v>
      </c>
      <c r="G558" s="19">
        <v>1823715</v>
      </c>
      <c r="H558" s="7" t="s">
        <v>79</v>
      </c>
      <c r="I558" s="7" t="s">
        <v>32</v>
      </c>
      <c r="J558" s="7" t="s">
        <v>78</v>
      </c>
      <c r="K558" s="20">
        <v>6914.86</v>
      </c>
      <c r="L558">
        <v>12.8</v>
      </c>
      <c r="M558" s="7">
        <v>18</v>
      </c>
      <c r="N558" s="7">
        <v>21</v>
      </c>
      <c r="O558" s="7">
        <v>0</v>
      </c>
      <c r="P558" s="7">
        <v>48944</v>
      </c>
      <c r="Q558" s="7">
        <v>57244</v>
      </c>
      <c r="R558" s="8">
        <f>(Таблица2[[#This Row],[Кредитный рейтинг]]-MIN(F:F))/(MAX(F:F)-MIN(F:F))</f>
        <v>0.55757575757575761</v>
      </c>
      <c r="S558">
        <f>(Таблица2[[#This Row],[Срок кредитной истории (лет)]]-MIN(L:L))/(MAX(L:L)-MIN(L:L))</f>
        <v>0.18201754385964913</v>
      </c>
      <c r="T558" s="8">
        <f>(Таблица2[[#This Row],[Срок с последнего нарушения кредитного договора (мес.)]]-MIN(M:M))/(MAX(M:M)-MIN(M:M))</f>
        <v>0.21951219512195122</v>
      </c>
      <c r="U558">
        <f>(Таблица2[[#This Row],[Количество кредитных карт]]-MIN(N:N))/(MAX(N:N)-MIN(N:N))</f>
        <v>0.46341463414634149</v>
      </c>
      <c r="V558" s="37">
        <f>(Таблица2[[#This Row],[Число нарушений кредитных договоров]]-MIN(O:O))/(MAX(O:O)-MIN(O:O))</f>
        <v>0</v>
      </c>
      <c r="W558" s="37">
        <f>((Таблица2[[#This Row],[Размер кредита]]-AVERAGE(D:D)))/STDEV(D:D)</f>
        <v>0.39818496449508312</v>
      </c>
      <c r="X558" s="37">
        <f>((Таблица2[[#This Row],[Годовой доход]]-AVERAGE(G:G)))/STDEV(G:G)</f>
        <v>0.57048797593508749</v>
      </c>
      <c r="Y558" s="38">
        <f>(Таблица2[[#This Row],[Годовой доход]]-AVERAGE(G:G))/STDEV(G:G)</f>
        <v>0.57048797593508749</v>
      </c>
      <c r="Z558" s="38">
        <f>(Таблица2[[#This Row],[Текущий баланс кредитов]]-AVERAGE(P:P))/STDEV(P:P)</f>
        <v>-0.75980469901956016</v>
      </c>
      <c r="AA558" s="38">
        <f>(Таблица2[[#This Row],[Максимальный выданный кредит]]-AVERAGE(Q:Q))/STDEV(Q:Q)</f>
        <v>-0.16254691057077994</v>
      </c>
    </row>
    <row r="559" spans="1:27" x14ac:dyDescent="0.2">
      <c r="A559" s="8">
        <v>818</v>
      </c>
      <c r="B559" s="8" t="s">
        <v>842</v>
      </c>
      <c r="C559" s="8" t="s">
        <v>16</v>
      </c>
      <c r="D559" s="21">
        <v>158620</v>
      </c>
      <c r="E559" s="8" t="s">
        <v>17</v>
      </c>
      <c r="F559" s="8">
        <v>694</v>
      </c>
      <c r="G559" s="22">
        <v>475665</v>
      </c>
      <c r="H559" s="8" t="s">
        <v>31</v>
      </c>
      <c r="I559" s="8" t="s">
        <v>25</v>
      </c>
      <c r="J559" s="8" t="s">
        <v>20</v>
      </c>
      <c r="K559" s="23">
        <v>3900.51</v>
      </c>
      <c r="L559">
        <v>27</v>
      </c>
      <c r="M559" s="8">
        <v>31</v>
      </c>
      <c r="N559" s="8">
        <v>11</v>
      </c>
      <c r="O559" s="8">
        <v>0</v>
      </c>
      <c r="P559" s="8">
        <v>84835</v>
      </c>
      <c r="Q559" s="8">
        <v>383724</v>
      </c>
      <c r="R559" s="8">
        <f>(Таблица2[[#This Row],[Кредитный рейтинг]]-MIN(F:F))/(MAX(F:F)-MIN(F:F))</f>
        <v>0.65454545454545454</v>
      </c>
      <c r="S559">
        <f>(Таблица2[[#This Row],[Срок кредитной истории (лет)]]-MIN(L:L))/(MAX(L:L)-MIN(L:L))</f>
        <v>0.49342105263157893</v>
      </c>
      <c r="T559" s="8">
        <f>(Таблица2[[#This Row],[Срок с последнего нарушения кредитного договора (мес.)]]-MIN(M:M))/(MAX(M:M)-MIN(M:M))</f>
        <v>0.37804878048780488</v>
      </c>
      <c r="U559">
        <f>(Таблица2[[#This Row],[Количество кредитных карт]]-MIN(N:N))/(MAX(N:N)-MIN(N:N))</f>
        <v>0.21951219512195122</v>
      </c>
      <c r="V559" s="37">
        <f>(Таблица2[[#This Row],[Число нарушений кредитных договоров]]-MIN(O:O))/(MAX(O:O)-MIN(O:O))</f>
        <v>0</v>
      </c>
      <c r="W559" s="37">
        <f>((Таблица2[[#This Row],[Размер кредита]]-AVERAGE(D:D)))/STDEV(D:D)</f>
        <v>-0.8135919241375984</v>
      </c>
      <c r="X559" s="37">
        <f>((Таблица2[[#This Row],[Годовой доход]]-AVERAGE(G:G)))/STDEV(G:G)</f>
        <v>-1.0637213225286606</v>
      </c>
      <c r="Y559" s="38">
        <f>(Таблица2[[#This Row],[Годовой доход]]-AVERAGE(G:G))/STDEV(G:G)</f>
        <v>-1.0637213225286606</v>
      </c>
      <c r="Z559" s="38">
        <f>(Таблица2[[#This Row],[Текущий баланс кредитов]]-AVERAGE(P:P))/STDEV(P:P)</f>
        <v>-0.63771976111632178</v>
      </c>
      <c r="AA559" s="38">
        <f>(Таблица2[[#This Row],[Максимальный выданный кредит]]-AVERAGE(Q:Q))/STDEV(Q:Q)</f>
        <v>-8.095808655767231E-2</v>
      </c>
    </row>
    <row r="560" spans="1:27" x14ac:dyDescent="0.2">
      <c r="A560" s="8">
        <v>820</v>
      </c>
      <c r="B560" s="8" t="s">
        <v>843</v>
      </c>
      <c r="C560" s="8" t="s">
        <v>16</v>
      </c>
      <c r="D560" s="21">
        <v>146366</v>
      </c>
      <c r="E560" s="8" t="s">
        <v>17</v>
      </c>
      <c r="F560" s="8">
        <v>724</v>
      </c>
      <c r="G560" s="22">
        <v>816753</v>
      </c>
      <c r="H560" s="8" t="s">
        <v>49</v>
      </c>
      <c r="I560" s="8" t="s">
        <v>32</v>
      </c>
      <c r="J560" s="8" t="s">
        <v>78</v>
      </c>
      <c r="K560" s="23">
        <v>13864.3</v>
      </c>
      <c r="L560">
        <v>10.4</v>
      </c>
      <c r="M560" s="8"/>
      <c r="N560" s="8">
        <v>12</v>
      </c>
      <c r="O560" s="8">
        <v>0</v>
      </c>
      <c r="P560" s="8">
        <v>168454</v>
      </c>
      <c r="Q560" s="8">
        <v>263560</v>
      </c>
      <c r="R560" s="8">
        <f>(Таблица2[[#This Row],[Кредитный рейтинг]]-MIN(F:F))/(MAX(F:F)-MIN(F:F))</f>
        <v>0.83636363636363631</v>
      </c>
      <c r="S560">
        <f>(Таблица2[[#This Row],[Срок кредитной истории (лет)]]-MIN(L:L))/(MAX(L:L)-MIN(L:L))</f>
        <v>0.12938596491228072</v>
      </c>
      <c r="T560" s="8">
        <f>(Таблица2[[#This Row],[Срок с последнего нарушения кредитного договора (мес.)]]-MIN(M:M))/(MAX(M:M)-MIN(M:M))</f>
        <v>0</v>
      </c>
      <c r="U560">
        <f>(Таблица2[[#This Row],[Количество кредитных карт]]-MIN(N:N))/(MAX(N:N)-MIN(N:N))</f>
        <v>0.24390243902439024</v>
      </c>
      <c r="V560" s="37">
        <f>(Таблица2[[#This Row],[Число нарушений кредитных договоров]]-MIN(O:O))/(MAX(O:O)-MIN(O:O))</f>
        <v>0</v>
      </c>
      <c r="W560" s="37">
        <f>((Таблица2[[#This Row],[Размер кредита]]-AVERAGE(D:D)))/STDEV(D:D)</f>
        <v>-0.87909655602505998</v>
      </c>
      <c r="X560" s="37">
        <f>((Таблица2[[#This Row],[Годовой доход]]-AVERAGE(G:G)))/STDEV(G:G)</f>
        <v>-0.6502283651499261</v>
      </c>
      <c r="Y560" s="38">
        <f>(Таблица2[[#This Row],[Годовой доход]]-AVERAGE(G:G))/STDEV(G:G)</f>
        <v>-0.6502283651499261</v>
      </c>
      <c r="Z560" s="38">
        <f>(Таблица2[[#This Row],[Текущий баланс кредитов]]-AVERAGE(P:P))/STDEV(P:P)</f>
        <v>-0.35328576868003164</v>
      </c>
      <c r="AA560" s="38">
        <f>(Таблица2[[#This Row],[Максимальный выданный кредит]]-AVERAGE(Q:Q))/STDEV(Q:Q)</f>
        <v>-0.1109876119457851</v>
      </c>
    </row>
    <row r="561" spans="1:27" x14ac:dyDescent="0.2">
      <c r="A561" s="8">
        <v>821</v>
      </c>
      <c r="B561" s="8" t="s">
        <v>844</v>
      </c>
      <c r="C561" s="8" t="s">
        <v>16</v>
      </c>
      <c r="D561" s="21">
        <v>435512</v>
      </c>
      <c r="E561" s="8" t="s">
        <v>17</v>
      </c>
      <c r="F561" s="8">
        <v>745</v>
      </c>
      <c r="G561" s="22">
        <v>1128372</v>
      </c>
      <c r="H561" s="8" t="s">
        <v>22</v>
      </c>
      <c r="I561" s="8" t="s">
        <v>19</v>
      </c>
      <c r="J561" s="8" t="s">
        <v>23</v>
      </c>
      <c r="K561" s="23">
        <v>16925.580000000002</v>
      </c>
      <c r="L561">
        <v>10.6</v>
      </c>
      <c r="M561" s="8"/>
      <c r="N561" s="8">
        <v>9</v>
      </c>
      <c r="O561" s="8">
        <v>0</v>
      </c>
      <c r="P561" s="8">
        <v>242801</v>
      </c>
      <c r="Q561" s="8">
        <v>594396</v>
      </c>
      <c r="R561" s="8">
        <f>(Таблица2[[#This Row],[Кредитный рейтинг]]-MIN(F:F))/(MAX(F:F)-MIN(F:F))</f>
        <v>0.96363636363636362</v>
      </c>
      <c r="S561">
        <f>(Таблица2[[#This Row],[Срок кредитной истории (лет)]]-MIN(L:L))/(MAX(L:L)-MIN(L:L))</f>
        <v>0.1337719298245614</v>
      </c>
      <c r="T561" s="8">
        <f>(Таблица2[[#This Row],[Срок с последнего нарушения кредитного договора (мес.)]]-MIN(M:M))/(MAX(M:M)-MIN(M:M))</f>
        <v>0</v>
      </c>
      <c r="U561">
        <f>(Таблица2[[#This Row],[Количество кредитных карт]]-MIN(N:N))/(MAX(N:N)-MIN(N:N))</f>
        <v>0.17073170731707318</v>
      </c>
      <c r="V561" s="37">
        <f>(Таблица2[[#This Row],[Число нарушений кредитных договоров]]-MIN(O:O))/(MAX(O:O)-MIN(O:O))</f>
        <v>0</v>
      </c>
      <c r="W561" s="37">
        <f>((Таблица2[[#This Row],[Размер кредита]]-AVERAGE(D:D)))/STDEV(D:D)</f>
        <v>0.66655403086346232</v>
      </c>
      <c r="X561" s="37">
        <f>((Таблица2[[#This Row],[Годовой доход]]-AVERAGE(G:G)))/STDEV(G:G)</f>
        <v>-0.27245998313295744</v>
      </c>
      <c r="Y561" s="38">
        <f>(Таблица2[[#This Row],[Годовой доход]]-AVERAGE(G:G))/STDEV(G:G)</f>
        <v>-0.27245998313295744</v>
      </c>
      <c r="Z561" s="38">
        <f>(Таблица2[[#This Row],[Текущий баланс кредитов]]-AVERAGE(P:P))/STDEV(P:P)</f>
        <v>-0.10039092378041713</v>
      </c>
      <c r="AA561" s="38">
        <f>(Таблица2[[#This Row],[Максимальный выданный кредит]]-AVERAGE(Q:Q))/STDEV(Q:Q)</f>
        <v>-2.8310203892610405E-2</v>
      </c>
    </row>
    <row r="562" spans="1:27" x14ac:dyDescent="0.2">
      <c r="A562" s="8">
        <v>822</v>
      </c>
      <c r="B562" s="8" t="s">
        <v>845</v>
      </c>
      <c r="C562" s="8" t="s">
        <v>16</v>
      </c>
      <c r="D562" s="21">
        <v>130944</v>
      </c>
      <c r="E562" s="8" t="s">
        <v>17</v>
      </c>
      <c r="F562" s="8">
        <v>720</v>
      </c>
      <c r="G562" s="22">
        <v>584288</v>
      </c>
      <c r="H562" s="8" t="s">
        <v>74</v>
      </c>
      <c r="I562" s="8" t="s">
        <v>32</v>
      </c>
      <c r="J562" s="8" t="s">
        <v>78</v>
      </c>
      <c r="K562" s="23">
        <v>9835.5400000000009</v>
      </c>
      <c r="L562">
        <v>20.7</v>
      </c>
      <c r="M562" s="8"/>
      <c r="N562" s="8">
        <v>4</v>
      </c>
      <c r="O562" s="8">
        <v>0</v>
      </c>
      <c r="P562" s="8">
        <v>43605</v>
      </c>
      <c r="Q562" s="8">
        <v>157322</v>
      </c>
      <c r="R562" s="8">
        <f>(Таблица2[[#This Row],[Кредитный рейтинг]]-MIN(F:F))/(MAX(F:F)-MIN(F:F))</f>
        <v>0.81212121212121213</v>
      </c>
      <c r="S562">
        <f>(Таблица2[[#This Row],[Срок кредитной истории (лет)]]-MIN(L:L))/(MAX(L:L)-MIN(L:L))</f>
        <v>0.35526315789473684</v>
      </c>
      <c r="T562" s="8">
        <f>(Таблица2[[#This Row],[Срок с последнего нарушения кредитного договора (мес.)]]-MIN(M:M))/(MAX(M:M)-MIN(M:M))</f>
        <v>0</v>
      </c>
      <c r="U562">
        <f>(Таблица2[[#This Row],[Количество кредитных карт]]-MIN(N:N))/(MAX(N:N)-MIN(N:N))</f>
        <v>4.878048780487805E-2</v>
      </c>
      <c r="V562" s="37">
        <f>(Таблица2[[#This Row],[Число нарушений кредитных договоров]]-MIN(O:O))/(MAX(O:O)-MIN(O:O))</f>
        <v>0</v>
      </c>
      <c r="W562" s="37">
        <f>((Таблица2[[#This Row],[Размер кредита]]-AVERAGE(D:D)))/STDEV(D:D)</f>
        <v>-0.96153595809527637</v>
      </c>
      <c r="X562" s="37">
        <f>((Таблица2[[#This Row],[Годовой доход]]-AVERAGE(G:G)))/STDEV(G:G)</f>
        <v>-0.93204021527965075</v>
      </c>
      <c r="Y562" s="38">
        <f>(Таблица2[[#This Row],[Годовой доход]]-AVERAGE(G:G))/STDEV(G:G)</f>
        <v>-0.93204021527965075</v>
      </c>
      <c r="Z562" s="38">
        <f>(Таблица2[[#This Row],[Текущий баланс кредитов]]-AVERAGE(P:P))/STDEV(P:P)</f>
        <v>-0.7779655606134247</v>
      </c>
      <c r="AA562" s="38">
        <f>(Таблица2[[#This Row],[Максимальный выданный кредит]]-AVERAGE(Q:Q))/STDEV(Q:Q)</f>
        <v>-0.13753696714519864</v>
      </c>
    </row>
    <row r="563" spans="1:27" x14ac:dyDescent="0.2">
      <c r="A563" s="7">
        <v>823</v>
      </c>
      <c r="B563" s="7" t="s">
        <v>847</v>
      </c>
      <c r="C563" s="7" t="s">
        <v>16</v>
      </c>
      <c r="D563" s="18">
        <v>134684</v>
      </c>
      <c r="E563" s="7" t="s">
        <v>17</v>
      </c>
      <c r="F563" s="7">
        <v>735</v>
      </c>
      <c r="G563" s="19">
        <v>579899</v>
      </c>
      <c r="H563" s="7" t="s">
        <v>49</v>
      </c>
      <c r="I563" s="7" t="s">
        <v>32</v>
      </c>
      <c r="J563" s="7" t="s">
        <v>23</v>
      </c>
      <c r="K563" s="20">
        <v>7345.4</v>
      </c>
      <c r="L563">
        <v>16.399999999999999</v>
      </c>
      <c r="M563" s="7">
        <v>38</v>
      </c>
      <c r="N563" s="7">
        <v>5</v>
      </c>
      <c r="O563" s="7">
        <v>0</v>
      </c>
      <c r="P563" s="7">
        <v>30115</v>
      </c>
      <c r="Q563" s="7">
        <v>65032</v>
      </c>
      <c r="R563" s="8">
        <f>(Таблица2[[#This Row],[Кредитный рейтинг]]-MIN(F:F))/(MAX(F:F)-MIN(F:F))</f>
        <v>0.90303030303030307</v>
      </c>
      <c r="S563">
        <f>(Таблица2[[#This Row],[Срок кредитной истории (лет)]]-MIN(L:L))/(MAX(L:L)-MIN(L:L))</f>
        <v>0.26096491228070173</v>
      </c>
      <c r="T563" s="8">
        <f>(Таблица2[[#This Row],[Срок с последнего нарушения кредитного договора (мес.)]]-MIN(M:M))/(MAX(M:M)-MIN(M:M))</f>
        <v>0.46341463414634149</v>
      </c>
      <c r="U563">
        <f>(Таблица2[[#This Row],[Количество кредитных карт]]-MIN(N:N))/(MAX(N:N)-MIN(N:N))</f>
        <v>7.3170731707317069E-2</v>
      </c>
      <c r="V563" s="37">
        <f>(Таблица2[[#This Row],[Число нарушений кредитных договоров]]-MIN(O:O))/(MAX(O:O)-MIN(O:O))</f>
        <v>0</v>
      </c>
      <c r="W563" s="37">
        <f>((Таблица2[[#This Row],[Размер кредита]]-AVERAGE(D:D)))/STDEV(D:D)</f>
        <v>-0.94154352107396855</v>
      </c>
      <c r="X563" s="37">
        <f>((Таблица2[[#This Row],[Годовой доход]]-AVERAGE(G:G)))/STDEV(G:G)</f>
        <v>-0.93736089671650946</v>
      </c>
      <c r="Y563" s="38">
        <f>(Таблица2[[#This Row],[Годовой доход]]-AVERAGE(G:G))/STDEV(G:G)</f>
        <v>-0.93736089671650946</v>
      </c>
      <c r="Z563" s="38">
        <f>(Таблица2[[#This Row],[Текущий баланс кредитов]]-AVERAGE(P:P))/STDEV(P:P)</f>
        <v>-0.82385243510326012</v>
      </c>
      <c r="AA563" s="38">
        <f>(Таблица2[[#This Row],[Максимальный выданный кредит]]-AVERAGE(Q:Q))/STDEV(Q:Q)</f>
        <v>-0.16060065425672063</v>
      </c>
    </row>
    <row r="564" spans="1:27" x14ac:dyDescent="0.2">
      <c r="A564" s="8">
        <v>824</v>
      </c>
      <c r="B564" s="8" t="s">
        <v>848</v>
      </c>
      <c r="C564" s="8" t="s">
        <v>16</v>
      </c>
      <c r="D564" s="21">
        <v>352220</v>
      </c>
      <c r="E564" s="8" t="s">
        <v>17</v>
      </c>
      <c r="F564" s="8">
        <v>750</v>
      </c>
      <c r="G564" s="22">
        <v>2129273</v>
      </c>
      <c r="H564" s="8" t="s">
        <v>18</v>
      </c>
      <c r="I564" s="8" t="s">
        <v>19</v>
      </c>
      <c r="J564" s="8" t="s">
        <v>20</v>
      </c>
      <c r="K564" s="23">
        <v>10859.26</v>
      </c>
      <c r="L564">
        <v>12.8</v>
      </c>
      <c r="M564" s="8">
        <v>68</v>
      </c>
      <c r="N564" s="8">
        <v>12</v>
      </c>
      <c r="O564" s="8">
        <v>0</v>
      </c>
      <c r="P564" s="8">
        <v>289180</v>
      </c>
      <c r="Q564" s="8">
        <v>667018</v>
      </c>
      <c r="R564" s="8">
        <f>(Таблица2[[#This Row],[Кредитный рейтинг]]-MIN(F:F))/(MAX(F:F)-MIN(F:F))</f>
        <v>0.9939393939393939</v>
      </c>
      <c r="S564">
        <f>(Таблица2[[#This Row],[Срок кредитной истории (лет)]]-MIN(L:L))/(MAX(L:L)-MIN(L:L))</f>
        <v>0.18201754385964913</v>
      </c>
      <c r="T564" s="8">
        <f>(Таблица2[[#This Row],[Срок с последнего нарушения кредитного договора (мес.)]]-MIN(M:M))/(MAX(M:M)-MIN(M:M))</f>
        <v>0.82926829268292679</v>
      </c>
      <c r="U564">
        <f>(Таблица2[[#This Row],[Количество кредитных карт]]-MIN(N:N))/(MAX(N:N)-MIN(N:N))</f>
        <v>0.24390243902439024</v>
      </c>
      <c r="V564" s="37">
        <f>(Таблица2[[#This Row],[Число нарушений кредитных договоров]]-MIN(O:O))/(MAX(O:O)-MIN(O:O))</f>
        <v>0</v>
      </c>
      <c r="W564" s="37">
        <f>((Таблица2[[#This Row],[Размер кредита]]-AVERAGE(D:D)))/STDEV(D:D)</f>
        <v>0.22131069814186563</v>
      </c>
      <c r="X564" s="37">
        <f>((Таблица2[[#This Row],[Годовой доход]]-AVERAGE(G:G)))/STDEV(G:G)</f>
        <v>0.94090875025353704</v>
      </c>
      <c r="Y564" s="38">
        <f>(Таблица2[[#This Row],[Годовой доход]]-AVERAGE(G:G))/STDEV(G:G)</f>
        <v>0.94090875025353704</v>
      </c>
      <c r="Z564" s="38">
        <f>(Таблица2[[#This Row],[Текущий баланс кредитов]]-AVERAGE(P:P))/STDEV(P:P)</f>
        <v>5.736944330365111E-2</v>
      </c>
      <c r="AA564" s="38">
        <f>(Таблица2[[#This Row],[Максимальный выданный кредит]]-AVERAGE(Q:Q))/STDEV(Q:Q)</f>
        <v>-1.0161638658966989E-2</v>
      </c>
    </row>
    <row r="565" spans="1:27" x14ac:dyDescent="0.2">
      <c r="A565" s="8">
        <v>825</v>
      </c>
      <c r="B565" s="8" t="s">
        <v>849</v>
      </c>
      <c r="C565" s="8" t="s">
        <v>34</v>
      </c>
      <c r="D565" s="21">
        <v>133012</v>
      </c>
      <c r="E565" s="8" t="s">
        <v>28</v>
      </c>
      <c r="F565" s="8">
        <v>717</v>
      </c>
      <c r="G565" s="22">
        <v>1194606</v>
      </c>
      <c r="H565" s="8" t="s">
        <v>55</v>
      </c>
      <c r="I565" s="8" t="s">
        <v>32</v>
      </c>
      <c r="J565" s="8" t="s">
        <v>87</v>
      </c>
      <c r="K565" s="23">
        <v>12712.71</v>
      </c>
      <c r="L565">
        <v>17</v>
      </c>
      <c r="M565" s="8">
        <v>56</v>
      </c>
      <c r="N565" s="8">
        <v>9</v>
      </c>
      <c r="O565" s="8">
        <v>0</v>
      </c>
      <c r="P565" s="8">
        <v>119586</v>
      </c>
      <c r="Q565" s="8">
        <v>387904</v>
      </c>
      <c r="R565" s="8">
        <f>(Таблица2[[#This Row],[Кредитный рейтинг]]-MIN(F:F))/(MAX(F:F)-MIN(F:F))</f>
        <v>0.79393939393939394</v>
      </c>
      <c r="S565">
        <f>(Таблица2[[#This Row],[Срок кредитной истории (лет)]]-MIN(L:L))/(MAX(L:L)-MIN(L:L))</f>
        <v>0.27412280701754382</v>
      </c>
      <c r="T565" s="8">
        <f>(Таблица2[[#This Row],[Срок с последнего нарушения кредитного договора (мес.)]]-MIN(M:M))/(MAX(M:M)-MIN(M:M))</f>
        <v>0.68292682926829273</v>
      </c>
      <c r="U565">
        <f>(Таблица2[[#This Row],[Количество кредитных карт]]-MIN(N:N))/(MAX(N:N)-MIN(N:N))</f>
        <v>0.17073170731707318</v>
      </c>
      <c r="V565" s="37">
        <f>(Таблица2[[#This Row],[Число нарушений кредитных договоров]]-MIN(O:O))/(MAX(O:O)-MIN(O:O))</f>
        <v>0</v>
      </c>
      <c r="W565" s="37">
        <f>((Таблица2[[#This Row],[Размер кредита]]-AVERAGE(D:D)))/STDEV(D:D)</f>
        <v>-0.95048131644820022</v>
      </c>
      <c r="X565" s="37">
        <f>((Таблица2[[#This Row],[Годовой доход]]-AVERAGE(G:G)))/STDEV(G:G)</f>
        <v>-0.192166063267635</v>
      </c>
      <c r="Y565" s="38">
        <f>(Таблица2[[#This Row],[Годовой доход]]-AVERAGE(G:G))/STDEV(G:G)</f>
        <v>-0.192166063267635</v>
      </c>
      <c r="Z565" s="38">
        <f>(Таблица2[[#This Row],[Текущий баланс кредитов]]-AVERAGE(P:P))/STDEV(P:P)</f>
        <v>-0.51951258725447802</v>
      </c>
      <c r="AA565" s="38">
        <f>(Таблица2[[#This Row],[Максимальный выданный кредит]]-AVERAGE(Q:Q))/STDEV(Q:Q)</f>
        <v>-7.9913485711143303E-2</v>
      </c>
    </row>
    <row r="566" spans="1:27" x14ac:dyDescent="0.2">
      <c r="A566" s="7">
        <v>826</v>
      </c>
      <c r="B566" s="7" t="s">
        <v>850</v>
      </c>
      <c r="C566" s="7" t="s">
        <v>34</v>
      </c>
      <c r="D566" s="18">
        <v>260260</v>
      </c>
      <c r="E566" s="7" t="s">
        <v>28</v>
      </c>
      <c r="F566" s="7">
        <v>730</v>
      </c>
      <c r="G566" s="19">
        <v>1236197</v>
      </c>
      <c r="H566" s="7" t="s">
        <v>55</v>
      </c>
      <c r="I566" s="7" t="s">
        <v>19</v>
      </c>
      <c r="J566" s="7" t="s">
        <v>23</v>
      </c>
      <c r="K566" s="20">
        <v>21015.33</v>
      </c>
      <c r="L566">
        <v>17</v>
      </c>
      <c r="M566" s="7">
        <v>30</v>
      </c>
      <c r="N566" s="7">
        <v>10</v>
      </c>
      <c r="O566" s="7">
        <v>0</v>
      </c>
      <c r="P566" s="7">
        <v>121106</v>
      </c>
      <c r="Q566" s="7">
        <v>308198</v>
      </c>
      <c r="R566" s="8">
        <f>(Таблица2[[#This Row],[Кредитный рейтинг]]-MIN(F:F))/(MAX(F:F)-MIN(F:F))</f>
        <v>0.87272727272727268</v>
      </c>
      <c r="S566">
        <f>(Таблица2[[#This Row],[Срок кредитной истории (лет)]]-MIN(L:L))/(MAX(L:L)-MIN(L:L))</f>
        <v>0.27412280701754382</v>
      </c>
      <c r="T566" s="8">
        <f>(Таблица2[[#This Row],[Срок с последнего нарушения кредитного договора (мес.)]]-MIN(M:M))/(MAX(M:M)-MIN(M:M))</f>
        <v>0.36585365853658536</v>
      </c>
      <c r="U566">
        <f>(Таблица2[[#This Row],[Количество кредитных карт]]-MIN(N:N))/(MAX(N:N)-MIN(N:N))</f>
        <v>0.1951219512195122</v>
      </c>
      <c r="V566" s="37">
        <f>(Таблица2[[#This Row],[Число нарушений кредитных договоров]]-MIN(O:O))/(MAX(O:O)-MIN(O:O))</f>
        <v>0</v>
      </c>
      <c r="W566" s="37">
        <f>((Таблица2[[#This Row],[Размер кредита]]-AVERAGE(D:D)))/STDEV(D:D)</f>
        <v>-0.27026804744087979</v>
      </c>
      <c r="X566" s="37">
        <f>((Таблица2[[#This Row],[Годовой доход]]-AVERAGE(G:G)))/STDEV(G:G)</f>
        <v>-0.14174627250883098</v>
      </c>
      <c r="Y566" s="38">
        <f>(Таблица2[[#This Row],[Годовой доход]]-AVERAGE(G:G))/STDEV(G:G)</f>
        <v>-0.14174627250883098</v>
      </c>
      <c r="Z566" s="38">
        <f>(Таблица2[[#This Row],[Текущий баланс кредитов]]-AVERAGE(P:P))/STDEV(P:P)</f>
        <v>-0.51434223519928524</v>
      </c>
      <c r="AA566" s="38">
        <f>(Таблица2[[#This Row],[Максимальный выданный кредит]]-AVERAGE(Q:Q))/STDEV(Q:Q)</f>
        <v>-9.9832374484693773E-2</v>
      </c>
    </row>
    <row r="567" spans="1:27" x14ac:dyDescent="0.2">
      <c r="A567" s="8">
        <v>827</v>
      </c>
      <c r="B567" s="8" t="s">
        <v>851</v>
      </c>
      <c r="C567" s="8" t="s">
        <v>16</v>
      </c>
      <c r="D567" s="21">
        <v>769230</v>
      </c>
      <c r="E567" s="8" t="s">
        <v>28</v>
      </c>
      <c r="F567" s="8">
        <v>691</v>
      </c>
      <c r="G567" s="22">
        <v>2799707</v>
      </c>
      <c r="H567" s="8" t="s">
        <v>37</v>
      </c>
      <c r="I567" s="8" t="s">
        <v>19</v>
      </c>
      <c r="J567" s="8" t="s">
        <v>23</v>
      </c>
      <c r="K567" s="23">
        <v>63459.81</v>
      </c>
      <c r="L567">
        <v>8.4</v>
      </c>
      <c r="M567" s="8"/>
      <c r="N567" s="8">
        <v>18</v>
      </c>
      <c r="O567" s="8">
        <v>0</v>
      </c>
      <c r="P567" s="8">
        <v>633536</v>
      </c>
      <c r="Q567" s="8">
        <v>1047926</v>
      </c>
      <c r="R567" s="8">
        <f>(Таблица2[[#This Row],[Кредитный рейтинг]]-MIN(F:F))/(MAX(F:F)-MIN(F:F))</f>
        <v>0.63636363636363635</v>
      </c>
      <c r="S567">
        <f>(Таблица2[[#This Row],[Срок кредитной истории (лет)]]-MIN(L:L))/(MAX(L:L)-MIN(L:L))</f>
        <v>8.5526315789473686E-2</v>
      </c>
      <c r="T567" s="8">
        <f>(Таблица2[[#This Row],[Срок с последнего нарушения кредитного договора (мес.)]]-MIN(M:M))/(MAX(M:M)-MIN(M:M))</f>
        <v>0</v>
      </c>
      <c r="U567">
        <f>(Таблица2[[#This Row],[Количество кредитных карт]]-MIN(N:N))/(MAX(N:N)-MIN(N:N))</f>
        <v>0.3902439024390244</v>
      </c>
      <c r="V567" s="37">
        <f>(Таблица2[[#This Row],[Число нарушений кредитных договоров]]-MIN(O:O))/(MAX(O:O)-MIN(O:O))</f>
        <v>0</v>
      </c>
      <c r="W567" s="37">
        <f>((Таблица2[[#This Row],[Размер кредита]]-AVERAGE(D:D)))/STDEV(D:D)</f>
        <v>2.4504674260176884</v>
      </c>
      <c r="X567" s="37">
        <f>((Таблица2[[#This Row],[Годовой доход]]-AVERAGE(G:G)))/STDEV(G:G)</f>
        <v>1.7536601146734359</v>
      </c>
      <c r="Y567" s="38">
        <f>(Таблица2[[#This Row],[Годовой доход]]-AVERAGE(G:G))/STDEV(G:G)</f>
        <v>1.7536601146734359</v>
      </c>
      <c r="Z567" s="38">
        <f>(Таблица2[[#This Row],[Текущий баланс кредитов]]-AVERAGE(P:P))/STDEV(P:P)</f>
        <v>1.2287127014075645</v>
      </c>
      <c r="AA567" s="38">
        <f>(Таблица2[[#This Row],[Максимальный выданный кредит]]-AVERAGE(Q:Q))/STDEV(Q:Q)</f>
        <v>8.5028987955786756E-2</v>
      </c>
    </row>
    <row r="568" spans="1:27" x14ac:dyDescent="0.2">
      <c r="A568" s="8">
        <v>828</v>
      </c>
      <c r="B568" s="8" t="s">
        <v>852</v>
      </c>
      <c r="C568" s="8" t="s">
        <v>16</v>
      </c>
      <c r="D568" s="21">
        <v>360052</v>
      </c>
      <c r="E568" s="8" t="s">
        <v>17</v>
      </c>
      <c r="F568" s="8">
        <v>719</v>
      </c>
      <c r="G568" s="22">
        <v>721582</v>
      </c>
      <c r="H568" s="8" t="s">
        <v>22</v>
      </c>
      <c r="I568" s="8" t="s">
        <v>19</v>
      </c>
      <c r="J568" s="8" t="s">
        <v>23</v>
      </c>
      <c r="K568" s="23">
        <v>13529.71</v>
      </c>
      <c r="L568">
        <v>10</v>
      </c>
      <c r="M568" s="8"/>
      <c r="N568" s="8">
        <v>6</v>
      </c>
      <c r="O568" s="8">
        <v>0</v>
      </c>
      <c r="P568" s="8">
        <v>354730</v>
      </c>
      <c r="Q568" s="8">
        <v>416130</v>
      </c>
      <c r="R568" s="8">
        <f>(Таблица2[[#This Row],[Кредитный рейтинг]]-MIN(F:F))/(MAX(F:F)-MIN(F:F))</f>
        <v>0.80606060606060603</v>
      </c>
      <c r="S568">
        <f>(Таблица2[[#This Row],[Срок кредитной истории (лет)]]-MIN(L:L))/(MAX(L:L)-MIN(L:L))</f>
        <v>0.1206140350877193</v>
      </c>
      <c r="T568" s="8">
        <f>(Таблица2[[#This Row],[Срок с последнего нарушения кредитного договора (мес.)]]-MIN(M:M))/(MAX(M:M)-MIN(M:M))</f>
        <v>0</v>
      </c>
      <c r="U568">
        <f>(Таблица2[[#This Row],[Количество кредитных карт]]-MIN(N:N))/(MAX(N:N)-MIN(N:N))</f>
        <v>9.7560975609756101E-2</v>
      </c>
      <c r="V568" s="37">
        <f>(Таблица2[[#This Row],[Число нарушений кредитных договоров]]-MIN(O:O))/(MAX(O:O)-MIN(O:O))</f>
        <v>0</v>
      </c>
      <c r="W568" s="37">
        <f>((Таблица2[[#This Row],[Размер кредита]]-AVERAGE(D:D)))/STDEV(D:D)</f>
        <v>0.26317721331589849</v>
      </c>
      <c r="X568" s="37">
        <f>((Таблица2[[#This Row],[Годовой доход]]-AVERAGE(G:G)))/STDEV(G:G)</f>
        <v>-0.76560192929375859</v>
      </c>
      <c r="Y568" s="38">
        <f>(Таблица2[[#This Row],[Годовой доход]]-AVERAGE(G:G))/STDEV(G:G)</f>
        <v>-0.76560192929375859</v>
      </c>
      <c r="Z568" s="38">
        <f>(Таблица2[[#This Row],[Текущий баланс кредитов]]-AVERAGE(P:P))/STDEV(P:P)</f>
        <v>0.2803408756838377</v>
      </c>
      <c r="AA568" s="38">
        <f>(Таблица2[[#This Row],[Максимальный выданный кредит]]-AVERAGE(Q:Q))/STDEV(Q:Q)</f>
        <v>-7.285968104747638E-2</v>
      </c>
    </row>
    <row r="569" spans="1:27" x14ac:dyDescent="0.2">
      <c r="A569" s="7">
        <v>830</v>
      </c>
      <c r="B569" s="7" t="s">
        <v>853</v>
      </c>
      <c r="C569" s="7" t="s">
        <v>16</v>
      </c>
      <c r="D569" s="18">
        <v>259028</v>
      </c>
      <c r="E569" s="7" t="s">
        <v>28</v>
      </c>
      <c r="F569" s="7">
        <v>698</v>
      </c>
      <c r="G569" s="19">
        <v>2469753</v>
      </c>
      <c r="H569" s="7" t="s">
        <v>74</v>
      </c>
      <c r="I569" s="7" t="s">
        <v>19</v>
      </c>
      <c r="J569" s="7" t="s">
        <v>23</v>
      </c>
      <c r="K569" s="20">
        <v>22227.72</v>
      </c>
      <c r="L569">
        <v>20.8</v>
      </c>
      <c r="M569" s="7">
        <v>68</v>
      </c>
      <c r="N569" s="7">
        <v>10</v>
      </c>
      <c r="O569" s="7">
        <v>0</v>
      </c>
      <c r="P569" s="7">
        <v>250705</v>
      </c>
      <c r="Q569" s="7">
        <v>468204</v>
      </c>
      <c r="R569" s="8">
        <f>(Таблица2[[#This Row],[Кредитный рейтинг]]-MIN(F:F))/(MAX(F:F)-MIN(F:F))</f>
        <v>0.67878787878787883</v>
      </c>
      <c r="S569">
        <f>(Таблица2[[#This Row],[Срок кредитной истории (лет)]]-MIN(L:L))/(MAX(L:L)-MIN(L:L))</f>
        <v>0.35745614035087719</v>
      </c>
      <c r="T569" s="8">
        <f>(Таблица2[[#This Row],[Срок с последнего нарушения кредитного договора (мес.)]]-MIN(M:M))/(MAX(M:M)-MIN(M:M))</f>
        <v>0.82926829268292679</v>
      </c>
      <c r="U569">
        <f>(Таблица2[[#This Row],[Количество кредитных карт]]-MIN(N:N))/(MAX(N:N)-MIN(N:N))</f>
        <v>0.1951219512195122</v>
      </c>
      <c r="V569" s="37">
        <f>(Таблица2[[#This Row],[Число нарушений кредитных договоров]]-MIN(O:O))/(MAX(O:O)-MIN(O:O))</f>
        <v>0</v>
      </c>
      <c r="W569" s="37">
        <f>((Таблица2[[#This Row],[Размер кредита]]-AVERAGE(D:D)))/STDEV(D:D)</f>
        <v>-0.27685379140084004</v>
      </c>
      <c r="X569" s="37">
        <f>((Таблица2[[#This Row],[Годовой доход]]-AVERAGE(G:G)))/STDEV(G:G)</f>
        <v>1.3536646435371222</v>
      </c>
      <c r="Y569" s="38">
        <f>(Таблица2[[#This Row],[Годовой доход]]-AVERAGE(G:G))/STDEV(G:G)</f>
        <v>1.3536646435371222</v>
      </c>
      <c r="Z569" s="38">
        <f>(Таблица2[[#This Row],[Текущий баланс кредитов]]-AVERAGE(P:P))/STDEV(P:P)</f>
        <v>-7.3505093093414922E-2</v>
      </c>
      <c r="AA569" s="38">
        <f>(Таблица2[[#This Row],[Максимальный выданный кредит]]-AVERAGE(Q:Q))/STDEV(Q:Q)</f>
        <v>-5.9846153659401873E-2</v>
      </c>
    </row>
    <row r="570" spans="1:27" x14ac:dyDescent="0.2">
      <c r="A570" s="8">
        <v>831</v>
      </c>
      <c r="B570" s="8" t="s">
        <v>854</v>
      </c>
      <c r="C570" s="8" t="s">
        <v>16</v>
      </c>
      <c r="D570" s="21">
        <v>267542</v>
      </c>
      <c r="E570" s="8" t="s">
        <v>17</v>
      </c>
      <c r="F570" s="8">
        <v>746</v>
      </c>
      <c r="G570" s="22">
        <v>1578881</v>
      </c>
      <c r="H570" s="8" t="s">
        <v>74</v>
      </c>
      <c r="I570" s="8" t="s">
        <v>32</v>
      </c>
      <c r="J570" s="8" t="s">
        <v>23</v>
      </c>
      <c r="K570" s="23">
        <v>15657.33</v>
      </c>
      <c r="L570">
        <v>18.3</v>
      </c>
      <c r="M570" s="8">
        <v>71</v>
      </c>
      <c r="N570" s="8">
        <v>11</v>
      </c>
      <c r="O570" s="8">
        <v>0</v>
      </c>
      <c r="P570" s="8">
        <v>195966</v>
      </c>
      <c r="Q570" s="8">
        <v>387882</v>
      </c>
      <c r="R570" s="8">
        <f>(Таблица2[[#This Row],[Кредитный рейтинг]]-MIN(F:F))/(MAX(F:F)-MIN(F:F))</f>
        <v>0.96969696969696972</v>
      </c>
      <c r="S570">
        <f>(Таблица2[[#This Row],[Срок кредитной истории (лет)]]-MIN(L:L))/(MAX(L:L)-MIN(L:L))</f>
        <v>0.30263157894736842</v>
      </c>
      <c r="T570" s="8">
        <f>(Таблица2[[#This Row],[Срок с последнего нарушения кредитного договора (мес.)]]-MIN(M:M))/(MAX(M:M)-MIN(M:M))</f>
        <v>0.86585365853658536</v>
      </c>
      <c r="U570">
        <f>(Таблица2[[#This Row],[Количество кредитных карт]]-MIN(N:N))/(MAX(N:N)-MIN(N:N))</f>
        <v>0.21951219512195122</v>
      </c>
      <c r="V570" s="37">
        <f>(Таблица2[[#This Row],[Число нарушений кредитных договоров]]-MIN(O:O))/(MAX(O:O)-MIN(O:O))</f>
        <v>0</v>
      </c>
      <c r="W570" s="37">
        <f>((Таблица2[[#This Row],[Размер кредита]]-AVERAGE(D:D)))/STDEV(D:D)</f>
        <v>-0.23134159653468633</v>
      </c>
      <c r="X570" s="37">
        <f>((Таблица2[[#This Row],[Годовой доход]]-AVERAGE(G:G)))/STDEV(G:G)</f>
        <v>0.2736814781196702</v>
      </c>
      <c r="Y570" s="38">
        <f>(Таблица2[[#This Row],[Годовой доход]]-AVERAGE(G:G))/STDEV(G:G)</f>
        <v>0.2736814781196702</v>
      </c>
      <c r="Z570" s="38">
        <f>(Таблица2[[#This Row],[Текущий баланс кредитов]]-AVERAGE(P:P))/STDEV(P:P)</f>
        <v>-0.25970239648104321</v>
      </c>
      <c r="AA570" s="38">
        <f>(Таблица2[[#This Row],[Максимальный выданный кредит]]-AVERAGE(Q:Q))/STDEV(Q:Q)</f>
        <v>-7.9918983610335559E-2</v>
      </c>
    </row>
    <row r="571" spans="1:27" x14ac:dyDescent="0.2">
      <c r="A571" s="7">
        <v>834</v>
      </c>
      <c r="B571" s="25" t="s">
        <v>855</v>
      </c>
      <c r="C571" s="7" t="s">
        <v>16</v>
      </c>
      <c r="D571" s="18">
        <v>221276</v>
      </c>
      <c r="E571" s="7" t="s">
        <v>17</v>
      </c>
      <c r="F571" s="7">
        <v>743</v>
      </c>
      <c r="G571" s="19">
        <v>1299486</v>
      </c>
      <c r="H571" s="7" t="s">
        <v>31</v>
      </c>
      <c r="I571" s="7" t="s">
        <v>19</v>
      </c>
      <c r="J571" s="7" t="s">
        <v>23</v>
      </c>
      <c r="K571" s="20">
        <v>12345.25</v>
      </c>
      <c r="L571">
        <v>22.6</v>
      </c>
      <c r="M571" s="7">
        <v>37</v>
      </c>
      <c r="N571" s="7">
        <v>12</v>
      </c>
      <c r="O571" s="7">
        <v>1</v>
      </c>
      <c r="P571" s="7">
        <v>74385</v>
      </c>
      <c r="Q571" s="7">
        <v>206030</v>
      </c>
      <c r="R571" s="8">
        <f>(Таблица2[[#This Row],[Кредитный рейтинг]]-MIN(F:F))/(MAX(F:F)-MIN(F:F))</f>
        <v>0.95151515151515154</v>
      </c>
      <c r="S571">
        <f>(Таблица2[[#This Row],[Срок кредитной истории (лет)]]-MIN(L:L))/(MAX(L:L)-MIN(L:L))</f>
        <v>0.39692982456140352</v>
      </c>
      <c r="T571" s="8">
        <f>(Таблица2[[#This Row],[Срок с последнего нарушения кредитного договора (мес.)]]-MIN(M:M))/(MAX(M:M)-MIN(M:M))</f>
        <v>0.45121951219512196</v>
      </c>
      <c r="U571">
        <f>(Таблица2[[#This Row],[Количество кредитных карт]]-MIN(N:N))/(MAX(N:N)-MIN(N:N))</f>
        <v>0.24390243902439024</v>
      </c>
      <c r="V571" s="37">
        <f>(Таблица2[[#This Row],[Число нарушений кредитных договоров]]-MIN(O:O))/(MAX(O:O)-MIN(O:O))</f>
        <v>0.14285714285714285</v>
      </c>
      <c r="W571" s="37">
        <f>((Таблица2[[#This Row],[Размер кредита]]-AVERAGE(D:D)))/STDEV(D:D)</f>
        <v>-0.47865980274533554</v>
      </c>
      <c r="X571" s="37">
        <f>((Таблица2[[#This Row],[Годовой доход]]-AVERAGE(G:G)))/STDEV(G:G)</f>
        <v>-6.502250685438779E-2</v>
      </c>
      <c r="Y571" s="38">
        <f>(Таблица2[[#This Row],[Годовой доход]]-AVERAGE(G:G))/STDEV(G:G)</f>
        <v>-6.502250685438779E-2</v>
      </c>
      <c r="Z571" s="38">
        <f>(Таблица2[[#This Row],[Текущий баланс кредитов]]-AVERAGE(P:P))/STDEV(P:P)</f>
        <v>-0.67326593149577185</v>
      </c>
      <c r="AA571" s="38">
        <f>(Таблица2[[#This Row],[Максимальный выданный кредит]]-AVERAGE(Q:Q))/STDEV(Q:Q)</f>
        <v>-0.12536461833353957</v>
      </c>
    </row>
    <row r="572" spans="1:27" x14ac:dyDescent="0.2">
      <c r="A572" s="7">
        <v>835</v>
      </c>
      <c r="B572" s="7" t="s">
        <v>856</v>
      </c>
      <c r="C572" s="7" t="s">
        <v>16</v>
      </c>
      <c r="D572" s="18">
        <v>222420</v>
      </c>
      <c r="E572" s="7" t="s">
        <v>17</v>
      </c>
      <c r="F572" s="7">
        <v>712</v>
      </c>
      <c r="G572" s="19">
        <v>2723840</v>
      </c>
      <c r="H572" s="7" t="s">
        <v>31</v>
      </c>
      <c r="I572" s="7" t="s">
        <v>19</v>
      </c>
      <c r="J572" s="7" t="s">
        <v>20</v>
      </c>
      <c r="K572" s="20">
        <v>42446.57</v>
      </c>
      <c r="L572">
        <v>11.8</v>
      </c>
      <c r="M572" s="7">
        <v>68</v>
      </c>
      <c r="N572" s="7">
        <v>17</v>
      </c>
      <c r="O572" s="7">
        <v>0</v>
      </c>
      <c r="P572" s="7">
        <v>563920</v>
      </c>
      <c r="Q572" s="7">
        <v>814176</v>
      </c>
      <c r="R572" s="8">
        <f>(Таблица2[[#This Row],[Кредитный рейтинг]]-MIN(F:F))/(MAX(F:F)-MIN(F:F))</f>
        <v>0.76363636363636367</v>
      </c>
      <c r="S572">
        <f>(Таблица2[[#This Row],[Срок кредитной истории (лет)]]-MIN(L:L))/(MAX(L:L)-MIN(L:L))</f>
        <v>0.16008771929824561</v>
      </c>
      <c r="T572" s="8">
        <f>(Таблица2[[#This Row],[Срок с последнего нарушения кредитного договора (мес.)]]-MIN(M:M))/(MAX(M:M)-MIN(M:M))</f>
        <v>0.82926829268292679</v>
      </c>
      <c r="U572">
        <f>(Таблица2[[#This Row],[Количество кредитных карт]]-MIN(N:N))/(MAX(N:N)-MIN(N:N))</f>
        <v>0.36585365853658536</v>
      </c>
      <c r="V572" s="37">
        <f>(Таблица2[[#This Row],[Число нарушений кредитных договоров]]-MIN(O:O))/(MAX(O:O)-MIN(O:O))</f>
        <v>0</v>
      </c>
      <c r="W572" s="37">
        <f>((Таблица2[[#This Row],[Размер кредита]]-AVERAGE(D:D)))/STDEV(D:D)</f>
        <v>-0.47254446906822961</v>
      </c>
      <c r="X572" s="37">
        <f>((Таблица2[[#This Row],[Годовой доход]]-AVERAGE(G:G)))/STDEV(G:G)</f>
        <v>1.6616883355505923</v>
      </c>
      <c r="Y572" s="38">
        <f>(Таблица2[[#This Row],[Годовой доход]]-AVERAGE(G:G))/STDEV(G:G)</f>
        <v>1.6616883355505923</v>
      </c>
      <c r="Z572" s="38">
        <f>(Таблица2[[#This Row],[Текущий баланс кредитов]]-AVERAGE(P:P))/STDEV(P:P)</f>
        <v>0.99191057727973742</v>
      </c>
      <c r="AA572" s="38">
        <f>(Таблица2[[#This Row],[Максимальный выданный кредит]]-AVERAGE(Q:Q))/STDEV(Q:Q)</f>
        <v>2.661380903804628E-2</v>
      </c>
    </row>
    <row r="573" spans="1:27" x14ac:dyDescent="0.2">
      <c r="A573" s="8">
        <v>837</v>
      </c>
      <c r="B573" s="8" t="s">
        <v>857</v>
      </c>
      <c r="C573" s="8" t="s">
        <v>16</v>
      </c>
      <c r="D573" s="21">
        <v>280852</v>
      </c>
      <c r="E573" s="8" t="s">
        <v>17</v>
      </c>
      <c r="F573" s="8">
        <v>738</v>
      </c>
      <c r="G573" s="22">
        <v>1585930</v>
      </c>
      <c r="H573" s="8" t="s">
        <v>22</v>
      </c>
      <c r="I573" s="8" t="s">
        <v>19</v>
      </c>
      <c r="J573" s="8" t="s">
        <v>23</v>
      </c>
      <c r="K573" s="23">
        <v>28811.03</v>
      </c>
      <c r="L573">
        <v>7.7</v>
      </c>
      <c r="M573" s="8"/>
      <c r="N573" s="8">
        <v>13</v>
      </c>
      <c r="O573" s="8">
        <v>0</v>
      </c>
      <c r="P573" s="8">
        <v>276602</v>
      </c>
      <c r="Q573" s="8">
        <v>423654</v>
      </c>
      <c r="R573" s="8">
        <f>(Таблица2[[#This Row],[Кредитный рейтинг]]-MIN(F:F))/(MAX(F:F)-MIN(F:F))</f>
        <v>0.92121212121212126</v>
      </c>
      <c r="S573">
        <f>(Таблица2[[#This Row],[Срок кредитной истории (лет)]]-MIN(L:L))/(MAX(L:L)-MIN(L:L))</f>
        <v>7.0175438596491224E-2</v>
      </c>
      <c r="T573" s="8">
        <f>(Таблица2[[#This Row],[Срок с последнего нарушения кредитного договора (мес.)]]-MIN(M:M))/(MAX(M:M)-MIN(M:M))</f>
        <v>0</v>
      </c>
      <c r="U573">
        <f>(Таблица2[[#This Row],[Количество кредитных карт]]-MIN(N:N))/(MAX(N:N)-MIN(N:N))</f>
        <v>0.26829268292682928</v>
      </c>
      <c r="V573" s="37">
        <f>(Таблица2[[#This Row],[Число нарушений кредитных договоров]]-MIN(O:O))/(MAX(O:O)-MIN(O:O))</f>
        <v>0</v>
      </c>
      <c r="W573" s="37">
        <f>((Таблица2[[#This Row],[Размер кредита]]-AVERAGE(D:D)))/STDEV(D:D)</f>
        <v>-0.16019204125297318</v>
      </c>
      <c r="X573" s="37">
        <f>((Таблица2[[#This Row],[Годовой доход]]-AVERAGE(G:G)))/STDEV(G:G)</f>
        <v>0.28222681497280694</v>
      </c>
      <c r="Y573" s="38">
        <f>(Таблица2[[#This Row],[Годовой доход]]-AVERAGE(G:G))/STDEV(G:G)</f>
        <v>0.28222681497280694</v>
      </c>
      <c r="Z573" s="38">
        <f>(Таблица2[[#This Row],[Текущий баланс кредитов]]-AVERAGE(P:P))/STDEV(P:P)</f>
        <v>1.4584780046931251E-2</v>
      </c>
      <c r="AA573" s="38">
        <f>(Таблица2[[#This Row],[Максимальный выданный кредит]]-AVERAGE(Q:Q))/STDEV(Q:Q)</f>
        <v>-7.0979399523724174E-2</v>
      </c>
    </row>
    <row r="574" spans="1:27" x14ac:dyDescent="0.2">
      <c r="A574" s="7">
        <v>839</v>
      </c>
      <c r="B574" s="7" t="s">
        <v>858</v>
      </c>
      <c r="C574" s="7" t="s">
        <v>16</v>
      </c>
      <c r="D574" s="18">
        <v>386694</v>
      </c>
      <c r="E574" s="7" t="s">
        <v>17</v>
      </c>
      <c r="F574" s="7">
        <v>740</v>
      </c>
      <c r="G574" s="19">
        <v>1726910</v>
      </c>
      <c r="H574" s="7" t="s">
        <v>22</v>
      </c>
      <c r="I574" s="7" t="s">
        <v>32</v>
      </c>
      <c r="J574" s="7" t="s">
        <v>23</v>
      </c>
      <c r="K574" s="20">
        <v>17412.93</v>
      </c>
      <c r="L574">
        <v>15.4</v>
      </c>
      <c r="M574" s="7">
        <v>77</v>
      </c>
      <c r="N574" s="7">
        <v>8</v>
      </c>
      <c r="O574" s="7">
        <v>0</v>
      </c>
      <c r="P574" s="7">
        <v>298756</v>
      </c>
      <c r="Q574" s="7">
        <v>353694</v>
      </c>
      <c r="R574" s="8">
        <f>(Таблица2[[#This Row],[Кредитный рейтинг]]-MIN(F:F))/(MAX(F:F)-MIN(F:F))</f>
        <v>0.93333333333333335</v>
      </c>
      <c r="S574">
        <f>(Таблица2[[#This Row],[Срок кредитной истории (лет)]]-MIN(L:L))/(MAX(L:L)-MIN(L:L))</f>
        <v>0.23903508771929824</v>
      </c>
      <c r="T574" s="8">
        <f>(Таблица2[[#This Row],[Срок с последнего нарушения кредитного договора (мес.)]]-MIN(M:M))/(MAX(M:M)-MIN(M:M))</f>
        <v>0.93902439024390238</v>
      </c>
      <c r="U574">
        <f>(Таблица2[[#This Row],[Количество кредитных карт]]-MIN(N:N))/(MAX(N:N)-MIN(N:N))</f>
        <v>0.14634146341463414</v>
      </c>
      <c r="V574" s="37">
        <f>(Таблица2[[#This Row],[Число нарушений кредитных договоров]]-MIN(O:O))/(MAX(O:O)-MIN(O:O))</f>
        <v>0</v>
      </c>
      <c r="W574" s="37">
        <f>((Таблица2[[#This Row],[Размер кредита]]-AVERAGE(D:D)))/STDEV(D:D)</f>
        <v>0.40559392645003839</v>
      </c>
      <c r="X574" s="37">
        <f>((Таблица2[[#This Row],[Годовой доход]]-AVERAGE(G:G)))/STDEV(G:G)</f>
        <v>0.4531335520355414</v>
      </c>
      <c r="Y574" s="38">
        <f>(Таблица2[[#This Row],[Годовой доход]]-AVERAGE(G:G))/STDEV(G:G)</f>
        <v>0.4531335520355414</v>
      </c>
      <c r="Z574" s="38">
        <f>(Таблица2[[#This Row],[Текущий баланс кредитов]]-AVERAGE(P:P))/STDEV(P:P)</f>
        <v>8.9942661251365325E-2</v>
      </c>
      <c r="AA574" s="38">
        <f>(Таблица2[[#This Row],[Максимальный выданный кредит]]-AVERAGE(Q:Q))/STDEV(Q:Q)</f>
        <v>-8.846271895510438E-2</v>
      </c>
    </row>
    <row r="575" spans="1:27" x14ac:dyDescent="0.2">
      <c r="A575" s="8">
        <v>841</v>
      </c>
      <c r="B575" s="8" t="s">
        <v>859</v>
      </c>
      <c r="C575" s="8" t="s">
        <v>16</v>
      </c>
      <c r="D575" s="21">
        <v>224092</v>
      </c>
      <c r="E575" s="8" t="s">
        <v>17</v>
      </c>
      <c r="F575" s="8">
        <v>721</v>
      </c>
      <c r="G575" s="22">
        <v>696730</v>
      </c>
      <c r="H575" s="8" t="s">
        <v>49</v>
      </c>
      <c r="I575" s="8" t="s">
        <v>32</v>
      </c>
      <c r="J575" s="8" t="s">
        <v>23</v>
      </c>
      <c r="K575" s="23">
        <v>10683.13</v>
      </c>
      <c r="L575">
        <v>6.4</v>
      </c>
      <c r="M575" s="8"/>
      <c r="N575" s="8">
        <v>7</v>
      </c>
      <c r="O575" s="8">
        <v>0</v>
      </c>
      <c r="P575" s="8">
        <v>119377</v>
      </c>
      <c r="Q575" s="8">
        <v>219736</v>
      </c>
      <c r="R575" s="8">
        <f>(Таблица2[[#This Row],[Кредитный рейтинг]]-MIN(F:F))/(MAX(F:F)-MIN(F:F))</f>
        <v>0.81818181818181823</v>
      </c>
      <c r="S575">
        <f>(Таблица2[[#This Row],[Срок кредитной истории (лет)]]-MIN(L:L))/(MAX(L:L)-MIN(L:L))</f>
        <v>4.1666666666666671E-2</v>
      </c>
      <c r="T575" s="8">
        <f>(Таблица2[[#This Row],[Срок с последнего нарушения кредитного договора (мес.)]]-MIN(M:M))/(MAX(M:M)-MIN(M:M))</f>
        <v>0</v>
      </c>
      <c r="U575">
        <f>(Таблица2[[#This Row],[Количество кредитных карт]]-MIN(N:N))/(MAX(N:N)-MIN(N:N))</f>
        <v>0.12195121951219512</v>
      </c>
      <c r="V575" s="37">
        <f>(Таблица2[[#This Row],[Число нарушений кредитных договоров]]-MIN(O:O))/(MAX(O:O)-MIN(O:O))</f>
        <v>0</v>
      </c>
      <c r="W575" s="37">
        <f>((Таблица2[[#This Row],[Размер кредита]]-AVERAGE(D:D)))/STDEV(D:D)</f>
        <v>-0.46360667369399788</v>
      </c>
      <c r="X575" s="37">
        <f>((Таблица2[[#This Row],[Годовой доход]]-AVERAGE(G:G)))/STDEV(G:G)</f>
        <v>-0.79572942418298453</v>
      </c>
      <c r="Y575" s="38">
        <f>(Таблица2[[#This Row],[Годовой доход]]-AVERAGE(G:G))/STDEV(G:G)</f>
        <v>-0.79572942418298453</v>
      </c>
      <c r="Z575" s="38">
        <f>(Таблица2[[#This Row],[Текущий баланс кредитов]]-AVERAGE(P:P))/STDEV(P:P)</f>
        <v>-0.52022351066206696</v>
      </c>
      <c r="AA575" s="38">
        <f>(Таблица2[[#This Row],[Максимальный выданный кредит]]-AVERAGE(Q:Q))/STDEV(Q:Q)</f>
        <v>-0.1219394271367629</v>
      </c>
    </row>
    <row r="576" spans="1:27" x14ac:dyDescent="0.2">
      <c r="A576" s="8">
        <v>842</v>
      </c>
      <c r="B576" s="8" t="s">
        <v>860</v>
      </c>
      <c r="C576" s="8" t="s">
        <v>16</v>
      </c>
      <c r="D576" s="21">
        <v>65912</v>
      </c>
      <c r="E576" s="8" t="s">
        <v>17</v>
      </c>
      <c r="F576" s="8">
        <v>732</v>
      </c>
      <c r="G576" s="22">
        <v>948575</v>
      </c>
      <c r="H576" s="8" t="s">
        <v>74</v>
      </c>
      <c r="I576" s="8" t="s">
        <v>25</v>
      </c>
      <c r="J576" s="8" t="s">
        <v>23</v>
      </c>
      <c r="K576" s="23">
        <v>4956.34</v>
      </c>
      <c r="L576">
        <v>15.4</v>
      </c>
      <c r="M576" s="8">
        <v>15</v>
      </c>
      <c r="N576" s="8">
        <v>8</v>
      </c>
      <c r="O576" s="8">
        <v>0</v>
      </c>
      <c r="P576" s="8">
        <v>159486</v>
      </c>
      <c r="Q576" s="8">
        <v>721402</v>
      </c>
      <c r="R576" s="8">
        <f>(Таблица2[[#This Row],[Кредитный рейтинг]]-MIN(F:F))/(MAX(F:F)-MIN(F:F))</f>
        <v>0.88484848484848488</v>
      </c>
      <c r="S576">
        <f>(Таблица2[[#This Row],[Срок кредитной истории (лет)]]-MIN(L:L))/(MAX(L:L)-MIN(L:L))</f>
        <v>0.23903508771929824</v>
      </c>
      <c r="T576" s="8">
        <f>(Таблица2[[#This Row],[Срок с последнего нарушения кредитного договора (мес.)]]-MIN(M:M))/(MAX(M:M)-MIN(M:M))</f>
        <v>0.18292682926829268</v>
      </c>
      <c r="U576">
        <f>(Таблица2[[#This Row],[Количество кредитных карт]]-MIN(N:N))/(MAX(N:N)-MIN(N:N))</f>
        <v>0.14634146341463414</v>
      </c>
      <c r="V576" s="37">
        <f>(Таблица2[[#This Row],[Число нарушений кредитных договоров]]-MIN(O:O))/(MAX(O:O)-MIN(O:O))</f>
        <v>0</v>
      </c>
      <c r="W576" s="37">
        <f>((Таблица2[[#This Row],[Размер кредита]]-AVERAGE(D:D)))/STDEV(D:D)</f>
        <v>-1.3091691571246054</v>
      </c>
      <c r="X576" s="37">
        <f>((Таблица2[[#This Row],[Годовой доход]]-AVERAGE(G:G)))/STDEV(G:G)</f>
        <v>-0.49042365602037741</v>
      </c>
      <c r="Y576" s="38">
        <f>(Таблица2[[#This Row],[Годовой доход]]-AVERAGE(G:G))/STDEV(G:G)</f>
        <v>-0.49042365602037741</v>
      </c>
      <c r="Z576" s="38">
        <f>(Таблица2[[#This Row],[Текущий баланс кредитов]]-AVERAGE(P:P))/STDEV(P:P)</f>
        <v>-0.38379084580566875</v>
      </c>
      <c r="AA576" s="38">
        <f>(Таблица2[[#This Row],[Максимальный выданный кредит]]-AVERAGE(Q:Q))/STDEV(Q:Q)</f>
        <v>3.4291681442946047E-3</v>
      </c>
    </row>
    <row r="577" spans="1:27" x14ac:dyDescent="0.2">
      <c r="A577" s="8">
        <v>843</v>
      </c>
      <c r="B577" s="24" t="s">
        <v>861</v>
      </c>
      <c r="C577" s="8" t="s">
        <v>34</v>
      </c>
      <c r="D577" s="21">
        <v>177144</v>
      </c>
      <c r="E577" s="8" t="s">
        <v>17</v>
      </c>
      <c r="F577" s="8">
        <v>675</v>
      </c>
      <c r="G577" s="22">
        <v>705394</v>
      </c>
      <c r="H577" s="8" t="s">
        <v>74</v>
      </c>
      <c r="I577" s="8" t="s">
        <v>32</v>
      </c>
      <c r="J577" s="8" t="s">
        <v>23</v>
      </c>
      <c r="K577" s="23">
        <v>19221.919999999998</v>
      </c>
      <c r="L577">
        <v>18.5</v>
      </c>
      <c r="M577" s="8">
        <v>17</v>
      </c>
      <c r="N577" s="8">
        <v>8</v>
      </c>
      <c r="O577" s="8">
        <v>0</v>
      </c>
      <c r="P577" s="8">
        <v>72523</v>
      </c>
      <c r="Q577" s="8">
        <v>174218</v>
      </c>
      <c r="R577" s="8">
        <f>(Таблица2[[#This Row],[Кредитный рейтинг]]-MIN(F:F))/(MAX(F:F)-MIN(F:F))</f>
        <v>0.53939393939393943</v>
      </c>
      <c r="S577">
        <f>(Таблица2[[#This Row],[Срок кредитной истории (лет)]]-MIN(L:L))/(MAX(L:L)-MIN(L:L))</f>
        <v>0.30701754385964913</v>
      </c>
      <c r="T577" s="8">
        <f>(Таблица2[[#This Row],[Срок с последнего нарушения кредитного договора (мес.)]]-MIN(M:M))/(MAX(M:M)-MIN(M:M))</f>
        <v>0.2073170731707317</v>
      </c>
      <c r="U577">
        <f>(Таблица2[[#This Row],[Количество кредитных карт]]-MIN(N:N))/(MAX(N:N)-MIN(N:N))</f>
        <v>0.14634146341463414</v>
      </c>
      <c r="V577" s="37">
        <f>(Таблица2[[#This Row],[Число нарушений кредитных договоров]]-MIN(O:O))/(MAX(O:O)-MIN(O:O))</f>
        <v>0</v>
      </c>
      <c r="W577" s="37">
        <f>((Таблица2[[#This Row],[Размер кредита]]-AVERAGE(D:D)))/STDEV(D:D)</f>
        <v>-0.71457055959676785</v>
      </c>
      <c r="X577" s="37">
        <f>((Таблица2[[#This Row],[Годовой доход]]-AVERAGE(G:G)))/STDEV(G:G)</f>
        <v>-0.78522626082710767</v>
      </c>
      <c r="Y577" s="38">
        <f>(Таблица2[[#This Row],[Годовой доход]]-AVERAGE(G:G))/STDEV(G:G)</f>
        <v>-0.78522626082710767</v>
      </c>
      <c r="Z577" s="38">
        <f>(Таблица2[[#This Row],[Текущий баланс кредитов]]-AVERAGE(P:P))/STDEV(P:P)</f>
        <v>-0.67959961276338299</v>
      </c>
      <c r="AA577" s="38">
        <f>(Таблица2[[#This Row],[Максимальный выданный кредит]]-AVERAGE(Q:Q))/STDEV(Q:Q)</f>
        <v>-0.13331458056554454</v>
      </c>
    </row>
    <row r="578" spans="1:27" x14ac:dyDescent="0.2">
      <c r="A578" s="8">
        <v>844</v>
      </c>
      <c r="B578" s="8" t="s">
        <v>862</v>
      </c>
      <c r="C578" s="8" t="s">
        <v>34</v>
      </c>
      <c r="D578" s="21">
        <v>94908</v>
      </c>
      <c r="E578" s="8" t="s">
        <v>17</v>
      </c>
      <c r="F578" s="8">
        <v>738</v>
      </c>
      <c r="G578" s="22">
        <v>768170</v>
      </c>
      <c r="H578" s="8" t="s">
        <v>55</v>
      </c>
      <c r="I578" s="8" t="s">
        <v>32</v>
      </c>
      <c r="J578" s="8" t="s">
        <v>23</v>
      </c>
      <c r="K578" s="23">
        <v>5281.24</v>
      </c>
      <c r="L578">
        <v>21.4</v>
      </c>
      <c r="M578" s="8"/>
      <c r="N578" s="8">
        <v>10</v>
      </c>
      <c r="O578" s="8">
        <v>0</v>
      </c>
      <c r="P578" s="8">
        <v>213579</v>
      </c>
      <c r="Q578" s="8">
        <v>353782</v>
      </c>
      <c r="R578" s="8">
        <f>(Таблица2[[#This Row],[Кредитный рейтинг]]-MIN(F:F))/(MAX(F:F)-MIN(F:F))</f>
        <v>0.92121212121212126</v>
      </c>
      <c r="S578">
        <f>(Таблица2[[#This Row],[Срок кредитной истории (лет)]]-MIN(L:L))/(MAX(L:L)-MIN(L:L))</f>
        <v>0.37061403508771923</v>
      </c>
      <c r="T578" s="8">
        <f>(Таблица2[[#This Row],[Срок с последнего нарушения кредитного договора (мес.)]]-MIN(M:M))/(MAX(M:M)-MIN(M:M))</f>
        <v>0</v>
      </c>
      <c r="U578">
        <f>(Таблица2[[#This Row],[Количество кредитных карт]]-MIN(N:N))/(MAX(N:N)-MIN(N:N))</f>
        <v>0.1951219512195122</v>
      </c>
      <c r="V578" s="37">
        <f>(Таблица2[[#This Row],[Число нарушений кредитных договоров]]-MIN(O:O))/(MAX(O:O)-MIN(O:O))</f>
        <v>0</v>
      </c>
      <c r="W578" s="37">
        <f>((Таблица2[[#This Row],[Размер кредита]]-AVERAGE(D:D)))/STDEV(D:D)</f>
        <v>-1.154168968924113</v>
      </c>
      <c r="X578" s="37">
        <f>((Таблица2[[#This Row],[Годовой доход]]-AVERAGE(G:G)))/STDEV(G:G)</f>
        <v>-0.70912439300294661</v>
      </c>
      <c r="Y578" s="38">
        <f>(Таблица2[[#This Row],[Годовой доход]]-AVERAGE(G:G))/STDEV(G:G)</f>
        <v>-0.70912439300294661</v>
      </c>
      <c r="Z578" s="38">
        <f>(Таблица2[[#This Row],[Текущий баланс кредитов]]-AVERAGE(P:P))/STDEV(P:P)</f>
        <v>-0.19979094204149739</v>
      </c>
      <c r="AA578" s="38">
        <f>(Таблица2[[#This Row],[Максимальный выданный кредит]]-AVERAGE(Q:Q))/STDEV(Q:Q)</f>
        <v>-8.8440727358335344E-2</v>
      </c>
    </row>
    <row r="579" spans="1:27" x14ac:dyDescent="0.2">
      <c r="A579" s="7">
        <v>847</v>
      </c>
      <c r="B579" s="7" t="s">
        <v>863</v>
      </c>
      <c r="C579" s="7" t="s">
        <v>16</v>
      </c>
      <c r="D579" s="18">
        <v>220770</v>
      </c>
      <c r="E579" s="7" t="s">
        <v>17</v>
      </c>
      <c r="F579" s="7">
        <v>741</v>
      </c>
      <c r="G579" s="19">
        <v>591071</v>
      </c>
      <c r="H579" s="7" t="s">
        <v>55</v>
      </c>
      <c r="I579" s="7" t="s">
        <v>32</v>
      </c>
      <c r="J579" s="7" t="s">
        <v>23</v>
      </c>
      <c r="K579" s="20">
        <v>12067.66</v>
      </c>
      <c r="L579">
        <v>15.9</v>
      </c>
      <c r="M579" s="7"/>
      <c r="N579" s="7">
        <v>7</v>
      </c>
      <c r="O579" s="7">
        <v>0</v>
      </c>
      <c r="P579" s="7">
        <v>393585</v>
      </c>
      <c r="Q579" s="7">
        <v>525646</v>
      </c>
      <c r="R579" s="8">
        <f>(Таблица2[[#This Row],[Кредитный рейтинг]]-MIN(F:F))/(MAX(F:F)-MIN(F:F))</f>
        <v>0.93939393939393945</v>
      </c>
      <c r="S579">
        <f>(Таблица2[[#This Row],[Срок кредитной истории (лет)]]-MIN(L:L))/(MAX(L:L)-MIN(L:L))</f>
        <v>0.25</v>
      </c>
      <c r="T579" s="8">
        <f>(Таблица2[[#This Row],[Срок с последнего нарушения кредитного договора (мес.)]]-MIN(M:M))/(MAX(M:M)-MIN(M:M))</f>
        <v>0</v>
      </c>
      <c r="U579">
        <f>(Таблица2[[#This Row],[Количество кредитных карт]]-MIN(N:N))/(MAX(N:N)-MIN(N:N))</f>
        <v>0.12195121951219512</v>
      </c>
      <c r="V579" s="37">
        <f>(Таблица2[[#This Row],[Число нарушений кредитных договоров]]-MIN(O:O))/(MAX(O:O)-MIN(O:O))</f>
        <v>0</v>
      </c>
      <c r="W579" s="37">
        <f>((Таблица2[[#This Row],[Размер кредита]]-AVERAGE(D:D)))/STDEV(D:D)</f>
        <v>-0.48136466187174776</v>
      </c>
      <c r="X579" s="37">
        <f>((Таблица2[[#This Row],[Годовой доход]]-AVERAGE(G:G)))/STDEV(G:G)</f>
        <v>-0.92381734396814175</v>
      </c>
      <c r="Y579" s="38">
        <f>(Таблица2[[#This Row],[Годовой доход]]-AVERAGE(G:G))/STDEV(G:G)</f>
        <v>-0.92381734396814175</v>
      </c>
      <c r="Z579" s="38">
        <f>(Таблица2[[#This Row],[Текущий баланс кредитов]]-AVERAGE(P:P))/STDEV(P:P)</f>
        <v>0.4125080000947019</v>
      </c>
      <c r="AA579" s="38">
        <f>(Таблица2[[#This Row],[Максимальный выданный кредит]]-AVERAGE(Q:Q))/STDEV(Q:Q)</f>
        <v>-4.5491138868416423E-2</v>
      </c>
    </row>
    <row r="580" spans="1:27" x14ac:dyDescent="0.2">
      <c r="A580" s="8">
        <v>848</v>
      </c>
      <c r="B580" s="8" t="s">
        <v>864</v>
      </c>
      <c r="C580" s="8" t="s">
        <v>16</v>
      </c>
      <c r="D580" s="21">
        <v>568414</v>
      </c>
      <c r="E580" s="8" t="s">
        <v>28</v>
      </c>
      <c r="F580" s="8">
        <v>717</v>
      </c>
      <c r="G580" s="22">
        <v>1116744</v>
      </c>
      <c r="H580" s="8" t="s">
        <v>29</v>
      </c>
      <c r="I580" s="8" t="s">
        <v>19</v>
      </c>
      <c r="J580" s="8" t="s">
        <v>23</v>
      </c>
      <c r="K580" s="23">
        <v>12656.47</v>
      </c>
      <c r="L580">
        <v>22.3</v>
      </c>
      <c r="M580" s="8"/>
      <c r="N580" s="8">
        <v>8</v>
      </c>
      <c r="O580" s="8">
        <v>0</v>
      </c>
      <c r="P580" s="8">
        <v>598044</v>
      </c>
      <c r="Q580" s="8">
        <v>969826</v>
      </c>
      <c r="R580" s="8">
        <f>(Таблица2[[#This Row],[Кредитный рейтинг]]-MIN(F:F))/(MAX(F:F)-MIN(F:F))</f>
        <v>0.79393939393939394</v>
      </c>
      <c r="S580">
        <f>(Таблица2[[#This Row],[Срок кредитной истории (лет)]]-MIN(L:L))/(MAX(L:L)-MIN(L:L))</f>
        <v>0.39035087719298245</v>
      </c>
      <c r="T580" s="8">
        <f>(Таблица2[[#This Row],[Срок с последнего нарушения кредитного договора (мес.)]]-MIN(M:M))/(MAX(M:M)-MIN(M:M))</f>
        <v>0</v>
      </c>
      <c r="U580">
        <f>(Таблица2[[#This Row],[Количество кредитных карт]]-MIN(N:N))/(MAX(N:N)-MIN(N:N))</f>
        <v>0.14634146341463414</v>
      </c>
      <c r="V580" s="37">
        <f>(Таблица2[[#This Row],[Число нарушений кредитных договоров]]-MIN(O:O))/(MAX(O:O)-MIN(O:O))</f>
        <v>0</v>
      </c>
      <c r="W580" s="37">
        <f>((Таблица2[[#This Row],[Размер кредита]]-AVERAGE(D:D)))/STDEV(D:D)</f>
        <v>1.3769911605441716</v>
      </c>
      <c r="X580" s="37">
        <f>((Таблица2[[#This Row],[Годовой доход]]-AVERAGE(G:G)))/STDEV(G:G)</f>
        <v>-0.28655633395268698</v>
      </c>
      <c r="Y580" s="38">
        <f>(Таблица2[[#This Row],[Годовой доход]]-AVERAGE(G:G))/STDEV(G:G)</f>
        <v>-0.28655633395268698</v>
      </c>
      <c r="Z580" s="38">
        <f>(Таблица2[[#This Row],[Текущий баланс кредитов]]-AVERAGE(P:P))/STDEV(P:P)</f>
        <v>1.1079849809188143</v>
      </c>
      <c r="AA580" s="38">
        <f>(Таблица2[[#This Row],[Максимальный выданный кредит]]-AVERAGE(Q:Q))/STDEV(Q:Q)</f>
        <v>6.5511445823271106E-2</v>
      </c>
    </row>
    <row r="581" spans="1:27" x14ac:dyDescent="0.2">
      <c r="A581" s="8">
        <v>849</v>
      </c>
      <c r="B581" s="24" t="s">
        <v>865</v>
      </c>
      <c r="C581" s="8" t="s">
        <v>16</v>
      </c>
      <c r="D581" s="21">
        <v>380512</v>
      </c>
      <c r="E581" s="8" t="s">
        <v>17</v>
      </c>
      <c r="F581" s="8">
        <v>728</v>
      </c>
      <c r="G581" s="22">
        <v>948594</v>
      </c>
      <c r="H581" s="8" t="s">
        <v>18</v>
      </c>
      <c r="I581" s="8" t="s">
        <v>19</v>
      </c>
      <c r="J581" s="8" t="s">
        <v>23</v>
      </c>
      <c r="K581" s="23">
        <v>22845.22</v>
      </c>
      <c r="L581">
        <v>14</v>
      </c>
      <c r="M581" s="8">
        <v>20</v>
      </c>
      <c r="N581" s="8">
        <v>27</v>
      </c>
      <c r="O581" s="8">
        <v>0</v>
      </c>
      <c r="P581" s="8">
        <v>348061</v>
      </c>
      <c r="Q581" s="8">
        <v>907676</v>
      </c>
      <c r="R581" s="8">
        <f>(Таблица2[[#This Row],[Кредитный рейтинг]]-MIN(F:F))/(MAX(F:F)-MIN(F:F))</f>
        <v>0.8606060606060606</v>
      </c>
      <c r="S581">
        <f>(Таблица2[[#This Row],[Срок кредитной истории (лет)]]-MIN(L:L))/(MAX(L:L)-MIN(L:L))</f>
        <v>0.20833333333333331</v>
      </c>
      <c r="T581" s="8">
        <f>(Таблица2[[#This Row],[Срок с последнего нарушения кредитного договора (мес.)]]-MIN(M:M))/(MAX(M:M)-MIN(M:M))</f>
        <v>0.24390243902439024</v>
      </c>
      <c r="U581">
        <f>(Таблица2[[#This Row],[Количество кредитных карт]]-MIN(N:N))/(MAX(N:N)-MIN(N:N))</f>
        <v>0.6097560975609756</v>
      </c>
      <c r="V581" s="37">
        <f>(Таблица2[[#This Row],[Число нарушений кредитных договоров]]-MIN(O:O))/(MAX(O:O)-MIN(O:O))</f>
        <v>0</v>
      </c>
      <c r="W581" s="37">
        <f>((Таблица2[[#This Row],[Размер кредита]]-AVERAGE(D:D)))/STDEV(D:D)</f>
        <v>0.3725476040795237</v>
      </c>
      <c r="X581" s="37">
        <f>((Таблица2[[#This Row],[Годовой доход]]-AVERAGE(G:G)))/STDEV(G:G)</f>
        <v>-0.49040062276740398</v>
      </c>
      <c r="Y581" s="38">
        <f>(Таблица2[[#This Row],[Годовой доход]]-AVERAGE(G:G))/STDEV(G:G)</f>
        <v>-0.49040062276740398</v>
      </c>
      <c r="Z581" s="38">
        <f>(Таблица2[[#This Row],[Текущий баланс кредитов]]-AVERAGE(P:P))/STDEV(P:P)</f>
        <v>0.25765595604167957</v>
      </c>
      <c r="AA581" s="38">
        <f>(Таблица2[[#This Row],[Максимальный выданный кредит]]-AVERAGE(Q:Q))/STDEV(Q:Q)</f>
        <v>4.9979880605142468E-2</v>
      </c>
    </row>
    <row r="582" spans="1:27" x14ac:dyDescent="0.2">
      <c r="A582" s="7">
        <v>851</v>
      </c>
      <c r="B582" s="7" t="s">
        <v>866</v>
      </c>
      <c r="C582" s="7" t="s">
        <v>16</v>
      </c>
      <c r="D582" s="18">
        <v>227722</v>
      </c>
      <c r="E582" s="7" t="s">
        <v>17</v>
      </c>
      <c r="F582" s="7">
        <v>673</v>
      </c>
      <c r="G582" s="19">
        <v>578892</v>
      </c>
      <c r="H582" s="7" t="s">
        <v>22</v>
      </c>
      <c r="I582" s="7" t="s">
        <v>32</v>
      </c>
      <c r="J582" s="7" t="s">
        <v>78</v>
      </c>
      <c r="K582" s="20">
        <v>13314.63</v>
      </c>
      <c r="L582">
        <v>22.6</v>
      </c>
      <c r="M582" s="7"/>
      <c r="N582" s="7">
        <v>11</v>
      </c>
      <c r="O582" s="7">
        <v>0</v>
      </c>
      <c r="P582" s="7">
        <v>167124</v>
      </c>
      <c r="Q582" s="7">
        <v>435798</v>
      </c>
      <c r="R582" s="8">
        <f>(Таблица2[[#This Row],[Кредитный рейтинг]]-MIN(F:F))/(MAX(F:F)-MIN(F:F))</f>
        <v>0.52727272727272723</v>
      </c>
      <c r="S582">
        <f>(Таблица2[[#This Row],[Срок кредитной истории (лет)]]-MIN(L:L))/(MAX(L:L)-MIN(L:L))</f>
        <v>0.39692982456140352</v>
      </c>
      <c r="T582" s="8">
        <f>(Таблица2[[#This Row],[Срок с последнего нарушения кредитного договора (мес.)]]-MIN(M:M))/(MAX(M:M)-MIN(M:M))</f>
        <v>0</v>
      </c>
      <c r="U582">
        <f>(Таблица2[[#This Row],[Количество кредитных карт]]-MIN(N:N))/(MAX(N:N)-MIN(N:N))</f>
        <v>0.21951219512195122</v>
      </c>
      <c r="V582" s="37">
        <f>(Таблица2[[#This Row],[Число нарушений кредитных договоров]]-MIN(O:O))/(MAX(O:O)-MIN(O:O))</f>
        <v>0</v>
      </c>
      <c r="W582" s="37">
        <f>((Таблица2[[#This Row],[Размер кредита]]-AVERAGE(D:D)))/STDEV(D:D)</f>
        <v>-0.44420224952625792</v>
      </c>
      <c r="X582" s="37">
        <f>((Таблица2[[#This Row],[Годовой доход]]-AVERAGE(G:G)))/STDEV(G:G)</f>
        <v>-0.93858165912410041</v>
      </c>
      <c r="Y582" s="38">
        <f>(Таблица2[[#This Row],[Годовой доход]]-AVERAGE(G:G))/STDEV(G:G)</f>
        <v>-0.93858165912410041</v>
      </c>
      <c r="Z582" s="38">
        <f>(Таблица2[[#This Row],[Текущий баланс кредитов]]-AVERAGE(P:P))/STDEV(P:P)</f>
        <v>-0.35780982672832529</v>
      </c>
      <c r="AA582" s="38">
        <f>(Таблица2[[#This Row],[Максимальный выданный кредит]]-AVERAGE(Q:Q))/STDEV(Q:Q)</f>
        <v>-6.7944559169597796E-2</v>
      </c>
    </row>
    <row r="583" spans="1:27" x14ac:dyDescent="0.2">
      <c r="A583" s="8">
        <v>852</v>
      </c>
      <c r="B583" s="8" t="s">
        <v>867</v>
      </c>
      <c r="C583" s="8" t="s">
        <v>16</v>
      </c>
      <c r="D583" s="21">
        <v>180290</v>
      </c>
      <c r="E583" s="8" t="s">
        <v>17</v>
      </c>
      <c r="F583" s="8">
        <v>741</v>
      </c>
      <c r="G583" s="22">
        <v>1297548</v>
      </c>
      <c r="H583" s="8" t="s">
        <v>49</v>
      </c>
      <c r="I583" s="8" t="s">
        <v>19</v>
      </c>
      <c r="J583" s="8" t="s">
        <v>23</v>
      </c>
      <c r="K583" s="23">
        <v>16976.12</v>
      </c>
      <c r="L583">
        <v>20.6</v>
      </c>
      <c r="M583" s="8"/>
      <c r="N583" s="8">
        <v>13</v>
      </c>
      <c r="O583" s="8">
        <v>1</v>
      </c>
      <c r="P583" s="8">
        <v>191159</v>
      </c>
      <c r="Q583" s="8">
        <v>799106</v>
      </c>
      <c r="R583" s="8">
        <f>(Таблица2[[#This Row],[Кредитный рейтинг]]-MIN(F:F))/(MAX(F:F)-MIN(F:F))</f>
        <v>0.93939393939393945</v>
      </c>
      <c r="S583">
        <f>(Таблица2[[#This Row],[Срок кредитной истории (лет)]]-MIN(L:L))/(MAX(L:L)-MIN(L:L))</f>
        <v>0.35307017543859653</v>
      </c>
      <c r="T583" s="8">
        <f>(Таблица2[[#This Row],[Срок с последнего нарушения кредитного договора (мес.)]]-MIN(M:M))/(MAX(M:M)-MIN(M:M))</f>
        <v>0</v>
      </c>
      <c r="U583">
        <f>(Таблица2[[#This Row],[Количество кредитных карт]]-MIN(N:N))/(MAX(N:N)-MIN(N:N))</f>
        <v>0.26829268292682928</v>
      </c>
      <c r="V583" s="37">
        <f>(Таблица2[[#This Row],[Число нарушений кредитных договоров]]-MIN(O:O))/(MAX(O:O)-MIN(O:O))</f>
        <v>0.14285714285714285</v>
      </c>
      <c r="W583" s="37">
        <f>((Таблица2[[#This Row],[Размер кредита]]-AVERAGE(D:D)))/STDEV(D:D)</f>
        <v>-0.69775339198472663</v>
      </c>
      <c r="X583" s="37">
        <f>((Таблица2[[#This Row],[Годовой доход]]-AVERAGE(G:G)))/STDEV(G:G)</f>
        <v>-6.7371898657676052E-2</v>
      </c>
      <c r="Y583" s="38">
        <f>(Таблица2[[#This Row],[Годовой доход]]-AVERAGE(G:G))/STDEV(G:G)</f>
        <v>-6.7371898657676052E-2</v>
      </c>
      <c r="Z583" s="38">
        <f>(Таблица2[[#This Row],[Текущий баланс кредитов]]-AVERAGE(P:P))/STDEV(P:P)</f>
        <v>-0.2760536348555902</v>
      </c>
      <c r="AA583" s="38">
        <f>(Таблица2[[#This Row],[Максимальный выданный кредит]]-AVERAGE(Q:Q))/STDEV(Q:Q)</f>
        <v>2.2847748091349603E-2</v>
      </c>
    </row>
    <row r="584" spans="1:27" x14ac:dyDescent="0.2">
      <c r="A584" s="8">
        <v>859</v>
      </c>
      <c r="B584" s="8" t="s">
        <v>868</v>
      </c>
      <c r="C584" s="8" t="s">
        <v>16</v>
      </c>
      <c r="D584" s="21">
        <v>134882</v>
      </c>
      <c r="E584" s="8" t="s">
        <v>17</v>
      </c>
      <c r="F584" s="8">
        <v>738</v>
      </c>
      <c r="G584" s="22">
        <v>990223</v>
      </c>
      <c r="H584" s="8" t="s">
        <v>31</v>
      </c>
      <c r="I584" s="8" t="s">
        <v>32</v>
      </c>
      <c r="J584" s="8" t="s">
        <v>23</v>
      </c>
      <c r="K584" s="23">
        <v>13780.51</v>
      </c>
      <c r="L584">
        <v>14</v>
      </c>
      <c r="M584" s="8">
        <v>30</v>
      </c>
      <c r="N584" s="8">
        <v>12</v>
      </c>
      <c r="O584" s="8">
        <v>0</v>
      </c>
      <c r="P584" s="8">
        <v>33326</v>
      </c>
      <c r="Q584" s="8">
        <v>85338</v>
      </c>
      <c r="R584" s="8">
        <f>(Таблица2[[#This Row],[Кредитный рейтинг]]-MIN(F:F))/(MAX(F:F)-MIN(F:F))</f>
        <v>0.92121212121212126</v>
      </c>
      <c r="S584">
        <f>(Таблица2[[#This Row],[Срок кредитной истории (лет)]]-MIN(L:L))/(MAX(L:L)-MIN(L:L))</f>
        <v>0.20833333333333331</v>
      </c>
      <c r="T584" s="8">
        <f>(Таблица2[[#This Row],[Срок с последнего нарушения кредитного договора (мес.)]]-MIN(M:M))/(MAX(M:M)-MIN(M:M))</f>
        <v>0.36585365853658536</v>
      </c>
      <c r="U584">
        <f>(Таблица2[[#This Row],[Количество кредитных карт]]-MIN(N:N))/(MAX(N:N)-MIN(N:N))</f>
        <v>0.24390243902439024</v>
      </c>
      <c r="V584" s="37">
        <f>(Таблица2[[#This Row],[Число нарушений кредитных договоров]]-MIN(O:O))/(MAX(O:O)-MIN(O:O))</f>
        <v>0</v>
      </c>
      <c r="W584" s="37">
        <f>((Таблица2[[#This Row],[Размер кредита]]-AVERAGE(D:D)))/STDEV(D:D)</f>
        <v>-0.94048509793754631</v>
      </c>
      <c r="X584" s="37">
        <f>((Таблица2[[#This Row],[Годовой доход]]-AVERAGE(G:G)))/STDEV(G:G)</f>
        <v>-0.43993476550265315</v>
      </c>
      <c r="Y584" s="38">
        <f>(Таблица2[[#This Row],[Годовой доход]]-AVERAGE(G:G))/STDEV(G:G)</f>
        <v>-0.43993476550265315</v>
      </c>
      <c r="Z584" s="38">
        <f>(Таблица2[[#This Row],[Текущий баланс кредитов]]-AVERAGE(P:P))/STDEV(P:P)</f>
        <v>-0.81293006638666554</v>
      </c>
      <c r="AA584" s="38">
        <f>(Таблица2[[#This Row],[Максимальный выданный кредит]]-AVERAGE(Q:Q))/STDEV(Q:Q)</f>
        <v>-0.15552609330226658</v>
      </c>
    </row>
    <row r="585" spans="1:27" x14ac:dyDescent="0.2">
      <c r="A585" s="7">
        <v>860</v>
      </c>
      <c r="B585" s="7" t="s">
        <v>869</v>
      </c>
      <c r="C585" s="7" t="s">
        <v>16</v>
      </c>
      <c r="D585" s="18">
        <v>79772</v>
      </c>
      <c r="E585" s="7" t="s">
        <v>17</v>
      </c>
      <c r="F585" s="7">
        <v>703</v>
      </c>
      <c r="G585" s="19">
        <v>1569381</v>
      </c>
      <c r="H585" s="7" t="s">
        <v>22</v>
      </c>
      <c r="I585" s="7" t="s">
        <v>25</v>
      </c>
      <c r="J585" s="7" t="s">
        <v>23</v>
      </c>
      <c r="K585" s="20">
        <v>33349.18</v>
      </c>
      <c r="L585">
        <v>24.5</v>
      </c>
      <c r="M585" s="7"/>
      <c r="N585" s="7">
        <v>19</v>
      </c>
      <c r="O585" s="7">
        <v>1</v>
      </c>
      <c r="P585" s="7">
        <v>1175549</v>
      </c>
      <c r="Q585" s="7">
        <v>1824614</v>
      </c>
      <c r="R585" s="8">
        <f>(Таблица2[[#This Row],[Кредитный рейтинг]]-MIN(F:F))/(MAX(F:F)-MIN(F:F))</f>
        <v>0.70909090909090911</v>
      </c>
      <c r="S585">
        <f>(Таблица2[[#This Row],[Срок кредитной истории (лет)]]-MIN(L:L))/(MAX(L:L)-MIN(L:L))</f>
        <v>0.43859649122807015</v>
      </c>
      <c r="T585" s="8">
        <f>(Таблица2[[#This Row],[Срок с последнего нарушения кредитного договора (мес.)]]-MIN(M:M))/(MAX(M:M)-MIN(M:M))</f>
        <v>0</v>
      </c>
      <c r="U585">
        <f>(Таблица2[[#This Row],[Количество кредитных карт]]-MIN(N:N))/(MAX(N:N)-MIN(N:N))</f>
        <v>0.41463414634146339</v>
      </c>
      <c r="V585" s="37">
        <f>(Таблица2[[#This Row],[Число нарушений кредитных договоров]]-MIN(O:O))/(MAX(O:O)-MIN(O:O))</f>
        <v>0.14285714285714285</v>
      </c>
      <c r="W585" s="37">
        <f>((Таблица2[[#This Row],[Размер кредита]]-AVERAGE(D:D)))/STDEV(D:D)</f>
        <v>-1.235079537575053</v>
      </c>
      <c r="X585" s="37">
        <f>((Таблица2[[#This Row],[Годовой доход]]-AVERAGE(G:G)))/STDEV(G:G)</f>
        <v>0.26216485163296305</v>
      </c>
      <c r="Y585" s="38">
        <f>(Таблица2[[#This Row],[Годовой доход]]-AVERAGE(G:G))/STDEV(G:G)</f>
        <v>0.26216485163296305</v>
      </c>
      <c r="Z585" s="38">
        <f>(Таблица2[[#This Row],[Текущий баланс кредитов]]-AVERAGE(P:P))/STDEV(P:P)</f>
        <v>3.0723956148886029</v>
      </c>
      <c r="AA585" s="38">
        <f>(Таблица2[[#This Row],[Максимальный выданный кредит]]-AVERAGE(Q:Q))/STDEV(Q:Q)</f>
        <v>0.27912682103926056</v>
      </c>
    </row>
    <row r="586" spans="1:27" x14ac:dyDescent="0.2">
      <c r="A586" s="8">
        <v>861</v>
      </c>
      <c r="B586" s="8" t="s">
        <v>870</v>
      </c>
      <c r="C586" s="8" t="s">
        <v>34</v>
      </c>
      <c r="D586" s="21">
        <v>216942</v>
      </c>
      <c r="E586" s="8" t="s">
        <v>17</v>
      </c>
      <c r="F586" s="8">
        <v>735</v>
      </c>
      <c r="G586" s="22">
        <v>599545</v>
      </c>
      <c r="H586" s="8" t="s">
        <v>22</v>
      </c>
      <c r="I586" s="8" t="s">
        <v>25</v>
      </c>
      <c r="J586" s="8" t="s">
        <v>78</v>
      </c>
      <c r="K586" s="23">
        <v>11691.27</v>
      </c>
      <c r="L586">
        <v>15.4</v>
      </c>
      <c r="M586" s="8"/>
      <c r="N586" s="8">
        <v>12</v>
      </c>
      <c r="O586" s="8">
        <v>1</v>
      </c>
      <c r="P586" s="8">
        <v>159296</v>
      </c>
      <c r="Q586" s="8">
        <v>312620</v>
      </c>
      <c r="R586" s="8">
        <f>(Таблица2[[#This Row],[Кредитный рейтинг]]-MIN(F:F))/(MAX(F:F)-MIN(F:F))</f>
        <v>0.90303030303030307</v>
      </c>
      <c r="S586">
        <f>(Таблица2[[#This Row],[Срок кредитной истории (лет)]]-MIN(L:L))/(MAX(L:L)-MIN(L:L))</f>
        <v>0.23903508771929824</v>
      </c>
      <c r="T586" s="8">
        <f>(Таблица2[[#This Row],[Срок с последнего нарушения кредитного договора (мес.)]]-MIN(M:M))/(MAX(M:M)-MIN(M:M))</f>
        <v>0</v>
      </c>
      <c r="U586">
        <f>(Таблица2[[#This Row],[Количество кредитных карт]]-MIN(N:N))/(MAX(N:N)-MIN(N:N))</f>
        <v>0.24390243902439024</v>
      </c>
      <c r="V586" s="37">
        <f>(Таблица2[[#This Row],[Число нарушений кредитных договоров]]-MIN(O:O))/(MAX(O:O)-MIN(O:O))</f>
        <v>0.14285714285714285</v>
      </c>
      <c r="W586" s="37">
        <f>((Таблица2[[#This Row],[Размер кредита]]-AVERAGE(D:D)))/STDEV(D:D)</f>
        <v>-0.5018275091759099</v>
      </c>
      <c r="X586" s="37">
        <f>((Таблица2[[#This Row],[Годовой доход]]-AVERAGE(G:G)))/STDEV(G:G)</f>
        <v>-0.91354451314199903</v>
      </c>
      <c r="Y586" s="38">
        <f>(Таблица2[[#This Row],[Годовой доход]]-AVERAGE(G:G))/STDEV(G:G)</f>
        <v>-0.91354451314199903</v>
      </c>
      <c r="Z586" s="38">
        <f>(Таблица2[[#This Row],[Текущий баланс кредитов]]-AVERAGE(P:P))/STDEV(P:P)</f>
        <v>-0.38443713981256783</v>
      </c>
      <c r="AA586" s="38">
        <f>(Таблица2[[#This Row],[Максимальный выданный кредит]]-AVERAGE(Q:Q))/STDEV(Q:Q)</f>
        <v>-9.8727296747049928E-2</v>
      </c>
    </row>
    <row r="587" spans="1:27" x14ac:dyDescent="0.2">
      <c r="A587" s="8">
        <v>862</v>
      </c>
      <c r="B587" s="8" t="s">
        <v>871</v>
      </c>
      <c r="C587" s="8" t="s">
        <v>16</v>
      </c>
      <c r="D587" s="21">
        <v>64856</v>
      </c>
      <c r="E587" s="8" t="s">
        <v>17</v>
      </c>
      <c r="F587" s="8">
        <v>722</v>
      </c>
      <c r="G587" s="22">
        <v>1306991</v>
      </c>
      <c r="H587" s="8" t="s">
        <v>22</v>
      </c>
      <c r="I587" s="8" t="s">
        <v>19</v>
      </c>
      <c r="J587" s="8" t="s">
        <v>20</v>
      </c>
      <c r="K587" s="23">
        <v>15139.2</v>
      </c>
      <c r="L587">
        <v>16.399999999999999</v>
      </c>
      <c r="M587" s="8">
        <v>31</v>
      </c>
      <c r="N587" s="8">
        <v>4</v>
      </c>
      <c r="O587" s="8">
        <v>0</v>
      </c>
      <c r="P587" s="8">
        <v>51813</v>
      </c>
      <c r="Q587" s="8">
        <v>69212</v>
      </c>
      <c r="R587" s="8">
        <f>(Таблица2[[#This Row],[Кредитный рейтинг]]-MIN(F:F))/(MAX(F:F)-MIN(F:F))</f>
        <v>0.82424242424242422</v>
      </c>
      <c r="S587">
        <f>(Таблица2[[#This Row],[Срок кредитной истории (лет)]]-MIN(L:L))/(MAX(L:L)-MIN(L:L))</f>
        <v>0.26096491228070173</v>
      </c>
      <c r="T587" s="8">
        <f>(Таблица2[[#This Row],[Срок с последнего нарушения кредитного договора (мес.)]]-MIN(M:M))/(MAX(M:M)-MIN(M:M))</f>
        <v>0.37804878048780488</v>
      </c>
      <c r="U587">
        <f>(Таблица2[[#This Row],[Количество кредитных карт]]-MIN(N:N))/(MAX(N:N)-MIN(N:N))</f>
        <v>4.878048780487805E-2</v>
      </c>
      <c r="V587" s="37">
        <f>(Таблица2[[#This Row],[Число нарушений кредитных договоров]]-MIN(O:O))/(MAX(O:O)-MIN(O:O))</f>
        <v>0</v>
      </c>
      <c r="W587" s="37">
        <f>((Таблица2[[#This Row],[Размер кредита]]-AVERAGE(D:D)))/STDEV(D:D)</f>
        <v>-1.3148140805188571</v>
      </c>
      <c r="X587" s="37">
        <f>((Таблица2[[#This Row],[Годовой доход]]-AVERAGE(G:G)))/STDEV(G:G)</f>
        <v>-5.5924371929889118E-2</v>
      </c>
      <c r="Y587" s="38">
        <f>(Таблица2[[#This Row],[Годовой доход]]-AVERAGE(G:G))/STDEV(G:G)</f>
        <v>-5.5924371929889118E-2</v>
      </c>
      <c r="Z587" s="38">
        <f>(Таблица2[[#This Row],[Текущий баланс кредитов]]-AVERAGE(P:P))/STDEV(P:P)</f>
        <v>-0.75004565951538393</v>
      </c>
      <c r="AA587" s="38">
        <f>(Таблица2[[#This Row],[Максимальный выданный кредит]]-AVERAGE(Q:Q))/STDEV(Q:Q)</f>
        <v>-0.15955605341019163</v>
      </c>
    </row>
    <row r="588" spans="1:27" x14ac:dyDescent="0.2">
      <c r="A588" s="7">
        <v>864</v>
      </c>
      <c r="B588" s="7" t="s">
        <v>872</v>
      </c>
      <c r="C588" s="7" t="s">
        <v>16</v>
      </c>
      <c r="D588" s="18">
        <v>195206</v>
      </c>
      <c r="E588" s="7" t="s">
        <v>17</v>
      </c>
      <c r="F588" s="7">
        <v>750</v>
      </c>
      <c r="G588" s="19">
        <v>1015588</v>
      </c>
      <c r="H588" s="7" t="s">
        <v>49</v>
      </c>
      <c r="I588" s="7" t="s">
        <v>19</v>
      </c>
      <c r="J588" s="7" t="s">
        <v>23</v>
      </c>
      <c r="K588" s="20">
        <v>12830.13</v>
      </c>
      <c r="L588">
        <v>22.2</v>
      </c>
      <c r="M588" s="7"/>
      <c r="N588" s="7">
        <v>9</v>
      </c>
      <c r="O588" s="7">
        <v>0</v>
      </c>
      <c r="P588" s="7">
        <v>236170</v>
      </c>
      <c r="Q588" s="7">
        <v>836286</v>
      </c>
      <c r="R588" s="8">
        <f>(Таблица2[[#This Row],[Кредитный рейтинг]]-MIN(F:F))/(MAX(F:F)-MIN(F:F))</f>
        <v>0.9939393939393939</v>
      </c>
      <c r="S588">
        <f>(Таблица2[[#This Row],[Срок кредитной истории (лет)]]-MIN(L:L))/(MAX(L:L)-MIN(L:L))</f>
        <v>0.38815789473684209</v>
      </c>
      <c r="T588" s="8">
        <f>(Таблица2[[#This Row],[Срок с последнего нарушения кредитного договора (мес.)]]-MIN(M:M))/(MAX(M:M)-MIN(M:M))</f>
        <v>0</v>
      </c>
      <c r="U588">
        <f>(Таблица2[[#This Row],[Количество кредитных карт]]-MIN(N:N))/(MAX(N:N)-MIN(N:N))</f>
        <v>0.17073170731707318</v>
      </c>
      <c r="V588" s="37">
        <f>(Таблица2[[#This Row],[Число нарушений кредитных договоров]]-MIN(O:O))/(MAX(O:O)-MIN(O:O))</f>
        <v>0</v>
      </c>
      <c r="W588" s="37">
        <f>((Таблица2[[#This Row],[Размер кредита]]-AVERAGE(D:D)))/STDEV(D:D)</f>
        <v>-0.61801884904092241</v>
      </c>
      <c r="X588" s="37">
        <f>((Таблица2[[#This Row],[Годовой доход]]-AVERAGE(G:G)))/STDEV(G:G)</f>
        <v>-0.40918537278314498</v>
      </c>
      <c r="Y588" s="38">
        <f>(Таблица2[[#This Row],[Годовой доход]]-AVERAGE(G:G))/STDEV(G:G)</f>
        <v>-0.40918537278314498</v>
      </c>
      <c r="Z588" s="38">
        <f>(Таблица2[[#This Row],[Текущий баланс кредитов]]-AVERAGE(P:P))/STDEV(P:P)</f>
        <v>-0.12294658462119543</v>
      </c>
      <c r="AA588" s="38">
        <f>(Таблица2[[#This Row],[Максимальный выданный кредит]]-AVERAGE(Q:Q))/STDEV(Q:Q)</f>
        <v>3.21391977262655E-2</v>
      </c>
    </row>
    <row r="589" spans="1:27" x14ac:dyDescent="0.2">
      <c r="A589" s="7">
        <v>866</v>
      </c>
      <c r="B589" s="7" t="s">
        <v>873</v>
      </c>
      <c r="C589" s="7" t="s">
        <v>34</v>
      </c>
      <c r="D589" s="18">
        <v>467632</v>
      </c>
      <c r="E589" s="7" t="s">
        <v>28</v>
      </c>
      <c r="F589" s="7">
        <v>726</v>
      </c>
      <c r="G589" s="19">
        <v>1148436</v>
      </c>
      <c r="H589" s="7" t="s">
        <v>22</v>
      </c>
      <c r="I589" s="7" t="s">
        <v>25</v>
      </c>
      <c r="J589" s="7" t="s">
        <v>23</v>
      </c>
      <c r="K589" s="20">
        <v>9857.39</v>
      </c>
      <c r="L589">
        <v>20.8</v>
      </c>
      <c r="M589" s="7">
        <v>5</v>
      </c>
      <c r="N589" s="7">
        <v>8</v>
      </c>
      <c r="O589" s="7">
        <v>0</v>
      </c>
      <c r="P589" s="7">
        <v>226708</v>
      </c>
      <c r="Q589" s="7">
        <v>418660</v>
      </c>
      <c r="R589" s="8">
        <f>(Таблица2[[#This Row],[Кредитный рейтинг]]-MIN(F:F))/(MAX(F:F)-MIN(F:F))</f>
        <v>0.84848484848484851</v>
      </c>
      <c r="S589">
        <f>(Таблица2[[#This Row],[Срок кредитной истории (лет)]]-MIN(L:L))/(MAX(L:L)-MIN(L:L))</f>
        <v>0.35745614035087719</v>
      </c>
      <c r="T589" s="8">
        <f>(Таблица2[[#This Row],[Срок с последнего нарушения кредитного договора (мес.)]]-MIN(M:M))/(MAX(M:M)-MIN(M:M))</f>
        <v>6.097560975609756E-2</v>
      </c>
      <c r="U589">
        <f>(Таблица2[[#This Row],[Количество кредитных карт]]-MIN(N:N))/(MAX(N:N)-MIN(N:N))</f>
        <v>0.14634146341463414</v>
      </c>
      <c r="V589" s="37">
        <f>(Таблица2[[#This Row],[Число нарушений кредитных договоров]]-MIN(O:O))/(MAX(O:O)-MIN(O:O))</f>
        <v>0</v>
      </c>
      <c r="W589" s="37">
        <f>((Таблица2[[#This Row],[Размер кредита]]-AVERAGE(D:D)))/STDEV(D:D)</f>
        <v>0.83825378410528251</v>
      </c>
      <c r="X589" s="37">
        <f>((Таблица2[[#This Row],[Годовой доход]]-AVERAGE(G:G)))/STDEV(G:G)</f>
        <v>-0.24813686799303186</v>
      </c>
      <c r="Y589" s="38">
        <f>(Таблица2[[#This Row],[Годовой доход]]-AVERAGE(G:G))/STDEV(G:G)</f>
        <v>-0.24813686799303186</v>
      </c>
      <c r="Z589" s="38">
        <f>(Таблица2[[#This Row],[Текущий баланс кредитов]]-AVERAGE(P:P))/STDEV(P:P)</f>
        <v>-0.15513202616477018</v>
      </c>
      <c r="AA589" s="38">
        <f>(Таблица2[[#This Row],[Максимальный выданный кредит]]-AVERAGE(Q:Q))/STDEV(Q:Q)</f>
        <v>-7.2227422640366717E-2</v>
      </c>
    </row>
    <row r="590" spans="1:27" x14ac:dyDescent="0.2">
      <c r="A590" s="7">
        <v>869</v>
      </c>
      <c r="B590" s="7" t="s">
        <v>874</v>
      </c>
      <c r="C590" s="7" t="s">
        <v>16</v>
      </c>
      <c r="D590" s="18">
        <v>555060</v>
      </c>
      <c r="E590" s="7" t="s">
        <v>17</v>
      </c>
      <c r="F590" s="7">
        <v>699</v>
      </c>
      <c r="G590" s="19">
        <v>1143610</v>
      </c>
      <c r="H590" s="7" t="s">
        <v>22</v>
      </c>
      <c r="I590" s="7" t="s">
        <v>19</v>
      </c>
      <c r="J590" s="7" t="s">
        <v>78</v>
      </c>
      <c r="K590" s="20">
        <v>15152.88</v>
      </c>
      <c r="L590">
        <v>14.8</v>
      </c>
      <c r="M590" s="7">
        <v>15</v>
      </c>
      <c r="N590" s="7">
        <v>6</v>
      </c>
      <c r="O590" s="7">
        <v>0</v>
      </c>
      <c r="P590" s="7">
        <v>28690</v>
      </c>
      <c r="Q590" s="7">
        <v>64262</v>
      </c>
      <c r="R590" s="8">
        <f>(Таблица2[[#This Row],[Кредитный рейтинг]]-MIN(F:F))/(MAX(F:F)-MIN(F:F))</f>
        <v>0.68484848484848482</v>
      </c>
      <c r="S590">
        <f>(Таблица2[[#This Row],[Срок кредитной истории (лет)]]-MIN(L:L))/(MAX(L:L)-MIN(L:L))</f>
        <v>0.22587719298245615</v>
      </c>
      <c r="T590" s="8">
        <f>(Таблица2[[#This Row],[Срок с последнего нарушения кредитного договора (мес.)]]-MIN(M:M))/(MAX(M:M)-MIN(M:M))</f>
        <v>0.18292682926829268</v>
      </c>
      <c r="U590">
        <f>(Таблица2[[#This Row],[Количество кредитных карт]]-MIN(N:N))/(MAX(N:N)-MIN(N:N))</f>
        <v>9.7560975609756101E-2</v>
      </c>
      <c r="V590" s="37">
        <f>(Таблица2[[#This Row],[Число нарушений кредитных договоров]]-MIN(O:O))/(MAX(O:O)-MIN(O:O))</f>
        <v>0</v>
      </c>
      <c r="W590" s="37">
        <f>((Таблица2[[#This Row],[Размер кредита]]-AVERAGE(D:D)))/STDEV(D:D)</f>
        <v>1.3056064001210315</v>
      </c>
      <c r="X590" s="37">
        <f>((Таблица2[[#This Row],[Годовой доход]]-AVERAGE(G:G)))/STDEV(G:G)</f>
        <v>-0.25398731424827908</v>
      </c>
      <c r="Y590" s="38">
        <f>(Таблица2[[#This Row],[Годовой доход]]-AVERAGE(G:G))/STDEV(G:G)</f>
        <v>-0.25398731424827908</v>
      </c>
      <c r="Z590" s="38">
        <f>(Таблица2[[#This Row],[Текущий баланс кредитов]]-AVERAGE(P:P))/STDEV(P:P)</f>
        <v>-0.8286996401550033</v>
      </c>
      <c r="AA590" s="38">
        <f>(Таблица2[[#This Row],[Максимальный выданный кредит]]-AVERAGE(Q:Q))/STDEV(Q:Q)</f>
        <v>-0.16079308072844967</v>
      </c>
    </row>
    <row r="591" spans="1:27" x14ac:dyDescent="0.2">
      <c r="A591" s="8">
        <v>871</v>
      </c>
      <c r="B591" s="8" t="s">
        <v>875</v>
      </c>
      <c r="C591" s="8" t="s">
        <v>16</v>
      </c>
      <c r="D591" s="21">
        <v>590414</v>
      </c>
      <c r="E591" s="8" t="s">
        <v>28</v>
      </c>
      <c r="F591" s="8">
        <v>692</v>
      </c>
      <c r="G591" s="22">
        <v>1243645</v>
      </c>
      <c r="H591" s="8" t="s">
        <v>22</v>
      </c>
      <c r="I591" s="8" t="s">
        <v>19</v>
      </c>
      <c r="J591" s="8" t="s">
        <v>20</v>
      </c>
      <c r="K591" s="23">
        <v>4186.84</v>
      </c>
      <c r="L591">
        <v>28.1</v>
      </c>
      <c r="M591" s="8"/>
      <c r="N591" s="8">
        <v>10</v>
      </c>
      <c r="O591" s="8">
        <v>1</v>
      </c>
      <c r="P591" s="8">
        <v>94145</v>
      </c>
      <c r="Q591" s="8">
        <v>502392</v>
      </c>
      <c r="R591" s="8">
        <f>(Таблица2[[#This Row],[Кредитный рейтинг]]-MIN(F:F))/(MAX(F:F)-MIN(F:F))</f>
        <v>0.64242424242424245</v>
      </c>
      <c r="S591">
        <f>(Таблица2[[#This Row],[Срок кредитной истории (лет)]]-MIN(L:L))/(MAX(L:L)-MIN(L:L))</f>
        <v>0.51754385964912286</v>
      </c>
      <c r="T591" s="8">
        <f>(Таблица2[[#This Row],[Срок с последнего нарушения кредитного договора (мес.)]]-MIN(M:M))/(MAX(M:M)-MIN(M:M))</f>
        <v>0</v>
      </c>
      <c r="U591">
        <f>(Таблица2[[#This Row],[Количество кредитных карт]]-MIN(N:N))/(MAX(N:N)-MIN(N:N))</f>
        <v>0.1951219512195122</v>
      </c>
      <c r="V591" s="37">
        <f>(Таблица2[[#This Row],[Число нарушений кредитных договоров]]-MIN(O:O))/(MAX(O:O)-MIN(O:O))</f>
        <v>0.14285714285714285</v>
      </c>
      <c r="W591" s="37">
        <f>((Таблица2[[#This Row],[Размер кредита]]-AVERAGE(D:D)))/STDEV(D:D)</f>
        <v>1.4945937312577471</v>
      </c>
      <c r="X591" s="37">
        <f>((Таблица2[[#This Row],[Годовой доход]]-AVERAGE(G:G)))/STDEV(G:G)</f>
        <v>-0.13271723734325255</v>
      </c>
      <c r="Y591" s="38">
        <f>(Таблица2[[#This Row],[Годовой доход]]-AVERAGE(G:G))/STDEV(G:G)</f>
        <v>-0.13271723734325255</v>
      </c>
      <c r="Z591" s="38">
        <f>(Таблица2[[#This Row],[Текущий баланс кредитов]]-AVERAGE(P:P))/STDEV(P:P)</f>
        <v>-0.60605135477826633</v>
      </c>
      <c r="AA591" s="38">
        <f>(Таблица2[[#This Row],[Максимальный выданный кредит]]-AVERAGE(Q:Q))/STDEV(Q:Q)</f>
        <v>-5.1302418314633051E-2</v>
      </c>
    </row>
    <row r="592" spans="1:27" x14ac:dyDescent="0.2">
      <c r="A592" s="8">
        <v>872</v>
      </c>
      <c r="B592" s="8" t="s">
        <v>876</v>
      </c>
      <c r="C592" s="8" t="s">
        <v>16</v>
      </c>
      <c r="D592" s="21">
        <v>189002</v>
      </c>
      <c r="E592" s="8" t="s">
        <v>17</v>
      </c>
      <c r="F592" s="8">
        <v>703</v>
      </c>
      <c r="G592" s="22">
        <v>2431962</v>
      </c>
      <c r="H592" s="8" t="s">
        <v>79</v>
      </c>
      <c r="I592" s="8" t="s">
        <v>32</v>
      </c>
      <c r="J592" s="8" t="s">
        <v>78</v>
      </c>
      <c r="K592" s="23">
        <v>24725.08</v>
      </c>
      <c r="L592">
        <v>15.1</v>
      </c>
      <c r="M592" s="8">
        <v>19</v>
      </c>
      <c r="N592" s="8">
        <v>10</v>
      </c>
      <c r="O592" s="8">
        <v>0</v>
      </c>
      <c r="P592" s="8">
        <v>108471</v>
      </c>
      <c r="Q592" s="8">
        <v>156002</v>
      </c>
      <c r="R592" s="8">
        <f>(Таблица2[[#This Row],[Кредитный рейтинг]]-MIN(F:F))/(MAX(F:F)-MIN(F:F))</f>
        <v>0.70909090909090911</v>
      </c>
      <c r="S592">
        <f>(Таблица2[[#This Row],[Срок кредитной истории (лет)]]-MIN(L:L))/(MAX(L:L)-MIN(L:L))</f>
        <v>0.23245614035087717</v>
      </c>
      <c r="T592" s="8">
        <f>(Таблица2[[#This Row],[Срок с последнего нарушения кредитного договора (мес.)]]-MIN(M:M))/(MAX(M:M)-MIN(M:M))</f>
        <v>0.23170731707317074</v>
      </c>
      <c r="U592">
        <f>(Таблица2[[#This Row],[Количество кредитных карт]]-MIN(N:N))/(MAX(N:N)-MIN(N:N))</f>
        <v>0.1951219512195122</v>
      </c>
      <c r="V592" s="37">
        <f>(Таблица2[[#This Row],[Число нарушений кредитных договоров]]-MIN(O:O))/(MAX(O:O)-MIN(O:O))</f>
        <v>0</v>
      </c>
      <c r="W592" s="37">
        <f>((Таблица2[[#This Row],[Размер кредита]]-AVERAGE(D:D)))/STDEV(D:D)</f>
        <v>-0.65118277398215074</v>
      </c>
      <c r="X592" s="37">
        <f>((Таблица2[[#This Row],[Годовой доход]]-AVERAGE(G:G)))/STDEV(G:G)</f>
        <v>1.3078515033730012</v>
      </c>
      <c r="Y592" s="38">
        <f>(Таблица2[[#This Row],[Годовой доход]]-AVERAGE(G:G))/STDEV(G:G)</f>
        <v>1.3078515033730012</v>
      </c>
      <c r="Z592" s="38">
        <f>(Таблица2[[#This Row],[Текущий баланс кредитов]]-AVERAGE(P:P))/STDEV(P:P)</f>
        <v>-0.55732078665807483</v>
      </c>
      <c r="AA592" s="38">
        <f>(Таблица2[[#This Row],[Максимальный выданный кредит]]-AVERAGE(Q:Q))/STDEV(Q:Q)</f>
        <v>-0.13786684109673411</v>
      </c>
    </row>
    <row r="593" spans="1:27" x14ac:dyDescent="0.2">
      <c r="A593" s="7">
        <v>873</v>
      </c>
      <c r="B593" s="7" t="s">
        <v>877</v>
      </c>
      <c r="C593" s="7" t="s">
        <v>16</v>
      </c>
      <c r="D593" s="18">
        <v>395538</v>
      </c>
      <c r="E593" s="7" t="s">
        <v>28</v>
      </c>
      <c r="F593" s="7">
        <v>697</v>
      </c>
      <c r="G593" s="19">
        <v>747213</v>
      </c>
      <c r="H593" s="7" t="s">
        <v>79</v>
      </c>
      <c r="I593" s="7" t="s">
        <v>19</v>
      </c>
      <c r="J593" s="7" t="s">
        <v>23</v>
      </c>
      <c r="K593" s="20">
        <v>17933.150000000001</v>
      </c>
      <c r="L593">
        <v>25.5</v>
      </c>
      <c r="M593" s="7">
        <v>78</v>
      </c>
      <c r="N593" s="7">
        <v>15</v>
      </c>
      <c r="O593" s="7">
        <v>0</v>
      </c>
      <c r="P593" s="7">
        <v>621832</v>
      </c>
      <c r="Q593" s="7">
        <v>1046540</v>
      </c>
      <c r="R593" s="8">
        <f>(Таблица2[[#This Row],[Кредитный рейтинг]]-MIN(F:F))/(MAX(F:F)-MIN(F:F))</f>
        <v>0.67272727272727273</v>
      </c>
      <c r="S593">
        <f>(Таблица2[[#This Row],[Срок кредитной истории (лет)]]-MIN(L:L))/(MAX(L:L)-MIN(L:L))</f>
        <v>0.46052631578947367</v>
      </c>
      <c r="T593" s="8">
        <f>(Таблица2[[#This Row],[Срок с последнего нарушения кредитного договора (мес.)]]-MIN(M:M))/(MAX(M:M)-MIN(M:M))</f>
        <v>0.95121951219512191</v>
      </c>
      <c r="U593">
        <f>(Таблица2[[#This Row],[Количество кредитных карт]]-MIN(N:N))/(MAX(N:N)-MIN(N:N))</f>
        <v>0.31707317073170732</v>
      </c>
      <c r="V593" s="37">
        <f>(Таблица2[[#This Row],[Число нарушений кредитных договоров]]-MIN(O:O))/(MAX(O:O)-MIN(O:O))</f>
        <v>0</v>
      </c>
      <c r="W593" s="37">
        <f>((Таблица2[[#This Row],[Размер кредита]]-AVERAGE(D:D)))/STDEV(D:D)</f>
        <v>0.45287015987689572</v>
      </c>
      <c r="X593" s="37">
        <f>((Таблица2[[#This Row],[Годовой доход]]-AVERAGE(G:G)))/STDEV(G:G)</f>
        <v>-0.73453007103262269</v>
      </c>
      <c r="Y593" s="38">
        <f>(Таблица2[[#This Row],[Годовой доход]]-AVERAGE(G:G))/STDEV(G:G)</f>
        <v>-0.73453007103262269</v>
      </c>
      <c r="Z593" s="38">
        <f>(Таблица2[[#This Row],[Текущий баланс кредитов]]-AVERAGE(P:P))/STDEV(P:P)</f>
        <v>1.1889009905825805</v>
      </c>
      <c r="AA593" s="38">
        <f>(Таблица2[[#This Row],[Максимальный выданный кредит]]-AVERAGE(Q:Q))/STDEV(Q:Q)</f>
        <v>8.4682620306674505E-2</v>
      </c>
    </row>
    <row r="594" spans="1:27" x14ac:dyDescent="0.2">
      <c r="A594" s="8">
        <v>874</v>
      </c>
      <c r="B594" s="8" t="s">
        <v>879</v>
      </c>
      <c r="C594" s="8" t="s">
        <v>16</v>
      </c>
      <c r="D594" s="21">
        <v>447920</v>
      </c>
      <c r="E594" s="8" t="s">
        <v>17</v>
      </c>
      <c r="F594" s="8">
        <v>683</v>
      </c>
      <c r="G594" s="22">
        <v>1005784</v>
      </c>
      <c r="H594" s="8" t="s">
        <v>79</v>
      </c>
      <c r="I594" s="8" t="s">
        <v>19</v>
      </c>
      <c r="J594" s="8" t="s">
        <v>23</v>
      </c>
      <c r="K594" s="23">
        <v>7870.18</v>
      </c>
      <c r="L594">
        <v>10.8</v>
      </c>
      <c r="M594" s="8"/>
      <c r="N594" s="8">
        <v>10</v>
      </c>
      <c r="O594" s="8">
        <v>0</v>
      </c>
      <c r="P594" s="8">
        <v>230888</v>
      </c>
      <c r="Q594" s="8">
        <v>286528</v>
      </c>
      <c r="R594" s="8">
        <f>(Таблица2[[#This Row],[Кредитный рейтинг]]-MIN(F:F))/(MAX(F:F)-MIN(F:F))</f>
        <v>0.58787878787878789</v>
      </c>
      <c r="S594">
        <f>(Таблица2[[#This Row],[Срок кредитной истории (лет)]]-MIN(L:L))/(MAX(L:L)-MIN(L:L))</f>
        <v>0.13815789473684212</v>
      </c>
      <c r="T594" s="8">
        <f>(Таблица2[[#This Row],[Срок с последнего нарушения кредитного договора (мес.)]]-MIN(M:M))/(MAX(M:M)-MIN(M:M))</f>
        <v>0</v>
      </c>
      <c r="U594">
        <f>(Таблица2[[#This Row],[Количество кредитных карт]]-MIN(N:N))/(MAX(N:N)-MIN(N:N))</f>
        <v>0.1951219512195122</v>
      </c>
      <c r="V594" s="37">
        <f>(Таблица2[[#This Row],[Число нарушений кредитных договоров]]-MIN(O:O))/(MAX(O:O)-MIN(O:O))</f>
        <v>0</v>
      </c>
      <c r="W594" s="37">
        <f>((Таблица2[[#This Row],[Размер кредита]]-AVERAGE(D:D)))/STDEV(D:D)</f>
        <v>0.73288188074591887</v>
      </c>
      <c r="X594" s="37">
        <f>((Таблица2[[#This Row],[Годовой доход]]-AVERAGE(G:G)))/STDEV(G:G)</f>
        <v>-0.42107053131742678</v>
      </c>
      <c r="Y594" s="38">
        <f>(Таблица2[[#This Row],[Годовой доход]]-AVERAGE(G:G))/STDEV(G:G)</f>
        <v>-0.42107053131742678</v>
      </c>
      <c r="Z594" s="38">
        <f>(Таблица2[[#This Row],[Текущий баланс кредитов]]-AVERAGE(P:P))/STDEV(P:P)</f>
        <v>-0.14091355801299016</v>
      </c>
      <c r="AA594" s="38">
        <f>(Таблица2[[#This Row],[Максимальный выданный кредит]]-AVERAGE(Q:Q))/STDEV(Q:Q)</f>
        <v>-0.10524780518906783</v>
      </c>
    </row>
    <row r="595" spans="1:27" x14ac:dyDescent="0.2">
      <c r="A595" s="7">
        <v>876</v>
      </c>
      <c r="B595" s="7" t="s">
        <v>880</v>
      </c>
      <c r="C595" s="7" t="s">
        <v>16</v>
      </c>
      <c r="D595" s="18">
        <v>302588</v>
      </c>
      <c r="E595" s="7" t="s">
        <v>17</v>
      </c>
      <c r="F595" s="7">
        <v>730</v>
      </c>
      <c r="G595" s="19">
        <v>1133673</v>
      </c>
      <c r="H595" s="7" t="s">
        <v>22</v>
      </c>
      <c r="I595" s="7" t="s">
        <v>32</v>
      </c>
      <c r="J595" s="7" t="s">
        <v>23</v>
      </c>
      <c r="K595" s="20">
        <v>7642.75</v>
      </c>
      <c r="L595">
        <v>11</v>
      </c>
      <c r="M595" s="7">
        <v>52</v>
      </c>
      <c r="N595" s="7">
        <v>10</v>
      </c>
      <c r="O595" s="7">
        <v>0</v>
      </c>
      <c r="P595" s="7">
        <v>197524</v>
      </c>
      <c r="Q595" s="7">
        <v>309078</v>
      </c>
      <c r="R595" s="8">
        <f>(Таблица2[[#This Row],[Кредитный рейтинг]]-MIN(F:F))/(MAX(F:F)-MIN(F:F))</f>
        <v>0.87272727272727268</v>
      </c>
      <c r="S595">
        <f>(Таблица2[[#This Row],[Срок кредитной истории (лет)]]-MIN(L:L))/(MAX(L:L)-MIN(L:L))</f>
        <v>0.14254385964912281</v>
      </c>
      <c r="T595" s="8">
        <f>(Таблица2[[#This Row],[Срок с последнего нарушения кредитного договора (мес.)]]-MIN(M:M))/(MAX(M:M)-MIN(M:M))</f>
        <v>0.63414634146341464</v>
      </c>
      <c r="U595">
        <f>(Таблица2[[#This Row],[Количество кредитных карт]]-MIN(N:N))/(MAX(N:N)-MIN(N:N))</f>
        <v>0.1951219512195122</v>
      </c>
      <c r="V595" s="37">
        <f>(Таблица2[[#This Row],[Число нарушений кредитных договоров]]-MIN(O:O))/(MAX(O:O)-MIN(O:O))</f>
        <v>0</v>
      </c>
      <c r="W595" s="37">
        <f>((Таблица2[[#This Row],[Размер кредита]]-AVERAGE(D:D)))/STDEV(D:D)</f>
        <v>-4.4000701387960611E-2</v>
      </c>
      <c r="X595" s="37">
        <f>((Таблица2[[#This Row],[Годовой доход]]-AVERAGE(G:G)))/STDEV(G:G)</f>
        <v>-0.2660337055533748</v>
      </c>
      <c r="Y595" s="38">
        <f>(Таблица2[[#This Row],[Годовой доход]]-AVERAGE(G:G))/STDEV(G:G)</f>
        <v>-0.2660337055533748</v>
      </c>
      <c r="Z595" s="38">
        <f>(Таблица2[[#This Row],[Текущий баланс кредитов]]-AVERAGE(P:P))/STDEV(P:P)</f>
        <v>-0.25440278562447061</v>
      </c>
      <c r="AA595" s="38">
        <f>(Таблица2[[#This Row],[Максимальный выданный кредит]]-AVERAGE(Q:Q))/STDEV(Q:Q)</f>
        <v>-9.9612458517003455E-2</v>
      </c>
    </row>
    <row r="596" spans="1:27" x14ac:dyDescent="0.2">
      <c r="A596" s="7">
        <v>879</v>
      </c>
      <c r="B596" s="7" t="s">
        <v>881</v>
      </c>
      <c r="C596" s="7" t="s">
        <v>16</v>
      </c>
      <c r="D596" s="18">
        <v>106106</v>
      </c>
      <c r="E596" s="7" t="s">
        <v>17</v>
      </c>
      <c r="F596" s="7">
        <v>719</v>
      </c>
      <c r="G596" s="19">
        <v>954579</v>
      </c>
      <c r="H596" s="7" t="s">
        <v>29</v>
      </c>
      <c r="I596" s="7" t="s">
        <v>25</v>
      </c>
      <c r="J596" s="7" t="s">
        <v>23</v>
      </c>
      <c r="K596" s="20">
        <v>4598</v>
      </c>
      <c r="L596">
        <v>18</v>
      </c>
      <c r="M596" s="7"/>
      <c r="N596" s="7">
        <v>9</v>
      </c>
      <c r="O596" s="7">
        <v>1</v>
      </c>
      <c r="P596" s="7">
        <v>117344</v>
      </c>
      <c r="Q596" s="7">
        <v>358468</v>
      </c>
      <c r="R596" s="8">
        <f>(Таблица2[[#This Row],[Кредитный рейтинг]]-MIN(F:F))/(MAX(F:F)-MIN(F:F))</f>
        <v>0.80606060606060603</v>
      </c>
      <c r="S596">
        <f>(Таблица2[[#This Row],[Срок кредитной истории (лет)]]-MIN(L:L))/(MAX(L:L)-MIN(L:L))</f>
        <v>0.29605263157894735</v>
      </c>
      <c r="T596" s="8">
        <f>(Таблица2[[#This Row],[Срок с последнего нарушения кредитного договора (мес.)]]-MIN(M:M))/(MAX(M:M)-MIN(M:M))</f>
        <v>0</v>
      </c>
      <c r="U596">
        <f>(Таблица2[[#This Row],[Количество кредитных карт]]-MIN(N:N))/(MAX(N:N)-MIN(N:N))</f>
        <v>0.17073170731707318</v>
      </c>
      <c r="V596" s="37">
        <f>(Таблица2[[#This Row],[Число нарушений кредитных договоров]]-MIN(O:O))/(MAX(O:O)-MIN(O:O))</f>
        <v>0.14285714285714285</v>
      </c>
      <c r="W596" s="37">
        <f>((Таблица2[[#This Row],[Размер кредита]]-AVERAGE(D:D)))/STDEV(D:D)</f>
        <v>-1.094309260430903</v>
      </c>
      <c r="X596" s="37">
        <f>((Таблица2[[#This Row],[Годовой доход]]-AVERAGE(G:G)))/STDEV(G:G)</f>
        <v>-0.48314514808077846</v>
      </c>
      <c r="Y596" s="38">
        <f>(Таблица2[[#This Row],[Годовой доход]]-AVERAGE(G:G))/STDEV(G:G)</f>
        <v>-0.48314514808077846</v>
      </c>
      <c r="Z596" s="38">
        <f>(Таблица2[[#This Row],[Текущий баланс кредитов]]-AVERAGE(P:P))/STDEV(P:P)</f>
        <v>-0.52713885653588721</v>
      </c>
      <c r="AA596" s="38">
        <f>(Таблица2[[#This Row],[Максимальный выданный кредит]]-AVERAGE(Q:Q))/STDEV(Q:Q)</f>
        <v>-8.7269674830384406E-2</v>
      </c>
    </row>
    <row r="597" spans="1:27" x14ac:dyDescent="0.2">
      <c r="A597" s="8">
        <v>882</v>
      </c>
      <c r="B597" s="8" t="s">
        <v>882</v>
      </c>
      <c r="C597" s="8" t="s">
        <v>16</v>
      </c>
      <c r="D597" s="21">
        <v>302764</v>
      </c>
      <c r="E597" s="8" t="s">
        <v>17</v>
      </c>
      <c r="F597" s="8">
        <v>738</v>
      </c>
      <c r="G597" s="22">
        <v>1531514</v>
      </c>
      <c r="H597" s="8" t="s">
        <v>29</v>
      </c>
      <c r="I597" s="8" t="s">
        <v>32</v>
      </c>
      <c r="J597" s="8" t="s">
        <v>119</v>
      </c>
      <c r="K597" s="23">
        <v>13400.7</v>
      </c>
      <c r="L597">
        <v>21.6</v>
      </c>
      <c r="M597" s="8">
        <v>44</v>
      </c>
      <c r="N597" s="8">
        <v>18</v>
      </c>
      <c r="O597" s="8">
        <v>0</v>
      </c>
      <c r="P597" s="8">
        <v>201704</v>
      </c>
      <c r="Q597" s="8">
        <v>463430</v>
      </c>
      <c r="R597" s="8">
        <f>(Таблица2[[#This Row],[Кредитный рейтинг]]-MIN(F:F))/(MAX(F:F)-MIN(F:F))</f>
        <v>0.92121212121212126</v>
      </c>
      <c r="S597">
        <f>(Таблица2[[#This Row],[Срок кредитной истории (лет)]]-MIN(L:L))/(MAX(L:L)-MIN(L:L))</f>
        <v>0.375</v>
      </c>
      <c r="T597" s="8">
        <f>(Таблица2[[#This Row],[Срок с последнего нарушения кредитного договора (мес.)]]-MIN(M:M))/(MAX(M:M)-MIN(M:M))</f>
        <v>0.53658536585365857</v>
      </c>
      <c r="U597">
        <f>(Таблица2[[#This Row],[Количество кредитных карт]]-MIN(N:N))/(MAX(N:N)-MIN(N:N))</f>
        <v>0.3902439024390244</v>
      </c>
      <c r="V597" s="37">
        <f>(Таблица2[[#This Row],[Число нарушений кредитных договоров]]-MIN(O:O))/(MAX(O:O)-MIN(O:O))</f>
        <v>0</v>
      </c>
      <c r="W597" s="37">
        <f>((Таблица2[[#This Row],[Размер кредита]]-AVERAGE(D:D)))/STDEV(D:D)</f>
        <v>-4.3059880822252011E-2</v>
      </c>
      <c r="X597" s="37">
        <f>((Таблица2[[#This Row],[Годовой доход]]-AVERAGE(G:G)))/STDEV(G:G)</f>
        <v>0.21625957845694824</v>
      </c>
      <c r="Y597" s="38">
        <f>(Таблица2[[#This Row],[Годовой доход]]-AVERAGE(G:G))/STDEV(G:G)</f>
        <v>0.21625957845694824</v>
      </c>
      <c r="Z597" s="38">
        <f>(Таблица2[[#This Row],[Текущий баланс кредитов]]-AVERAGE(P:P))/STDEV(P:P)</f>
        <v>-0.24018431747269062</v>
      </c>
      <c r="AA597" s="38">
        <f>(Таблица2[[#This Row],[Максимальный выданный кредит]]-AVERAGE(Q:Q))/STDEV(Q:Q)</f>
        <v>-6.103919778412184E-2</v>
      </c>
    </row>
    <row r="598" spans="1:27" x14ac:dyDescent="0.2">
      <c r="A598" s="8">
        <v>883</v>
      </c>
      <c r="B598" s="8" t="s">
        <v>883</v>
      </c>
      <c r="C598" s="8" t="s">
        <v>16</v>
      </c>
      <c r="D598" s="21">
        <v>747736</v>
      </c>
      <c r="E598" s="8" t="s">
        <v>28</v>
      </c>
      <c r="F598" s="8">
        <v>646</v>
      </c>
      <c r="G598" s="22">
        <v>1538696</v>
      </c>
      <c r="H598" s="8" t="s">
        <v>79</v>
      </c>
      <c r="I598" s="8" t="s">
        <v>19</v>
      </c>
      <c r="J598" s="8" t="s">
        <v>23</v>
      </c>
      <c r="K598" s="23">
        <v>20644.07</v>
      </c>
      <c r="L598">
        <v>23</v>
      </c>
      <c r="M598" s="8">
        <v>77</v>
      </c>
      <c r="N598" s="8">
        <v>7</v>
      </c>
      <c r="O598" s="8">
        <v>1</v>
      </c>
      <c r="P598" s="8">
        <v>167200</v>
      </c>
      <c r="Q598" s="8">
        <v>222772</v>
      </c>
      <c r="R598" s="8">
        <f>(Таблица2[[#This Row],[Кредитный рейтинг]]-MIN(F:F))/(MAX(F:F)-MIN(F:F))</f>
        <v>0.36363636363636365</v>
      </c>
      <c r="S598">
        <f>(Таблица2[[#This Row],[Срок кредитной истории (лет)]]-MIN(L:L))/(MAX(L:L)-MIN(L:L))</f>
        <v>0.4057017543859649</v>
      </c>
      <c r="T598" s="8">
        <f>(Таблица2[[#This Row],[Срок с последнего нарушения кредитного договора (мес.)]]-MIN(M:M))/(MAX(M:M)-MIN(M:M))</f>
        <v>0.93902439024390238</v>
      </c>
      <c r="U598">
        <f>(Таблица2[[#This Row],[Количество кредитных карт]]-MIN(N:N))/(MAX(N:N)-MIN(N:N))</f>
        <v>0.12195121951219512</v>
      </c>
      <c r="V598" s="37">
        <f>(Таблица2[[#This Row],[Число нарушений кредитных договоров]]-MIN(O:O))/(MAX(O:O)-MIN(O:O))</f>
        <v>0.14285714285714285</v>
      </c>
      <c r="W598" s="37">
        <f>((Таблица2[[#This Row],[Размер кредита]]-AVERAGE(D:D)))/STDEV(D:D)</f>
        <v>2.3355697144305254</v>
      </c>
      <c r="X598" s="37">
        <f>((Таблица2[[#This Row],[Годовой доход]]-AVERAGE(G:G)))/STDEV(G:G)</f>
        <v>0.22496614808089888</v>
      </c>
      <c r="Y598" s="38">
        <f>(Таблица2[[#This Row],[Годовой доход]]-AVERAGE(G:G))/STDEV(G:G)</f>
        <v>0.22496614808089888</v>
      </c>
      <c r="Z598" s="38">
        <f>(Таблица2[[#This Row],[Текущий баланс кредитов]]-AVERAGE(P:P))/STDEV(P:P)</f>
        <v>-0.35755130912556565</v>
      </c>
      <c r="AA598" s="38">
        <f>(Таблица2[[#This Row],[Максимальный выданный кредит]]-AVERAGE(Q:Q))/STDEV(Q:Q)</f>
        <v>-0.1211807170482313</v>
      </c>
    </row>
    <row r="599" spans="1:27" x14ac:dyDescent="0.2">
      <c r="A599" s="7">
        <v>884</v>
      </c>
      <c r="B599" s="7" t="s">
        <v>884</v>
      </c>
      <c r="C599" s="7" t="s">
        <v>16</v>
      </c>
      <c r="D599" s="18">
        <v>216018</v>
      </c>
      <c r="E599" s="7" t="s">
        <v>17</v>
      </c>
      <c r="F599" s="7">
        <v>736</v>
      </c>
      <c r="G599" s="19">
        <v>1212656</v>
      </c>
      <c r="H599" s="7" t="s">
        <v>42</v>
      </c>
      <c r="I599" s="7" t="s">
        <v>32</v>
      </c>
      <c r="J599" s="7" t="s">
        <v>23</v>
      </c>
      <c r="K599" s="20">
        <v>2647.65</v>
      </c>
      <c r="L599">
        <v>24.9</v>
      </c>
      <c r="M599" s="7"/>
      <c r="N599" s="7">
        <v>6</v>
      </c>
      <c r="O599" s="7">
        <v>0</v>
      </c>
      <c r="P599" s="7">
        <v>76114</v>
      </c>
      <c r="Q599" s="7">
        <v>345620</v>
      </c>
      <c r="R599" s="8">
        <f>(Таблица2[[#This Row],[Кредитный рейтинг]]-MIN(F:F))/(MAX(F:F)-MIN(F:F))</f>
        <v>0.90909090909090906</v>
      </c>
      <c r="S599">
        <f>(Таблица2[[#This Row],[Срок кредитной истории (лет)]]-MIN(L:L))/(MAX(L:L)-MIN(L:L))</f>
        <v>0.44736842105263153</v>
      </c>
      <c r="T599" s="8">
        <f>(Таблица2[[#This Row],[Срок с последнего нарушения кредитного договора (мес.)]]-MIN(M:M))/(MAX(M:M)-MIN(M:M))</f>
        <v>0</v>
      </c>
      <c r="U599">
        <f>(Таблица2[[#This Row],[Количество кредитных карт]]-MIN(N:N))/(MAX(N:N)-MIN(N:N))</f>
        <v>9.7560975609756101E-2</v>
      </c>
      <c r="V599" s="37">
        <f>(Таблица2[[#This Row],[Число нарушений кредитных договоров]]-MIN(O:O))/(MAX(O:O)-MIN(O:O))</f>
        <v>0</v>
      </c>
      <c r="W599" s="37">
        <f>((Таблица2[[#This Row],[Размер кредита]]-AVERAGE(D:D)))/STDEV(D:D)</f>
        <v>-0.50676681714588001</v>
      </c>
      <c r="X599" s="37">
        <f>((Таблица2[[#This Row],[Годовой доход]]-AVERAGE(G:G)))/STDEV(G:G)</f>
        <v>-0.17028447294289137</v>
      </c>
      <c r="Y599" s="38">
        <f>(Таблица2[[#This Row],[Годовой доход]]-AVERAGE(G:G))/STDEV(G:G)</f>
        <v>-0.17028447294289137</v>
      </c>
      <c r="Z599" s="38">
        <f>(Таблица2[[#This Row],[Текущий баланс кредитов]]-AVERAGE(P:P))/STDEV(P:P)</f>
        <v>-0.66738465603299013</v>
      </c>
      <c r="AA599" s="38">
        <f>(Таблица2[[#This Row],[Максимальный выданный кредит]]-AVERAGE(Q:Q))/STDEV(Q:Q)</f>
        <v>-9.0480447958663043E-2</v>
      </c>
    </row>
    <row r="600" spans="1:27" x14ac:dyDescent="0.2">
      <c r="A600" s="7">
        <v>885</v>
      </c>
      <c r="B600" s="7" t="s">
        <v>885</v>
      </c>
      <c r="C600" s="7" t="s">
        <v>16</v>
      </c>
      <c r="D600" s="18">
        <v>132022</v>
      </c>
      <c r="E600" s="7" t="s">
        <v>28</v>
      </c>
      <c r="F600" s="7">
        <v>695</v>
      </c>
      <c r="G600" s="19">
        <v>665076</v>
      </c>
      <c r="H600" s="7" t="s">
        <v>31</v>
      </c>
      <c r="I600" s="7" t="s">
        <v>32</v>
      </c>
      <c r="J600" s="7" t="s">
        <v>119</v>
      </c>
      <c r="K600" s="20">
        <v>6983.26</v>
      </c>
      <c r="L600">
        <v>20.6</v>
      </c>
      <c r="M600" s="7"/>
      <c r="N600" s="7">
        <v>5</v>
      </c>
      <c r="O600" s="7">
        <v>0</v>
      </c>
      <c r="P600" s="7">
        <v>286634</v>
      </c>
      <c r="Q600" s="7">
        <v>563486</v>
      </c>
      <c r="R600" s="8">
        <f>(Таблица2[[#This Row],[Кредитный рейтинг]]-MIN(F:F))/(MAX(F:F)-MIN(F:F))</f>
        <v>0.66060606060606064</v>
      </c>
      <c r="S600">
        <f>(Таблица2[[#This Row],[Срок кредитной истории (лет)]]-MIN(L:L))/(MAX(L:L)-MIN(L:L))</f>
        <v>0.35307017543859653</v>
      </c>
      <c r="T600" s="8">
        <f>(Таблица2[[#This Row],[Срок с последнего нарушения кредитного договора (мес.)]]-MIN(M:M))/(MAX(M:M)-MIN(M:M))</f>
        <v>0</v>
      </c>
      <c r="U600">
        <f>(Таблица2[[#This Row],[Количество кредитных карт]]-MIN(N:N))/(MAX(N:N)-MIN(N:N))</f>
        <v>7.3170731707317069E-2</v>
      </c>
      <c r="V600" s="37">
        <f>(Таблица2[[#This Row],[Число нарушений кредитных договоров]]-MIN(O:O))/(MAX(O:O)-MIN(O:O))</f>
        <v>0</v>
      </c>
      <c r="W600" s="37">
        <f>((Таблица2[[#This Row],[Размер кредита]]-AVERAGE(D:D)))/STDEV(D:D)</f>
        <v>-0.95577343213031118</v>
      </c>
      <c r="X600" s="37">
        <f>((Таблица2[[#This Row],[Годовой доход]]-AVERAGE(G:G)))/STDEV(G:G)</f>
        <v>-0.83410282363669286</v>
      </c>
      <c r="Y600" s="38">
        <f>(Таблица2[[#This Row],[Годовой доход]]-AVERAGE(G:G))/STDEV(G:G)</f>
        <v>-0.83410282363669286</v>
      </c>
      <c r="Z600" s="38">
        <f>(Таблица2[[#This Row],[Текущий баланс кредитов]]-AVERAGE(P:P))/STDEV(P:P)</f>
        <v>4.8709103611203279E-2</v>
      </c>
      <c r="AA600" s="38">
        <f>(Таблица2[[#This Row],[Максимальный выданный кредит]]-AVERAGE(Q:Q))/STDEV(Q:Q)</f>
        <v>-3.603475225773279E-2</v>
      </c>
    </row>
    <row r="601" spans="1:27" x14ac:dyDescent="0.2">
      <c r="A601" s="7">
        <v>887</v>
      </c>
      <c r="B601" s="7" t="s">
        <v>887</v>
      </c>
      <c r="C601" s="7" t="s">
        <v>16</v>
      </c>
      <c r="D601" s="18">
        <v>129184</v>
      </c>
      <c r="E601" s="7" t="s">
        <v>17</v>
      </c>
      <c r="F601" s="7">
        <v>751</v>
      </c>
      <c r="G601" s="19">
        <v>1001186</v>
      </c>
      <c r="H601" s="7" t="s">
        <v>22</v>
      </c>
      <c r="I601" s="7" t="s">
        <v>19</v>
      </c>
      <c r="J601" s="7" t="s">
        <v>87</v>
      </c>
      <c r="K601" s="20">
        <v>12097.68</v>
      </c>
      <c r="L601">
        <v>19</v>
      </c>
      <c r="M601" s="7"/>
      <c r="N601" s="7">
        <v>4</v>
      </c>
      <c r="O601" s="7">
        <v>0</v>
      </c>
      <c r="P601" s="7">
        <v>386289</v>
      </c>
      <c r="Q601" s="7">
        <v>989560</v>
      </c>
      <c r="R601" s="8">
        <f>(Таблица2[[#This Row],[Кредитный рейтинг]]-MIN(F:F))/(MAX(F:F)-MIN(F:F))</f>
        <v>1</v>
      </c>
      <c r="S601">
        <f>(Таблица2[[#This Row],[Срок кредитной истории (лет)]]-MIN(L:L))/(MAX(L:L)-MIN(L:L))</f>
        <v>0.31798245614035087</v>
      </c>
      <c r="T601" s="8">
        <f>(Таблица2[[#This Row],[Срок с последнего нарушения кредитного договора (мес.)]]-MIN(M:M))/(MAX(M:M)-MIN(M:M))</f>
        <v>0</v>
      </c>
      <c r="U601">
        <f>(Таблица2[[#This Row],[Количество кредитных карт]]-MIN(N:N))/(MAX(N:N)-MIN(N:N))</f>
        <v>4.878048780487805E-2</v>
      </c>
      <c r="V601" s="37">
        <f>(Таблица2[[#This Row],[Число нарушений кредитных договоров]]-MIN(O:O))/(MAX(O:O)-MIN(O:O))</f>
        <v>0</v>
      </c>
      <c r="W601" s="37">
        <f>((Таблица2[[#This Row],[Размер кредита]]-AVERAGE(D:D)))/STDEV(D:D)</f>
        <v>-0.97094416375236237</v>
      </c>
      <c r="X601" s="37">
        <f>((Таблица2[[#This Row],[Годовой доход]]-AVERAGE(G:G)))/STDEV(G:G)</f>
        <v>-0.42664457853699306</v>
      </c>
      <c r="Y601" s="38">
        <f>(Таблица2[[#This Row],[Годовой доход]]-AVERAGE(G:G))/STDEV(G:G)</f>
        <v>-0.42664457853699306</v>
      </c>
      <c r="Z601" s="38">
        <f>(Таблица2[[#This Row],[Текущий баланс кредитов]]-AVERAGE(P:P))/STDEV(P:P)</f>
        <v>0.38769031022977679</v>
      </c>
      <c r="AA601" s="38">
        <f>(Таблица2[[#This Row],[Максимальный выданный кредит]]-AVERAGE(Q:Q))/STDEV(Q:Q)</f>
        <v>7.044306139872647E-2</v>
      </c>
    </row>
    <row r="602" spans="1:27" x14ac:dyDescent="0.2">
      <c r="A602" s="8">
        <v>888</v>
      </c>
      <c r="B602" s="8" t="s">
        <v>889</v>
      </c>
      <c r="C602" s="8" t="s">
        <v>34</v>
      </c>
      <c r="D602" s="21">
        <v>138160</v>
      </c>
      <c r="E602" s="8" t="s">
        <v>17</v>
      </c>
      <c r="F602" s="8">
        <v>728</v>
      </c>
      <c r="G602" s="22">
        <v>691828</v>
      </c>
      <c r="H602" s="8" t="s">
        <v>22</v>
      </c>
      <c r="I602" s="8" t="s">
        <v>19</v>
      </c>
      <c r="J602" s="8" t="s">
        <v>23</v>
      </c>
      <c r="K602" s="23">
        <v>13548.14</v>
      </c>
      <c r="L602">
        <v>31.2</v>
      </c>
      <c r="M602" s="8">
        <v>68</v>
      </c>
      <c r="N602" s="8">
        <v>8</v>
      </c>
      <c r="O602" s="8">
        <v>0</v>
      </c>
      <c r="P602" s="8">
        <v>72200</v>
      </c>
      <c r="Q602" s="8">
        <v>179014</v>
      </c>
      <c r="R602" s="8">
        <f>(Таблица2[[#This Row],[Кредитный рейтинг]]-MIN(F:F))/(MAX(F:F)-MIN(F:F))</f>
        <v>0.8606060606060606</v>
      </c>
      <c r="S602">
        <f>(Таблица2[[#This Row],[Срок кредитной истории (лет)]]-MIN(L:L))/(MAX(L:L)-MIN(L:L))</f>
        <v>0.58552631578947367</v>
      </c>
      <c r="T602" s="8">
        <f>(Таблица2[[#This Row],[Срок с последнего нарушения кредитного договора (мес.)]]-MIN(M:M))/(MAX(M:M)-MIN(M:M))</f>
        <v>0.82926829268292679</v>
      </c>
      <c r="U602">
        <f>(Таблица2[[#This Row],[Количество кредитных карт]]-MIN(N:N))/(MAX(N:N)-MIN(N:N))</f>
        <v>0.14634146341463414</v>
      </c>
      <c r="V602" s="37">
        <f>(Таблица2[[#This Row],[Число нарушений кредитных договоров]]-MIN(O:O))/(MAX(O:O)-MIN(O:O))</f>
        <v>0</v>
      </c>
      <c r="W602" s="37">
        <f>((Таблица2[[#This Row],[Размер кредита]]-AVERAGE(D:D)))/STDEV(D:D)</f>
        <v>-0.9229623149012236</v>
      </c>
      <c r="X602" s="37">
        <f>((Таблица2[[#This Row],[Годовой доход]]-AVERAGE(G:G)))/STDEV(G:G)</f>
        <v>-0.80167200345012546</v>
      </c>
      <c r="Y602" s="38">
        <f>(Таблица2[[#This Row],[Годовой доход]]-AVERAGE(G:G))/STDEV(G:G)</f>
        <v>-0.80167200345012546</v>
      </c>
      <c r="Z602" s="38">
        <f>(Таблица2[[#This Row],[Текущий баланс кредитов]]-AVERAGE(P:P))/STDEV(P:P)</f>
        <v>-0.68069831257511138</v>
      </c>
      <c r="AA602" s="38">
        <f>(Таблица2[[#This Row],[Максимальный выданный кредит]]-AVERAGE(Q:Q))/STDEV(Q:Q)</f>
        <v>-0.13211603854163231</v>
      </c>
    </row>
    <row r="603" spans="1:27" x14ac:dyDescent="0.2">
      <c r="A603" s="8">
        <v>889</v>
      </c>
      <c r="B603" s="8" t="s">
        <v>890</v>
      </c>
      <c r="C603" s="8" t="s">
        <v>16</v>
      </c>
      <c r="D603" s="21">
        <v>303688</v>
      </c>
      <c r="E603" s="8" t="s">
        <v>28</v>
      </c>
      <c r="F603" s="8">
        <v>703</v>
      </c>
      <c r="G603" s="22">
        <v>950285</v>
      </c>
      <c r="H603" s="8" t="s">
        <v>49</v>
      </c>
      <c r="I603" s="8" t="s">
        <v>19</v>
      </c>
      <c r="J603" s="8" t="s">
        <v>23</v>
      </c>
      <c r="K603" s="23">
        <v>14016.68</v>
      </c>
      <c r="L603">
        <v>17.2</v>
      </c>
      <c r="M603" s="8">
        <v>38</v>
      </c>
      <c r="N603" s="8">
        <v>19</v>
      </c>
      <c r="O603" s="8">
        <v>1</v>
      </c>
      <c r="P603" s="8">
        <v>58520</v>
      </c>
      <c r="Q603" s="8">
        <v>376442</v>
      </c>
      <c r="R603" s="8">
        <f>(Таблица2[[#This Row],[Кредитный рейтинг]]-MIN(F:F))/(MAX(F:F)-MIN(F:F))</f>
        <v>0.70909090909090911</v>
      </c>
      <c r="S603">
        <f>(Таблица2[[#This Row],[Срок кредитной истории (лет)]]-MIN(L:L))/(MAX(L:L)-MIN(L:L))</f>
        <v>0.27850877192982454</v>
      </c>
      <c r="T603" s="8">
        <f>(Таблица2[[#This Row],[Срок с последнего нарушения кредитного договора (мес.)]]-MIN(M:M))/(MAX(M:M)-MIN(M:M))</f>
        <v>0.46341463414634149</v>
      </c>
      <c r="U603">
        <f>(Таблица2[[#This Row],[Количество кредитных карт]]-MIN(N:N))/(MAX(N:N)-MIN(N:N))</f>
        <v>0.41463414634146339</v>
      </c>
      <c r="V603" s="37">
        <f>(Таблица2[[#This Row],[Число нарушений кредитных договоров]]-MIN(O:O))/(MAX(O:O)-MIN(O:O))</f>
        <v>0.14285714285714285</v>
      </c>
      <c r="W603" s="37">
        <f>((Таблица2[[#This Row],[Размер кредита]]-AVERAGE(D:D)))/STDEV(D:D)</f>
        <v>-3.8120572852281841E-2</v>
      </c>
      <c r="X603" s="37">
        <f>((Таблица2[[#This Row],[Годовой доход]]-AVERAGE(G:G)))/STDEV(G:G)</f>
        <v>-0.4883506632527701</v>
      </c>
      <c r="Y603" s="38">
        <f>(Таблица2[[#This Row],[Годовой доход]]-AVERAGE(G:G))/STDEV(G:G)</f>
        <v>-0.4883506632527701</v>
      </c>
      <c r="Z603" s="38">
        <f>(Таблица2[[#This Row],[Текущий баланс кредитов]]-AVERAGE(P:P))/STDEV(P:P)</f>
        <v>-0.72723148107184599</v>
      </c>
      <c r="AA603" s="38">
        <f>(Таблица2[[#This Row],[Максимальный выданный кредит]]-AVERAGE(Q:Q))/STDEV(Q:Q)</f>
        <v>-8.2777891190309677E-2</v>
      </c>
    </row>
    <row r="604" spans="1:27" x14ac:dyDescent="0.2">
      <c r="A604" s="7">
        <v>890</v>
      </c>
      <c r="B604" s="7" t="s">
        <v>891</v>
      </c>
      <c r="C604" s="7" t="s">
        <v>16</v>
      </c>
      <c r="D604" s="18">
        <v>175604</v>
      </c>
      <c r="E604" s="7" t="s">
        <v>17</v>
      </c>
      <c r="F604" s="7">
        <v>722</v>
      </c>
      <c r="G604" s="19">
        <v>568746</v>
      </c>
      <c r="H604" s="7" t="s">
        <v>74</v>
      </c>
      <c r="I604" s="7" t="s">
        <v>25</v>
      </c>
      <c r="J604" s="7" t="s">
        <v>23</v>
      </c>
      <c r="K604" s="20">
        <v>8009.83</v>
      </c>
      <c r="L604">
        <v>28.9</v>
      </c>
      <c r="M604" s="7">
        <v>50</v>
      </c>
      <c r="N604" s="7">
        <v>8</v>
      </c>
      <c r="O604" s="7">
        <v>0</v>
      </c>
      <c r="P604" s="7">
        <v>220932</v>
      </c>
      <c r="Q604" s="7">
        <v>366498</v>
      </c>
      <c r="R604" s="8">
        <f>(Таблица2[[#This Row],[Кредитный рейтинг]]-MIN(F:F))/(MAX(F:F)-MIN(F:F))</f>
        <v>0.82424242424242422</v>
      </c>
      <c r="S604">
        <f>(Таблица2[[#This Row],[Срок кредитной истории (лет)]]-MIN(L:L))/(MAX(L:L)-MIN(L:L))</f>
        <v>0.53508771929824561</v>
      </c>
      <c r="T604" s="8">
        <f>(Таблица2[[#This Row],[Срок с последнего нарушения кредитного договора (мес.)]]-MIN(M:M))/(MAX(M:M)-MIN(M:M))</f>
        <v>0.6097560975609756</v>
      </c>
      <c r="U604">
        <f>(Таблица2[[#This Row],[Количество кредитных карт]]-MIN(N:N))/(MAX(N:N)-MIN(N:N))</f>
        <v>0.14634146341463414</v>
      </c>
      <c r="V604" s="37">
        <f>(Таблица2[[#This Row],[Число нарушений кредитных договоров]]-MIN(O:O))/(MAX(O:O)-MIN(O:O))</f>
        <v>0</v>
      </c>
      <c r="W604" s="37">
        <f>((Таблица2[[#This Row],[Размер кредита]]-AVERAGE(D:D)))/STDEV(D:D)</f>
        <v>-0.72280273954671814</v>
      </c>
      <c r="X604" s="37">
        <f>((Таблица2[[#This Row],[Годовой доход]]-AVERAGE(G:G)))/STDEV(G:G)</f>
        <v>-0.9508814162119037</v>
      </c>
      <c r="Y604" s="38">
        <f>(Таблица2[[#This Row],[Годовой доход]]-AVERAGE(G:G))/STDEV(G:G)</f>
        <v>-0.9508814162119037</v>
      </c>
      <c r="Z604" s="38">
        <f>(Таблица2[[#This Row],[Текущий баланс кредитов]]-AVERAGE(P:P))/STDEV(P:P)</f>
        <v>-0.17477936397450256</v>
      </c>
      <c r="AA604" s="38">
        <f>(Таблица2[[#This Row],[Максимальный выданный кредит]]-AVERAGE(Q:Q))/STDEV(Q:Q)</f>
        <v>-8.5262941625210267E-2</v>
      </c>
    </row>
    <row r="605" spans="1:27" x14ac:dyDescent="0.2">
      <c r="A605" s="7">
        <v>891</v>
      </c>
      <c r="B605" s="7" t="s">
        <v>892</v>
      </c>
      <c r="C605" s="7" t="s">
        <v>16</v>
      </c>
      <c r="D605" s="18">
        <v>112332</v>
      </c>
      <c r="E605" s="7" t="s">
        <v>17</v>
      </c>
      <c r="F605" s="7">
        <v>699</v>
      </c>
      <c r="G605" s="19">
        <v>873050</v>
      </c>
      <c r="H605" s="7"/>
      <c r="I605" s="7" t="s">
        <v>32</v>
      </c>
      <c r="J605" s="7" t="s">
        <v>78</v>
      </c>
      <c r="K605" s="20">
        <v>15787.48</v>
      </c>
      <c r="L605">
        <v>17.5</v>
      </c>
      <c r="M605" s="7"/>
      <c r="N605" s="7">
        <v>7</v>
      </c>
      <c r="O605" s="7">
        <v>0</v>
      </c>
      <c r="P605" s="7">
        <v>175978</v>
      </c>
      <c r="Q605" s="7">
        <v>213356</v>
      </c>
      <c r="R605" s="8">
        <f>(Таблица2[[#This Row],[Кредитный рейтинг]]-MIN(F:F))/(MAX(F:F)-MIN(F:F))</f>
        <v>0.68484848484848482</v>
      </c>
      <c r="S605">
        <f>(Таблица2[[#This Row],[Срок кредитной истории (лет)]]-MIN(L:L))/(MAX(L:L)-MIN(L:L))</f>
        <v>0.28508771929824561</v>
      </c>
      <c r="T605" s="8">
        <f>(Таблица2[[#This Row],[Срок с последнего нарушения кредитного договора (мес.)]]-MIN(M:M))/(MAX(M:M)-MIN(M:M))</f>
        <v>0</v>
      </c>
      <c r="U605">
        <f>(Таблица2[[#This Row],[Количество кредитных карт]]-MIN(N:N))/(MAX(N:N)-MIN(N:N))</f>
        <v>0.12195121951219512</v>
      </c>
      <c r="V605" s="37">
        <f>(Таблица2[[#This Row],[Число нарушений кредитных договоров]]-MIN(O:O))/(MAX(O:O)-MIN(O:O))</f>
        <v>0</v>
      </c>
      <c r="W605" s="37">
        <f>((Таблица2[[#This Row],[Размер кредита]]-AVERAGE(D:D)))/STDEV(D:D)</f>
        <v>-1.0610277329189612</v>
      </c>
      <c r="X605" s="37">
        <f>((Таблица2[[#This Row],[Годовой доход]]-AVERAGE(G:G)))/STDEV(G:G)</f>
        <v>-0.58198083658969946</v>
      </c>
      <c r="Y605" s="38">
        <f>(Таблица2[[#This Row],[Годовой доход]]-AVERAGE(G:G))/STDEV(G:G)</f>
        <v>-0.58198083658969946</v>
      </c>
      <c r="Z605" s="38">
        <f>(Таблица2[[#This Row],[Текущий баланс кредитов]]-AVERAGE(P:P))/STDEV(P:P)</f>
        <v>-0.32769252600682763</v>
      </c>
      <c r="AA605" s="38">
        <f>(Таблица2[[#This Row],[Максимальный выданный кредит]]-AVERAGE(Q:Q))/STDEV(Q:Q)</f>
        <v>-0.12353381790251769</v>
      </c>
    </row>
    <row r="606" spans="1:27" x14ac:dyDescent="0.2">
      <c r="A606" s="7">
        <v>892</v>
      </c>
      <c r="B606" s="7" t="s">
        <v>893</v>
      </c>
      <c r="C606" s="7" t="s">
        <v>34</v>
      </c>
      <c r="D606" s="18">
        <v>331188</v>
      </c>
      <c r="E606" s="7" t="s">
        <v>28</v>
      </c>
      <c r="F606" s="7">
        <v>641</v>
      </c>
      <c r="G606" s="19">
        <v>1525472</v>
      </c>
      <c r="H606" s="7" t="s">
        <v>37</v>
      </c>
      <c r="I606" s="7" t="s">
        <v>32</v>
      </c>
      <c r="J606" s="7" t="s">
        <v>23</v>
      </c>
      <c r="K606" s="20">
        <v>17924.22</v>
      </c>
      <c r="L606">
        <v>11.4</v>
      </c>
      <c r="M606" s="7">
        <v>51</v>
      </c>
      <c r="N606" s="7">
        <v>12</v>
      </c>
      <c r="O606" s="7">
        <v>0</v>
      </c>
      <c r="P606" s="7">
        <v>208506</v>
      </c>
      <c r="Q606" s="7">
        <v>253858</v>
      </c>
      <c r="R606" s="8">
        <f>(Таблица2[[#This Row],[Кредитный рейтинг]]-MIN(F:F))/(MAX(F:F)-MIN(F:F))</f>
        <v>0.33333333333333331</v>
      </c>
      <c r="S606">
        <f>(Таблица2[[#This Row],[Срок кредитной истории (лет)]]-MIN(L:L))/(MAX(L:L)-MIN(L:L))</f>
        <v>0.15131578947368421</v>
      </c>
      <c r="T606" s="8">
        <f>(Таблица2[[#This Row],[Срок с последнего нарушения кредитного договора (мес.)]]-MIN(M:M))/(MAX(M:M)-MIN(M:M))</f>
        <v>0.62195121951219512</v>
      </c>
      <c r="U606">
        <f>(Таблица2[[#This Row],[Количество кредитных карт]]-MIN(N:N))/(MAX(N:N)-MIN(N:N))</f>
        <v>0.24390243902439024</v>
      </c>
      <c r="V606" s="37">
        <f>(Таблица2[[#This Row],[Число нарушений кредитных договоров]]-MIN(O:O))/(MAX(O:O)-MIN(O:O))</f>
        <v>0</v>
      </c>
      <c r="W606" s="37">
        <f>((Таблица2[[#This Row],[Размер кредита]]-AVERAGE(D:D)))/STDEV(D:D)</f>
        <v>0.10888264053968749</v>
      </c>
      <c r="X606" s="37">
        <f>((Таблица2[[#This Row],[Годовой доход]]-AVERAGE(G:G)))/STDEV(G:G)</f>
        <v>0.20893500401140247</v>
      </c>
      <c r="Y606" s="38">
        <f>(Таблица2[[#This Row],[Годовой доход]]-AVERAGE(G:G))/STDEV(G:G)</f>
        <v>0.20893500401140247</v>
      </c>
      <c r="Z606" s="38">
        <f>(Таблица2[[#This Row],[Текущий баланс кредитов]]-AVERAGE(P:P))/STDEV(P:P)</f>
        <v>-0.21704699202570316</v>
      </c>
      <c r="AA606" s="38">
        <f>(Таблица2[[#This Row],[Максимальный выданный кредит]]-AVERAGE(Q:Q))/STDEV(Q:Q)</f>
        <v>-0.11341218548957085</v>
      </c>
    </row>
    <row r="607" spans="1:27" x14ac:dyDescent="0.2">
      <c r="A607" s="8">
        <v>893</v>
      </c>
      <c r="B607" s="8" t="s">
        <v>894</v>
      </c>
      <c r="C607" s="8" t="s">
        <v>34</v>
      </c>
      <c r="D607" s="21">
        <v>107734</v>
      </c>
      <c r="E607" s="8" t="s">
        <v>17</v>
      </c>
      <c r="F607" s="8">
        <v>729</v>
      </c>
      <c r="G607" s="22">
        <v>651301</v>
      </c>
      <c r="H607" s="8" t="s">
        <v>22</v>
      </c>
      <c r="I607" s="8" t="s">
        <v>25</v>
      </c>
      <c r="J607" s="8" t="s">
        <v>119</v>
      </c>
      <c r="K607" s="23">
        <v>3180.6</v>
      </c>
      <c r="L607">
        <v>15</v>
      </c>
      <c r="M607" s="8">
        <v>17</v>
      </c>
      <c r="N607" s="8">
        <v>5</v>
      </c>
      <c r="O607" s="8">
        <v>0</v>
      </c>
      <c r="P607" s="8">
        <v>65056</v>
      </c>
      <c r="Q607" s="8">
        <v>269038</v>
      </c>
      <c r="R607" s="8">
        <f>(Таблица2[[#This Row],[Кредитный рейтинг]]-MIN(F:F))/(MAX(F:F)-MIN(F:F))</f>
        <v>0.8666666666666667</v>
      </c>
      <c r="S607">
        <f>(Таблица2[[#This Row],[Срок кредитной истории (лет)]]-MIN(L:L))/(MAX(L:L)-MIN(L:L))</f>
        <v>0.23026315789473684</v>
      </c>
      <c r="T607" s="8">
        <f>(Таблица2[[#This Row],[Срок с последнего нарушения кредитного договора (мес.)]]-MIN(M:M))/(MAX(M:M)-MIN(M:M))</f>
        <v>0.2073170731707317</v>
      </c>
      <c r="U607">
        <f>(Таблица2[[#This Row],[Количество кредитных карт]]-MIN(N:N))/(MAX(N:N)-MIN(N:N))</f>
        <v>7.3170731707317069E-2</v>
      </c>
      <c r="V607" s="37">
        <f>(Таблица2[[#This Row],[Число нарушений кредитных договоров]]-MIN(O:O))/(MAX(O:O)-MIN(O:O))</f>
        <v>0</v>
      </c>
      <c r="W607" s="37">
        <f>((Таблица2[[#This Row],[Размер кредита]]-AVERAGE(D:D)))/STDEV(D:D)</f>
        <v>-1.0856066701980984</v>
      </c>
      <c r="X607" s="37">
        <f>((Таблица2[[#This Row],[Годовой доход]]-AVERAGE(G:G)))/STDEV(G:G)</f>
        <v>-0.85080193204241827</v>
      </c>
      <c r="Y607" s="38">
        <f>(Таблица2[[#This Row],[Годовой доход]]-AVERAGE(G:G))/STDEV(G:G)</f>
        <v>-0.85080193204241827</v>
      </c>
      <c r="Z607" s="38">
        <f>(Таблица2[[#This Row],[Текущий баланс кредитов]]-AVERAGE(P:P))/STDEV(P:P)</f>
        <v>-0.70499896723451727</v>
      </c>
      <c r="AA607" s="38">
        <f>(Таблица2[[#This Row],[Максимальный выданный кредит]]-AVERAGE(Q:Q))/STDEV(Q:Q)</f>
        <v>-0.10961863504691288</v>
      </c>
    </row>
    <row r="608" spans="1:27" x14ac:dyDescent="0.2">
      <c r="A608" s="8">
        <v>894</v>
      </c>
      <c r="B608" s="8" t="s">
        <v>895</v>
      </c>
      <c r="C608" s="8" t="s">
        <v>16</v>
      </c>
      <c r="D608" s="21">
        <v>504284</v>
      </c>
      <c r="E608" s="8" t="s">
        <v>17</v>
      </c>
      <c r="F608" s="8">
        <v>718</v>
      </c>
      <c r="G608" s="22">
        <v>989919</v>
      </c>
      <c r="H608" s="8" t="s">
        <v>74</v>
      </c>
      <c r="I608" s="8" t="s">
        <v>32</v>
      </c>
      <c r="J608" s="8" t="s">
        <v>78</v>
      </c>
      <c r="K608" s="23">
        <v>12209.02</v>
      </c>
      <c r="L608">
        <v>15.3</v>
      </c>
      <c r="M608" s="8">
        <v>9</v>
      </c>
      <c r="N608" s="8">
        <v>17</v>
      </c>
      <c r="O608" s="8">
        <v>0</v>
      </c>
      <c r="P608" s="8">
        <v>220400</v>
      </c>
      <c r="Q608" s="8">
        <v>2126674</v>
      </c>
      <c r="R608" s="8">
        <f>(Таблица2[[#This Row],[Кредитный рейтинг]]-MIN(F:F))/(MAX(F:F)-MIN(F:F))</f>
        <v>0.8</v>
      </c>
      <c r="S608">
        <f>(Таблица2[[#This Row],[Срок кредитной истории (лет)]]-MIN(L:L))/(MAX(L:L)-MIN(L:L))</f>
        <v>0.23684210526315791</v>
      </c>
      <c r="T608" s="8">
        <f>(Таблица2[[#This Row],[Срок с последнего нарушения кредитного договора (мес.)]]-MIN(M:M))/(MAX(M:M)-MIN(M:M))</f>
        <v>0.10975609756097561</v>
      </c>
      <c r="U608">
        <f>(Таблица2[[#This Row],[Количество кредитных карт]]-MIN(N:N))/(MAX(N:N)-MIN(N:N))</f>
        <v>0.36585365853658536</v>
      </c>
      <c r="V608" s="37">
        <f>(Таблица2[[#This Row],[Число нарушений кредитных договоров]]-MIN(O:O))/(MAX(O:O)-MIN(O:O))</f>
        <v>0</v>
      </c>
      <c r="W608" s="37">
        <f>((Таблица2[[#This Row],[Размер кредита]]-AVERAGE(D:D)))/STDEV(D:D)</f>
        <v>1.0341796669140992</v>
      </c>
      <c r="X608" s="37">
        <f>((Таблица2[[#This Row],[Годовой доход]]-AVERAGE(G:G)))/STDEV(G:G)</f>
        <v>-0.44030329755022779</v>
      </c>
      <c r="Y608" s="38">
        <f>(Таблица2[[#This Row],[Годовой доход]]-AVERAGE(G:G))/STDEV(G:G)</f>
        <v>-0.44030329755022779</v>
      </c>
      <c r="Z608" s="38">
        <f>(Таблица2[[#This Row],[Текущий баланс кредитов]]-AVERAGE(P:P))/STDEV(P:P)</f>
        <v>-0.17658898719382002</v>
      </c>
      <c r="AA608" s="38">
        <f>(Таблица2[[#This Row],[Максимальный выданный кредит]]-AVERAGE(Q:Q))/STDEV(Q:Q)</f>
        <v>0.35461297694896188</v>
      </c>
    </row>
    <row r="609" spans="1:27" x14ac:dyDescent="0.2">
      <c r="A609" s="7">
        <v>895</v>
      </c>
      <c r="B609" s="7" t="s">
        <v>896</v>
      </c>
      <c r="C609" s="7" t="s">
        <v>16</v>
      </c>
      <c r="D609" s="18">
        <v>110242</v>
      </c>
      <c r="E609" s="7" t="s">
        <v>17</v>
      </c>
      <c r="F609" s="7">
        <v>716</v>
      </c>
      <c r="G609" s="19">
        <v>914014</v>
      </c>
      <c r="H609" s="7" t="s">
        <v>74</v>
      </c>
      <c r="I609" s="7" t="s">
        <v>32</v>
      </c>
      <c r="J609" s="7" t="s">
        <v>23</v>
      </c>
      <c r="K609" s="20">
        <v>13481.64</v>
      </c>
      <c r="L609">
        <v>16.8</v>
      </c>
      <c r="M609" s="7">
        <v>60</v>
      </c>
      <c r="N609" s="7">
        <v>11</v>
      </c>
      <c r="O609" s="7">
        <v>0</v>
      </c>
      <c r="P609" s="7">
        <v>62833</v>
      </c>
      <c r="Q609" s="7">
        <v>112442</v>
      </c>
      <c r="R609" s="8">
        <f>(Таблица2[[#This Row],[Кредитный рейтинг]]-MIN(F:F))/(MAX(F:F)-MIN(F:F))</f>
        <v>0.78787878787878785</v>
      </c>
      <c r="S609">
        <f>(Таблица2[[#This Row],[Срок кредитной истории (лет)]]-MIN(L:L))/(MAX(L:L)-MIN(L:L))</f>
        <v>0.26973684210526316</v>
      </c>
      <c r="T609" s="8">
        <f>(Таблица2[[#This Row],[Срок с последнего нарушения кредитного договора (мес.)]]-MIN(M:M))/(MAX(M:M)-MIN(M:M))</f>
        <v>0.73170731707317072</v>
      </c>
      <c r="U609">
        <f>(Таблица2[[#This Row],[Количество кредитных карт]]-MIN(N:N))/(MAX(N:N)-MIN(N:N))</f>
        <v>0.21951219512195122</v>
      </c>
      <c r="V609" s="37">
        <f>(Таблица2[[#This Row],[Число нарушений кредитных договоров]]-MIN(O:O))/(MAX(O:O)-MIN(O:O))</f>
        <v>0</v>
      </c>
      <c r="W609" s="37">
        <f>((Таблица2[[#This Row],[Размер кредита]]-AVERAGE(D:D)))/STDEV(D:D)</f>
        <v>-1.072199977136751</v>
      </c>
      <c r="X609" s="37">
        <f>((Таблица2[[#This Row],[Годовой доход]]-AVERAGE(G:G)))/STDEV(G:G)</f>
        <v>-0.53232114317901813</v>
      </c>
      <c r="Y609" s="38">
        <f>(Таблица2[[#This Row],[Годовой доход]]-AVERAGE(G:G))/STDEV(G:G)</f>
        <v>-0.53232114317901813</v>
      </c>
      <c r="Z609" s="38">
        <f>(Таблица2[[#This Row],[Текущий баланс кредитов]]-AVERAGE(P:P))/STDEV(P:P)</f>
        <v>-0.71256060711523661</v>
      </c>
      <c r="AA609" s="38">
        <f>(Таблица2[[#This Row],[Максимальный выданный кредит]]-AVERAGE(Q:Q))/STDEV(Q:Q)</f>
        <v>-0.14875268149740481</v>
      </c>
    </row>
    <row r="610" spans="1:27" x14ac:dyDescent="0.2">
      <c r="A610" s="8">
        <v>896</v>
      </c>
      <c r="B610" s="8" t="s">
        <v>897</v>
      </c>
      <c r="C610" s="8" t="s">
        <v>16</v>
      </c>
      <c r="D610" s="21">
        <v>401038</v>
      </c>
      <c r="E610" s="8" t="s">
        <v>17</v>
      </c>
      <c r="F610" s="8">
        <v>714</v>
      </c>
      <c r="G610" s="22">
        <v>1421941</v>
      </c>
      <c r="H610" s="8" t="s">
        <v>31</v>
      </c>
      <c r="I610" s="8" t="s">
        <v>19</v>
      </c>
      <c r="J610" s="8" t="s">
        <v>23</v>
      </c>
      <c r="K610" s="23">
        <v>10356.52</v>
      </c>
      <c r="L610">
        <v>14.9</v>
      </c>
      <c r="M610" s="8">
        <v>58</v>
      </c>
      <c r="N610" s="8">
        <v>22</v>
      </c>
      <c r="O610" s="8">
        <v>0</v>
      </c>
      <c r="P610" s="8">
        <v>357485</v>
      </c>
      <c r="Q610" s="8">
        <v>621500</v>
      </c>
      <c r="R610" s="8">
        <f>(Таблица2[[#This Row],[Кредитный рейтинг]]-MIN(F:F))/(MAX(F:F)-MIN(F:F))</f>
        <v>0.77575757575757576</v>
      </c>
      <c r="S610">
        <f>(Таблица2[[#This Row],[Срок кредитной истории (лет)]]-MIN(L:L))/(MAX(L:L)-MIN(L:L))</f>
        <v>0.22807017543859648</v>
      </c>
      <c r="T610" s="8">
        <f>(Таблица2[[#This Row],[Срок с последнего нарушения кредитного договора (мес.)]]-MIN(M:M))/(MAX(M:M)-MIN(M:M))</f>
        <v>0.70731707317073167</v>
      </c>
      <c r="U610">
        <f>(Таблица2[[#This Row],[Количество кредитных карт]]-MIN(N:N))/(MAX(N:N)-MIN(N:N))</f>
        <v>0.48780487804878048</v>
      </c>
      <c r="V610" s="37">
        <f>(Таблица2[[#This Row],[Число нарушений кредитных договоров]]-MIN(O:O))/(MAX(O:O)-MIN(O:O))</f>
        <v>0</v>
      </c>
      <c r="W610" s="37">
        <f>((Таблица2[[#This Row],[Размер кредита]]-AVERAGE(D:D)))/STDEV(D:D)</f>
        <v>0.48227080255528959</v>
      </c>
      <c r="X610" s="37">
        <f>((Таблица2[[#This Row],[Годовой доход]]-AVERAGE(G:G)))/STDEV(G:G)</f>
        <v>8.3426808559267693E-2</v>
      </c>
      <c r="Y610" s="38">
        <f>(Таблица2[[#This Row],[Годовой доход]]-AVERAGE(G:G))/STDEV(G:G)</f>
        <v>8.3426808559267693E-2</v>
      </c>
      <c r="Z610" s="38">
        <f>(Таблица2[[#This Row],[Текущий баланс кредитов]]-AVERAGE(P:P))/STDEV(P:P)</f>
        <v>0.28971213878387453</v>
      </c>
      <c r="AA610" s="38">
        <f>(Таблица2[[#This Row],[Максимальный выданный кредит]]-AVERAGE(Q:Q))/STDEV(Q:Q)</f>
        <v>-2.1536792087748641E-2</v>
      </c>
    </row>
    <row r="611" spans="1:27" x14ac:dyDescent="0.2">
      <c r="A611" s="8">
        <v>899</v>
      </c>
      <c r="B611" s="8" t="s">
        <v>898</v>
      </c>
      <c r="C611" s="8" t="s">
        <v>16</v>
      </c>
      <c r="D611" s="21">
        <v>293744</v>
      </c>
      <c r="E611" s="8" t="s">
        <v>17</v>
      </c>
      <c r="F611" s="8">
        <v>686</v>
      </c>
      <c r="G611" s="22">
        <v>743318</v>
      </c>
      <c r="H611" s="8" t="s">
        <v>53</v>
      </c>
      <c r="I611" s="8" t="s">
        <v>32</v>
      </c>
      <c r="J611" s="8" t="s">
        <v>23</v>
      </c>
      <c r="K611" s="23">
        <v>11211.71</v>
      </c>
      <c r="L611">
        <v>16.100000000000001</v>
      </c>
      <c r="M611" s="8"/>
      <c r="N611" s="8">
        <v>4</v>
      </c>
      <c r="O611" s="8">
        <v>1</v>
      </c>
      <c r="P611" s="8">
        <v>351842</v>
      </c>
      <c r="Q611" s="8">
        <v>442332</v>
      </c>
      <c r="R611" s="8">
        <f>(Таблица2[[#This Row],[Кредитный рейтинг]]-MIN(F:F))/(MAX(F:F)-MIN(F:F))</f>
        <v>0.60606060606060608</v>
      </c>
      <c r="S611">
        <f>(Таблица2[[#This Row],[Срок кредитной истории (лет)]]-MIN(L:L))/(MAX(L:L)-MIN(L:L))</f>
        <v>0.25438596491228072</v>
      </c>
      <c r="T611" s="8">
        <f>(Таблица2[[#This Row],[Срок с последнего нарушения кредитного договора (мес.)]]-MIN(M:M))/(MAX(M:M)-MIN(M:M))</f>
        <v>0</v>
      </c>
      <c r="U611">
        <f>(Таблица2[[#This Row],[Количество кредитных карт]]-MIN(N:N))/(MAX(N:N)-MIN(N:N))</f>
        <v>4.878048780487805E-2</v>
      </c>
      <c r="V611" s="37">
        <f>(Таблица2[[#This Row],[Число нарушений кредитных договоров]]-MIN(O:O))/(MAX(O:O)-MIN(O:O))</f>
        <v>0.14285714285714285</v>
      </c>
      <c r="W611" s="37">
        <f>((Таблица2[[#This Row],[Размер кредита]]-AVERAGE(D:D)))/STDEV(D:D)</f>
        <v>-9.1276934814817953E-2</v>
      </c>
      <c r="X611" s="37">
        <f>((Таблица2[[#This Row],[Годовой доход]]-AVERAGE(G:G)))/STDEV(G:G)</f>
        <v>-0.73925188789217255</v>
      </c>
      <c r="Y611" s="38">
        <f>(Таблица2[[#This Row],[Годовой доход]]-AVERAGE(G:G))/STDEV(G:G)</f>
        <v>-0.73925188789217255</v>
      </c>
      <c r="Z611" s="38">
        <f>(Таблица2[[#This Row],[Текущий баланс кредитов]]-AVERAGE(P:P))/STDEV(P:P)</f>
        <v>0.27051720677897151</v>
      </c>
      <c r="AA611" s="38">
        <f>(Таблица2[[#This Row],[Максимальный выданный кредит]]-AVERAGE(Q:Q))/STDEV(Q:Q)</f>
        <v>-6.6311683109497199E-2</v>
      </c>
    </row>
    <row r="612" spans="1:27" x14ac:dyDescent="0.2">
      <c r="A612" s="7">
        <v>900</v>
      </c>
      <c r="B612" s="7" t="s">
        <v>899</v>
      </c>
      <c r="C612" s="7" t="s">
        <v>16</v>
      </c>
      <c r="D612" s="18">
        <v>214456</v>
      </c>
      <c r="E612" s="7" t="s">
        <v>17</v>
      </c>
      <c r="F612" s="7">
        <v>718</v>
      </c>
      <c r="G612" s="19">
        <v>1543408</v>
      </c>
      <c r="H612" s="7" t="s">
        <v>42</v>
      </c>
      <c r="I612" s="7" t="s">
        <v>32</v>
      </c>
      <c r="J612" s="7" t="s">
        <v>23</v>
      </c>
      <c r="K612" s="20">
        <v>35627.089999999997</v>
      </c>
      <c r="L612">
        <v>17.8</v>
      </c>
      <c r="M612" s="7">
        <v>54</v>
      </c>
      <c r="N612" s="7">
        <v>13</v>
      </c>
      <c r="O612" s="7">
        <v>0</v>
      </c>
      <c r="P612" s="7">
        <v>140049</v>
      </c>
      <c r="Q612" s="7">
        <v>337106</v>
      </c>
      <c r="R612" s="8">
        <f>(Таблица2[[#This Row],[Кредитный рейтинг]]-MIN(F:F))/(MAX(F:F)-MIN(F:F))</f>
        <v>0.8</v>
      </c>
      <c r="S612">
        <f>(Таблица2[[#This Row],[Срок кредитной истории (лет)]]-MIN(L:L))/(MAX(L:L)-MIN(L:L))</f>
        <v>0.29166666666666669</v>
      </c>
      <c r="T612" s="8">
        <f>(Таблица2[[#This Row],[Срок с последнего нарушения кредитного договора (мес.)]]-MIN(M:M))/(MAX(M:M)-MIN(M:M))</f>
        <v>0.65853658536585369</v>
      </c>
      <c r="U612">
        <f>(Таблица2[[#This Row],[Количество кредитных карт]]-MIN(N:N))/(MAX(N:N)-MIN(N:N))</f>
        <v>0.26829268292682928</v>
      </c>
      <c r="V612" s="37">
        <f>(Таблица2[[#This Row],[Число нарушений кредитных договоров]]-MIN(O:O))/(MAX(O:O)-MIN(O:O))</f>
        <v>0</v>
      </c>
      <c r="W612" s="37">
        <f>((Таблица2[[#This Row],[Размер кредита]]-AVERAGE(D:D)))/STDEV(D:D)</f>
        <v>-0.51511659966654388</v>
      </c>
      <c r="X612" s="37">
        <f>((Таблица2[[#This Row],[Годовой доход]]-AVERAGE(G:G)))/STDEV(G:G)</f>
        <v>0.23067839481830563</v>
      </c>
      <c r="Y612" s="38">
        <f>(Таблица2[[#This Row],[Годовой доход]]-AVERAGE(G:G))/STDEV(G:G)</f>
        <v>0.23067839481830563</v>
      </c>
      <c r="Z612" s="38">
        <f>(Таблица2[[#This Row],[Текущий баланс кредитов]]-AVERAGE(P:P))/STDEV(P:P)</f>
        <v>-0.44990672271144583</v>
      </c>
      <c r="AA612" s="38">
        <f>(Таблица2[[#This Row],[Максимальный выданный кредит]]-AVERAGE(Q:Q))/STDEV(Q:Q)</f>
        <v>-9.2608134946066858E-2</v>
      </c>
    </row>
    <row r="613" spans="1:27" x14ac:dyDescent="0.2">
      <c r="A613" s="7">
        <v>902</v>
      </c>
      <c r="B613" s="7" t="s">
        <v>900</v>
      </c>
      <c r="C613" s="7" t="s">
        <v>34</v>
      </c>
      <c r="D613" s="18">
        <v>672804</v>
      </c>
      <c r="E613" s="7" t="s">
        <v>28</v>
      </c>
      <c r="F613" s="7">
        <v>720</v>
      </c>
      <c r="G613" s="19">
        <v>2699976</v>
      </c>
      <c r="H613" s="7" t="s">
        <v>49</v>
      </c>
      <c r="I613" s="7" t="s">
        <v>19</v>
      </c>
      <c r="J613" s="7" t="s">
        <v>23</v>
      </c>
      <c r="K613" s="20">
        <v>33299.78</v>
      </c>
      <c r="L613">
        <v>15.6</v>
      </c>
      <c r="M613" s="7"/>
      <c r="N613" s="7">
        <v>11</v>
      </c>
      <c r="O613" s="7">
        <v>0</v>
      </c>
      <c r="P613" s="7">
        <v>456836</v>
      </c>
      <c r="Q613" s="7">
        <v>1147432</v>
      </c>
      <c r="R613" s="8">
        <f>(Таблица2[[#This Row],[Кредитный рейтинг]]-MIN(F:F))/(MAX(F:F)-MIN(F:F))</f>
        <v>0.81212121212121213</v>
      </c>
      <c r="S613">
        <f>(Таблица2[[#This Row],[Срок кредитной истории (лет)]]-MIN(L:L))/(MAX(L:L)-MIN(L:L))</f>
        <v>0.24342105263157893</v>
      </c>
      <c r="T613" s="8">
        <f>(Таблица2[[#This Row],[Срок с последнего нарушения кредитного договора (мес.)]]-MIN(M:M))/(MAX(M:M)-MIN(M:M))</f>
        <v>0</v>
      </c>
      <c r="U613">
        <f>(Таблица2[[#This Row],[Количество кредитных карт]]-MIN(N:N))/(MAX(N:N)-MIN(N:N))</f>
        <v>0.21951219512195122</v>
      </c>
      <c r="V613" s="37">
        <f>(Таблица2[[#This Row],[Число нарушений кредитных договоров]]-MIN(O:O))/(MAX(O:O)-MIN(O:O))</f>
        <v>0</v>
      </c>
      <c r="W613" s="37">
        <f>((Таблица2[[#This Row],[Размер кредита]]-AVERAGE(D:D)))/STDEV(D:D)</f>
        <v>1.9350153585800873</v>
      </c>
      <c r="X613" s="37">
        <f>((Таблица2[[#This Row],[Годовой доход]]-AVERAGE(G:G)))/STDEV(G:G)</f>
        <v>1.6327585698159839</v>
      </c>
      <c r="Y613" s="38">
        <f>(Таблица2[[#This Row],[Годовой доход]]-AVERAGE(G:G))/STDEV(G:G)</f>
        <v>1.6327585698159839</v>
      </c>
      <c r="Z613" s="38">
        <f>(Таблица2[[#This Row],[Текущий баланс кредитов]]-AVERAGE(P:P))/STDEV(P:P)</f>
        <v>0.6276592749914095</v>
      </c>
      <c r="AA613" s="38">
        <f>(Таблица2[[#This Row],[Максимальный выданный кредит]]-AVERAGE(Q:Q))/STDEV(Q:Q)</f>
        <v>0.10989598600236936</v>
      </c>
    </row>
    <row r="614" spans="1:27" x14ac:dyDescent="0.2">
      <c r="A614" s="8">
        <v>903</v>
      </c>
      <c r="B614" s="8" t="s">
        <v>901</v>
      </c>
      <c r="C614" s="8" t="s">
        <v>34</v>
      </c>
      <c r="D614" s="21">
        <v>192214</v>
      </c>
      <c r="E614" s="8" t="s">
        <v>17</v>
      </c>
      <c r="F614" s="8">
        <v>746</v>
      </c>
      <c r="G614" s="22">
        <v>1131792</v>
      </c>
      <c r="H614" s="8" t="s">
        <v>22</v>
      </c>
      <c r="I614" s="8" t="s">
        <v>19</v>
      </c>
      <c r="J614" s="8" t="s">
        <v>23</v>
      </c>
      <c r="K614" s="23">
        <v>16127.96</v>
      </c>
      <c r="L614">
        <v>12.4</v>
      </c>
      <c r="M614" s="8">
        <v>23</v>
      </c>
      <c r="N614" s="8">
        <v>13</v>
      </c>
      <c r="O614" s="8">
        <v>0</v>
      </c>
      <c r="P614" s="8">
        <v>250268</v>
      </c>
      <c r="Q614" s="8">
        <v>1038708</v>
      </c>
      <c r="R614" s="8">
        <f>(Таблица2[[#This Row],[Кредитный рейтинг]]-MIN(F:F))/(MAX(F:F)-MIN(F:F))</f>
        <v>0.96969696969696972</v>
      </c>
      <c r="S614">
        <f>(Таблица2[[#This Row],[Срок кредитной истории (лет)]]-MIN(L:L))/(MAX(L:L)-MIN(L:L))</f>
        <v>0.17324561403508773</v>
      </c>
      <c r="T614" s="8">
        <f>(Таблица2[[#This Row],[Срок с последнего нарушения кредитного договора (мес.)]]-MIN(M:M))/(MAX(M:M)-MIN(M:M))</f>
        <v>0.28048780487804881</v>
      </c>
      <c r="U614">
        <f>(Таблица2[[#This Row],[Количество кредитных карт]]-MIN(N:N))/(MAX(N:N)-MIN(N:N))</f>
        <v>0.26829268292682928</v>
      </c>
      <c r="V614" s="37">
        <f>(Таблица2[[#This Row],[Число нарушений кредитных договоров]]-MIN(O:O))/(MAX(O:O)-MIN(O:O))</f>
        <v>0</v>
      </c>
      <c r="W614" s="37">
        <f>((Таблица2[[#This Row],[Размер кредита]]-AVERAGE(D:D)))/STDEV(D:D)</f>
        <v>-0.63401279865796867</v>
      </c>
      <c r="X614" s="37">
        <f>((Таблица2[[#This Row],[Годовой доход]]-AVERAGE(G:G)))/STDEV(G:G)</f>
        <v>-0.26831399759774283</v>
      </c>
      <c r="Y614" s="38">
        <f>(Таблица2[[#This Row],[Годовой доход]]-AVERAGE(G:G))/STDEV(G:G)</f>
        <v>-0.26831399759774283</v>
      </c>
      <c r="Z614" s="38">
        <f>(Таблица2[[#This Row],[Текущий баланс кредитов]]-AVERAGE(P:P))/STDEV(P:P)</f>
        <v>-7.4991569309282829E-2</v>
      </c>
      <c r="AA614" s="38">
        <f>(Таблица2[[#This Row],[Максимальный выданный кредит]]-AVERAGE(Q:Q))/STDEV(Q:Q)</f>
        <v>8.2725368194230681E-2</v>
      </c>
    </row>
    <row r="615" spans="1:27" x14ac:dyDescent="0.2">
      <c r="A615" s="8">
        <v>904</v>
      </c>
      <c r="B615" s="8" t="s">
        <v>902</v>
      </c>
      <c r="C615" s="8" t="s">
        <v>16</v>
      </c>
      <c r="D615" s="21">
        <v>391732</v>
      </c>
      <c r="E615" s="8" t="s">
        <v>28</v>
      </c>
      <c r="F615" s="8">
        <v>716</v>
      </c>
      <c r="G615" s="22">
        <v>845766</v>
      </c>
      <c r="H615" s="8" t="s">
        <v>31</v>
      </c>
      <c r="I615" s="8" t="s">
        <v>19</v>
      </c>
      <c r="J615" s="8" t="s">
        <v>23</v>
      </c>
      <c r="K615" s="23">
        <v>14096.1</v>
      </c>
      <c r="L615">
        <v>15.6</v>
      </c>
      <c r="M615" s="8"/>
      <c r="N615" s="8">
        <v>11</v>
      </c>
      <c r="O615" s="8">
        <v>1</v>
      </c>
      <c r="P615" s="8">
        <v>150366</v>
      </c>
      <c r="Q615" s="8">
        <v>191532</v>
      </c>
      <c r="R615" s="8">
        <f>(Таблица2[[#This Row],[Кредитный рейтинг]]-MIN(F:F))/(MAX(F:F)-MIN(F:F))</f>
        <v>0.78787878787878785</v>
      </c>
      <c r="S615">
        <f>(Таблица2[[#This Row],[Срок кредитной истории (лет)]]-MIN(L:L))/(MAX(L:L)-MIN(L:L))</f>
        <v>0.24342105263157893</v>
      </c>
      <c r="T615" s="8">
        <f>(Таблица2[[#This Row],[Срок с последнего нарушения кредитного договора (мес.)]]-MIN(M:M))/(MAX(M:M)-MIN(M:M))</f>
        <v>0</v>
      </c>
      <c r="U615">
        <f>(Таблица2[[#This Row],[Количество кредитных карт]]-MIN(N:N))/(MAX(N:N)-MIN(N:N))</f>
        <v>0.21951219512195122</v>
      </c>
      <c r="V615" s="37">
        <f>(Таблица2[[#This Row],[Число нарушений кредитных договоров]]-MIN(O:O))/(MAX(O:O)-MIN(O:O))</f>
        <v>0.14285714285714285</v>
      </c>
      <c r="W615" s="37">
        <f>((Таблица2[[#This Row],[Размер кредита]]-AVERAGE(D:D)))/STDEV(D:D)</f>
        <v>0.43252491514344715</v>
      </c>
      <c r="X615" s="37">
        <f>((Таблица2[[#This Row],[Годовой доход]]-AVERAGE(G:G)))/STDEV(G:G)</f>
        <v>-0.61505658785952244</v>
      </c>
      <c r="Y615" s="38">
        <f>(Таблица2[[#This Row],[Годовой доход]]-AVERAGE(G:G))/STDEV(G:G)</f>
        <v>-0.61505658785952244</v>
      </c>
      <c r="Z615" s="38">
        <f>(Таблица2[[#This Row],[Текущий баланс кредитов]]-AVERAGE(P:P))/STDEV(P:P)</f>
        <v>-0.41481295813682517</v>
      </c>
      <c r="AA615" s="38">
        <f>(Таблица2[[#This Row],[Максимальный выданный кредит]]-AVERAGE(Q:Q))/STDEV(Q:Q)</f>
        <v>-0.12898773390123755</v>
      </c>
    </row>
    <row r="616" spans="1:27" x14ac:dyDescent="0.2">
      <c r="A616" s="8">
        <v>905</v>
      </c>
      <c r="B616" s="8" t="s">
        <v>903</v>
      </c>
      <c r="C616" s="8" t="s">
        <v>16</v>
      </c>
      <c r="D616" s="21">
        <v>92092</v>
      </c>
      <c r="E616" s="8" t="s">
        <v>17</v>
      </c>
      <c r="F616" s="8">
        <v>723</v>
      </c>
      <c r="G616" s="22">
        <v>852188</v>
      </c>
      <c r="H616" s="8" t="s">
        <v>18</v>
      </c>
      <c r="I616" s="8" t="s">
        <v>32</v>
      </c>
      <c r="J616" s="8" t="s">
        <v>78</v>
      </c>
      <c r="K616" s="23">
        <v>10439.17</v>
      </c>
      <c r="L616">
        <v>14.2</v>
      </c>
      <c r="M616" s="8"/>
      <c r="N616" s="8">
        <v>6</v>
      </c>
      <c r="O616" s="8">
        <v>0</v>
      </c>
      <c r="P616" s="8">
        <v>124583</v>
      </c>
      <c r="Q616" s="8">
        <v>142560</v>
      </c>
      <c r="R616" s="8">
        <f>(Таблица2[[#This Row],[Кредитный рейтинг]]-MIN(F:F))/(MAX(F:F)-MIN(F:F))</f>
        <v>0.83030303030303032</v>
      </c>
      <c r="S616">
        <f>(Таблица2[[#This Row],[Срок кредитной истории (лет)]]-MIN(L:L))/(MAX(L:L)-MIN(L:L))</f>
        <v>0.212719298245614</v>
      </c>
      <c r="T616" s="8">
        <f>(Таблица2[[#This Row],[Срок с последнего нарушения кредитного договора (мес.)]]-MIN(M:M))/(MAX(M:M)-MIN(M:M))</f>
        <v>0</v>
      </c>
      <c r="U616">
        <f>(Таблица2[[#This Row],[Количество кредитных карт]]-MIN(N:N))/(MAX(N:N)-MIN(N:N))</f>
        <v>9.7560975609756101E-2</v>
      </c>
      <c r="V616" s="37">
        <f>(Таблица2[[#This Row],[Число нарушений кредитных договоров]]-MIN(O:O))/(MAX(O:O)-MIN(O:O))</f>
        <v>0</v>
      </c>
      <c r="W616" s="37">
        <f>((Таблица2[[#This Row],[Размер кредита]]-AVERAGE(D:D)))/STDEV(D:D)</f>
        <v>-1.1692220979754506</v>
      </c>
      <c r="X616" s="37">
        <f>((Таблица2[[#This Row],[Годовой доход]]-AVERAGE(G:G)))/STDEV(G:G)</f>
        <v>-0.60727134835450836</v>
      </c>
      <c r="Y616" s="38">
        <f>(Таблица2[[#This Row],[Годовой доход]]-AVERAGE(G:G))/STDEV(G:G)</f>
        <v>-0.60727134835450836</v>
      </c>
      <c r="Z616" s="38">
        <f>(Таблица2[[#This Row],[Текущий баланс кредитов]]-AVERAGE(P:P))/STDEV(P:P)</f>
        <v>-0.50251505487303183</v>
      </c>
      <c r="AA616" s="38">
        <f>(Таблица2[[#This Row],[Максимальный выданный кредит]]-AVERAGE(Q:Q))/STDEV(Q:Q)</f>
        <v>-0.14122605750320369</v>
      </c>
    </row>
    <row r="617" spans="1:27" x14ac:dyDescent="0.2">
      <c r="A617" s="8">
        <v>906</v>
      </c>
      <c r="B617" s="8" t="s">
        <v>904</v>
      </c>
      <c r="C617" s="8" t="s">
        <v>34</v>
      </c>
      <c r="D617" s="21">
        <v>495066</v>
      </c>
      <c r="E617" s="8" t="s">
        <v>17</v>
      </c>
      <c r="F617" s="8">
        <v>712</v>
      </c>
      <c r="G617" s="22">
        <v>1766012</v>
      </c>
      <c r="H617" s="8" t="s">
        <v>29</v>
      </c>
      <c r="I617" s="8" t="s">
        <v>32</v>
      </c>
      <c r="J617" s="8" t="s">
        <v>23</v>
      </c>
      <c r="K617" s="23">
        <v>23693.95</v>
      </c>
      <c r="L617">
        <v>14.8</v>
      </c>
      <c r="M617" s="8">
        <v>45</v>
      </c>
      <c r="N617" s="8">
        <v>11</v>
      </c>
      <c r="O617" s="8">
        <v>0</v>
      </c>
      <c r="P617" s="8">
        <v>14991</v>
      </c>
      <c r="Q617" s="8">
        <v>168432</v>
      </c>
      <c r="R617" s="8">
        <f>(Таблица2[[#This Row],[Кредитный рейтинг]]-MIN(F:F))/(MAX(F:F)-MIN(F:F))</f>
        <v>0.76363636363636367</v>
      </c>
      <c r="S617">
        <f>(Таблица2[[#This Row],[Срок кредитной истории (лет)]]-MIN(L:L))/(MAX(L:L)-MIN(L:L))</f>
        <v>0.22587719298245615</v>
      </c>
      <c r="T617" s="8">
        <f>(Таблица2[[#This Row],[Срок с последнего нарушения кредитного договора (мес.)]]-MIN(M:M))/(MAX(M:M)-MIN(M:M))</f>
        <v>0.54878048780487809</v>
      </c>
      <c r="U617">
        <f>(Таблица2[[#This Row],[Количество кредитных карт]]-MIN(N:N))/(MAX(N:N)-MIN(N:N))</f>
        <v>0.21951219512195122</v>
      </c>
      <c r="V617" s="37">
        <f>(Таблица2[[#This Row],[Число нарушений кредитных договоров]]-MIN(O:O))/(MAX(O:O)-MIN(O:O))</f>
        <v>0</v>
      </c>
      <c r="W617" s="37">
        <f>((Таблица2[[#This Row],[Размер кредита]]-AVERAGE(D:D)))/STDEV(D:D)</f>
        <v>0.98490418978511107</v>
      </c>
      <c r="X617" s="37">
        <f>((Таблица2[[#This Row],[Годовой доход]]-AVERAGE(G:G)))/STDEV(G:G)</f>
        <v>0.50053598665482812</v>
      </c>
      <c r="Y617" s="38">
        <f>(Таблица2[[#This Row],[Годовой доход]]-AVERAGE(G:G))/STDEV(G:G)</f>
        <v>0.50053598665482812</v>
      </c>
      <c r="Z617" s="38">
        <f>(Таблица2[[#This Row],[Текущий баланс кредитов]]-AVERAGE(P:P))/STDEV(P:P)</f>
        <v>-0.87529743805242788</v>
      </c>
      <c r="AA617" s="38">
        <f>(Таблица2[[#This Row],[Максимальный выданный кредит]]-AVERAGE(Q:Q))/STDEV(Q:Q)</f>
        <v>-0.13476052805310837</v>
      </c>
    </row>
    <row r="618" spans="1:27" x14ac:dyDescent="0.2">
      <c r="A618" s="8">
        <v>907</v>
      </c>
      <c r="B618" s="8" t="s">
        <v>905</v>
      </c>
      <c r="C618" s="8" t="s">
        <v>16</v>
      </c>
      <c r="D618" s="21">
        <v>614108</v>
      </c>
      <c r="E618" s="8" t="s">
        <v>28</v>
      </c>
      <c r="F618" s="8">
        <v>682</v>
      </c>
      <c r="G618" s="22">
        <v>1444722</v>
      </c>
      <c r="H618" s="8" t="s">
        <v>55</v>
      </c>
      <c r="I618" s="8" t="s">
        <v>32</v>
      </c>
      <c r="J618" s="8" t="s">
        <v>23</v>
      </c>
      <c r="K618" s="23">
        <v>39489.03</v>
      </c>
      <c r="L618">
        <v>14</v>
      </c>
      <c r="M618" s="8"/>
      <c r="N618" s="8">
        <v>14</v>
      </c>
      <c r="O618" s="8">
        <v>0</v>
      </c>
      <c r="P618" s="8">
        <v>343425</v>
      </c>
      <c r="Q618" s="8">
        <v>649770</v>
      </c>
      <c r="R618" s="8">
        <f>(Таблица2[[#This Row],[Кредитный рейтинг]]-MIN(F:F))/(MAX(F:F)-MIN(F:F))</f>
        <v>0.58181818181818179</v>
      </c>
      <c r="S618">
        <f>(Таблица2[[#This Row],[Срок кредитной истории (лет)]]-MIN(L:L))/(MAX(L:L)-MIN(L:L))</f>
        <v>0.20833333333333331</v>
      </c>
      <c r="T618" s="8">
        <f>(Таблица2[[#This Row],[Срок с последнего нарушения кредитного договора (мес.)]]-MIN(M:M))/(MAX(M:M)-MIN(M:M))</f>
        <v>0</v>
      </c>
      <c r="U618">
        <f>(Таблица2[[#This Row],[Количество кредитных карт]]-MIN(N:N))/(MAX(N:N)-MIN(N:N))</f>
        <v>0.29268292682926828</v>
      </c>
      <c r="V618" s="37">
        <f>(Таблица2[[#This Row],[Число нарушений кредитных договоров]]-MIN(O:O))/(MAX(O:O)-MIN(O:O))</f>
        <v>0</v>
      </c>
      <c r="W618" s="37">
        <f>((Таблица2[[#This Row],[Размер кредита]]-AVERAGE(D:D)))/STDEV(D:D)</f>
        <v>1.6212516999162678</v>
      </c>
      <c r="X618" s="37">
        <f>((Таблица2[[#This Row],[Годовой доход]]-AVERAGE(G:G)))/STDEV(G:G)</f>
        <v>0.1110436788743915</v>
      </c>
      <c r="Y618" s="38">
        <f>(Таблица2[[#This Row],[Годовой доход]]-AVERAGE(G:G))/STDEV(G:G)</f>
        <v>0.1110436788743915</v>
      </c>
      <c r="Z618" s="38">
        <f>(Таблица2[[#This Row],[Текущий баланс кредитов]]-AVERAGE(P:P))/STDEV(P:P)</f>
        <v>0.24188638227334172</v>
      </c>
      <c r="AA618" s="38">
        <f>(Таблица2[[#This Row],[Максимальный выданный кредит]]-AVERAGE(Q:Q))/STDEV(Q:Q)</f>
        <v>-1.4471991625697204E-2</v>
      </c>
    </row>
    <row r="619" spans="1:27" x14ac:dyDescent="0.2">
      <c r="A619" s="7">
        <v>908</v>
      </c>
      <c r="B619" s="7" t="s">
        <v>906</v>
      </c>
      <c r="C619" s="7" t="s">
        <v>16</v>
      </c>
      <c r="D619" s="18">
        <v>214896</v>
      </c>
      <c r="E619" s="7" t="s">
        <v>17</v>
      </c>
      <c r="F619" s="7">
        <v>726</v>
      </c>
      <c r="G619" s="19">
        <v>2301337</v>
      </c>
      <c r="H619" s="7" t="s">
        <v>74</v>
      </c>
      <c r="I619" s="7" t="s">
        <v>19</v>
      </c>
      <c r="J619" s="7" t="s">
        <v>20</v>
      </c>
      <c r="K619" s="20">
        <v>20328.48</v>
      </c>
      <c r="L619">
        <v>15.6</v>
      </c>
      <c r="M619" s="7"/>
      <c r="N619" s="7">
        <v>18</v>
      </c>
      <c r="O619" s="7">
        <v>1</v>
      </c>
      <c r="P619" s="7">
        <v>190779</v>
      </c>
      <c r="Q619" s="7">
        <v>563508</v>
      </c>
      <c r="R619" s="8">
        <f>(Таблица2[[#This Row],[Кредитный рейтинг]]-MIN(F:F))/(MAX(F:F)-MIN(F:F))</f>
        <v>0.84848484848484851</v>
      </c>
      <c r="S619">
        <f>(Таблица2[[#This Row],[Срок кредитной истории (лет)]]-MIN(L:L))/(MAX(L:L)-MIN(L:L))</f>
        <v>0.24342105263157893</v>
      </c>
      <c r="T619" s="8">
        <f>(Таблица2[[#This Row],[Срок с последнего нарушения кредитного договора (мес.)]]-MIN(M:M))/(MAX(M:M)-MIN(M:M))</f>
        <v>0</v>
      </c>
      <c r="U619">
        <f>(Таблица2[[#This Row],[Количество кредитных карт]]-MIN(N:N))/(MAX(N:N)-MIN(N:N))</f>
        <v>0.3902439024390244</v>
      </c>
      <c r="V619" s="37">
        <f>(Таблица2[[#This Row],[Число нарушений кредитных договоров]]-MIN(O:O))/(MAX(O:O)-MIN(O:O))</f>
        <v>0.14285714285714285</v>
      </c>
      <c r="W619" s="37">
        <f>((Таблица2[[#This Row],[Размер кредита]]-AVERAGE(D:D)))/STDEV(D:D)</f>
        <v>-0.51276454825227236</v>
      </c>
      <c r="X619" s="37">
        <f>((Таблица2[[#This Row],[Годовой доход]]-AVERAGE(G:G)))/STDEV(G:G)</f>
        <v>1.1494978891807774</v>
      </c>
      <c r="Y619" s="38">
        <f>(Таблица2[[#This Row],[Годовой доход]]-AVERAGE(G:G))/STDEV(G:G)</f>
        <v>1.1494978891807774</v>
      </c>
      <c r="Z619" s="38">
        <f>(Таблица2[[#This Row],[Текущий баланс кредитов]]-AVERAGE(P:P))/STDEV(P:P)</f>
        <v>-0.27734622286938837</v>
      </c>
      <c r="AA619" s="38">
        <f>(Таблица2[[#This Row],[Максимальный выданный кредит]]-AVERAGE(Q:Q))/STDEV(Q:Q)</f>
        <v>-3.6029254358540534E-2</v>
      </c>
    </row>
    <row r="620" spans="1:27" x14ac:dyDescent="0.2">
      <c r="A620" s="8">
        <v>909</v>
      </c>
      <c r="B620" s="8" t="s">
        <v>907</v>
      </c>
      <c r="C620" s="8" t="s">
        <v>16</v>
      </c>
      <c r="D620" s="21">
        <v>328790</v>
      </c>
      <c r="E620" s="8" t="s">
        <v>28</v>
      </c>
      <c r="F620" s="8">
        <v>719</v>
      </c>
      <c r="G620" s="22">
        <v>1390838</v>
      </c>
      <c r="H620" s="8" t="s">
        <v>22</v>
      </c>
      <c r="I620" s="8" t="s">
        <v>32</v>
      </c>
      <c r="J620" s="8" t="s">
        <v>23</v>
      </c>
      <c r="K620" s="23">
        <v>6687.62</v>
      </c>
      <c r="L620">
        <v>22.5</v>
      </c>
      <c r="M620" s="8">
        <v>12</v>
      </c>
      <c r="N620" s="8">
        <v>8</v>
      </c>
      <c r="O620" s="8">
        <v>1</v>
      </c>
      <c r="P620" s="8">
        <v>199253</v>
      </c>
      <c r="Q620" s="8">
        <v>467060</v>
      </c>
      <c r="R620" s="8">
        <f>(Таблица2[[#This Row],[Кредитный рейтинг]]-MIN(F:F))/(MAX(F:F)-MIN(F:F))</f>
        <v>0.80606060606060603</v>
      </c>
      <c r="S620">
        <f>(Таблица2[[#This Row],[Срок кредитной истории (лет)]]-MIN(L:L))/(MAX(L:L)-MIN(L:L))</f>
        <v>0.39473684210526316</v>
      </c>
      <c r="T620" s="8">
        <f>(Таблица2[[#This Row],[Срок с последнего нарушения кредитного договора (мес.)]]-MIN(M:M))/(MAX(M:M)-MIN(M:M))</f>
        <v>0.14634146341463414</v>
      </c>
      <c r="U620">
        <f>(Таблица2[[#This Row],[Количество кредитных карт]]-MIN(N:N))/(MAX(N:N)-MIN(N:N))</f>
        <v>0.14634146341463414</v>
      </c>
      <c r="V620" s="37">
        <f>(Таблица2[[#This Row],[Число нарушений кредитных договоров]]-MIN(O:O))/(MAX(O:O)-MIN(O:O))</f>
        <v>0.14285714285714285</v>
      </c>
      <c r="W620" s="37">
        <f>((Таблица2[[#This Row],[Размер кредита]]-AVERAGE(D:D)))/STDEV(D:D)</f>
        <v>9.6063960331907755E-2</v>
      </c>
      <c r="X620" s="37">
        <f>((Таблица2[[#This Row],[Годовой доход]]-AVERAGE(G:G)))/STDEV(G:G)</f>
        <v>4.57213734417884E-2</v>
      </c>
      <c r="Y620" s="38">
        <f>(Таблица2[[#This Row],[Годовой доход]]-AVERAGE(G:G))/STDEV(G:G)</f>
        <v>4.57213734417884E-2</v>
      </c>
      <c r="Z620" s="38">
        <f>(Таблица2[[#This Row],[Текущий баланс кредитов]]-AVERAGE(P:P))/STDEV(P:P)</f>
        <v>-0.24852151016168891</v>
      </c>
      <c r="AA620" s="38">
        <f>(Таблица2[[#This Row],[Максимальный выданный кредит]]-AVERAGE(Q:Q))/STDEV(Q:Q)</f>
        <v>-6.0132044417399284E-2</v>
      </c>
    </row>
    <row r="621" spans="1:27" x14ac:dyDescent="0.2">
      <c r="A621" s="7">
        <v>910</v>
      </c>
      <c r="B621" s="7" t="s">
        <v>908</v>
      </c>
      <c r="C621" s="7" t="s">
        <v>34</v>
      </c>
      <c r="D621" s="18">
        <v>325776</v>
      </c>
      <c r="E621" s="7" t="s">
        <v>17</v>
      </c>
      <c r="F621" s="7">
        <v>739</v>
      </c>
      <c r="G621" s="19">
        <v>1312976</v>
      </c>
      <c r="H621" s="7" t="s">
        <v>22</v>
      </c>
      <c r="I621" s="7" t="s">
        <v>32</v>
      </c>
      <c r="J621" s="7" t="s">
        <v>23</v>
      </c>
      <c r="K621" s="20">
        <v>23852.41</v>
      </c>
      <c r="L621">
        <v>26.1</v>
      </c>
      <c r="M621" s="7">
        <v>20</v>
      </c>
      <c r="N621" s="7">
        <v>18</v>
      </c>
      <c r="O621" s="7">
        <v>0</v>
      </c>
      <c r="P621" s="7">
        <v>319143</v>
      </c>
      <c r="Q621" s="7">
        <v>1144088</v>
      </c>
      <c r="R621" s="8">
        <f>(Таблица2[[#This Row],[Кредитный рейтинг]]-MIN(F:F))/(MAX(F:F)-MIN(F:F))</f>
        <v>0.92727272727272725</v>
      </c>
      <c r="S621">
        <f>(Таблица2[[#This Row],[Срок кредитной истории (лет)]]-MIN(L:L))/(MAX(L:L)-MIN(L:L))</f>
        <v>0.47368421052631582</v>
      </c>
      <c r="T621" s="8">
        <f>(Таблица2[[#This Row],[Срок с последнего нарушения кредитного договора (мес.)]]-MIN(M:M))/(MAX(M:M)-MIN(M:M))</f>
        <v>0.24390243902439024</v>
      </c>
      <c r="U621">
        <f>(Таблица2[[#This Row],[Количество кредитных карт]]-MIN(N:N))/(MAX(N:N)-MIN(N:N))</f>
        <v>0.3902439024390244</v>
      </c>
      <c r="V621" s="37">
        <f>(Таблица2[[#This Row],[Число нарушений кредитных договоров]]-MIN(O:O))/(MAX(O:O)-MIN(O:O))</f>
        <v>0</v>
      </c>
      <c r="W621" s="37">
        <f>((Таблица2[[#This Row],[Размер кредита]]-AVERAGE(D:D)))/STDEV(D:D)</f>
        <v>7.9952408144147918E-2</v>
      </c>
      <c r="X621" s="37">
        <f>((Таблица2[[#This Row],[Годовой доход]]-AVERAGE(G:G)))/STDEV(G:G)</f>
        <v>-4.8668897243263599E-2</v>
      </c>
      <c r="Y621" s="38">
        <f>(Таблица2[[#This Row],[Годовой доход]]-AVERAGE(G:G))/STDEV(G:G)</f>
        <v>-4.8668897243263599E-2</v>
      </c>
      <c r="Z621" s="38">
        <f>(Таблица2[[#This Row],[Текущий баланс кредитов]]-AVERAGE(P:P))/STDEV(P:P)</f>
        <v>0.15929000819163783</v>
      </c>
      <c r="AA621" s="38">
        <f>(Таблица2[[#This Row],[Максимальный выданный кредит]]-AVERAGE(Q:Q))/STDEV(Q:Q)</f>
        <v>0.10906030532514614</v>
      </c>
    </row>
    <row r="622" spans="1:27" x14ac:dyDescent="0.2">
      <c r="A622" s="8">
        <v>912</v>
      </c>
      <c r="B622" s="8" t="s">
        <v>909</v>
      </c>
      <c r="C622" s="8" t="s">
        <v>34</v>
      </c>
      <c r="D622" s="21">
        <v>266882</v>
      </c>
      <c r="E622" s="8" t="s">
        <v>17</v>
      </c>
      <c r="F622" s="8">
        <v>698</v>
      </c>
      <c r="G622" s="22">
        <v>1382915</v>
      </c>
      <c r="H622" s="8" t="s">
        <v>22</v>
      </c>
      <c r="I622" s="8" t="s">
        <v>32</v>
      </c>
      <c r="J622" s="8" t="s">
        <v>23</v>
      </c>
      <c r="K622" s="23">
        <v>21976.73</v>
      </c>
      <c r="L622">
        <v>19.3</v>
      </c>
      <c r="M622" s="8">
        <v>34</v>
      </c>
      <c r="N622" s="8">
        <v>10</v>
      </c>
      <c r="O622" s="8">
        <v>0</v>
      </c>
      <c r="P622" s="8">
        <v>257678</v>
      </c>
      <c r="Q622" s="8">
        <v>336006</v>
      </c>
      <c r="R622" s="8">
        <f>(Таблица2[[#This Row],[Кредитный рейтинг]]-MIN(F:F))/(MAX(F:F)-MIN(F:F))</f>
        <v>0.67878787878787883</v>
      </c>
      <c r="S622">
        <f>(Таблица2[[#This Row],[Срок кредитной истории (лет)]]-MIN(L:L))/(MAX(L:L)-MIN(L:L))</f>
        <v>0.32456140350877194</v>
      </c>
      <c r="T622" s="8">
        <f>(Таблица2[[#This Row],[Срок с последнего нарушения кредитного договора (мес.)]]-MIN(M:M))/(MAX(M:M)-MIN(M:M))</f>
        <v>0.41463414634146339</v>
      </c>
      <c r="U622">
        <f>(Таблица2[[#This Row],[Количество кредитных карт]]-MIN(N:N))/(MAX(N:N)-MIN(N:N))</f>
        <v>0.1951219512195122</v>
      </c>
      <c r="V622" s="37">
        <f>(Таблица2[[#This Row],[Число нарушений кредитных договоров]]-MIN(O:O))/(MAX(O:O)-MIN(O:O))</f>
        <v>0</v>
      </c>
      <c r="W622" s="37">
        <f>((Таблица2[[#This Row],[Размер кредита]]-AVERAGE(D:D)))/STDEV(D:D)</f>
        <v>-0.2348696736560936</v>
      </c>
      <c r="X622" s="37">
        <f>((Таблица2[[#This Row],[Годовой доход]]-AVERAGE(G:G)))/STDEV(G:G)</f>
        <v>3.611650695187462E-2</v>
      </c>
      <c r="Y622" s="38">
        <f>(Таблица2[[#This Row],[Годовой доход]]-AVERAGE(G:G))/STDEV(G:G)</f>
        <v>3.611650695187462E-2</v>
      </c>
      <c r="Z622" s="38">
        <f>(Таблица2[[#This Row],[Текущий баланс кредитов]]-AVERAGE(P:P))/STDEV(P:P)</f>
        <v>-4.9786103040218264E-2</v>
      </c>
      <c r="AA622" s="38">
        <f>(Таблица2[[#This Row],[Максимальный выданный кредит]]-AVERAGE(Q:Q))/STDEV(Q:Q)</f>
        <v>-9.2883029905679745E-2</v>
      </c>
    </row>
    <row r="623" spans="1:27" x14ac:dyDescent="0.2">
      <c r="A623" s="7">
        <v>913</v>
      </c>
      <c r="B623" s="7" t="s">
        <v>910</v>
      </c>
      <c r="C623" s="7" t="s">
        <v>16</v>
      </c>
      <c r="D623" s="18">
        <v>171380</v>
      </c>
      <c r="E623" s="7" t="s">
        <v>17</v>
      </c>
      <c r="F623" s="7">
        <v>747</v>
      </c>
      <c r="G623" s="19">
        <v>801762</v>
      </c>
      <c r="H623" s="7"/>
      <c r="I623" s="7" t="s">
        <v>19</v>
      </c>
      <c r="J623" s="7" t="s">
        <v>20</v>
      </c>
      <c r="K623" s="20">
        <v>9393.98</v>
      </c>
      <c r="L623">
        <v>15.4</v>
      </c>
      <c r="M623" s="7">
        <v>44</v>
      </c>
      <c r="N623" s="7">
        <v>6</v>
      </c>
      <c r="O623" s="7">
        <v>0</v>
      </c>
      <c r="P623" s="7">
        <v>3059</v>
      </c>
      <c r="Q623" s="7">
        <v>354574</v>
      </c>
      <c r="R623" s="8">
        <f>(Таблица2[[#This Row],[Кредитный рейтинг]]-MIN(F:F))/(MAX(F:F)-MIN(F:F))</f>
        <v>0.97575757575757571</v>
      </c>
      <c r="S623">
        <f>(Таблица2[[#This Row],[Срок кредитной истории (лет)]]-MIN(L:L))/(MAX(L:L)-MIN(L:L))</f>
        <v>0.23903508771929824</v>
      </c>
      <c r="T623" s="8">
        <f>(Таблица2[[#This Row],[Срок с последнего нарушения кредитного договора (мес.)]]-MIN(M:M))/(MAX(M:M)-MIN(M:M))</f>
        <v>0.53658536585365857</v>
      </c>
      <c r="U623">
        <f>(Таблица2[[#This Row],[Количество кредитных карт]]-MIN(N:N))/(MAX(N:N)-MIN(N:N))</f>
        <v>9.7560975609756101E-2</v>
      </c>
      <c r="V623" s="37">
        <f>(Таблица2[[#This Row],[Число нарушений кредитных договоров]]-MIN(O:O))/(MAX(O:O)-MIN(O:O))</f>
        <v>0</v>
      </c>
      <c r="W623" s="37">
        <f>((Таблица2[[#This Row],[Размер кредита]]-AVERAGE(D:D)))/STDEV(D:D)</f>
        <v>-0.74538243312372465</v>
      </c>
      <c r="X623" s="37">
        <f>((Таблица2[[#This Row],[Годовой доход]]-AVERAGE(G:G)))/STDEV(G:G)</f>
        <v>-0.66840160174595009</v>
      </c>
      <c r="Y623" s="38">
        <f>(Таблица2[[#This Row],[Годовой доход]]-AVERAGE(G:G))/STDEV(G:G)</f>
        <v>-0.66840160174595009</v>
      </c>
      <c r="Z623" s="38">
        <f>(Таблица2[[#This Row],[Текущий баланс кредитов]]-AVERAGE(P:P))/STDEV(P:P)</f>
        <v>-0.91588470168569081</v>
      </c>
      <c r="AA623" s="38">
        <f>(Таблица2[[#This Row],[Максимальный выданный кредит]]-AVERAGE(Q:Q))/STDEV(Q:Q)</f>
        <v>-8.8242802987414062E-2</v>
      </c>
    </row>
    <row r="624" spans="1:27" x14ac:dyDescent="0.2">
      <c r="A624" s="7">
        <v>914</v>
      </c>
      <c r="B624" s="7" t="s">
        <v>911</v>
      </c>
      <c r="C624" s="7" t="s">
        <v>16</v>
      </c>
      <c r="D624" s="18">
        <v>225126</v>
      </c>
      <c r="E624" s="7" t="s">
        <v>17</v>
      </c>
      <c r="F624" s="7">
        <v>719</v>
      </c>
      <c r="G624" s="19">
        <v>1788736</v>
      </c>
      <c r="H624" s="7" t="s">
        <v>55</v>
      </c>
      <c r="I624" s="7" t="s">
        <v>19</v>
      </c>
      <c r="J624" s="7" t="s">
        <v>39</v>
      </c>
      <c r="K624" s="20">
        <v>15055.03</v>
      </c>
      <c r="L624">
        <v>23</v>
      </c>
      <c r="M624" s="7">
        <v>61</v>
      </c>
      <c r="N624" s="7">
        <v>21</v>
      </c>
      <c r="O624" s="7">
        <v>0</v>
      </c>
      <c r="P624" s="7">
        <v>329593</v>
      </c>
      <c r="Q624" s="7">
        <v>529320</v>
      </c>
      <c r="R624" s="8">
        <f>(Таблица2[[#This Row],[Кредитный рейтинг]]-MIN(F:F))/(MAX(F:F)-MIN(F:F))</f>
        <v>0.80606060606060603</v>
      </c>
      <c r="S624">
        <f>(Таблица2[[#This Row],[Срок кредитной истории (лет)]]-MIN(L:L))/(MAX(L:L)-MIN(L:L))</f>
        <v>0.4057017543859649</v>
      </c>
      <c r="T624" s="8">
        <f>(Таблица2[[#This Row],[Срок с последнего нарушения кредитного договора (мес.)]]-MIN(M:M))/(MAX(M:M)-MIN(M:M))</f>
        <v>0.74390243902439024</v>
      </c>
      <c r="U624">
        <f>(Таблица2[[#This Row],[Количество кредитных карт]]-MIN(N:N))/(MAX(N:N)-MIN(N:N))</f>
        <v>0.46341463414634149</v>
      </c>
      <c r="V624" s="37">
        <f>(Таблица2[[#This Row],[Число нарушений кредитных договоров]]-MIN(O:O))/(MAX(O:O)-MIN(O:O))</f>
        <v>0</v>
      </c>
      <c r="W624" s="37">
        <f>((Таблица2[[#This Row],[Размер кредита]]-AVERAGE(D:D)))/STDEV(D:D)</f>
        <v>-0.45807935287045981</v>
      </c>
      <c r="X624" s="37">
        <f>((Таблица2[[#This Row],[Годовой доход]]-AVERAGE(G:G)))/STDEV(G:G)</f>
        <v>0.52808375721103173</v>
      </c>
      <c r="Y624" s="38">
        <f>(Таблица2[[#This Row],[Годовой доход]]-AVERAGE(G:G))/STDEV(G:G)</f>
        <v>0.52808375721103173</v>
      </c>
      <c r="Z624" s="38">
        <f>(Таблица2[[#This Row],[Текущий баланс кредитов]]-AVERAGE(P:P))/STDEV(P:P)</f>
        <v>0.19483617857108787</v>
      </c>
      <c r="AA624" s="38">
        <f>(Таблица2[[#This Row],[Максимальный выданный кредит]]-AVERAGE(Q:Q))/STDEV(Q:Q)</f>
        <v>-4.4572989703309349E-2</v>
      </c>
    </row>
    <row r="625" spans="1:27" x14ac:dyDescent="0.2">
      <c r="A625" s="8">
        <v>916</v>
      </c>
      <c r="B625" s="8" t="s">
        <v>912</v>
      </c>
      <c r="C625" s="8" t="s">
        <v>16</v>
      </c>
      <c r="D625" s="21">
        <v>565840</v>
      </c>
      <c r="E625" s="8" t="s">
        <v>17</v>
      </c>
      <c r="F625" s="8">
        <v>734</v>
      </c>
      <c r="G625" s="22">
        <v>1582377</v>
      </c>
      <c r="H625" s="8" t="s">
        <v>53</v>
      </c>
      <c r="I625" s="8" t="s">
        <v>19</v>
      </c>
      <c r="J625" s="8" t="s">
        <v>23</v>
      </c>
      <c r="K625" s="23">
        <v>39032.080000000002</v>
      </c>
      <c r="L625">
        <v>15.4</v>
      </c>
      <c r="M625" s="8"/>
      <c r="N625" s="8">
        <v>12</v>
      </c>
      <c r="O625" s="8">
        <v>0</v>
      </c>
      <c r="P625" s="8">
        <v>434872</v>
      </c>
      <c r="Q625" s="8">
        <v>840620</v>
      </c>
      <c r="R625" s="8">
        <f>(Таблица2[[#This Row],[Кредитный рейтинг]]-MIN(F:F))/(MAX(F:F)-MIN(F:F))</f>
        <v>0.89696969696969697</v>
      </c>
      <c r="S625">
        <f>(Таблица2[[#This Row],[Срок кредитной истории (лет)]]-MIN(L:L))/(MAX(L:L)-MIN(L:L))</f>
        <v>0.23903508771929824</v>
      </c>
      <c r="T625" s="8">
        <f>(Таблица2[[#This Row],[Срок с последнего нарушения кредитного договора (мес.)]]-MIN(M:M))/(MAX(M:M)-MIN(M:M))</f>
        <v>0</v>
      </c>
      <c r="U625">
        <f>(Таблица2[[#This Row],[Количество кредитных карт]]-MIN(N:N))/(MAX(N:N)-MIN(N:N))</f>
        <v>0.24390243902439024</v>
      </c>
      <c r="V625" s="37">
        <f>(Таблица2[[#This Row],[Число нарушений кредитных договоров]]-MIN(O:O))/(MAX(O:O)-MIN(O:O))</f>
        <v>0</v>
      </c>
      <c r="W625" s="37">
        <f>((Таблица2[[#This Row],[Размер кредита]]-AVERAGE(D:D)))/STDEV(D:D)</f>
        <v>1.3632316597706833</v>
      </c>
      <c r="X625" s="37">
        <f>((Таблица2[[#This Row],[Годовой доход]]-AVERAGE(G:G)))/STDEV(G:G)</f>
        <v>0.27791959666677846</v>
      </c>
      <c r="Y625" s="38">
        <f>(Таблица2[[#This Row],[Годовой доход]]-AVERAGE(G:G))/STDEV(G:G)</f>
        <v>0.27791959666677846</v>
      </c>
      <c r="Z625" s="38">
        <f>(Таблица2[[#This Row],[Текущий баланс кредитов]]-AVERAGE(P:P))/STDEV(P:P)</f>
        <v>0.55294768779387449</v>
      </c>
      <c r="AA625" s="38">
        <f>(Таблица2[[#This Row],[Максимальный выданный кредит]]-AVERAGE(Q:Q))/STDEV(Q:Q)</f>
        <v>3.3222283867140309E-2</v>
      </c>
    </row>
    <row r="626" spans="1:27" x14ac:dyDescent="0.2">
      <c r="A626" s="8">
        <v>917</v>
      </c>
      <c r="B626" s="8" t="s">
        <v>913</v>
      </c>
      <c r="C626" s="8" t="s">
        <v>16</v>
      </c>
      <c r="D626" s="21">
        <v>155452</v>
      </c>
      <c r="E626" s="8" t="s">
        <v>17</v>
      </c>
      <c r="F626" s="8">
        <v>743</v>
      </c>
      <c r="G626" s="22">
        <v>1726074</v>
      </c>
      <c r="H626" s="8" t="s">
        <v>22</v>
      </c>
      <c r="I626" s="8" t="s">
        <v>19</v>
      </c>
      <c r="J626" s="8" t="s">
        <v>23</v>
      </c>
      <c r="K626" s="23">
        <v>36822.949999999997</v>
      </c>
      <c r="L626">
        <v>14.4</v>
      </c>
      <c r="M626" s="8">
        <v>36</v>
      </c>
      <c r="N626" s="8">
        <v>24</v>
      </c>
      <c r="O626" s="8">
        <v>0</v>
      </c>
      <c r="P626" s="8">
        <v>216999</v>
      </c>
      <c r="Q626" s="8">
        <v>370612</v>
      </c>
      <c r="R626" s="8">
        <f>(Таблица2[[#This Row],[Кредитный рейтинг]]-MIN(F:F))/(MAX(F:F)-MIN(F:F))</f>
        <v>0.95151515151515154</v>
      </c>
      <c r="S626">
        <f>(Таблица2[[#This Row],[Срок кредитной истории (лет)]]-MIN(L:L))/(MAX(L:L)-MIN(L:L))</f>
        <v>0.21710526315789475</v>
      </c>
      <c r="T626" s="8">
        <f>(Таблица2[[#This Row],[Срок с последнего нарушения кредитного договора (мес.)]]-MIN(M:M))/(MAX(M:M)-MIN(M:M))</f>
        <v>0.43902439024390244</v>
      </c>
      <c r="U626">
        <f>(Таблица2[[#This Row],[Количество кредитных карт]]-MIN(N:N))/(MAX(N:N)-MIN(N:N))</f>
        <v>0.53658536585365857</v>
      </c>
      <c r="V626" s="37">
        <f>(Таблица2[[#This Row],[Число нарушений кредитных договоров]]-MIN(O:O))/(MAX(O:O)-MIN(O:O))</f>
        <v>0</v>
      </c>
      <c r="W626" s="37">
        <f>((Таблица2[[#This Row],[Размер кредита]]-AVERAGE(D:D)))/STDEV(D:D)</f>
        <v>-0.83052669432035331</v>
      </c>
      <c r="X626" s="37">
        <f>((Таблица2[[#This Row],[Годовой доход]]-AVERAGE(G:G)))/STDEV(G:G)</f>
        <v>0.45212008890471117</v>
      </c>
      <c r="Y626" s="38">
        <f>(Таблица2[[#This Row],[Годовой доход]]-AVERAGE(G:G))/STDEV(G:G)</f>
        <v>0.45212008890471117</v>
      </c>
      <c r="Z626" s="38">
        <f>(Таблица2[[#This Row],[Текущий баланс кредитов]]-AVERAGE(P:P))/STDEV(P:P)</f>
        <v>-0.18815764991731376</v>
      </c>
      <c r="AA626" s="38">
        <f>(Таблица2[[#This Row],[Максимальный выданный кредит]]-AVERAGE(Q:Q))/STDEV(Q:Q)</f>
        <v>-8.4234834476258028E-2</v>
      </c>
    </row>
    <row r="627" spans="1:27" x14ac:dyDescent="0.2">
      <c r="A627" s="8">
        <v>918</v>
      </c>
      <c r="B627" s="8" t="s">
        <v>914</v>
      </c>
      <c r="C627" s="8" t="s">
        <v>16</v>
      </c>
      <c r="D627" s="21">
        <v>134288</v>
      </c>
      <c r="E627" s="8" t="s">
        <v>17</v>
      </c>
      <c r="F627" s="8">
        <v>723</v>
      </c>
      <c r="G627" s="22">
        <v>869801</v>
      </c>
      <c r="H627" s="8" t="s">
        <v>22</v>
      </c>
      <c r="I627" s="8" t="s">
        <v>19</v>
      </c>
      <c r="J627" s="8" t="s">
        <v>23</v>
      </c>
      <c r="K627" s="23">
        <v>13336.86</v>
      </c>
      <c r="L627">
        <v>23.1</v>
      </c>
      <c r="M627" s="8"/>
      <c r="N627" s="8">
        <v>10</v>
      </c>
      <c r="O627" s="8">
        <v>0</v>
      </c>
      <c r="P627" s="8">
        <v>267007</v>
      </c>
      <c r="Q627" s="8">
        <v>411664</v>
      </c>
      <c r="R627" s="8">
        <f>(Таблица2[[#This Row],[Кредитный рейтинг]]-MIN(F:F))/(MAX(F:F)-MIN(F:F))</f>
        <v>0.83030303030303032</v>
      </c>
      <c r="S627">
        <f>(Таблица2[[#This Row],[Срок кредитной истории (лет)]]-MIN(L:L))/(MAX(L:L)-MIN(L:L))</f>
        <v>0.40789473684210525</v>
      </c>
      <c r="T627" s="8">
        <f>(Таблица2[[#This Row],[Срок с последнего нарушения кредитного договора (мес.)]]-MIN(M:M))/(MAX(M:M)-MIN(M:M))</f>
        <v>0</v>
      </c>
      <c r="U627">
        <f>(Таблица2[[#This Row],[Количество кредитных карт]]-MIN(N:N))/(MAX(N:N)-MIN(N:N))</f>
        <v>0.1951219512195122</v>
      </c>
      <c r="V627" s="37">
        <f>(Таблица2[[#This Row],[Число нарушений кредитных договоров]]-MIN(O:O))/(MAX(O:O)-MIN(O:O))</f>
        <v>0</v>
      </c>
      <c r="W627" s="37">
        <f>((Таблица2[[#This Row],[Размер кредита]]-AVERAGE(D:D)))/STDEV(D:D)</f>
        <v>-0.94366036734681291</v>
      </c>
      <c r="X627" s="37">
        <f>((Таблица2[[#This Row],[Годовой доход]]-AVERAGE(G:G)))/STDEV(G:G)</f>
        <v>-0.5859195228481533</v>
      </c>
      <c r="Y627" s="38">
        <f>(Таблица2[[#This Row],[Годовой доход]]-AVERAGE(G:G))/STDEV(G:G)</f>
        <v>-0.5859195228481533</v>
      </c>
      <c r="Z627" s="38">
        <f>(Таблица2[[#This Row],[Текущий баланс кредитов]]-AVERAGE(P:P))/STDEV(P:P)</f>
        <v>-1.805306730147287E-2</v>
      </c>
      <c r="AA627" s="38">
        <f>(Таблица2[[#This Row],[Максимальный выданный кредит]]-AVERAGE(Q:Q))/STDEV(Q:Q)</f>
        <v>-7.3975754583504749E-2</v>
      </c>
    </row>
    <row r="628" spans="1:27" x14ac:dyDescent="0.2">
      <c r="A628" s="7">
        <v>920</v>
      </c>
      <c r="B628" s="7" t="s">
        <v>915</v>
      </c>
      <c r="C628" s="7" t="s">
        <v>16</v>
      </c>
      <c r="D628" s="18">
        <v>285670</v>
      </c>
      <c r="E628" s="7" t="s">
        <v>17</v>
      </c>
      <c r="F628" s="7">
        <v>744</v>
      </c>
      <c r="G628" s="19">
        <v>934515</v>
      </c>
      <c r="H628" s="7" t="s">
        <v>49</v>
      </c>
      <c r="I628" s="7" t="s">
        <v>32</v>
      </c>
      <c r="J628" s="7" t="s">
        <v>23</v>
      </c>
      <c r="K628" s="20">
        <v>6074.3</v>
      </c>
      <c r="L628">
        <v>8.5</v>
      </c>
      <c r="M628" s="7"/>
      <c r="N628" s="7">
        <v>10</v>
      </c>
      <c r="O628" s="7">
        <v>0</v>
      </c>
      <c r="P628" s="7">
        <v>192907</v>
      </c>
      <c r="Q628" s="7">
        <v>474232</v>
      </c>
      <c r="R628" s="8">
        <f>(Таблица2[[#This Row],[Кредитный рейтинг]]-MIN(F:F))/(MAX(F:F)-MIN(F:F))</f>
        <v>0.95757575757575752</v>
      </c>
      <c r="S628">
        <f>(Таблица2[[#This Row],[Срок кредитной истории (лет)]]-MIN(L:L))/(MAX(L:L)-MIN(L:L))</f>
        <v>8.771929824561403E-2</v>
      </c>
      <c r="T628" s="8">
        <f>(Таблица2[[#This Row],[Срок с последнего нарушения кредитного договора (мес.)]]-MIN(M:M))/(MAX(M:M)-MIN(M:M))</f>
        <v>0</v>
      </c>
      <c r="U628">
        <f>(Таблица2[[#This Row],[Количество кредитных карт]]-MIN(N:N))/(MAX(N:N)-MIN(N:N))</f>
        <v>0.1951219512195122</v>
      </c>
      <c r="V628" s="37">
        <f>(Таблица2[[#This Row],[Число нарушений кредитных договоров]]-MIN(O:O))/(MAX(O:O)-MIN(O:O))</f>
        <v>0</v>
      </c>
      <c r="W628" s="37">
        <f>((Таблица2[[#This Row],[Размер кредита]]-AVERAGE(D:D)))/STDEV(D:D)</f>
        <v>-0.13443707826670015</v>
      </c>
      <c r="X628" s="37">
        <f>((Таблица2[[#This Row],[Годовой доход]]-AVERAGE(G:G)))/STDEV(G:G)</f>
        <v>-0.50746826322070404</v>
      </c>
      <c r="Y628" s="38">
        <f>(Таблица2[[#This Row],[Годовой доход]]-AVERAGE(G:G))/STDEV(G:G)</f>
        <v>-0.50746826322070404</v>
      </c>
      <c r="Z628" s="38">
        <f>(Таблица2[[#This Row],[Текущий баланс кредитов]]-AVERAGE(P:P))/STDEV(P:P)</f>
        <v>-0.27010772999211857</v>
      </c>
      <c r="AA628" s="38">
        <f>(Таблица2[[#This Row],[Максимальный выданный кредит]]-AVERAGE(Q:Q))/STDEV(Q:Q)</f>
        <v>-5.8339729280723202E-2</v>
      </c>
    </row>
    <row r="629" spans="1:27" x14ac:dyDescent="0.2">
      <c r="A629" s="7">
        <v>922</v>
      </c>
      <c r="B629" s="7" t="s">
        <v>916</v>
      </c>
      <c r="C629" s="7" t="s">
        <v>16</v>
      </c>
      <c r="D629" s="18">
        <v>70136</v>
      </c>
      <c r="E629" s="7" t="s">
        <v>17</v>
      </c>
      <c r="F629" s="7">
        <v>705</v>
      </c>
      <c r="G629" s="19">
        <v>946295</v>
      </c>
      <c r="H629" s="7" t="s">
        <v>22</v>
      </c>
      <c r="I629" s="7" t="s">
        <v>19</v>
      </c>
      <c r="J629" s="7" t="s">
        <v>23</v>
      </c>
      <c r="K629" s="20">
        <v>23814.98</v>
      </c>
      <c r="L629">
        <v>11</v>
      </c>
      <c r="M629" s="7">
        <v>18</v>
      </c>
      <c r="N629" s="7">
        <v>9</v>
      </c>
      <c r="O629" s="7">
        <v>0</v>
      </c>
      <c r="P629" s="7">
        <v>77425</v>
      </c>
      <c r="Q629" s="7">
        <v>146740</v>
      </c>
      <c r="R629" s="8">
        <f>(Таблица2[[#This Row],[Кредитный рейтинг]]-MIN(F:F))/(MAX(F:F)-MIN(F:F))</f>
        <v>0.72121212121212119</v>
      </c>
      <c r="S629">
        <f>(Таблица2[[#This Row],[Срок кредитной истории (лет)]]-MIN(L:L))/(MAX(L:L)-MIN(L:L))</f>
        <v>0.14254385964912281</v>
      </c>
      <c r="T629" s="8">
        <f>(Таблица2[[#This Row],[Срок с последнего нарушения кредитного договора (мес.)]]-MIN(M:M))/(MAX(M:M)-MIN(M:M))</f>
        <v>0.21951219512195122</v>
      </c>
      <c r="U629">
        <f>(Таблица2[[#This Row],[Количество кредитных карт]]-MIN(N:N))/(MAX(N:N)-MIN(N:N))</f>
        <v>0.17073170731707318</v>
      </c>
      <c r="V629" s="37">
        <f>(Таблица2[[#This Row],[Число нарушений кредитных договоров]]-MIN(O:O))/(MAX(O:O)-MIN(O:O))</f>
        <v>0</v>
      </c>
      <c r="W629" s="37">
        <f>((Таблица2[[#This Row],[Размер кредита]]-AVERAGE(D:D)))/STDEV(D:D)</f>
        <v>-1.286589463547599</v>
      </c>
      <c r="X629" s="37">
        <f>((Таблица2[[#This Row],[Годовой доход]]-AVERAGE(G:G)))/STDEV(G:G)</f>
        <v>-0.49318764637718709</v>
      </c>
      <c r="Y629" s="38">
        <f>(Таблица2[[#This Row],[Годовой доход]]-AVERAGE(G:G))/STDEV(G:G)</f>
        <v>-0.49318764637718709</v>
      </c>
      <c r="Z629" s="38">
        <f>(Таблица2[[#This Row],[Текущий баланс кредитов]]-AVERAGE(P:P))/STDEV(P:P)</f>
        <v>-0.6629252273853864</v>
      </c>
      <c r="AA629" s="38">
        <f>(Таблица2[[#This Row],[Максимальный выданный кредит]]-AVERAGE(Q:Q))/STDEV(Q:Q)</f>
        <v>-0.1401814566566747</v>
      </c>
    </row>
    <row r="630" spans="1:27" x14ac:dyDescent="0.2">
      <c r="A630" s="8">
        <v>923</v>
      </c>
      <c r="B630" s="8" t="s">
        <v>917</v>
      </c>
      <c r="C630" s="8" t="s">
        <v>16</v>
      </c>
      <c r="D630" s="21">
        <v>594000</v>
      </c>
      <c r="E630" s="8" t="s">
        <v>17</v>
      </c>
      <c r="F630" s="8">
        <v>685</v>
      </c>
      <c r="G630" s="22">
        <v>1069966</v>
      </c>
      <c r="H630" s="8" t="s">
        <v>22</v>
      </c>
      <c r="I630" s="8" t="s">
        <v>19</v>
      </c>
      <c r="J630" s="8" t="s">
        <v>20</v>
      </c>
      <c r="K630" s="23">
        <v>14979.41</v>
      </c>
      <c r="L630">
        <v>25.8</v>
      </c>
      <c r="M630" s="8"/>
      <c r="N630" s="8">
        <v>10</v>
      </c>
      <c r="O630" s="8">
        <v>0</v>
      </c>
      <c r="P630" s="8">
        <v>360848</v>
      </c>
      <c r="Q630" s="8">
        <v>1001968</v>
      </c>
      <c r="R630" s="8">
        <f>(Таблица2[[#This Row],[Кредитный рейтинг]]-MIN(F:F))/(MAX(F:F)-MIN(F:F))</f>
        <v>0.6</v>
      </c>
      <c r="S630">
        <f>(Таблица2[[#This Row],[Срок кредитной истории (лет)]]-MIN(L:L))/(MAX(L:L)-MIN(L:L))</f>
        <v>0.46710526315789475</v>
      </c>
      <c r="T630" s="8">
        <f>(Таблица2[[#This Row],[Срок с последнего нарушения кредитного договора (мес.)]]-MIN(M:M))/(MAX(M:M)-MIN(M:M))</f>
        <v>0</v>
      </c>
      <c r="U630">
        <f>(Таблица2[[#This Row],[Количество кредитных карт]]-MIN(N:N))/(MAX(N:N)-MIN(N:N))</f>
        <v>0.1951219512195122</v>
      </c>
      <c r="V630" s="37">
        <f>(Таблица2[[#This Row],[Число нарушений кредитных договоров]]-MIN(O:O))/(MAX(O:O)-MIN(O:O))</f>
        <v>0</v>
      </c>
      <c r="W630" s="37">
        <f>((Таблица2[[#This Row],[Размер кредита]]-AVERAGE(D:D)))/STDEV(D:D)</f>
        <v>1.5137629502840599</v>
      </c>
      <c r="X630" s="37">
        <f>((Таблица2[[#This Row],[Годовой доход]]-AVERAGE(G:G)))/STDEV(G:G)</f>
        <v>-0.34326420277323311</v>
      </c>
      <c r="Y630" s="38">
        <f>(Таблица2[[#This Row],[Годовой доход]]-AVERAGE(G:G))/STDEV(G:G)</f>
        <v>-0.34326420277323311</v>
      </c>
      <c r="Z630" s="38">
        <f>(Таблица2[[#This Row],[Текущий баланс кредитов]]-AVERAGE(P:P))/STDEV(P:P)</f>
        <v>0.30115154270598843</v>
      </c>
      <c r="AA630" s="38">
        <f>(Таблица2[[#This Row],[Максимальный выданный кредит]]-AVERAGE(Q:Q))/STDEV(Q:Q)</f>
        <v>7.3543876543159942E-2</v>
      </c>
    </row>
    <row r="631" spans="1:27" x14ac:dyDescent="0.2">
      <c r="A631" s="8">
        <v>925</v>
      </c>
      <c r="B631" s="8" t="s">
        <v>918</v>
      </c>
      <c r="C631" s="8" t="s">
        <v>16</v>
      </c>
      <c r="D631" s="21">
        <v>268532</v>
      </c>
      <c r="E631" s="8" t="s">
        <v>17</v>
      </c>
      <c r="F631" s="8">
        <v>720</v>
      </c>
      <c r="G631" s="22">
        <v>1855369</v>
      </c>
      <c r="H631" s="8" t="s">
        <v>31</v>
      </c>
      <c r="I631" s="8" t="s">
        <v>19</v>
      </c>
      <c r="J631" s="8" t="s">
        <v>23</v>
      </c>
      <c r="K631" s="23">
        <v>28912.87</v>
      </c>
      <c r="L631">
        <v>16.5</v>
      </c>
      <c r="M631" s="8">
        <v>15</v>
      </c>
      <c r="N631" s="8">
        <v>13</v>
      </c>
      <c r="O631" s="8">
        <v>0</v>
      </c>
      <c r="P631" s="8">
        <v>159847</v>
      </c>
      <c r="Q631" s="8">
        <v>404998</v>
      </c>
      <c r="R631" s="8">
        <f>(Таблица2[[#This Row],[Кредитный рейтинг]]-MIN(F:F))/(MAX(F:F)-MIN(F:F))</f>
        <v>0.81212121212121213</v>
      </c>
      <c r="S631">
        <f>(Таблица2[[#This Row],[Срок кредитной истории (лет)]]-MIN(L:L))/(MAX(L:L)-MIN(L:L))</f>
        <v>0.26315789473684209</v>
      </c>
      <c r="T631" s="8">
        <f>(Таблица2[[#This Row],[Срок с последнего нарушения кредитного договора (мес.)]]-MIN(M:M))/(MAX(M:M)-MIN(M:M))</f>
        <v>0.18292682926829268</v>
      </c>
      <c r="U631">
        <f>(Таблица2[[#This Row],[Количество кредитных карт]]-MIN(N:N))/(MAX(N:N)-MIN(N:N))</f>
        <v>0.26829268292682928</v>
      </c>
      <c r="V631" s="37">
        <f>(Таблица2[[#This Row],[Число нарушений кредитных договоров]]-MIN(O:O))/(MAX(O:O)-MIN(O:O))</f>
        <v>0</v>
      </c>
      <c r="W631" s="37">
        <f>((Таблица2[[#This Row],[Размер кредита]]-AVERAGE(D:D)))/STDEV(D:D)</f>
        <v>-0.22604948085257542</v>
      </c>
      <c r="X631" s="37">
        <f>((Таблица2[[#This Row],[Годовой доход]]-AVERAGE(G:G)))/STDEV(G:G)</f>
        <v>0.60886137538879581</v>
      </c>
      <c r="Y631" s="38">
        <f>(Таблица2[[#This Row],[Годовой доход]]-AVERAGE(G:G))/STDEV(G:G)</f>
        <v>0.60886137538879581</v>
      </c>
      <c r="Z631" s="38">
        <f>(Таблица2[[#This Row],[Текущий баланс кредитов]]-AVERAGE(P:P))/STDEV(P:P)</f>
        <v>-0.38256288719256049</v>
      </c>
      <c r="AA631" s="38">
        <f>(Таблица2[[#This Row],[Максимальный выданный кредит]]-AVERAGE(Q:Q))/STDEV(Q:Q)</f>
        <v>-7.5641618038758893E-2</v>
      </c>
    </row>
    <row r="632" spans="1:27" x14ac:dyDescent="0.2">
      <c r="A632" s="8">
        <v>927</v>
      </c>
      <c r="B632" s="8" t="s">
        <v>919</v>
      </c>
      <c r="C632" s="8" t="s">
        <v>16</v>
      </c>
      <c r="D632" s="21">
        <v>550770</v>
      </c>
      <c r="E632" s="8" t="s">
        <v>28</v>
      </c>
      <c r="F632" s="8">
        <v>715</v>
      </c>
      <c r="G632" s="22">
        <v>4090719</v>
      </c>
      <c r="H632" s="8" t="s">
        <v>18</v>
      </c>
      <c r="I632" s="8" t="s">
        <v>19</v>
      </c>
      <c r="J632" s="8" t="s">
        <v>20</v>
      </c>
      <c r="K632" s="23">
        <v>40566.14</v>
      </c>
      <c r="L632">
        <v>14.2</v>
      </c>
      <c r="M632" s="8">
        <v>43</v>
      </c>
      <c r="N632" s="8">
        <v>14</v>
      </c>
      <c r="O632" s="8">
        <v>0</v>
      </c>
      <c r="P632" s="8">
        <v>605226</v>
      </c>
      <c r="Q632" s="8">
        <v>1101848</v>
      </c>
      <c r="R632" s="8">
        <f>(Таблица2[[#This Row],[Кредитный рейтинг]]-MIN(F:F))/(MAX(F:F)-MIN(F:F))</f>
        <v>0.78181818181818186</v>
      </c>
      <c r="S632">
        <f>(Таблица2[[#This Row],[Срок кредитной истории (лет)]]-MIN(L:L))/(MAX(L:L)-MIN(L:L))</f>
        <v>0.212719298245614</v>
      </c>
      <c r="T632" s="8">
        <f>(Таблица2[[#This Row],[Срок с последнего нарушения кредитного договора (мес.)]]-MIN(M:M))/(MAX(M:M)-MIN(M:M))</f>
        <v>0.52439024390243905</v>
      </c>
      <c r="U632">
        <f>(Таблица2[[#This Row],[Количество кредитных карт]]-MIN(N:N))/(MAX(N:N)-MIN(N:N))</f>
        <v>0.29268292682926828</v>
      </c>
      <c r="V632" s="37">
        <f>(Таблица2[[#This Row],[Число нарушений кредитных договоров]]-MIN(O:O))/(MAX(O:O)-MIN(O:O))</f>
        <v>0</v>
      </c>
      <c r="W632" s="37">
        <f>((Таблица2[[#This Row],[Размер кредита]]-AVERAGE(D:D)))/STDEV(D:D)</f>
        <v>1.2826738988318842</v>
      </c>
      <c r="X632" s="37">
        <f>((Таблица2[[#This Row],[Годовой доход]]-AVERAGE(G:G)))/STDEV(G:G)</f>
        <v>3.3187235877109935</v>
      </c>
      <c r="Y632" s="38">
        <f>(Таблица2[[#This Row],[Годовой доход]]-AVERAGE(G:G))/STDEV(G:G)</f>
        <v>3.3187235877109935</v>
      </c>
      <c r="Z632" s="38">
        <f>(Таблица2[[#This Row],[Текущий баланс кредитов]]-AVERAGE(P:P))/STDEV(P:P)</f>
        <v>1.1324148943796</v>
      </c>
      <c r="AA632" s="38">
        <f>(Таблица2[[#This Row],[Максимальный выданный кредит]]-AVERAGE(Q:Q))/STDEV(Q:Q)</f>
        <v>9.8504338876010927E-2</v>
      </c>
    </row>
    <row r="633" spans="1:27" x14ac:dyDescent="0.2">
      <c r="A633" s="8">
        <v>929</v>
      </c>
      <c r="B633" s="8" t="s">
        <v>921</v>
      </c>
      <c r="C633" s="8" t="s">
        <v>16</v>
      </c>
      <c r="D633" s="21">
        <v>151096</v>
      </c>
      <c r="E633" s="8" t="s">
        <v>17</v>
      </c>
      <c r="F633" s="8">
        <v>747</v>
      </c>
      <c r="G633" s="22">
        <v>1134642</v>
      </c>
      <c r="H633" s="8" t="s">
        <v>53</v>
      </c>
      <c r="I633" s="8" t="s">
        <v>32</v>
      </c>
      <c r="J633" s="8" t="s">
        <v>23</v>
      </c>
      <c r="K633" s="23">
        <v>18437.98</v>
      </c>
      <c r="L633">
        <v>17.2</v>
      </c>
      <c r="M633" s="8"/>
      <c r="N633" s="8">
        <v>8</v>
      </c>
      <c r="O633" s="8">
        <v>1</v>
      </c>
      <c r="P633" s="8">
        <v>101004</v>
      </c>
      <c r="Q633" s="8">
        <v>622072</v>
      </c>
      <c r="R633" s="8">
        <f>(Таблица2[[#This Row],[Кредитный рейтинг]]-MIN(F:F))/(MAX(F:F)-MIN(F:F))</f>
        <v>0.97575757575757571</v>
      </c>
      <c r="S633">
        <f>(Таблица2[[#This Row],[Срок кредитной истории (лет)]]-MIN(L:L))/(MAX(L:L)-MIN(L:L))</f>
        <v>0.27850877192982454</v>
      </c>
      <c r="T633" s="8">
        <f>(Таблица2[[#This Row],[Срок с последнего нарушения кредитного договора (мес.)]]-MIN(M:M))/(MAX(M:M)-MIN(M:M))</f>
        <v>0</v>
      </c>
      <c r="U633">
        <f>(Таблица2[[#This Row],[Количество кредитных карт]]-MIN(N:N))/(MAX(N:N)-MIN(N:N))</f>
        <v>0.14634146341463414</v>
      </c>
      <c r="V633" s="37">
        <f>(Таблица2[[#This Row],[Число нарушений кредитных договоров]]-MIN(O:O))/(MAX(O:O)-MIN(O:O))</f>
        <v>0.14285714285714285</v>
      </c>
      <c r="W633" s="37">
        <f>((Таблица2[[#This Row],[Размер кредита]]-AVERAGE(D:D)))/STDEV(D:D)</f>
        <v>-0.8538120033216412</v>
      </c>
      <c r="X633" s="37">
        <f>((Таблица2[[#This Row],[Годовой доход]]-AVERAGE(G:G)))/STDEV(G:G)</f>
        <v>-0.2648590096517307</v>
      </c>
      <c r="Y633" s="38">
        <f>(Таблица2[[#This Row],[Годовой доход]]-AVERAGE(G:G))/STDEV(G:G)</f>
        <v>-0.2648590096517307</v>
      </c>
      <c r="Z633" s="38">
        <f>(Таблица2[[#This Row],[Текущий баланс кредитов]]-AVERAGE(P:P))/STDEV(P:P)</f>
        <v>-0.58272014112920911</v>
      </c>
      <c r="AA633" s="38">
        <f>(Таблица2[[#This Row],[Максимальный выданный кредит]]-AVERAGE(Q:Q))/STDEV(Q:Q)</f>
        <v>-2.1393846708749935E-2</v>
      </c>
    </row>
    <row r="634" spans="1:27" x14ac:dyDescent="0.2">
      <c r="A634" s="7">
        <v>931</v>
      </c>
      <c r="B634" s="7" t="s">
        <v>922</v>
      </c>
      <c r="C634" s="7" t="s">
        <v>34</v>
      </c>
      <c r="D634" s="18">
        <v>769780</v>
      </c>
      <c r="E634" s="7" t="s">
        <v>28</v>
      </c>
      <c r="F634" s="7">
        <v>702</v>
      </c>
      <c r="G634" s="19">
        <v>1519544</v>
      </c>
      <c r="H634" s="7" t="s">
        <v>79</v>
      </c>
      <c r="I634" s="7" t="s">
        <v>19</v>
      </c>
      <c r="J634" s="7" t="s">
        <v>23</v>
      </c>
      <c r="K634" s="20">
        <v>26718.75</v>
      </c>
      <c r="L634">
        <v>28.2</v>
      </c>
      <c r="M634" s="7"/>
      <c r="N634" s="7">
        <v>16</v>
      </c>
      <c r="O634" s="7">
        <v>0</v>
      </c>
      <c r="P634" s="7">
        <v>399152</v>
      </c>
      <c r="Q634" s="7">
        <v>1343518</v>
      </c>
      <c r="R634" s="8">
        <f>(Таблица2[[#This Row],[Кредитный рейтинг]]-MIN(F:F))/(MAX(F:F)-MIN(F:F))</f>
        <v>0.70303030303030301</v>
      </c>
      <c r="S634">
        <f>(Таблица2[[#This Row],[Срок кредитной истории (лет)]]-MIN(L:L))/(MAX(L:L)-MIN(L:L))</f>
        <v>0.51973684210526316</v>
      </c>
      <c r="T634" s="8">
        <f>(Таблица2[[#This Row],[Срок с последнего нарушения кредитного договора (мес.)]]-MIN(M:M))/(MAX(M:M)-MIN(M:M))</f>
        <v>0</v>
      </c>
      <c r="U634">
        <f>(Таблица2[[#This Row],[Количество кредитных карт]]-MIN(N:N))/(MAX(N:N)-MIN(N:N))</f>
        <v>0.34146341463414637</v>
      </c>
      <c r="V634" s="37">
        <f>(Таблица2[[#This Row],[Число нарушений кредитных договоров]]-MIN(O:O))/(MAX(O:O)-MIN(O:O))</f>
        <v>0</v>
      </c>
      <c r="W634" s="37">
        <f>((Таблица2[[#This Row],[Размер кредита]]-AVERAGE(D:D)))/STDEV(D:D)</f>
        <v>2.4534074902855281</v>
      </c>
      <c r="X634" s="37">
        <f>((Таблица2[[#This Row],[Годовой доход]]-AVERAGE(G:G)))/STDEV(G:G)</f>
        <v>0.2017486290836972</v>
      </c>
      <c r="Y634" s="38">
        <f>(Таблица2[[#This Row],[Годовой доход]]-AVERAGE(G:G))/STDEV(G:G)</f>
        <v>0.2017486290836972</v>
      </c>
      <c r="Z634" s="38">
        <f>(Таблица2[[#This Row],[Текущий баланс кредитов]]-AVERAGE(P:P))/STDEV(P:P)</f>
        <v>0.43144441449684529</v>
      </c>
      <c r="AA634" s="38">
        <f>(Таблица2[[#This Row],[Максимальный выданный кредит]]-AVERAGE(Q:Q))/STDEV(Q:Q)</f>
        <v>0.15889876150296425</v>
      </c>
    </row>
    <row r="635" spans="1:27" x14ac:dyDescent="0.2">
      <c r="A635" s="7">
        <v>932</v>
      </c>
      <c r="B635" s="7" t="s">
        <v>923</v>
      </c>
      <c r="C635" s="7" t="s">
        <v>34</v>
      </c>
      <c r="D635" s="18">
        <v>171644</v>
      </c>
      <c r="E635" s="7" t="s">
        <v>17</v>
      </c>
      <c r="F635" s="7">
        <v>748</v>
      </c>
      <c r="G635" s="19">
        <v>1111728</v>
      </c>
      <c r="H635" s="7" t="s">
        <v>22</v>
      </c>
      <c r="I635" s="7" t="s">
        <v>32</v>
      </c>
      <c r="J635" s="7" t="s">
        <v>23</v>
      </c>
      <c r="K635" s="20">
        <v>26959.48</v>
      </c>
      <c r="L635">
        <v>35</v>
      </c>
      <c r="M635" s="7">
        <v>36</v>
      </c>
      <c r="N635" s="7">
        <v>10</v>
      </c>
      <c r="O635" s="7">
        <v>0</v>
      </c>
      <c r="P635" s="7">
        <v>183844</v>
      </c>
      <c r="Q635" s="7">
        <v>716738</v>
      </c>
      <c r="R635" s="8">
        <f>(Таблица2[[#This Row],[Кредитный рейтинг]]-MIN(F:F))/(MAX(F:F)-MIN(F:F))</f>
        <v>0.98181818181818181</v>
      </c>
      <c r="S635">
        <f>(Таблица2[[#This Row],[Срок кредитной истории (лет)]]-MIN(L:L))/(MAX(L:L)-MIN(L:L))</f>
        <v>0.66885964912280704</v>
      </c>
      <c r="T635" s="8">
        <f>(Таблица2[[#This Row],[Срок с последнего нарушения кредитного договора (мес.)]]-MIN(M:M))/(MAX(M:M)-MIN(M:M))</f>
        <v>0.43902439024390244</v>
      </c>
      <c r="U635">
        <f>(Таблица2[[#This Row],[Количество кредитных карт]]-MIN(N:N))/(MAX(N:N)-MIN(N:N))</f>
        <v>0.1951219512195122</v>
      </c>
      <c r="V635" s="37">
        <f>(Таблица2[[#This Row],[Число нарушений кредитных договоров]]-MIN(O:O))/(MAX(O:O)-MIN(O:O))</f>
        <v>0</v>
      </c>
      <c r="W635" s="37">
        <f>((Таблица2[[#This Row],[Размер кредита]]-AVERAGE(D:D)))/STDEV(D:D)</f>
        <v>-0.74397120227516178</v>
      </c>
      <c r="X635" s="37">
        <f>((Таблица2[[#This Row],[Годовой доход]]-AVERAGE(G:G)))/STDEV(G:G)</f>
        <v>-0.2926371127376684</v>
      </c>
      <c r="Y635" s="38">
        <f>(Таблица2[[#This Row],[Годовой доход]]-AVERAGE(G:G))/STDEV(G:G)</f>
        <v>-0.2926371127376684</v>
      </c>
      <c r="Z635" s="38">
        <f>(Таблица2[[#This Row],[Текущий баланс кредитов]]-AVERAGE(P:P))/STDEV(P:P)</f>
        <v>-0.30093595412120522</v>
      </c>
      <c r="AA635" s="38">
        <f>(Таблица2[[#This Row],[Максимальный выданный кредит]]-AVERAGE(Q:Q))/STDEV(Q:Q)</f>
        <v>2.2636135155359245E-3</v>
      </c>
    </row>
    <row r="636" spans="1:27" x14ac:dyDescent="0.2">
      <c r="A636" s="8">
        <v>934</v>
      </c>
      <c r="B636" s="8" t="s">
        <v>924</v>
      </c>
      <c r="C636" s="8" t="s">
        <v>34</v>
      </c>
      <c r="D636" s="21">
        <v>223762</v>
      </c>
      <c r="E636" s="8" t="s">
        <v>17</v>
      </c>
      <c r="F636" s="8">
        <v>734</v>
      </c>
      <c r="G636" s="22">
        <v>618393</v>
      </c>
      <c r="H636" s="8"/>
      <c r="I636" s="8" t="s">
        <v>25</v>
      </c>
      <c r="J636" s="8" t="s">
        <v>23</v>
      </c>
      <c r="K636" s="23">
        <v>15408.24</v>
      </c>
      <c r="L636">
        <v>16.399999999999999</v>
      </c>
      <c r="M636" s="8">
        <v>11</v>
      </c>
      <c r="N636" s="8">
        <v>19</v>
      </c>
      <c r="O636" s="8">
        <v>0</v>
      </c>
      <c r="P636" s="8">
        <v>469338</v>
      </c>
      <c r="Q636" s="8">
        <v>958452</v>
      </c>
      <c r="R636" s="8">
        <f>(Таблица2[[#This Row],[Кредитный рейтинг]]-MIN(F:F))/(MAX(F:F)-MIN(F:F))</f>
        <v>0.89696969696969697</v>
      </c>
      <c r="S636">
        <f>(Таблица2[[#This Row],[Срок кредитной истории (лет)]]-MIN(L:L))/(MAX(L:L)-MIN(L:L))</f>
        <v>0.26096491228070173</v>
      </c>
      <c r="T636" s="8">
        <f>(Таблица2[[#This Row],[Срок с последнего нарушения кредитного договора (мес.)]]-MIN(M:M))/(MAX(M:M)-MIN(M:M))</f>
        <v>0.13414634146341464</v>
      </c>
      <c r="U636">
        <f>(Таблица2[[#This Row],[Количество кредитных карт]]-MIN(N:N))/(MAX(N:N)-MIN(N:N))</f>
        <v>0.41463414634146339</v>
      </c>
      <c r="V636" s="37">
        <f>(Таблица2[[#This Row],[Число нарушений кредитных договоров]]-MIN(O:O))/(MAX(O:O)-MIN(O:O))</f>
        <v>0</v>
      </c>
      <c r="W636" s="37">
        <f>((Таблица2[[#This Row],[Размер кредита]]-AVERAGE(D:D)))/STDEV(D:D)</f>
        <v>-0.4653707122547015</v>
      </c>
      <c r="X636" s="37">
        <f>((Таблица2[[#This Row],[Годовой доход]]-AVERAGE(G:G)))/STDEV(G:G)</f>
        <v>-0.89069552619237191</v>
      </c>
      <c r="Y636" s="38">
        <f>(Таблица2[[#This Row],[Годовой доход]]-AVERAGE(G:G))/STDEV(G:G)</f>
        <v>-0.89069552619237191</v>
      </c>
      <c r="Z636" s="38">
        <f>(Таблица2[[#This Row],[Текущий баланс кредитов]]-AVERAGE(P:P))/STDEV(P:P)</f>
        <v>0.67018542064536968</v>
      </c>
      <c r="AA636" s="38">
        <f>(Таблица2[[#This Row],[Максимальный выданный кредит]]-AVERAGE(Q:Q))/STDEV(Q:Q)</f>
        <v>6.2669031940873768E-2</v>
      </c>
    </row>
    <row r="637" spans="1:27" x14ac:dyDescent="0.2">
      <c r="A637" s="8">
        <v>935</v>
      </c>
      <c r="B637" s="8" t="s">
        <v>925</v>
      </c>
      <c r="C637" s="8" t="s">
        <v>34</v>
      </c>
      <c r="D637" s="21">
        <v>522456</v>
      </c>
      <c r="E637" s="8" t="s">
        <v>28</v>
      </c>
      <c r="F637" s="8">
        <v>705</v>
      </c>
      <c r="G637" s="22">
        <v>1302469</v>
      </c>
      <c r="H637" s="8" t="s">
        <v>22</v>
      </c>
      <c r="I637" s="8" t="s">
        <v>19</v>
      </c>
      <c r="J637" s="8" t="s">
        <v>23</v>
      </c>
      <c r="K637" s="23">
        <v>35492.19</v>
      </c>
      <c r="L637">
        <v>30</v>
      </c>
      <c r="M637" s="8"/>
      <c r="N637" s="8">
        <v>15</v>
      </c>
      <c r="O637" s="8">
        <v>0</v>
      </c>
      <c r="P637" s="8">
        <v>589095</v>
      </c>
      <c r="Q637" s="8">
        <v>1188330</v>
      </c>
      <c r="R637" s="8">
        <f>(Таблица2[[#This Row],[Кредитный рейтинг]]-MIN(F:F))/(MAX(F:F)-MIN(F:F))</f>
        <v>0.72121212121212119</v>
      </c>
      <c r="S637">
        <f>(Таблица2[[#This Row],[Срок кредитной истории (лет)]]-MIN(L:L))/(MAX(L:L)-MIN(L:L))</f>
        <v>0.55921052631578949</v>
      </c>
      <c r="T637" s="8">
        <f>(Таблица2[[#This Row],[Срок с последнего нарушения кредитного договора (мес.)]]-MIN(M:M))/(MAX(M:M)-MIN(M:M))</f>
        <v>0</v>
      </c>
      <c r="U637">
        <f>(Таблица2[[#This Row],[Количество кредитных карт]]-MIN(N:N))/(MAX(N:N)-MIN(N:N))</f>
        <v>0.31707317073170732</v>
      </c>
      <c r="V637" s="37">
        <f>(Таблица2[[#This Row],[Число нарушений кредитных договоров]]-MIN(O:O))/(MAX(O:O)-MIN(O:O))</f>
        <v>0</v>
      </c>
      <c r="W637" s="37">
        <f>((Таблица2[[#This Row],[Размер кредита]]-AVERAGE(D:D)))/STDEV(D:D)</f>
        <v>1.1313193903235126</v>
      </c>
      <c r="X637" s="37">
        <f>((Таблица2[[#This Row],[Годовой доход]]-AVERAGE(G:G)))/STDEV(G:G)</f>
        <v>-6.140628613756173E-2</v>
      </c>
      <c r="Y637" s="38">
        <f>(Таблица2[[#This Row],[Годовой доход]]-AVERAGE(G:G))/STDEV(G:G)</f>
        <v>-6.140628613756173E-2</v>
      </c>
      <c r="Z637" s="38">
        <f>(Таблица2[[#This Row],[Текущий баланс кредитов]]-AVERAGE(P:P))/STDEV(P:P)</f>
        <v>1.0775445331938671</v>
      </c>
      <c r="AA637" s="38">
        <f>(Таблица2[[#This Row],[Максимальный выданный кредит]]-AVERAGE(Q:Q))/STDEV(Q:Q)</f>
        <v>0.12011658060077683</v>
      </c>
    </row>
    <row r="638" spans="1:27" x14ac:dyDescent="0.2">
      <c r="A638" s="7">
        <v>938</v>
      </c>
      <c r="B638" s="7" t="s">
        <v>926</v>
      </c>
      <c r="C638" s="7" t="s">
        <v>16</v>
      </c>
      <c r="D638" s="18">
        <v>646206</v>
      </c>
      <c r="E638" s="7" t="s">
        <v>17</v>
      </c>
      <c r="F638" s="7">
        <v>714</v>
      </c>
      <c r="G638" s="19">
        <v>3069488</v>
      </c>
      <c r="H638" s="7" t="s">
        <v>55</v>
      </c>
      <c r="I638" s="7" t="s">
        <v>19</v>
      </c>
      <c r="J638" s="7" t="s">
        <v>80</v>
      </c>
      <c r="K638" s="20">
        <v>50902.14</v>
      </c>
      <c r="L638">
        <v>16.7</v>
      </c>
      <c r="M638" s="7">
        <v>31</v>
      </c>
      <c r="N638" s="7">
        <v>10</v>
      </c>
      <c r="O638" s="7">
        <v>0</v>
      </c>
      <c r="P638" s="7">
        <v>738834</v>
      </c>
      <c r="Q638" s="7">
        <v>911064</v>
      </c>
      <c r="R638" s="8">
        <f>(Таблица2[[#This Row],[Кредитный рейтинг]]-MIN(F:F))/(MAX(F:F)-MIN(F:F))</f>
        <v>0.77575757575757576</v>
      </c>
      <c r="S638">
        <f>(Таблица2[[#This Row],[Срок кредитной истории (лет)]]-MIN(L:L))/(MAX(L:L)-MIN(L:L))</f>
        <v>0.26754385964912281</v>
      </c>
      <c r="T638" s="8">
        <f>(Таблица2[[#This Row],[Срок с последнего нарушения кредитного договора (мес.)]]-MIN(M:M))/(MAX(M:M)-MIN(M:M))</f>
        <v>0.37804878048780488</v>
      </c>
      <c r="U638">
        <f>(Таблица2[[#This Row],[Количество кредитных карт]]-MIN(N:N))/(MAX(N:N)-MIN(N:N))</f>
        <v>0.1951219512195122</v>
      </c>
      <c r="V638" s="37">
        <f>(Таблица2[[#This Row],[Число нарушений кредитных договоров]]-MIN(O:O))/(MAX(O:O)-MIN(O:O))</f>
        <v>0</v>
      </c>
      <c r="W638" s="37">
        <f>((Таблица2[[#This Row],[Размер кредита]]-AVERAGE(D:D)))/STDEV(D:D)</f>
        <v>1.7928338505873744</v>
      </c>
      <c r="X638" s="37">
        <f>((Таблица2[[#This Row],[Годовой доход]]-AVERAGE(G:G)))/STDEV(G:G)</f>
        <v>2.0807092736429462</v>
      </c>
      <c r="Y638" s="38">
        <f>(Таблица2[[#This Row],[Годовой доход]]-AVERAGE(G:G))/STDEV(G:G)</f>
        <v>2.0807092736429462</v>
      </c>
      <c r="Z638" s="38">
        <f>(Таблица2[[#This Row],[Текущий баланс кредитов]]-AVERAGE(P:P))/STDEV(P:P)</f>
        <v>1.586888840031041</v>
      </c>
      <c r="AA638" s="38">
        <f>(Таблица2[[#This Row],[Максимальный выданный кредит]]-AVERAGE(Q:Q))/STDEV(Q:Q)</f>
        <v>5.0826557080750193E-2</v>
      </c>
    </row>
    <row r="639" spans="1:27" x14ac:dyDescent="0.2">
      <c r="A639" s="8">
        <v>939</v>
      </c>
      <c r="B639" s="8" t="s">
        <v>927</v>
      </c>
      <c r="C639" s="8" t="s">
        <v>16</v>
      </c>
      <c r="D639" s="21">
        <v>522610</v>
      </c>
      <c r="E639" s="8" t="s">
        <v>17</v>
      </c>
      <c r="F639" s="8">
        <v>728</v>
      </c>
      <c r="G639" s="22">
        <v>1067515</v>
      </c>
      <c r="H639" s="8" t="s">
        <v>37</v>
      </c>
      <c r="I639" s="8" t="s">
        <v>19</v>
      </c>
      <c r="J639" s="8" t="s">
        <v>23</v>
      </c>
      <c r="K639" s="23">
        <v>24997.54</v>
      </c>
      <c r="L639">
        <v>23</v>
      </c>
      <c r="M639" s="8"/>
      <c r="N639" s="8">
        <v>15</v>
      </c>
      <c r="O639" s="8">
        <v>0</v>
      </c>
      <c r="P639" s="8">
        <v>759373</v>
      </c>
      <c r="Q639" s="8">
        <v>953656</v>
      </c>
      <c r="R639" s="8">
        <f>(Таблица2[[#This Row],[Кредитный рейтинг]]-MIN(F:F))/(MAX(F:F)-MIN(F:F))</f>
        <v>0.8606060606060606</v>
      </c>
      <c r="S639">
        <f>(Таблица2[[#This Row],[Срок кредитной истории (лет)]]-MIN(L:L))/(MAX(L:L)-MIN(L:L))</f>
        <v>0.4057017543859649</v>
      </c>
      <c r="T639" s="8">
        <f>(Таблица2[[#This Row],[Срок с последнего нарушения кредитного договора (мес.)]]-MIN(M:M))/(MAX(M:M)-MIN(M:M))</f>
        <v>0</v>
      </c>
      <c r="U639">
        <f>(Таблица2[[#This Row],[Количество кредитных карт]]-MIN(N:N))/(MAX(N:N)-MIN(N:N))</f>
        <v>0.31707317073170732</v>
      </c>
      <c r="V639" s="37">
        <f>(Таблица2[[#This Row],[Число нарушений кредитных договоров]]-MIN(O:O))/(MAX(O:O)-MIN(O:O))</f>
        <v>0</v>
      </c>
      <c r="W639" s="37">
        <f>((Таблица2[[#This Row],[Размер кредита]]-AVERAGE(D:D)))/STDEV(D:D)</f>
        <v>1.1321426083185075</v>
      </c>
      <c r="X639" s="37">
        <f>((Таблица2[[#This Row],[Годовой доход]]-AVERAGE(G:G)))/STDEV(G:G)</f>
        <v>-0.34623549240680357</v>
      </c>
      <c r="Y639" s="38">
        <f>(Таблица2[[#This Row],[Годовой доход]]-AVERAGE(G:G))/STDEV(G:G)</f>
        <v>-0.34623549240680357</v>
      </c>
      <c r="Z639" s="38">
        <f>(Таблица2[[#This Row],[Текущий баланс кредитов]]-AVERAGE(P:P))/STDEV(P:P)</f>
        <v>1.6567532221768329</v>
      </c>
      <c r="AA639" s="38">
        <f>(Таблица2[[#This Row],[Максимальный выданный кредит]]-AVERAGE(Q:Q))/STDEV(Q:Q)</f>
        <v>6.1470489916961538E-2</v>
      </c>
    </row>
    <row r="640" spans="1:27" x14ac:dyDescent="0.2">
      <c r="A640" s="8">
        <v>940</v>
      </c>
      <c r="B640" s="8" t="s">
        <v>928</v>
      </c>
      <c r="C640" s="8" t="s">
        <v>16</v>
      </c>
      <c r="D640" s="21">
        <v>325292</v>
      </c>
      <c r="E640" s="8" t="s">
        <v>17</v>
      </c>
      <c r="F640" s="8">
        <v>707</v>
      </c>
      <c r="G640" s="22">
        <v>1217349</v>
      </c>
      <c r="H640" s="8" t="s">
        <v>37</v>
      </c>
      <c r="I640" s="8" t="s">
        <v>32</v>
      </c>
      <c r="J640" s="8" t="s">
        <v>23</v>
      </c>
      <c r="K640" s="23">
        <v>25361.39</v>
      </c>
      <c r="L640">
        <v>27.9</v>
      </c>
      <c r="M640" s="8">
        <v>60</v>
      </c>
      <c r="N640" s="8">
        <v>10</v>
      </c>
      <c r="O640" s="8">
        <v>0</v>
      </c>
      <c r="P640" s="8">
        <v>298490</v>
      </c>
      <c r="Q640" s="8">
        <v>366498</v>
      </c>
      <c r="R640" s="8">
        <f>(Таблица2[[#This Row],[Кредитный рейтинг]]-MIN(F:F))/(MAX(F:F)-MIN(F:F))</f>
        <v>0.73333333333333328</v>
      </c>
      <c r="S640">
        <f>(Таблица2[[#This Row],[Срок кредитной истории (лет)]]-MIN(L:L))/(MAX(L:L)-MIN(L:L))</f>
        <v>0.51315789473684204</v>
      </c>
      <c r="T640" s="8">
        <f>(Таблица2[[#This Row],[Срок с последнего нарушения кредитного договора (мес.)]]-MIN(M:M))/(MAX(M:M)-MIN(M:M))</f>
        <v>0.73170731707317072</v>
      </c>
      <c r="U640">
        <f>(Таблица2[[#This Row],[Количество кредитных карт]]-MIN(N:N))/(MAX(N:N)-MIN(N:N))</f>
        <v>0.1951219512195122</v>
      </c>
      <c r="V640" s="37">
        <f>(Таблица2[[#This Row],[Число нарушений кредитных договоров]]-MIN(O:O))/(MAX(O:O)-MIN(O:O))</f>
        <v>0</v>
      </c>
      <c r="W640" s="37">
        <f>((Таблица2[[#This Row],[Размер кредита]]-AVERAGE(D:D)))/STDEV(D:D)</f>
        <v>7.7365151588449269E-2</v>
      </c>
      <c r="X640" s="37">
        <f>((Таблица2[[#This Row],[Годовой доход]]-AVERAGE(G:G)))/STDEV(G:G)</f>
        <v>-0.16459525945845802</v>
      </c>
      <c r="Y640" s="38">
        <f>(Таблица2[[#This Row],[Годовой доход]]-AVERAGE(G:G))/STDEV(G:G)</f>
        <v>-0.16459525945845802</v>
      </c>
      <c r="Z640" s="38">
        <f>(Таблица2[[#This Row],[Текущий баланс кредитов]]-AVERAGE(P:P))/STDEV(P:P)</f>
        <v>8.9037849641706593E-2</v>
      </c>
      <c r="AA640" s="38">
        <f>(Таблица2[[#This Row],[Максимальный выданный кредит]]-AVERAGE(Q:Q))/STDEV(Q:Q)</f>
        <v>-8.5262941625210267E-2</v>
      </c>
    </row>
    <row r="641" spans="1:27" x14ac:dyDescent="0.2">
      <c r="A641" s="8">
        <v>941</v>
      </c>
      <c r="B641" s="8" t="s">
        <v>929</v>
      </c>
      <c r="C641" s="8" t="s">
        <v>16</v>
      </c>
      <c r="D641" s="21">
        <v>551166</v>
      </c>
      <c r="E641" s="8" t="s">
        <v>28</v>
      </c>
      <c r="F641" s="8">
        <v>725</v>
      </c>
      <c r="G641" s="22">
        <v>2878842</v>
      </c>
      <c r="H641" s="8" t="s">
        <v>22</v>
      </c>
      <c r="I641" s="8" t="s">
        <v>19</v>
      </c>
      <c r="J641" s="8" t="s">
        <v>1699</v>
      </c>
      <c r="K641" s="23">
        <v>35721.519999999997</v>
      </c>
      <c r="L641">
        <v>18.3</v>
      </c>
      <c r="M641" s="8"/>
      <c r="N641" s="8">
        <v>9</v>
      </c>
      <c r="O641" s="8">
        <v>0</v>
      </c>
      <c r="P641" s="8">
        <v>243637</v>
      </c>
      <c r="Q641" s="8">
        <v>657602</v>
      </c>
      <c r="R641" s="8">
        <f>(Таблица2[[#This Row],[Кредитный рейтинг]]-MIN(F:F))/(MAX(F:F)-MIN(F:F))</f>
        <v>0.84242424242424241</v>
      </c>
      <c r="S641">
        <f>(Таблица2[[#This Row],[Срок кредитной истории (лет)]]-MIN(L:L))/(MAX(L:L)-MIN(L:L))</f>
        <v>0.30263157894736842</v>
      </c>
      <c r="T641" s="8">
        <f>(Таблица2[[#This Row],[Срок с последнего нарушения кредитного договора (мес.)]]-MIN(M:M))/(MAX(M:M)-MIN(M:M))</f>
        <v>0</v>
      </c>
      <c r="U641">
        <f>(Таблица2[[#This Row],[Количество кредитных карт]]-MIN(N:N))/(MAX(N:N)-MIN(N:N))</f>
        <v>0.17073170731707318</v>
      </c>
      <c r="V641" s="37">
        <f>(Таблица2[[#This Row],[Число нарушений кредитных договоров]]-MIN(O:O))/(MAX(O:O)-MIN(O:O))</f>
        <v>0</v>
      </c>
      <c r="W641" s="37">
        <f>((Таблица2[[#This Row],[Размер кредита]]-AVERAGE(D:D)))/STDEV(D:D)</f>
        <v>1.2847907451047285</v>
      </c>
      <c r="X641" s="37">
        <f>((Таблица2[[#This Row],[Годовой доход]]-AVERAGE(G:G)))/STDEV(G:G)</f>
        <v>1.8495936133077064</v>
      </c>
      <c r="Y641" s="38">
        <f>(Таблица2[[#This Row],[Годовой доход]]-AVERAGE(G:G))/STDEV(G:G)</f>
        <v>1.8495936133077064</v>
      </c>
      <c r="Z641" s="38">
        <f>(Таблица2[[#This Row],[Текущий баланс кредитов]]-AVERAGE(P:P))/STDEV(P:P)</f>
        <v>-9.7547230150061129E-2</v>
      </c>
      <c r="AA641" s="38">
        <f>(Таблица2[[#This Row],[Максимальный выданный кредит]]-AVERAGE(Q:Q))/STDEV(Q:Q)</f>
        <v>-1.2514739513253381E-2</v>
      </c>
    </row>
    <row r="642" spans="1:27" x14ac:dyDescent="0.2">
      <c r="A642" s="8">
        <v>942</v>
      </c>
      <c r="B642" s="8" t="s">
        <v>930</v>
      </c>
      <c r="C642" s="8" t="s">
        <v>16</v>
      </c>
      <c r="D642" s="21">
        <v>375298</v>
      </c>
      <c r="E642" s="8" t="s">
        <v>17</v>
      </c>
      <c r="F642" s="8">
        <v>728</v>
      </c>
      <c r="G642" s="22">
        <v>926041</v>
      </c>
      <c r="H642" s="8" t="s">
        <v>22</v>
      </c>
      <c r="I642" s="8" t="s">
        <v>19</v>
      </c>
      <c r="J642" s="8" t="s">
        <v>23</v>
      </c>
      <c r="K642" s="23">
        <v>17054.59</v>
      </c>
      <c r="L642">
        <v>19.399999999999999</v>
      </c>
      <c r="M642" s="8">
        <v>17</v>
      </c>
      <c r="N642" s="8">
        <v>12</v>
      </c>
      <c r="O642" s="8">
        <v>0</v>
      </c>
      <c r="P642" s="8">
        <v>319751</v>
      </c>
      <c r="Q642" s="8">
        <v>433532</v>
      </c>
      <c r="R642" s="8">
        <f>(Таблица2[[#This Row],[Кредитный рейтинг]]-MIN(F:F))/(MAX(F:F)-MIN(F:F))</f>
        <v>0.8606060606060606</v>
      </c>
      <c r="S642">
        <f>(Таблица2[[#This Row],[Срок кредитной истории (лет)]]-MIN(L:L))/(MAX(L:L)-MIN(L:L))</f>
        <v>0.32675438596491224</v>
      </c>
      <c r="T642" s="8">
        <f>(Таблица2[[#This Row],[Срок с последнего нарушения кредитного договора (мес.)]]-MIN(M:M))/(MAX(M:M)-MIN(M:M))</f>
        <v>0.2073170731707317</v>
      </c>
      <c r="U642">
        <f>(Таблица2[[#This Row],[Количество кредитных карт]]-MIN(N:N))/(MAX(N:N)-MIN(N:N))</f>
        <v>0.24390243902439024</v>
      </c>
      <c r="V642" s="37">
        <f>(Таблица2[[#This Row],[Число нарушений кредитных договоров]]-MIN(O:O))/(MAX(O:O)-MIN(O:O))</f>
        <v>0</v>
      </c>
      <c r="W642" s="37">
        <f>((Таблица2[[#This Row],[Размер кредита]]-AVERAGE(D:D)))/STDEV(D:D)</f>
        <v>0.34467579482040628</v>
      </c>
      <c r="X642" s="37">
        <f>((Таблица2[[#This Row],[Годовой доход]]-AVERAGE(G:G)))/STDEV(G:G)</f>
        <v>-0.51774109404684676</v>
      </c>
      <c r="Y642" s="38">
        <f>(Таблица2[[#This Row],[Годовой доход]]-AVERAGE(G:G))/STDEV(G:G)</f>
        <v>-0.51774109404684676</v>
      </c>
      <c r="Z642" s="38">
        <f>(Таблица2[[#This Row],[Текущий баланс кредитов]]-AVERAGE(P:P))/STDEV(P:P)</f>
        <v>0.16135814901371492</v>
      </c>
      <c r="AA642" s="38">
        <f>(Таблица2[[#This Row],[Максимальный выданный кредит]]-AVERAGE(Q:Q))/STDEV(Q:Q)</f>
        <v>-6.8510842786400364E-2</v>
      </c>
    </row>
    <row r="643" spans="1:27" x14ac:dyDescent="0.2">
      <c r="A643" s="8">
        <v>946</v>
      </c>
      <c r="B643" s="8" t="s">
        <v>931</v>
      </c>
      <c r="C643" s="8" t="s">
        <v>16</v>
      </c>
      <c r="D643" s="21">
        <v>120670</v>
      </c>
      <c r="E643" s="8" t="s">
        <v>17</v>
      </c>
      <c r="F643" s="8">
        <v>742</v>
      </c>
      <c r="G643" s="22">
        <v>654227</v>
      </c>
      <c r="H643" s="8" t="s">
        <v>42</v>
      </c>
      <c r="I643" s="8" t="s">
        <v>19</v>
      </c>
      <c r="J643" s="8" t="s">
        <v>23</v>
      </c>
      <c r="K643" s="23">
        <v>6324.15</v>
      </c>
      <c r="L643">
        <v>15.7</v>
      </c>
      <c r="M643" s="8"/>
      <c r="N643" s="8">
        <v>8</v>
      </c>
      <c r="O643" s="8">
        <v>0</v>
      </c>
      <c r="P643" s="8">
        <v>282701</v>
      </c>
      <c r="Q643" s="8">
        <v>743952</v>
      </c>
      <c r="R643" s="8">
        <f>(Таблица2[[#This Row],[Кредитный рейтинг]]-MIN(F:F))/(MAX(F:F)-MIN(F:F))</f>
        <v>0.94545454545454544</v>
      </c>
      <c r="S643">
        <f>(Таблица2[[#This Row],[Срок кредитной истории (лет)]]-MIN(L:L))/(MAX(L:L)-MIN(L:L))</f>
        <v>0.24561403508771928</v>
      </c>
      <c r="T643" s="8">
        <f>(Таблица2[[#This Row],[Срок с последнего нарушения кредитного договора (мес.)]]-MIN(M:M))/(MAX(M:M)-MIN(M:M))</f>
        <v>0</v>
      </c>
      <c r="U643">
        <f>(Таблица2[[#This Row],[Количество кредитных карт]]-MIN(N:N))/(MAX(N:N)-MIN(N:N))</f>
        <v>0.14634146341463414</v>
      </c>
      <c r="V643" s="37">
        <f>(Таблица2[[#This Row],[Число нарушений кредитных договоров]]-MIN(O:O))/(MAX(O:O)-MIN(O:O))</f>
        <v>0</v>
      </c>
      <c r="W643" s="37">
        <f>((Таблица2[[#This Row],[Размер кредита]]-AVERAGE(D:D)))/STDEV(D:D)</f>
        <v>-1.016456358618516</v>
      </c>
      <c r="X643" s="37">
        <f>((Таблица2[[#This Row],[Годовой доход]]-AVERAGE(G:G)))/STDEV(G:G)</f>
        <v>-0.8472548110845125</v>
      </c>
      <c r="Y643" s="38">
        <f>(Таблица2[[#This Row],[Годовой доход]]-AVERAGE(G:G))/STDEV(G:G)</f>
        <v>-0.8472548110845125</v>
      </c>
      <c r="Z643" s="38">
        <f>(Таблица2[[#This Row],[Текущий баланс кредитов]]-AVERAGE(P:P))/STDEV(P:P)</f>
        <v>3.5330817668392085E-2</v>
      </c>
      <c r="AA643" s="38">
        <f>(Таблица2[[#This Row],[Максимальный выданный кредит]]-AVERAGE(Q:Q))/STDEV(Q:Q)</f>
        <v>9.0645148163589796E-3</v>
      </c>
    </row>
    <row r="644" spans="1:27" x14ac:dyDescent="0.2">
      <c r="A644" s="8">
        <v>947</v>
      </c>
      <c r="B644" s="8" t="s">
        <v>932</v>
      </c>
      <c r="C644" s="8" t="s">
        <v>16</v>
      </c>
      <c r="D644" s="21">
        <v>162932</v>
      </c>
      <c r="E644" s="8" t="s">
        <v>17</v>
      </c>
      <c r="F644" s="8">
        <v>748</v>
      </c>
      <c r="G644" s="22">
        <v>844227</v>
      </c>
      <c r="H644" s="8" t="s">
        <v>79</v>
      </c>
      <c r="I644" s="8" t="s">
        <v>19</v>
      </c>
      <c r="J644" s="8" t="s">
        <v>20</v>
      </c>
      <c r="K644" s="23">
        <v>13380.94</v>
      </c>
      <c r="L644">
        <v>14.9</v>
      </c>
      <c r="M644" s="8"/>
      <c r="N644" s="8">
        <v>8</v>
      </c>
      <c r="O644" s="8">
        <v>0</v>
      </c>
      <c r="P644" s="8">
        <v>139555</v>
      </c>
      <c r="Q644" s="8">
        <v>299244</v>
      </c>
      <c r="R644" s="8">
        <f>(Таблица2[[#This Row],[Кредитный рейтинг]]-MIN(F:F))/(MAX(F:F)-MIN(F:F))</f>
        <v>0.98181818181818181</v>
      </c>
      <c r="S644">
        <f>(Таблица2[[#This Row],[Срок кредитной истории (лет)]]-MIN(L:L))/(MAX(L:L)-MIN(L:L))</f>
        <v>0.22807017543859648</v>
      </c>
      <c r="T644" s="8">
        <f>(Таблица2[[#This Row],[Срок с последнего нарушения кредитного договора (мес.)]]-MIN(M:M))/(MAX(M:M)-MIN(M:M))</f>
        <v>0</v>
      </c>
      <c r="U644">
        <f>(Таблица2[[#This Row],[Количество кредитных карт]]-MIN(N:N))/(MAX(N:N)-MIN(N:N))</f>
        <v>0.14634146341463414</v>
      </c>
      <c r="V644" s="37">
        <f>(Таблица2[[#This Row],[Число нарушений кредитных договоров]]-MIN(O:O))/(MAX(O:O)-MIN(O:O))</f>
        <v>0</v>
      </c>
      <c r="W644" s="37">
        <f>((Таблица2[[#This Row],[Размер кредита]]-AVERAGE(D:D)))/STDEV(D:D)</f>
        <v>-0.79054182027773767</v>
      </c>
      <c r="X644" s="37">
        <f>((Таблица2[[#This Row],[Годовой доход]]-AVERAGE(G:G)))/STDEV(G:G)</f>
        <v>-0.61692228135036897</v>
      </c>
      <c r="Y644" s="38">
        <f>(Таблица2[[#This Row],[Годовой доход]]-AVERAGE(G:G))/STDEV(G:G)</f>
        <v>-0.61692228135036897</v>
      </c>
      <c r="Z644" s="38">
        <f>(Таблица2[[#This Row],[Текущий баланс кредитов]]-AVERAGE(P:P))/STDEV(P:P)</f>
        <v>-0.45158708712938345</v>
      </c>
      <c r="AA644" s="38">
        <f>(Таблица2[[#This Row],[Максимальный выданный кредит]]-AVERAGE(Q:Q))/STDEV(Q:Q)</f>
        <v>-0.10207001945594275</v>
      </c>
    </row>
    <row r="645" spans="1:27" x14ac:dyDescent="0.2">
      <c r="A645" s="7">
        <v>948</v>
      </c>
      <c r="B645" s="7" t="s">
        <v>933</v>
      </c>
      <c r="C645" s="7" t="s">
        <v>16</v>
      </c>
      <c r="D645" s="18">
        <v>520542</v>
      </c>
      <c r="E645" s="7" t="s">
        <v>17</v>
      </c>
      <c r="F645" s="7">
        <v>743</v>
      </c>
      <c r="G645" s="19">
        <v>1251435</v>
      </c>
      <c r="H645" s="7" t="s">
        <v>49</v>
      </c>
      <c r="I645" s="7" t="s">
        <v>19</v>
      </c>
      <c r="J645" s="7" t="s">
        <v>23</v>
      </c>
      <c r="K645" s="20">
        <v>25132.82</v>
      </c>
      <c r="L645">
        <v>11</v>
      </c>
      <c r="M645" s="7"/>
      <c r="N645" s="7">
        <v>14</v>
      </c>
      <c r="O645" s="7">
        <v>0</v>
      </c>
      <c r="P645" s="7">
        <v>593769</v>
      </c>
      <c r="Q645" s="7">
        <v>887128</v>
      </c>
      <c r="R645" s="8">
        <f>(Таблица2[[#This Row],[Кредитный рейтинг]]-MIN(F:F))/(MAX(F:F)-MIN(F:F))</f>
        <v>0.95151515151515154</v>
      </c>
      <c r="S645">
        <f>(Таблица2[[#This Row],[Срок кредитной истории (лет)]]-MIN(L:L))/(MAX(L:L)-MIN(L:L))</f>
        <v>0.14254385964912281</v>
      </c>
      <c r="T645" s="8">
        <f>(Таблица2[[#This Row],[Срок с последнего нарушения кредитного договора (мес.)]]-MIN(M:M))/(MAX(M:M)-MIN(M:M))</f>
        <v>0</v>
      </c>
      <c r="U645">
        <f>(Таблица2[[#This Row],[Количество кредитных карт]]-MIN(N:N))/(MAX(N:N)-MIN(N:N))</f>
        <v>0.29268292682926828</v>
      </c>
      <c r="V645" s="37">
        <f>(Таблица2[[#This Row],[Число нарушений кредитных договоров]]-MIN(O:O))/(MAX(O:O)-MIN(O:O))</f>
        <v>0</v>
      </c>
      <c r="W645" s="37">
        <f>((Таблица2[[#This Row],[Размер кредита]]-AVERAGE(D:D)))/STDEV(D:D)</f>
        <v>1.1210879666714315</v>
      </c>
      <c r="X645" s="37">
        <f>((Таблица2[[#This Row],[Годовой доход]]-AVERAGE(G:G)))/STDEV(G:G)</f>
        <v>-0.12327360362415267</v>
      </c>
      <c r="Y645" s="38">
        <f>(Таблица2[[#This Row],[Годовой доход]]-AVERAGE(G:G))/STDEV(G:G)</f>
        <v>-0.12327360362415267</v>
      </c>
      <c r="Z645" s="38">
        <f>(Таблица2[[#This Row],[Текущий баланс кредитов]]-AVERAGE(P:P))/STDEV(P:P)</f>
        <v>1.0934433657635847</v>
      </c>
      <c r="AA645" s="38">
        <f>(Таблица2[[#This Row],[Максимальный выданный кредит]]-AVERAGE(Q:Q))/STDEV(Q:Q)</f>
        <v>4.4844842759573567E-2</v>
      </c>
    </row>
    <row r="646" spans="1:27" x14ac:dyDescent="0.2">
      <c r="A646" s="8">
        <v>950</v>
      </c>
      <c r="B646" s="8" t="s">
        <v>934</v>
      </c>
      <c r="C646" s="8" t="s">
        <v>34</v>
      </c>
      <c r="D646" s="21">
        <v>391248</v>
      </c>
      <c r="E646" s="8" t="s">
        <v>28</v>
      </c>
      <c r="F646" s="8">
        <v>669</v>
      </c>
      <c r="G646" s="22">
        <v>1392719</v>
      </c>
      <c r="H646" s="8" t="s">
        <v>22</v>
      </c>
      <c r="I646" s="8" t="s">
        <v>19</v>
      </c>
      <c r="J646" s="8" t="s">
        <v>20</v>
      </c>
      <c r="K646" s="23">
        <v>33773.26</v>
      </c>
      <c r="L646">
        <v>24</v>
      </c>
      <c r="M646" s="8"/>
      <c r="N646" s="8">
        <v>18</v>
      </c>
      <c r="O646" s="8">
        <v>0</v>
      </c>
      <c r="P646" s="8">
        <v>336775</v>
      </c>
      <c r="Q646" s="8">
        <v>432784</v>
      </c>
      <c r="R646" s="8">
        <f>(Таблица2[[#This Row],[Кредитный рейтинг]]-MIN(F:F))/(MAX(F:F)-MIN(F:F))</f>
        <v>0.50303030303030305</v>
      </c>
      <c r="S646">
        <f>(Таблица2[[#This Row],[Срок кредитной истории (лет)]]-MIN(L:L))/(MAX(L:L)-MIN(L:L))</f>
        <v>0.42763157894736842</v>
      </c>
      <c r="T646" s="8">
        <f>(Таблица2[[#This Row],[Срок с последнего нарушения кредитного договора (мес.)]]-MIN(M:M))/(MAX(M:M)-MIN(M:M))</f>
        <v>0</v>
      </c>
      <c r="U646">
        <f>(Таблица2[[#This Row],[Количество кредитных карт]]-MIN(N:N))/(MAX(N:N)-MIN(N:N))</f>
        <v>0.3902439024390244</v>
      </c>
      <c r="V646" s="37">
        <f>(Таблица2[[#This Row],[Число нарушений кредитных договоров]]-MIN(O:O))/(MAX(O:O)-MIN(O:O))</f>
        <v>0</v>
      </c>
      <c r="W646" s="37">
        <f>((Таблица2[[#This Row],[Размер кредита]]-AVERAGE(D:D)))/STDEV(D:D)</f>
        <v>0.42993765858774852</v>
      </c>
      <c r="X646" s="37">
        <f>((Таблица2[[#This Row],[Годовой доход]]-AVERAGE(G:G)))/STDEV(G:G)</f>
        <v>4.8001665486156427E-2</v>
      </c>
      <c r="Y646" s="38">
        <f>(Таблица2[[#This Row],[Годовой доход]]-AVERAGE(G:G))/STDEV(G:G)</f>
        <v>4.8001665486156427E-2</v>
      </c>
      <c r="Z646" s="38">
        <f>(Таблица2[[#This Row],[Текущий баланс кредитов]]-AVERAGE(P:P))/STDEV(P:P)</f>
        <v>0.21926609203187353</v>
      </c>
      <c r="AA646" s="38">
        <f>(Таблица2[[#This Row],[Максимальный выданный кредит]]-AVERAGE(Q:Q))/STDEV(Q:Q)</f>
        <v>-6.8697771358937135E-2</v>
      </c>
    </row>
    <row r="647" spans="1:27" x14ac:dyDescent="0.2">
      <c r="A647" s="8">
        <v>952</v>
      </c>
      <c r="B647" s="8" t="s">
        <v>935</v>
      </c>
      <c r="C647" s="8" t="s">
        <v>16</v>
      </c>
      <c r="D647" s="21">
        <v>108834</v>
      </c>
      <c r="E647" s="8" t="s">
        <v>28</v>
      </c>
      <c r="F647" s="8">
        <v>704</v>
      </c>
      <c r="G647" s="22">
        <v>1447344</v>
      </c>
      <c r="H647" s="8" t="s">
        <v>18</v>
      </c>
      <c r="I647" s="8" t="s">
        <v>32</v>
      </c>
      <c r="J647" s="8" t="s">
        <v>78</v>
      </c>
      <c r="K647" s="23">
        <v>11168.58</v>
      </c>
      <c r="L647">
        <v>18.7</v>
      </c>
      <c r="M647" s="8">
        <v>31</v>
      </c>
      <c r="N647" s="8">
        <v>4</v>
      </c>
      <c r="O647" s="8">
        <v>0</v>
      </c>
      <c r="P647" s="8">
        <v>48868</v>
      </c>
      <c r="Q647" s="8">
        <v>239778</v>
      </c>
      <c r="R647" s="8">
        <f>(Таблица2[[#This Row],[Кредитный рейтинг]]-MIN(F:F))/(MAX(F:F)-MIN(F:F))</f>
        <v>0.7151515151515152</v>
      </c>
      <c r="S647">
        <f>(Таблица2[[#This Row],[Срок кредитной истории (лет)]]-MIN(L:L))/(MAX(L:L)-MIN(L:L))</f>
        <v>0.31140350877192979</v>
      </c>
      <c r="T647" s="8">
        <f>(Таблица2[[#This Row],[Срок с последнего нарушения кредитного договора (мес.)]]-MIN(M:M))/(MAX(M:M)-MIN(M:M))</f>
        <v>0.37804878048780488</v>
      </c>
      <c r="U647">
        <f>(Таблица2[[#This Row],[Количество кредитных карт]]-MIN(N:N))/(MAX(N:N)-MIN(N:N))</f>
        <v>4.878048780487805E-2</v>
      </c>
      <c r="V647" s="37">
        <f>(Таблица2[[#This Row],[Число нарушений кредитных договоров]]-MIN(O:O))/(MAX(O:O)-MIN(O:O))</f>
        <v>0</v>
      </c>
      <c r="W647" s="37">
        <f>((Таблица2[[#This Row],[Размер кредита]]-AVERAGE(D:D)))/STDEV(D:D)</f>
        <v>-1.0797265416624198</v>
      </c>
      <c r="X647" s="37">
        <f>((Таблица2[[#This Row],[Годовой доход]]-AVERAGE(G:G)))/STDEV(G:G)</f>
        <v>0.11422226778472268</v>
      </c>
      <c r="Y647" s="38">
        <f>(Таблица2[[#This Row],[Годовой доход]]-AVERAGE(G:G))/STDEV(G:G)</f>
        <v>0.11422226778472268</v>
      </c>
      <c r="Z647" s="38">
        <f>(Таблица2[[#This Row],[Текущий баланс кредитов]]-AVERAGE(P:P))/STDEV(P:P)</f>
        <v>-0.76006321662231979</v>
      </c>
      <c r="AA647" s="38">
        <f>(Таблица2[[#This Row],[Максимальный выданный кредит]]-AVERAGE(Q:Q))/STDEV(Q:Q)</f>
        <v>-0.11693084097261593</v>
      </c>
    </row>
    <row r="648" spans="1:27" x14ac:dyDescent="0.2">
      <c r="A648" s="7">
        <v>954</v>
      </c>
      <c r="B648" s="7" t="s">
        <v>936</v>
      </c>
      <c r="C648" s="7" t="s">
        <v>34</v>
      </c>
      <c r="D648" s="18">
        <v>264616</v>
      </c>
      <c r="E648" s="7" t="s">
        <v>28</v>
      </c>
      <c r="F648" s="7">
        <v>731</v>
      </c>
      <c r="G648" s="19">
        <v>1333059</v>
      </c>
      <c r="H648" s="7" t="s">
        <v>22</v>
      </c>
      <c r="I648" s="7" t="s">
        <v>19</v>
      </c>
      <c r="J648" s="7" t="s">
        <v>23</v>
      </c>
      <c r="K648" s="20">
        <v>23995.1</v>
      </c>
      <c r="L648">
        <v>17.399999999999999</v>
      </c>
      <c r="M648" s="7"/>
      <c r="N648" s="7">
        <v>8</v>
      </c>
      <c r="O648" s="7">
        <v>0</v>
      </c>
      <c r="P648" s="7">
        <v>289864</v>
      </c>
      <c r="Q648" s="7">
        <v>509300</v>
      </c>
      <c r="R648" s="8">
        <f>(Таблица2[[#This Row],[Кредитный рейтинг]]-MIN(F:F))/(MAX(F:F)-MIN(F:F))</f>
        <v>0.87878787878787878</v>
      </c>
      <c r="S648">
        <f>(Таблица2[[#This Row],[Срок кредитной истории (лет)]]-MIN(L:L))/(MAX(L:L)-MIN(L:L))</f>
        <v>0.2828947368421052</v>
      </c>
      <c r="T648" s="8">
        <f>(Таблица2[[#This Row],[Срок с последнего нарушения кредитного договора (мес.)]]-MIN(M:M))/(MAX(M:M)-MIN(M:M))</f>
        <v>0</v>
      </c>
      <c r="U648">
        <f>(Таблица2[[#This Row],[Количество кредитных карт]]-MIN(N:N))/(MAX(N:N)-MIN(N:N))</f>
        <v>0.14634146341463414</v>
      </c>
      <c r="V648" s="37">
        <f>(Таблица2[[#This Row],[Число нарушений кредитных договоров]]-MIN(O:O))/(MAX(O:O)-MIN(O:O))</f>
        <v>0</v>
      </c>
      <c r="W648" s="37">
        <f>((Таблица2[[#This Row],[Размер кредита]]-AVERAGE(D:D)))/STDEV(D:D)</f>
        <v>-0.24698273843959187</v>
      </c>
      <c r="X648" s="37">
        <f>((Таблица2[[#This Row],[Годовой доход]]-AVERAGE(G:G)))/STDEV(G:G)</f>
        <v>-2.4322748850364631E-2</v>
      </c>
      <c r="Y648" s="38">
        <f>(Таблица2[[#This Row],[Годовой доход]]-AVERAGE(G:G))/STDEV(G:G)</f>
        <v>-2.4322748850364631E-2</v>
      </c>
      <c r="Z648" s="38">
        <f>(Таблица2[[#This Row],[Текущий баланс кредитов]]-AVERAGE(P:P))/STDEV(P:P)</f>
        <v>5.9696101728487841E-2</v>
      </c>
      <c r="AA648" s="38">
        <f>(Таблица2[[#This Row],[Максимальный выданный кредит]]-AVERAGE(Q:Q))/STDEV(Q:Q)</f>
        <v>-4.9576077968264062E-2</v>
      </c>
    </row>
    <row r="649" spans="1:27" x14ac:dyDescent="0.2">
      <c r="A649" s="8">
        <v>958</v>
      </c>
      <c r="B649" s="8" t="s">
        <v>937</v>
      </c>
      <c r="C649" s="8" t="s">
        <v>16</v>
      </c>
      <c r="D649" s="21">
        <v>155254</v>
      </c>
      <c r="E649" s="8" t="s">
        <v>17</v>
      </c>
      <c r="F649" s="8">
        <v>730</v>
      </c>
      <c r="G649" s="22">
        <v>1448028</v>
      </c>
      <c r="H649" s="8" t="s">
        <v>22</v>
      </c>
      <c r="I649" s="8" t="s">
        <v>19</v>
      </c>
      <c r="J649" s="8" t="s">
        <v>78</v>
      </c>
      <c r="K649" s="23">
        <v>15928.46</v>
      </c>
      <c r="L649">
        <v>11.3</v>
      </c>
      <c r="M649" s="8"/>
      <c r="N649" s="8">
        <v>14</v>
      </c>
      <c r="O649" s="8">
        <v>1</v>
      </c>
      <c r="P649" s="8">
        <v>282131</v>
      </c>
      <c r="Q649" s="8">
        <v>540870</v>
      </c>
      <c r="R649" s="8">
        <f>(Таблица2[[#This Row],[Кредитный рейтинг]]-MIN(F:F))/(MAX(F:F)-MIN(F:F))</f>
        <v>0.87272727272727268</v>
      </c>
      <c r="S649">
        <f>(Таблица2[[#This Row],[Срок кредитной истории (лет)]]-MIN(L:L))/(MAX(L:L)-MIN(L:L))</f>
        <v>0.14912280701754388</v>
      </c>
      <c r="T649" s="8">
        <f>(Таблица2[[#This Row],[Срок с последнего нарушения кредитного договора (мес.)]]-MIN(M:M))/(MAX(M:M)-MIN(M:M))</f>
        <v>0</v>
      </c>
      <c r="U649">
        <f>(Таблица2[[#This Row],[Количество кредитных карт]]-MIN(N:N))/(MAX(N:N)-MIN(N:N))</f>
        <v>0.29268292682926828</v>
      </c>
      <c r="V649" s="37">
        <f>(Таблица2[[#This Row],[Число нарушений кредитных договоров]]-MIN(O:O))/(MAX(O:O)-MIN(O:O))</f>
        <v>0.14285714285714285</v>
      </c>
      <c r="W649" s="37">
        <f>((Таблица2[[#This Row],[Размер кредита]]-AVERAGE(D:D)))/STDEV(D:D)</f>
        <v>-0.83158511745677544</v>
      </c>
      <c r="X649" s="37">
        <f>((Таблица2[[#This Row],[Годовой доход]]-AVERAGE(G:G)))/STDEV(G:G)</f>
        <v>0.1150514648917656</v>
      </c>
      <c r="Y649" s="38">
        <f>(Таблица2[[#This Row],[Годовой доход]]-AVERAGE(G:G))/STDEV(G:G)</f>
        <v>0.1150514648917656</v>
      </c>
      <c r="Z649" s="38">
        <f>(Таблица2[[#This Row],[Текущий баланс кредитов]]-AVERAGE(P:P))/STDEV(P:P)</f>
        <v>3.3391935647694812E-2</v>
      </c>
      <c r="AA649" s="38">
        <f>(Таблица2[[#This Row],[Максимальный выданный кредит]]-AVERAGE(Q:Q))/STDEV(Q:Q)</f>
        <v>-4.1686592627373939E-2</v>
      </c>
    </row>
    <row r="650" spans="1:27" x14ac:dyDescent="0.2">
      <c r="A650" s="7">
        <v>959</v>
      </c>
      <c r="B650" s="7" t="s">
        <v>938</v>
      </c>
      <c r="C650" s="7" t="s">
        <v>34</v>
      </c>
      <c r="D650" s="18">
        <v>109692</v>
      </c>
      <c r="E650" s="7" t="s">
        <v>17</v>
      </c>
      <c r="F650" s="7">
        <v>735</v>
      </c>
      <c r="G650" s="19">
        <v>625252</v>
      </c>
      <c r="H650" s="7" t="s">
        <v>31</v>
      </c>
      <c r="I650" s="7" t="s">
        <v>32</v>
      </c>
      <c r="J650" s="7" t="s">
        <v>23</v>
      </c>
      <c r="K650" s="20">
        <v>5679.29</v>
      </c>
      <c r="L650">
        <v>9.1999999999999993</v>
      </c>
      <c r="M650" s="7">
        <v>71</v>
      </c>
      <c r="N650" s="7">
        <v>9</v>
      </c>
      <c r="O650" s="7">
        <v>0</v>
      </c>
      <c r="P650" s="7">
        <v>99180</v>
      </c>
      <c r="Q650" s="7">
        <v>256916</v>
      </c>
      <c r="R650" s="8">
        <f>(Таблица2[[#This Row],[Кредитный рейтинг]]-MIN(F:F))/(MAX(F:F)-MIN(F:F))</f>
        <v>0.90303030303030307</v>
      </c>
      <c r="S650">
        <f>(Таблица2[[#This Row],[Срок кредитной истории (лет)]]-MIN(L:L))/(MAX(L:L)-MIN(L:L))</f>
        <v>0.10307017543859648</v>
      </c>
      <c r="T650" s="8">
        <f>(Таблица2[[#This Row],[Срок с последнего нарушения кредитного договора (мес.)]]-MIN(M:M))/(MAX(M:M)-MIN(M:M))</f>
        <v>0.86585365853658536</v>
      </c>
      <c r="U650">
        <f>(Таблица2[[#This Row],[Количество кредитных карт]]-MIN(N:N))/(MAX(N:N)-MIN(N:N))</f>
        <v>0.17073170731707318</v>
      </c>
      <c r="V650" s="37">
        <f>(Таблица2[[#This Row],[Число нарушений кредитных договоров]]-MIN(O:O))/(MAX(O:O)-MIN(O:O))</f>
        <v>0</v>
      </c>
      <c r="W650" s="37">
        <f>((Таблица2[[#This Row],[Размер кредита]]-AVERAGE(D:D)))/STDEV(D:D)</f>
        <v>-1.0751400414045902</v>
      </c>
      <c r="X650" s="37">
        <f>((Таблица2[[#This Row],[Годовой доход]]-AVERAGE(G:G)))/STDEV(G:G)</f>
        <v>-0.88238052186896943</v>
      </c>
      <c r="Y650" s="38">
        <f>(Таблица2[[#This Row],[Годовой доход]]-AVERAGE(G:G))/STDEV(G:G)</f>
        <v>-0.88238052186896943</v>
      </c>
      <c r="Z650" s="38">
        <f>(Таблица2[[#This Row],[Текущий баланс кредитов]]-AVERAGE(P:P))/STDEV(P:P)</f>
        <v>-0.58892456359544043</v>
      </c>
      <c r="AA650" s="38">
        <f>(Таблица2[[#This Row],[Максимальный выданный кредит]]-AVERAGE(Q:Q))/STDEV(Q:Q)</f>
        <v>-0.11264797750184699</v>
      </c>
    </row>
    <row r="651" spans="1:27" x14ac:dyDescent="0.2">
      <c r="A651" s="7">
        <v>960</v>
      </c>
      <c r="B651" s="7" t="s">
        <v>939</v>
      </c>
      <c r="C651" s="7" t="s">
        <v>16</v>
      </c>
      <c r="D651" s="18">
        <v>312818</v>
      </c>
      <c r="E651" s="7" t="s">
        <v>17</v>
      </c>
      <c r="F651" s="7">
        <v>740</v>
      </c>
      <c r="G651" s="19">
        <v>1088111</v>
      </c>
      <c r="H651" s="7" t="s">
        <v>79</v>
      </c>
      <c r="I651" s="7" t="s">
        <v>32</v>
      </c>
      <c r="J651" s="7" t="s">
        <v>23</v>
      </c>
      <c r="K651" s="20">
        <v>20220.75</v>
      </c>
      <c r="L651">
        <v>26</v>
      </c>
      <c r="M651" s="7"/>
      <c r="N651" s="7">
        <v>6</v>
      </c>
      <c r="O651" s="7">
        <v>0</v>
      </c>
      <c r="P651" s="7">
        <v>356117</v>
      </c>
      <c r="Q651" s="7">
        <v>556468</v>
      </c>
      <c r="R651" s="8">
        <f>(Таблица2[[#This Row],[Кредитный рейтинг]]-MIN(F:F))/(MAX(F:F)-MIN(F:F))</f>
        <v>0.93333333333333335</v>
      </c>
      <c r="S651">
        <f>(Таблица2[[#This Row],[Срок кредитной истории (лет)]]-MIN(L:L))/(MAX(L:L)-MIN(L:L))</f>
        <v>0.47149122807017541</v>
      </c>
      <c r="T651" s="8">
        <f>(Таблица2[[#This Row],[Срок с последнего нарушения кредитного договора (мес.)]]-MIN(M:M))/(MAX(M:M)-MIN(M:M))</f>
        <v>0</v>
      </c>
      <c r="U651">
        <f>(Таблица2[[#This Row],[Количество кредитных карт]]-MIN(N:N))/(MAX(N:N)-MIN(N:N))</f>
        <v>9.7560975609756101E-2</v>
      </c>
      <c r="V651" s="37">
        <f>(Таблица2[[#This Row],[Число нарушений кредитных договоров]]-MIN(O:O))/(MAX(O:O)-MIN(O:O))</f>
        <v>0</v>
      </c>
      <c r="W651" s="37">
        <f>((Таблица2[[#This Row],[Размер кредита]]-AVERAGE(D:D)))/STDEV(D:D)</f>
        <v>1.0684493993851976E-2</v>
      </c>
      <c r="X651" s="37">
        <f>((Таблица2[[#This Row],[Годовой доход]]-AVERAGE(G:G)))/STDEV(G:G)</f>
        <v>-0.32126744618362241</v>
      </c>
      <c r="Y651" s="38">
        <f>(Таблица2[[#This Row],[Годовой доход]]-AVERAGE(G:G))/STDEV(G:G)</f>
        <v>-0.32126744618362241</v>
      </c>
      <c r="Z651" s="38">
        <f>(Таблица2[[#This Row],[Текущий баланс кредитов]]-AVERAGE(P:P))/STDEV(P:P)</f>
        <v>0.28505882193420107</v>
      </c>
      <c r="AA651" s="38">
        <f>(Таблица2[[#This Row],[Максимальный выданный кредит]]-AVERAGE(Q:Q))/STDEV(Q:Q)</f>
        <v>-3.778858210006307E-2</v>
      </c>
    </row>
    <row r="652" spans="1:27" x14ac:dyDescent="0.2">
      <c r="A652" s="8">
        <v>961</v>
      </c>
      <c r="B652" s="8" t="s">
        <v>940</v>
      </c>
      <c r="C652" s="8" t="s">
        <v>34</v>
      </c>
      <c r="D652" s="21">
        <v>414414</v>
      </c>
      <c r="E652" s="8" t="s">
        <v>17</v>
      </c>
      <c r="F652" s="8">
        <v>740</v>
      </c>
      <c r="G652" s="22">
        <v>813732</v>
      </c>
      <c r="H652" s="8" t="s">
        <v>31</v>
      </c>
      <c r="I652" s="8" t="s">
        <v>19</v>
      </c>
      <c r="J652" s="8" t="s">
        <v>23</v>
      </c>
      <c r="K652" s="23">
        <v>4428.1400000000003</v>
      </c>
      <c r="L652">
        <v>14.9</v>
      </c>
      <c r="M652" s="8"/>
      <c r="N652" s="8">
        <v>9</v>
      </c>
      <c r="O652" s="8">
        <v>0</v>
      </c>
      <c r="P652" s="8">
        <v>87286</v>
      </c>
      <c r="Q652" s="8">
        <v>279202</v>
      </c>
      <c r="R652" s="8">
        <f>(Таблица2[[#This Row],[Кредитный рейтинг]]-MIN(F:F))/(MAX(F:F)-MIN(F:F))</f>
        <v>0.93333333333333335</v>
      </c>
      <c r="S652">
        <f>(Таблица2[[#This Row],[Срок кредитной истории (лет)]]-MIN(L:L))/(MAX(L:L)-MIN(L:L))</f>
        <v>0.22807017543859648</v>
      </c>
      <c r="T652" s="8">
        <f>(Таблица2[[#This Row],[Срок с последнего нарушения кредитного договора (мес.)]]-MIN(M:M))/(MAX(M:M)-MIN(M:M))</f>
        <v>0</v>
      </c>
      <c r="U652">
        <f>(Таблица2[[#This Row],[Количество кредитных карт]]-MIN(N:N))/(MAX(N:N)-MIN(N:N))</f>
        <v>0.17073170731707318</v>
      </c>
      <c r="V652" s="37">
        <f>(Таблица2[[#This Row],[Число нарушений кредитных договоров]]-MIN(O:O))/(MAX(O:O)-MIN(O:O))</f>
        <v>0</v>
      </c>
      <c r="W652" s="37">
        <f>((Таблица2[[#This Row],[Размер кредита]]-AVERAGE(D:D)))/STDEV(D:D)</f>
        <v>0.55377316554914346</v>
      </c>
      <c r="X652" s="37">
        <f>((Таблица2[[#This Row],[Годовой доход]]-AVERAGE(G:G)))/STDEV(G:G)</f>
        <v>-0.65389065237269905</v>
      </c>
      <c r="Y652" s="38">
        <f>(Таблица2[[#This Row],[Годовой доход]]-AVERAGE(G:G))/STDEV(G:G)</f>
        <v>-0.65389065237269905</v>
      </c>
      <c r="Z652" s="38">
        <f>(Таблица2[[#This Row],[Текущий баланс кредитов]]-AVERAGE(P:P))/STDEV(P:P)</f>
        <v>-0.62938256842732354</v>
      </c>
      <c r="AA652" s="38">
        <f>(Таблица2[[#This Row],[Максимальный выданный кредит]]-AVERAGE(Q:Q))/STDEV(Q:Q)</f>
        <v>-0.10707860562008972</v>
      </c>
    </row>
    <row r="653" spans="1:27" x14ac:dyDescent="0.2">
      <c r="A653" s="8">
        <v>962</v>
      </c>
      <c r="B653" s="8" t="s">
        <v>941</v>
      </c>
      <c r="C653" s="8" t="s">
        <v>16</v>
      </c>
      <c r="D653" s="21">
        <v>43824</v>
      </c>
      <c r="E653" s="8" t="s">
        <v>17</v>
      </c>
      <c r="F653" s="8">
        <v>720</v>
      </c>
      <c r="G653" s="22">
        <v>408709</v>
      </c>
      <c r="H653" s="8"/>
      <c r="I653" s="8" t="s">
        <v>19</v>
      </c>
      <c r="J653" s="8" t="s">
        <v>20</v>
      </c>
      <c r="K653" s="23">
        <v>8106.16</v>
      </c>
      <c r="L653">
        <v>20.3</v>
      </c>
      <c r="M653" s="8">
        <v>9</v>
      </c>
      <c r="N653" s="8">
        <v>7</v>
      </c>
      <c r="O653" s="8">
        <v>0</v>
      </c>
      <c r="P653" s="8">
        <v>227278</v>
      </c>
      <c r="Q653" s="8">
        <v>359502</v>
      </c>
      <c r="R653" s="8">
        <f>(Таблица2[[#This Row],[Кредитный рейтинг]]-MIN(F:F))/(MAX(F:F)-MIN(F:F))</f>
        <v>0.81212121212121213</v>
      </c>
      <c r="S653">
        <f>(Таблица2[[#This Row],[Срок кредитной истории (лет)]]-MIN(L:L))/(MAX(L:L)-MIN(L:L))</f>
        <v>0.34649122807017546</v>
      </c>
      <c r="T653" s="8">
        <f>(Таблица2[[#This Row],[Срок с последнего нарушения кредитного договора (мес.)]]-MIN(M:M))/(MAX(M:M)-MIN(M:M))</f>
        <v>0.10975609756097561</v>
      </c>
      <c r="U653">
        <f>(Таблица2[[#This Row],[Количество кредитных карт]]-MIN(N:N))/(MAX(N:N)-MIN(N:N))</f>
        <v>0.12195121951219512</v>
      </c>
      <c r="V653" s="37">
        <f>(Таблица2[[#This Row],[Число нарушений кредитных договоров]]-MIN(O:O))/(MAX(O:O)-MIN(O:O))</f>
        <v>0</v>
      </c>
      <c r="W653" s="37">
        <f>((Таблица2[[#This Row],[Размер кредита]]-AVERAGE(D:D)))/STDEV(D:D)</f>
        <v>-1.4272421381210352</v>
      </c>
      <c r="X653" s="37">
        <f>((Таблица2[[#This Row],[Годовой доход]]-AVERAGE(G:G)))/STDEV(G:G)</f>
        <v>-1.1448905060069727</v>
      </c>
      <c r="Y653" s="38">
        <f>(Таблица2[[#This Row],[Годовой доход]]-AVERAGE(G:G))/STDEV(G:G)</f>
        <v>-1.1448905060069727</v>
      </c>
      <c r="Z653" s="38">
        <f>(Таблица2[[#This Row],[Текущий баланс кредитов]]-AVERAGE(P:P))/STDEV(P:P)</f>
        <v>-0.1531931441440729</v>
      </c>
      <c r="AA653" s="38">
        <f>(Таблица2[[#This Row],[Максимальный выданный кредит]]-AVERAGE(Q:Q))/STDEV(Q:Q)</f>
        <v>-8.7011273568348285E-2</v>
      </c>
    </row>
    <row r="654" spans="1:27" x14ac:dyDescent="0.2">
      <c r="A654" s="7">
        <v>963</v>
      </c>
      <c r="B654" s="7" t="s">
        <v>942</v>
      </c>
      <c r="C654" s="7" t="s">
        <v>16</v>
      </c>
      <c r="D654" s="18">
        <v>172700</v>
      </c>
      <c r="E654" s="7" t="s">
        <v>17</v>
      </c>
      <c r="F654" s="7">
        <v>723</v>
      </c>
      <c r="G654" s="19">
        <v>775542</v>
      </c>
      <c r="H654" s="7" t="s">
        <v>22</v>
      </c>
      <c r="I654" s="7" t="s">
        <v>32</v>
      </c>
      <c r="J654" s="7" t="s">
        <v>23</v>
      </c>
      <c r="K654" s="20">
        <v>19840.939999999999</v>
      </c>
      <c r="L654">
        <v>17.899999999999999</v>
      </c>
      <c r="M654" s="7"/>
      <c r="N654" s="7">
        <v>12</v>
      </c>
      <c r="O654" s="7">
        <v>1</v>
      </c>
      <c r="P654" s="7">
        <v>109269</v>
      </c>
      <c r="Q654" s="7">
        <v>213708</v>
      </c>
      <c r="R654" s="8">
        <f>(Таблица2[[#This Row],[Кредитный рейтинг]]-MIN(F:F))/(MAX(F:F)-MIN(F:F))</f>
        <v>0.83030303030303032</v>
      </c>
      <c r="S654">
        <f>(Таблица2[[#This Row],[Срок кредитной истории (лет)]]-MIN(L:L))/(MAX(L:L)-MIN(L:L))</f>
        <v>0.29385964912280699</v>
      </c>
      <c r="T654" s="8">
        <f>(Таблица2[[#This Row],[Срок с последнего нарушения кредитного договора (мес.)]]-MIN(M:M))/(MAX(M:M)-MIN(M:M))</f>
        <v>0</v>
      </c>
      <c r="U654">
        <f>(Таблица2[[#This Row],[Количество кредитных карт]]-MIN(N:N))/(MAX(N:N)-MIN(N:N))</f>
        <v>0.24390243902439024</v>
      </c>
      <c r="V654" s="37">
        <f>(Таблица2[[#This Row],[Число нарушений кредитных договоров]]-MIN(O:O))/(MAX(O:O)-MIN(O:O))</f>
        <v>0.14285714285714285</v>
      </c>
      <c r="W654" s="37">
        <f>((Таблица2[[#This Row],[Размер кредита]]-AVERAGE(D:D)))/STDEV(D:D)</f>
        <v>-0.73832627888091018</v>
      </c>
      <c r="X654" s="37">
        <f>((Таблица2[[#This Row],[Годовой доход]]-AVERAGE(G:G)))/STDEV(G:G)</f>
        <v>-0.70018749084926191</v>
      </c>
      <c r="Y654" s="38">
        <f>(Таблица2[[#This Row],[Годовой доход]]-AVERAGE(G:G))/STDEV(G:G)</f>
        <v>-0.70018749084926191</v>
      </c>
      <c r="Z654" s="38">
        <f>(Таблица2[[#This Row],[Текущий баланс кредитов]]-AVERAGE(P:P))/STDEV(P:P)</f>
        <v>-0.55460635182909868</v>
      </c>
      <c r="AA654" s="38">
        <f>(Таблица2[[#This Row],[Максимальный выданный кредит]]-AVERAGE(Q:Q))/STDEV(Q:Q)</f>
        <v>-0.12344585151544156</v>
      </c>
    </row>
    <row r="655" spans="1:27" x14ac:dyDescent="0.2">
      <c r="A655" s="8">
        <v>965</v>
      </c>
      <c r="B655" s="8" t="s">
        <v>943</v>
      </c>
      <c r="C655" s="8" t="s">
        <v>16</v>
      </c>
      <c r="D655" s="21">
        <v>269104</v>
      </c>
      <c r="E655" s="8" t="s">
        <v>28</v>
      </c>
      <c r="F655" s="8">
        <v>715</v>
      </c>
      <c r="G655" s="22">
        <v>1297567</v>
      </c>
      <c r="H655" s="8" t="s">
        <v>22</v>
      </c>
      <c r="I655" s="8" t="s">
        <v>19</v>
      </c>
      <c r="J655" s="8" t="s">
        <v>20</v>
      </c>
      <c r="K655" s="23">
        <v>13624.52</v>
      </c>
      <c r="L655">
        <v>16.399999999999999</v>
      </c>
      <c r="M655" s="8">
        <v>48</v>
      </c>
      <c r="N655" s="8">
        <v>20</v>
      </c>
      <c r="O655" s="8">
        <v>1</v>
      </c>
      <c r="P655" s="8">
        <v>182020</v>
      </c>
      <c r="Q655" s="8">
        <v>609158</v>
      </c>
      <c r="R655" s="8">
        <f>(Таблица2[[#This Row],[Кредитный рейтинг]]-MIN(F:F))/(MAX(F:F)-MIN(F:F))</f>
        <v>0.78181818181818186</v>
      </c>
      <c r="S655">
        <f>(Таблица2[[#This Row],[Срок кредитной истории (лет)]]-MIN(L:L))/(MAX(L:L)-MIN(L:L))</f>
        <v>0.26096491228070173</v>
      </c>
      <c r="T655" s="8">
        <f>(Таблица2[[#This Row],[Срок с последнего нарушения кредитного договора (мес.)]]-MIN(M:M))/(MAX(M:M)-MIN(M:M))</f>
        <v>0.58536585365853655</v>
      </c>
      <c r="U655">
        <f>(Таблица2[[#This Row],[Количество кредитных карт]]-MIN(N:N))/(MAX(N:N)-MIN(N:N))</f>
        <v>0.43902439024390244</v>
      </c>
      <c r="V655" s="37">
        <f>(Таблица2[[#This Row],[Число нарушений кредитных договоров]]-MIN(O:O))/(MAX(O:O)-MIN(O:O))</f>
        <v>0.14285714285714285</v>
      </c>
      <c r="W655" s="37">
        <f>((Таблица2[[#This Row],[Размер кредита]]-AVERAGE(D:D)))/STDEV(D:D)</f>
        <v>-0.22299181401402246</v>
      </c>
      <c r="X655" s="37">
        <f>((Таблица2[[#This Row],[Годовой доход]]-AVERAGE(G:G)))/STDEV(G:G)</f>
        <v>-6.734886540470264E-2</v>
      </c>
      <c r="Y655" s="38">
        <f>(Таблица2[[#This Row],[Годовой доход]]-AVERAGE(G:G))/STDEV(G:G)</f>
        <v>-6.734886540470264E-2</v>
      </c>
      <c r="Z655" s="38">
        <f>(Таблица2[[#This Row],[Текущий баланс кредитов]]-AVERAGE(P:P))/STDEV(P:P)</f>
        <v>-0.30714037658743648</v>
      </c>
      <c r="AA655" s="38">
        <f>(Таблица2[[#This Row],[Максимальный выданный кредит]]-AVERAGE(Q:Q))/STDEV(Q:Q)</f>
        <v>-2.4621113534605336E-2</v>
      </c>
    </row>
    <row r="656" spans="1:27" x14ac:dyDescent="0.2">
      <c r="A656" s="8">
        <v>966</v>
      </c>
      <c r="B656" s="8" t="s">
        <v>944</v>
      </c>
      <c r="C656" s="8" t="s">
        <v>16</v>
      </c>
      <c r="D656" s="21">
        <v>327096</v>
      </c>
      <c r="E656" s="8" t="s">
        <v>17</v>
      </c>
      <c r="F656" s="8">
        <v>735</v>
      </c>
      <c r="G656" s="22">
        <v>903982</v>
      </c>
      <c r="H656" s="8" t="s">
        <v>42</v>
      </c>
      <c r="I656" s="8" t="s">
        <v>19</v>
      </c>
      <c r="J656" s="8" t="s">
        <v>23</v>
      </c>
      <c r="K656" s="23">
        <v>25612.57</v>
      </c>
      <c r="L656">
        <v>14.8</v>
      </c>
      <c r="M656" s="8"/>
      <c r="N656" s="8">
        <v>17</v>
      </c>
      <c r="O656" s="8">
        <v>2</v>
      </c>
      <c r="P656" s="8">
        <v>178524</v>
      </c>
      <c r="Q656" s="8">
        <v>410124</v>
      </c>
      <c r="R656" s="8">
        <f>(Таблица2[[#This Row],[Кредитный рейтинг]]-MIN(F:F))/(MAX(F:F)-MIN(F:F))</f>
        <v>0.90303030303030307</v>
      </c>
      <c r="S656">
        <f>(Таблица2[[#This Row],[Срок кредитной истории (лет)]]-MIN(L:L))/(MAX(L:L)-MIN(L:L))</f>
        <v>0.22587719298245615</v>
      </c>
      <c r="T656" s="8">
        <f>(Таблица2[[#This Row],[Срок с последнего нарушения кредитного договора (мес.)]]-MIN(M:M))/(MAX(M:M)-MIN(M:M))</f>
        <v>0</v>
      </c>
      <c r="U656">
        <f>(Таблица2[[#This Row],[Количество кредитных карт]]-MIN(N:N))/(MAX(N:N)-MIN(N:N))</f>
        <v>0.36585365853658536</v>
      </c>
      <c r="V656" s="37">
        <f>(Таблица2[[#This Row],[Число нарушений кредитных договоров]]-MIN(O:O))/(MAX(O:O)-MIN(O:O))</f>
        <v>0.2857142857142857</v>
      </c>
      <c r="W656" s="37">
        <f>((Таблица2[[#This Row],[Размер кредита]]-AVERAGE(D:D)))/STDEV(D:D)</f>
        <v>8.7008562386962446E-2</v>
      </c>
      <c r="X656" s="37">
        <f>((Таблица2[[#This Row],[Годовой доход]]-AVERAGE(G:G)))/STDEV(G:G)</f>
        <v>-0.54448270074898086</v>
      </c>
      <c r="Y656" s="38">
        <f>(Таблица2[[#This Row],[Годовой доход]]-AVERAGE(G:G))/STDEV(G:G)</f>
        <v>-0.54448270074898086</v>
      </c>
      <c r="Z656" s="38">
        <f>(Таблица2[[#This Row],[Текущий баланс кредитов]]-AVERAGE(P:P))/STDEV(P:P)</f>
        <v>-0.3190321863143798</v>
      </c>
      <c r="AA656" s="38">
        <f>(Таблица2[[#This Row],[Максимальный выданный кредит]]-AVERAGE(Q:Q))/STDEV(Q:Q)</f>
        <v>-7.4360607526962802E-2</v>
      </c>
    </row>
    <row r="657" spans="1:27" x14ac:dyDescent="0.2">
      <c r="A657" s="8">
        <v>967</v>
      </c>
      <c r="B657" s="8" t="s">
        <v>945</v>
      </c>
      <c r="C657" s="8" t="s">
        <v>16</v>
      </c>
      <c r="D657" s="21">
        <v>449636</v>
      </c>
      <c r="E657" s="8" t="s">
        <v>17</v>
      </c>
      <c r="F657" s="8">
        <v>721</v>
      </c>
      <c r="G657" s="22">
        <v>2524093</v>
      </c>
      <c r="H657" s="8" t="s">
        <v>37</v>
      </c>
      <c r="I657" s="8" t="s">
        <v>32</v>
      </c>
      <c r="J657" s="8" t="s">
        <v>23</v>
      </c>
      <c r="K657" s="23">
        <v>20339.88</v>
      </c>
      <c r="L657">
        <v>14.6</v>
      </c>
      <c r="M657" s="8"/>
      <c r="N657" s="8">
        <v>17</v>
      </c>
      <c r="O657" s="8">
        <v>0</v>
      </c>
      <c r="P657" s="8">
        <v>523697</v>
      </c>
      <c r="Q657" s="8">
        <v>1295668</v>
      </c>
      <c r="R657" s="8">
        <f>(Таблица2[[#This Row],[Кредитный рейтинг]]-MIN(F:F))/(MAX(F:F)-MIN(F:F))</f>
        <v>0.81818181818181823</v>
      </c>
      <c r="S657">
        <f>(Таблица2[[#This Row],[Срок кредитной истории (лет)]]-MIN(L:L))/(MAX(L:L)-MIN(L:L))</f>
        <v>0.22149122807017543</v>
      </c>
      <c r="T657" s="8">
        <f>(Таблица2[[#This Row],[Срок с последнего нарушения кредитного договора (мес.)]]-MIN(M:M))/(MAX(M:M)-MIN(M:M))</f>
        <v>0</v>
      </c>
      <c r="U657">
        <f>(Таблица2[[#This Row],[Количество кредитных карт]]-MIN(N:N))/(MAX(N:N)-MIN(N:N))</f>
        <v>0.36585365853658536</v>
      </c>
      <c r="V657" s="37">
        <f>(Таблица2[[#This Row],[Число нарушений кредитных договоров]]-MIN(O:O))/(MAX(O:O)-MIN(O:O))</f>
        <v>0</v>
      </c>
      <c r="W657" s="37">
        <f>((Таблица2[[#This Row],[Размер кредита]]-AVERAGE(D:D)))/STDEV(D:D)</f>
        <v>0.74205488126157781</v>
      </c>
      <c r="X657" s="37">
        <f>((Таблица2[[#This Row],[Годовой доход]]-AVERAGE(G:G)))/STDEV(G:G)</f>
        <v>1.4195397470410873</v>
      </c>
      <c r="Y657" s="38">
        <f>(Таблица2[[#This Row],[Годовой доход]]-AVERAGE(G:G))/STDEV(G:G)</f>
        <v>1.4195397470410873</v>
      </c>
      <c r="Z657" s="38">
        <f>(Таблица2[[#This Row],[Текущий баланс кредитов]]-AVERAGE(P:P))/STDEV(P:P)</f>
        <v>0.8550901360191997</v>
      </c>
      <c r="AA657" s="38">
        <f>(Таблица2[[#This Row],[Максимальный выданный кредит]]-AVERAGE(Q:Q))/STDEV(Q:Q)</f>
        <v>0.14694083075980327</v>
      </c>
    </row>
    <row r="658" spans="1:27" x14ac:dyDescent="0.2">
      <c r="A658" s="8">
        <v>969</v>
      </c>
      <c r="B658" s="8" t="s">
        <v>946</v>
      </c>
      <c r="C658" s="8" t="s">
        <v>16</v>
      </c>
      <c r="D658" s="21">
        <v>214566</v>
      </c>
      <c r="E658" s="8" t="s">
        <v>17</v>
      </c>
      <c r="F658" s="8">
        <v>694</v>
      </c>
      <c r="G658" s="22">
        <v>965105</v>
      </c>
      <c r="H658" s="8" t="s">
        <v>55</v>
      </c>
      <c r="I658" s="8" t="s">
        <v>32</v>
      </c>
      <c r="J658" s="8" t="s">
        <v>23</v>
      </c>
      <c r="K658" s="23">
        <v>8525.11</v>
      </c>
      <c r="L658">
        <v>10.4</v>
      </c>
      <c r="M658" s="8"/>
      <c r="N658" s="8">
        <v>5</v>
      </c>
      <c r="O658" s="8">
        <v>1</v>
      </c>
      <c r="P658" s="8">
        <v>127452</v>
      </c>
      <c r="Q658" s="8">
        <v>163064</v>
      </c>
      <c r="R658" s="8">
        <f>(Таблица2[[#This Row],[Кредитный рейтинг]]-MIN(F:F))/(MAX(F:F)-MIN(F:F))</f>
        <v>0.65454545454545454</v>
      </c>
      <c r="S658">
        <f>(Таблица2[[#This Row],[Срок кредитной истории (лет)]]-MIN(L:L))/(MAX(L:L)-MIN(L:L))</f>
        <v>0.12938596491228072</v>
      </c>
      <c r="T658" s="8">
        <f>(Таблица2[[#This Row],[Срок с последнего нарушения кредитного договора (мес.)]]-MIN(M:M))/(MAX(M:M)-MIN(M:M))</f>
        <v>0</v>
      </c>
      <c r="U658">
        <f>(Таблица2[[#This Row],[Количество кредитных карт]]-MIN(N:N))/(MAX(N:N)-MIN(N:N))</f>
        <v>7.3170731707317069E-2</v>
      </c>
      <c r="V658" s="37">
        <f>(Таблица2[[#This Row],[Число нарушений кредитных договоров]]-MIN(O:O))/(MAX(O:O)-MIN(O:O))</f>
        <v>0.14285714285714285</v>
      </c>
      <c r="W658" s="37">
        <f>((Таблица2[[#This Row],[Размер кредита]]-AVERAGE(D:D)))/STDEV(D:D)</f>
        <v>-0.51452858681297609</v>
      </c>
      <c r="X658" s="37">
        <f>((Таблица2[[#This Row],[Годовой доход]]-AVERAGE(G:G)))/STDEV(G:G)</f>
        <v>-0.47038472593350689</v>
      </c>
      <c r="Y658" s="38">
        <f>(Таблица2[[#This Row],[Годовой доход]]-AVERAGE(G:G))/STDEV(G:G)</f>
        <v>-0.47038472593350689</v>
      </c>
      <c r="Z658" s="38">
        <f>(Таблица2[[#This Row],[Текущий баланс кредитов]]-AVERAGE(P:P))/STDEV(P:P)</f>
        <v>-0.4927560153688556</v>
      </c>
      <c r="AA658" s="38">
        <f>(Таблица2[[#This Row],[Максимальный выданный кредит]]-AVERAGE(Q:Q))/STDEV(Q:Q)</f>
        <v>-0.1361020154560193</v>
      </c>
    </row>
    <row r="659" spans="1:27" x14ac:dyDescent="0.2">
      <c r="A659" s="8">
        <v>972</v>
      </c>
      <c r="B659" s="8" t="s">
        <v>947</v>
      </c>
      <c r="C659" s="8" t="s">
        <v>16</v>
      </c>
      <c r="D659" s="21">
        <v>87252</v>
      </c>
      <c r="E659" s="8" t="s">
        <v>17</v>
      </c>
      <c r="F659" s="8">
        <v>746</v>
      </c>
      <c r="G659" s="22">
        <v>1789667</v>
      </c>
      <c r="H659" s="8" t="s">
        <v>42</v>
      </c>
      <c r="I659" s="8" t="s">
        <v>19</v>
      </c>
      <c r="J659" s="8" t="s">
        <v>23</v>
      </c>
      <c r="K659" s="23">
        <v>16121.88</v>
      </c>
      <c r="L659">
        <v>12.1</v>
      </c>
      <c r="M659" s="8"/>
      <c r="N659" s="8">
        <v>9</v>
      </c>
      <c r="O659" s="8">
        <v>0</v>
      </c>
      <c r="P659" s="8">
        <v>315609</v>
      </c>
      <c r="Q659" s="8">
        <v>609070</v>
      </c>
      <c r="R659" s="8">
        <f>(Таблица2[[#This Row],[Кредитный рейтинг]]-MIN(F:F))/(MAX(F:F)-MIN(F:F))</f>
        <v>0.96969696969696972</v>
      </c>
      <c r="S659">
        <f>(Таблица2[[#This Row],[Срок кредитной истории (лет)]]-MIN(L:L))/(MAX(L:L)-MIN(L:L))</f>
        <v>0.16666666666666666</v>
      </c>
      <c r="T659" s="8">
        <f>(Таблица2[[#This Row],[Срок с последнего нарушения кредитного договора (мес.)]]-MIN(M:M))/(MAX(M:M)-MIN(M:M))</f>
        <v>0</v>
      </c>
      <c r="U659">
        <f>(Таблица2[[#This Row],[Количество кредитных карт]]-MIN(N:N))/(MAX(N:N)-MIN(N:N))</f>
        <v>0.17073170731707318</v>
      </c>
      <c r="V659" s="37">
        <f>(Таблица2[[#This Row],[Число нарушений кредитных договоров]]-MIN(O:O))/(MAX(O:O)-MIN(O:O))</f>
        <v>0</v>
      </c>
      <c r="W659" s="37">
        <f>((Таблица2[[#This Row],[Размер кредита]]-AVERAGE(D:D)))/STDEV(D:D)</f>
        <v>-1.1950946635324373</v>
      </c>
      <c r="X659" s="37">
        <f>((Таблица2[[#This Row],[Годовой доход]]-AVERAGE(G:G)))/STDEV(G:G)</f>
        <v>0.52921238660672898</v>
      </c>
      <c r="Y659" s="38">
        <f>(Таблица2[[#This Row],[Годовой доход]]-AVERAGE(G:G))/STDEV(G:G)</f>
        <v>0.52921238660672898</v>
      </c>
      <c r="Z659" s="38">
        <f>(Таблица2[[#This Row],[Текущий баланс кредитов]]-AVERAGE(P:P))/STDEV(P:P)</f>
        <v>0.14726893966331472</v>
      </c>
      <c r="AA659" s="38">
        <f>(Таблица2[[#This Row],[Максимальный выданный кредит]]-AVERAGE(Q:Q))/STDEV(Q:Q)</f>
        <v>-2.4643105131374368E-2</v>
      </c>
    </row>
    <row r="660" spans="1:27" x14ac:dyDescent="0.2">
      <c r="A660" s="7">
        <v>973</v>
      </c>
      <c r="B660" s="7" t="s">
        <v>948</v>
      </c>
      <c r="C660" s="7" t="s">
        <v>16</v>
      </c>
      <c r="D660" s="18">
        <v>143506</v>
      </c>
      <c r="E660" s="7" t="s">
        <v>17</v>
      </c>
      <c r="F660" s="7">
        <v>739</v>
      </c>
      <c r="G660" s="19">
        <v>896135</v>
      </c>
      <c r="H660" s="7" t="s">
        <v>53</v>
      </c>
      <c r="I660" s="7" t="s">
        <v>32</v>
      </c>
      <c r="J660" s="7" t="s">
        <v>23</v>
      </c>
      <c r="K660" s="20">
        <v>13740.61</v>
      </c>
      <c r="L660">
        <v>13.5</v>
      </c>
      <c r="M660" s="7"/>
      <c r="N660" s="7">
        <v>12</v>
      </c>
      <c r="O660" s="7">
        <v>1</v>
      </c>
      <c r="P660" s="7">
        <v>148504</v>
      </c>
      <c r="Q660" s="7">
        <v>428824</v>
      </c>
      <c r="R660" s="8">
        <f>(Таблица2[[#This Row],[Кредитный рейтинг]]-MIN(F:F))/(MAX(F:F)-MIN(F:F))</f>
        <v>0.92727272727272725</v>
      </c>
      <c r="S660">
        <f>(Таблица2[[#This Row],[Срок кредитной истории (лет)]]-MIN(L:L))/(MAX(L:L)-MIN(L:L))</f>
        <v>0.19736842105263158</v>
      </c>
      <c r="T660" s="8">
        <f>(Таблица2[[#This Row],[Срок с последнего нарушения кредитного договора (мес.)]]-MIN(M:M))/(MAX(M:M)-MIN(M:M))</f>
        <v>0</v>
      </c>
      <c r="U660">
        <f>(Таблица2[[#This Row],[Количество кредитных карт]]-MIN(N:N))/(MAX(N:N)-MIN(N:N))</f>
        <v>0.24390243902439024</v>
      </c>
      <c r="V660" s="37">
        <f>(Таблица2[[#This Row],[Число нарушений кредитных договоров]]-MIN(O:O))/(MAX(O:O)-MIN(O:O))</f>
        <v>0.14285714285714285</v>
      </c>
      <c r="W660" s="37">
        <f>((Таблица2[[#This Row],[Размер кредита]]-AVERAGE(D:D)))/STDEV(D:D)</f>
        <v>-0.89438489021782475</v>
      </c>
      <c r="X660" s="37">
        <f>((Таблица2[[#This Row],[Годовой доход]]-AVERAGE(G:G)))/STDEV(G:G)</f>
        <v>-0.55399543422700104</v>
      </c>
      <c r="Y660" s="38">
        <f>(Таблица2[[#This Row],[Годовой доход]]-AVERAGE(G:G))/STDEV(G:G)</f>
        <v>-0.55399543422700104</v>
      </c>
      <c r="Z660" s="38">
        <f>(Таблица2[[#This Row],[Текущий баланс кредитов]]-AVERAGE(P:P))/STDEV(P:P)</f>
        <v>-0.42114663940443625</v>
      </c>
      <c r="AA660" s="38">
        <f>(Таблица2[[#This Row],[Максимальный выданный кредит]]-AVERAGE(Q:Q))/STDEV(Q:Q)</f>
        <v>-6.9687393213543558E-2</v>
      </c>
    </row>
    <row r="661" spans="1:27" x14ac:dyDescent="0.2">
      <c r="A661" s="8">
        <v>975</v>
      </c>
      <c r="B661" s="8" t="s">
        <v>949</v>
      </c>
      <c r="C661" s="8" t="s">
        <v>16</v>
      </c>
      <c r="D661" s="21">
        <v>92642</v>
      </c>
      <c r="E661" s="8" t="s">
        <v>28</v>
      </c>
      <c r="F661" s="8">
        <v>689</v>
      </c>
      <c r="G661" s="22">
        <v>571539</v>
      </c>
      <c r="H661" s="8" t="s">
        <v>42</v>
      </c>
      <c r="I661" s="8" t="s">
        <v>32</v>
      </c>
      <c r="J661" s="8" t="s">
        <v>20</v>
      </c>
      <c r="K661" s="23">
        <v>5924.96</v>
      </c>
      <c r="L661">
        <v>16</v>
      </c>
      <c r="M661" s="8">
        <v>10</v>
      </c>
      <c r="N661" s="8">
        <v>6</v>
      </c>
      <c r="O661" s="8">
        <v>0</v>
      </c>
      <c r="P661" s="8">
        <v>26961</v>
      </c>
      <c r="Q661" s="8">
        <v>90464</v>
      </c>
      <c r="R661" s="8">
        <f>(Таблица2[[#This Row],[Кредитный рейтинг]]-MIN(F:F))/(MAX(F:F)-MIN(F:F))</f>
        <v>0.62424242424242427</v>
      </c>
      <c r="S661">
        <f>(Таблица2[[#This Row],[Срок кредитной истории (лет)]]-MIN(L:L))/(MAX(L:L)-MIN(L:L))</f>
        <v>0.25219298245614036</v>
      </c>
      <c r="T661" s="8">
        <f>(Таблица2[[#This Row],[Срок с последнего нарушения кредитного договора (мес.)]]-MIN(M:M))/(MAX(M:M)-MIN(M:M))</f>
        <v>0.12195121951219512</v>
      </c>
      <c r="U661">
        <f>(Таблица2[[#This Row],[Количество кредитных карт]]-MIN(N:N))/(MAX(N:N)-MIN(N:N))</f>
        <v>9.7560975609756101E-2</v>
      </c>
      <c r="V661" s="37">
        <f>(Таблица2[[#This Row],[Число нарушений кредитных договоров]]-MIN(O:O))/(MAX(O:O)-MIN(O:O))</f>
        <v>0</v>
      </c>
      <c r="W661" s="37">
        <f>((Таблица2[[#This Row],[Размер кредита]]-AVERAGE(D:D)))/STDEV(D:D)</f>
        <v>-1.1662820337076112</v>
      </c>
      <c r="X661" s="37">
        <f>((Таблица2[[#This Row],[Годовой доход]]-AVERAGE(G:G)))/STDEV(G:G)</f>
        <v>-0.94749552802481174</v>
      </c>
      <c r="Y661" s="38">
        <f>(Таблица2[[#This Row],[Годовой доход]]-AVERAGE(G:G))/STDEV(G:G)</f>
        <v>-0.94749552802481174</v>
      </c>
      <c r="Z661" s="38">
        <f>(Таблица2[[#This Row],[Текущий баланс кредитов]]-AVERAGE(P:P))/STDEV(P:P)</f>
        <v>-0.83458091561778502</v>
      </c>
      <c r="AA661" s="38">
        <f>(Таблица2[[#This Row],[Максимальный выданный кредит]]-AVERAGE(Q:Q))/STDEV(Q:Q)</f>
        <v>-0.15424508279047047</v>
      </c>
    </row>
    <row r="662" spans="1:27" x14ac:dyDescent="0.2">
      <c r="A662" s="8">
        <v>976</v>
      </c>
      <c r="B662" s="8" t="s">
        <v>950</v>
      </c>
      <c r="C662" s="8" t="s">
        <v>16</v>
      </c>
      <c r="D662" s="21">
        <v>214874</v>
      </c>
      <c r="E662" s="8" t="s">
        <v>28</v>
      </c>
      <c r="F662" s="8">
        <v>731</v>
      </c>
      <c r="G662" s="22">
        <v>1540254</v>
      </c>
      <c r="H662" s="8" t="s">
        <v>22</v>
      </c>
      <c r="I662" s="8" t="s">
        <v>32</v>
      </c>
      <c r="J662" s="8" t="s">
        <v>23</v>
      </c>
      <c r="K662" s="23">
        <v>19766.650000000001</v>
      </c>
      <c r="L662">
        <v>18</v>
      </c>
      <c r="M662" s="8">
        <v>2</v>
      </c>
      <c r="N662" s="8">
        <v>10</v>
      </c>
      <c r="O662" s="8">
        <v>0</v>
      </c>
      <c r="P662" s="8">
        <v>155477</v>
      </c>
      <c r="Q662" s="8">
        <v>346214</v>
      </c>
      <c r="R662" s="8">
        <f>(Таблица2[[#This Row],[Кредитный рейтинг]]-MIN(F:F))/(MAX(F:F)-MIN(F:F))</f>
        <v>0.87878787878787878</v>
      </c>
      <c r="S662">
        <f>(Таблица2[[#This Row],[Срок кредитной истории (лет)]]-MIN(L:L))/(MAX(L:L)-MIN(L:L))</f>
        <v>0.29605263157894735</v>
      </c>
      <c r="T662" s="8">
        <f>(Таблица2[[#This Row],[Срок с последнего нарушения кредитного договора (мес.)]]-MIN(M:M))/(MAX(M:M)-MIN(M:M))</f>
        <v>2.4390243902439025E-2</v>
      </c>
      <c r="U662">
        <f>(Таблица2[[#This Row],[Количество кредитных карт]]-MIN(N:N))/(MAX(N:N)-MIN(N:N))</f>
        <v>0.1951219512195122</v>
      </c>
      <c r="V662" s="37">
        <f>(Таблица2[[#This Row],[Число нарушений кредитных договоров]]-MIN(O:O))/(MAX(O:O)-MIN(O:O))</f>
        <v>0</v>
      </c>
      <c r="W662" s="37">
        <f>((Таблица2[[#This Row],[Размер кредита]]-AVERAGE(D:D)))/STDEV(D:D)</f>
        <v>-0.51288215082298594</v>
      </c>
      <c r="X662" s="37">
        <f>((Таблица2[[#This Row],[Годовой доход]]-AVERAGE(G:G)))/STDEV(G:G)</f>
        <v>0.22685487482471883</v>
      </c>
      <c r="Y662" s="38">
        <f>(Таблица2[[#This Row],[Годовой доход]]-AVERAGE(G:G))/STDEV(G:G)</f>
        <v>0.22685487482471883</v>
      </c>
      <c r="Z662" s="38">
        <f>(Таблица2[[#This Row],[Текущий баланс кредитов]]-AVERAGE(P:P))/STDEV(P:P)</f>
        <v>-0.39742764935123959</v>
      </c>
      <c r="AA662" s="38">
        <f>(Таблица2[[#This Row],[Максимальный выданный кредит]]-AVERAGE(Q:Q))/STDEV(Q:Q)</f>
        <v>-9.0332004680472075E-2</v>
      </c>
    </row>
    <row r="663" spans="1:27" x14ac:dyDescent="0.2">
      <c r="A663" s="7">
        <v>977</v>
      </c>
      <c r="B663" s="7" t="s">
        <v>951</v>
      </c>
      <c r="C663" s="7" t="s">
        <v>16</v>
      </c>
      <c r="D663" s="18">
        <v>372196</v>
      </c>
      <c r="E663" s="7" t="s">
        <v>28</v>
      </c>
      <c r="F663" s="7">
        <v>665</v>
      </c>
      <c r="G663" s="19">
        <v>1243645</v>
      </c>
      <c r="H663" s="7" t="s">
        <v>31</v>
      </c>
      <c r="I663" s="7" t="s">
        <v>19</v>
      </c>
      <c r="J663" s="7" t="s">
        <v>23</v>
      </c>
      <c r="K663" s="20">
        <v>10778.13</v>
      </c>
      <c r="L663">
        <v>22.1</v>
      </c>
      <c r="M663" s="7"/>
      <c r="N663" s="7">
        <v>6</v>
      </c>
      <c r="O663" s="7">
        <v>0</v>
      </c>
      <c r="P663" s="7">
        <v>147269</v>
      </c>
      <c r="Q663" s="7">
        <v>212608</v>
      </c>
      <c r="R663" s="8">
        <f>(Таблица2[[#This Row],[Кредитный рейтинг]]-MIN(F:F))/(MAX(F:F)-MIN(F:F))</f>
        <v>0.47878787878787876</v>
      </c>
      <c r="S663">
        <f>(Таблица2[[#This Row],[Срок кредитной истории (лет)]]-MIN(L:L))/(MAX(L:L)-MIN(L:L))</f>
        <v>0.38596491228070179</v>
      </c>
      <c r="T663" s="8">
        <f>(Таблица2[[#This Row],[Срок с последнего нарушения кредитного договора (мес.)]]-MIN(M:M))/(MAX(M:M)-MIN(M:M))</f>
        <v>0</v>
      </c>
      <c r="U663">
        <f>(Таблица2[[#This Row],[Количество кредитных карт]]-MIN(N:N))/(MAX(N:N)-MIN(N:N))</f>
        <v>9.7560975609756101E-2</v>
      </c>
      <c r="V663" s="37">
        <f>(Таблица2[[#This Row],[Число нарушений кредитных договоров]]-MIN(O:O))/(MAX(O:O)-MIN(O:O))</f>
        <v>0</v>
      </c>
      <c r="W663" s="37">
        <f>((Таблица2[[#This Row],[Размер кредита]]-AVERAGE(D:D)))/STDEV(D:D)</f>
        <v>0.32809383234979217</v>
      </c>
      <c r="X663" s="37">
        <f>((Таблица2[[#This Row],[Годовой доход]]-AVERAGE(G:G)))/STDEV(G:G)</f>
        <v>-0.13271723734325255</v>
      </c>
      <c r="Y663" s="38">
        <f>(Таблица2[[#This Row],[Годовой доход]]-AVERAGE(G:G))/STDEV(G:G)</f>
        <v>-0.13271723734325255</v>
      </c>
      <c r="Z663" s="38">
        <f>(Таблица2[[#This Row],[Текущий баланс кредитов]]-AVERAGE(P:P))/STDEV(P:P)</f>
        <v>-0.42534755044928035</v>
      </c>
      <c r="AA663" s="38">
        <f>(Таблица2[[#This Row],[Максимальный выданный кредит]]-AVERAGE(Q:Q))/STDEV(Q:Q)</f>
        <v>-0.12372074647505446</v>
      </c>
    </row>
    <row r="664" spans="1:27" x14ac:dyDescent="0.2">
      <c r="A664" s="7">
        <v>978</v>
      </c>
      <c r="B664" s="7" t="s">
        <v>952</v>
      </c>
      <c r="C664" s="7" t="s">
        <v>16</v>
      </c>
      <c r="D664" s="18">
        <v>153780</v>
      </c>
      <c r="E664" s="7" t="s">
        <v>17</v>
      </c>
      <c r="F664" s="7">
        <v>710</v>
      </c>
      <c r="G664" s="19">
        <v>531202</v>
      </c>
      <c r="H664" s="7" t="s">
        <v>29</v>
      </c>
      <c r="I664" s="7" t="s">
        <v>25</v>
      </c>
      <c r="J664" s="7" t="s">
        <v>78</v>
      </c>
      <c r="K664" s="20">
        <v>8632.08</v>
      </c>
      <c r="L664">
        <v>17.5</v>
      </c>
      <c r="M664" s="7"/>
      <c r="N664" s="7">
        <v>8</v>
      </c>
      <c r="O664" s="7">
        <v>0</v>
      </c>
      <c r="P664" s="7">
        <v>72637</v>
      </c>
      <c r="Q664" s="7">
        <v>426976</v>
      </c>
      <c r="R664" s="8">
        <f>(Таблица2[[#This Row],[Кредитный рейтинг]]-MIN(F:F))/(MAX(F:F)-MIN(F:F))</f>
        <v>0.75151515151515147</v>
      </c>
      <c r="S664">
        <f>(Таблица2[[#This Row],[Срок кредитной истории (лет)]]-MIN(L:L))/(MAX(L:L)-MIN(L:L))</f>
        <v>0.28508771929824561</v>
      </c>
      <c r="T664" s="8">
        <f>(Таблица2[[#This Row],[Срок с последнего нарушения кредитного договора (мес.)]]-MIN(M:M))/(MAX(M:M)-MIN(M:M))</f>
        <v>0</v>
      </c>
      <c r="U664">
        <f>(Таблица2[[#This Row],[Количество кредитных карт]]-MIN(N:N))/(MAX(N:N)-MIN(N:N))</f>
        <v>0.14634146341463414</v>
      </c>
      <c r="V664" s="37">
        <f>(Таблица2[[#This Row],[Число нарушений кредитных договоров]]-MIN(O:O))/(MAX(O:O)-MIN(O:O))</f>
        <v>0</v>
      </c>
      <c r="W664" s="37">
        <f>((Таблица2[[#This Row],[Размер кредита]]-AVERAGE(D:D)))/STDEV(D:D)</f>
        <v>-0.83946448969458509</v>
      </c>
      <c r="X664" s="37">
        <f>((Таблица2[[#This Row],[Годовой доход]]-AVERAGE(G:G)))/STDEV(G:G)</f>
        <v>-0.99639512408737041</v>
      </c>
      <c r="Y664" s="38">
        <f>(Таблица2[[#This Row],[Годовой доход]]-AVERAGE(G:G))/STDEV(G:G)</f>
        <v>-0.99639512408737041</v>
      </c>
      <c r="Z664" s="38">
        <f>(Таблица2[[#This Row],[Текущий баланс кредитов]]-AVERAGE(P:P))/STDEV(P:P)</f>
        <v>-0.67921183635924343</v>
      </c>
      <c r="AA664" s="38">
        <f>(Таблица2[[#This Row],[Максимальный выданный кредит]]-AVERAGE(Q:Q))/STDEV(Q:Q)</f>
        <v>-7.014921674569323E-2</v>
      </c>
    </row>
    <row r="665" spans="1:27" x14ac:dyDescent="0.2">
      <c r="A665" s="7">
        <v>979</v>
      </c>
      <c r="B665" s="7" t="s">
        <v>953</v>
      </c>
      <c r="C665" s="7" t="s">
        <v>16</v>
      </c>
      <c r="D665" s="18">
        <v>787644</v>
      </c>
      <c r="E665" s="7" t="s">
        <v>28</v>
      </c>
      <c r="F665" s="7">
        <v>683</v>
      </c>
      <c r="G665" s="19">
        <v>1749159</v>
      </c>
      <c r="H665" s="7" t="s">
        <v>22</v>
      </c>
      <c r="I665" s="7" t="s">
        <v>19</v>
      </c>
      <c r="J665" s="7" t="s">
        <v>23</v>
      </c>
      <c r="K665" s="20">
        <v>24634.07</v>
      </c>
      <c r="L665">
        <v>16.3</v>
      </c>
      <c r="M665" s="7">
        <v>5</v>
      </c>
      <c r="N665" s="7">
        <v>17</v>
      </c>
      <c r="O665" s="7">
        <v>0</v>
      </c>
      <c r="P665" s="7">
        <v>362406</v>
      </c>
      <c r="Q665" s="7">
        <v>670340</v>
      </c>
      <c r="R665" s="8">
        <f>(Таблица2[[#This Row],[Кредитный рейтинг]]-MIN(F:F))/(MAX(F:F)-MIN(F:F))</f>
        <v>0.58787878787878789</v>
      </c>
      <c r="S665">
        <f>(Таблица2[[#This Row],[Срок кредитной истории (лет)]]-MIN(L:L))/(MAX(L:L)-MIN(L:L))</f>
        <v>0.25877192982456143</v>
      </c>
      <c r="T665" s="8">
        <f>(Таблица2[[#This Row],[Срок с последнего нарушения кредитного договора (мес.)]]-MIN(M:M))/(MAX(M:M)-MIN(M:M))</f>
        <v>6.097560975609756E-2</v>
      </c>
      <c r="U665">
        <f>(Таблица2[[#This Row],[Количество кредитных карт]]-MIN(N:N))/(MAX(N:N)-MIN(N:N))</f>
        <v>0.36585365853658536</v>
      </c>
      <c r="V665" s="37">
        <f>(Таблица2[[#This Row],[Число нарушений кредитных договоров]]-MIN(O:O))/(MAX(O:O)-MIN(O:O))</f>
        <v>0</v>
      </c>
      <c r="W665" s="37">
        <f>((Таблица2[[#This Row],[Размер кредита]]-AVERAGE(D:D)))/STDEV(D:D)</f>
        <v>2.5489007777049513</v>
      </c>
      <c r="X665" s="37">
        <f>((Таблица2[[#This Row],[Годовой доход]]-AVERAGE(G:G)))/STDEV(G:G)</f>
        <v>0.48010549126740959</v>
      </c>
      <c r="Y665" s="38">
        <f>(Таблица2[[#This Row],[Годовой доход]]-AVERAGE(G:G))/STDEV(G:G)</f>
        <v>0.48010549126740959</v>
      </c>
      <c r="Z665" s="38">
        <f>(Таблица2[[#This Row],[Текущий баланс кредитов]]-AVERAGE(P:P))/STDEV(P:P)</f>
        <v>0.30645115356256097</v>
      </c>
      <c r="AA665" s="38">
        <f>(Таблица2[[#This Row],[Максимальный выданный кредит]]-AVERAGE(Q:Q))/STDEV(Q:Q)</f>
        <v>-9.3314558809360418E-3</v>
      </c>
    </row>
    <row r="666" spans="1:27" x14ac:dyDescent="0.2">
      <c r="A666" s="8">
        <v>980</v>
      </c>
      <c r="B666" s="8" t="s">
        <v>954</v>
      </c>
      <c r="C666" s="8" t="s">
        <v>34</v>
      </c>
      <c r="D666" s="21">
        <v>222816</v>
      </c>
      <c r="E666" s="8" t="s">
        <v>17</v>
      </c>
      <c r="F666" s="8">
        <v>725</v>
      </c>
      <c r="G666" s="22">
        <v>1520209</v>
      </c>
      <c r="H666" s="8" t="s">
        <v>55</v>
      </c>
      <c r="I666" s="8" t="s">
        <v>32</v>
      </c>
      <c r="J666" s="8" t="s">
        <v>23</v>
      </c>
      <c r="K666" s="23">
        <v>12491.17</v>
      </c>
      <c r="L666">
        <v>12.8</v>
      </c>
      <c r="M666" s="8">
        <v>28</v>
      </c>
      <c r="N666" s="8">
        <v>7</v>
      </c>
      <c r="O666" s="8">
        <v>1</v>
      </c>
      <c r="P666" s="8">
        <v>71079</v>
      </c>
      <c r="Q666" s="8">
        <v>104720</v>
      </c>
      <c r="R666" s="8">
        <f>(Таблица2[[#This Row],[Кредитный рейтинг]]-MIN(F:F))/(MAX(F:F)-MIN(F:F))</f>
        <v>0.84242424242424241</v>
      </c>
      <c r="S666">
        <f>(Таблица2[[#This Row],[Срок кредитной истории (лет)]]-MIN(L:L))/(MAX(L:L)-MIN(L:L))</f>
        <v>0.18201754385964913</v>
      </c>
      <c r="T666" s="8">
        <f>(Таблица2[[#This Row],[Срок с последнего нарушения кредитного договора (мес.)]]-MIN(M:M))/(MAX(M:M)-MIN(M:M))</f>
        <v>0.34146341463414637</v>
      </c>
      <c r="U666">
        <f>(Таблица2[[#This Row],[Количество кредитных карт]]-MIN(N:N))/(MAX(N:N)-MIN(N:N))</f>
        <v>0.12195121951219512</v>
      </c>
      <c r="V666" s="37">
        <f>(Таблица2[[#This Row],[Число нарушений кредитных договоров]]-MIN(O:O))/(MAX(O:O)-MIN(O:O))</f>
        <v>0.14285714285714285</v>
      </c>
      <c r="W666" s="37">
        <f>((Таблица2[[#This Row],[Размер кредита]]-AVERAGE(D:D)))/STDEV(D:D)</f>
        <v>-0.47042762279538525</v>
      </c>
      <c r="X666" s="37">
        <f>((Таблица2[[#This Row],[Годовой доход]]-AVERAGE(G:G)))/STDEV(G:G)</f>
        <v>0.20255479293776671</v>
      </c>
      <c r="Y666" s="38">
        <f>(Таблица2[[#This Row],[Годовой доход]]-AVERAGE(G:G))/STDEV(G:G)</f>
        <v>0.20255479293776671</v>
      </c>
      <c r="Z666" s="38">
        <f>(Таблица2[[#This Row],[Текущий баланс кредитов]]-AVERAGE(P:P))/STDEV(P:P)</f>
        <v>-0.68451144721581603</v>
      </c>
      <c r="AA666" s="38">
        <f>(Таблица2[[#This Row],[Максимальный выданный кредит]]-AVERAGE(Q:Q))/STDEV(Q:Q)</f>
        <v>-0.15068244411388734</v>
      </c>
    </row>
    <row r="667" spans="1:27" x14ac:dyDescent="0.2">
      <c r="A667" s="8">
        <v>982</v>
      </c>
      <c r="B667" s="8" t="s">
        <v>955</v>
      </c>
      <c r="C667" s="8" t="s">
        <v>34</v>
      </c>
      <c r="D667" s="21">
        <v>268730</v>
      </c>
      <c r="E667" s="8" t="s">
        <v>28</v>
      </c>
      <c r="F667" s="8">
        <v>681</v>
      </c>
      <c r="G667" s="22">
        <v>1218432</v>
      </c>
      <c r="H667" s="8" t="s">
        <v>42</v>
      </c>
      <c r="I667" s="8" t="s">
        <v>32</v>
      </c>
      <c r="J667" s="8" t="s">
        <v>23</v>
      </c>
      <c r="K667" s="23">
        <v>19819.66</v>
      </c>
      <c r="L667">
        <v>14.7</v>
      </c>
      <c r="M667" s="8"/>
      <c r="N667" s="8">
        <v>6</v>
      </c>
      <c r="O667" s="8">
        <v>0</v>
      </c>
      <c r="P667" s="8">
        <v>265677</v>
      </c>
      <c r="Q667" s="8">
        <v>383086</v>
      </c>
      <c r="R667" s="8">
        <f>(Таблица2[[#This Row],[Кредитный рейтинг]]-MIN(F:F))/(MAX(F:F)-MIN(F:F))</f>
        <v>0.5757575757575758</v>
      </c>
      <c r="S667">
        <f>(Таблица2[[#This Row],[Срок кредитной истории (лет)]]-MIN(L:L))/(MAX(L:L)-MIN(L:L))</f>
        <v>0.22368421052631576</v>
      </c>
      <c r="T667" s="8">
        <f>(Таблица2[[#This Row],[Срок с последнего нарушения кредитного договора (мес.)]]-MIN(M:M))/(MAX(M:M)-MIN(M:M))</f>
        <v>0</v>
      </c>
      <c r="U667">
        <f>(Таблица2[[#This Row],[Количество кредитных карт]]-MIN(N:N))/(MAX(N:N)-MIN(N:N))</f>
        <v>9.7560975609756101E-2</v>
      </c>
      <c r="V667" s="37">
        <f>(Таблица2[[#This Row],[Число нарушений кредитных договоров]]-MIN(O:O))/(MAX(O:O)-MIN(O:O))</f>
        <v>0</v>
      </c>
      <c r="W667" s="37">
        <f>((Таблица2[[#This Row],[Размер кредита]]-AVERAGE(D:D)))/STDEV(D:D)</f>
        <v>-0.22499105771615324</v>
      </c>
      <c r="X667" s="37">
        <f>((Таблица2[[#This Row],[Годовой доход]]-AVERAGE(G:G)))/STDEV(G:G)</f>
        <v>-0.16328236403897339</v>
      </c>
      <c r="Y667" s="38">
        <f>(Таблица2[[#This Row],[Годовой доход]]-AVERAGE(G:G))/STDEV(G:G)</f>
        <v>-0.16328236403897339</v>
      </c>
      <c r="Z667" s="38">
        <f>(Таблица2[[#This Row],[Текущий баланс кредитов]]-AVERAGE(P:P))/STDEV(P:P)</f>
        <v>-2.2577125349766511E-2</v>
      </c>
      <c r="AA667" s="38">
        <f>(Таблица2[[#This Row],[Максимальный выданный кредит]]-AVERAGE(Q:Q))/STDEV(Q:Q)</f>
        <v>-8.1117525634247789E-2</v>
      </c>
    </row>
    <row r="668" spans="1:27" x14ac:dyDescent="0.2">
      <c r="A668" s="8">
        <v>985</v>
      </c>
      <c r="B668" s="8" t="s">
        <v>956</v>
      </c>
      <c r="C668" s="8" t="s">
        <v>16</v>
      </c>
      <c r="D668" s="21">
        <v>479490</v>
      </c>
      <c r="E668" s="8" t="s">
        <v>28</v>
      </c>
      <c r="F668" s="8">
        <v>680</v>
      </c>
      <c r="G668" s="22">
        <v>2032924</v>
      </c>
      <c r="H668" s="8" t="s">
        <v>22</v>
      </c>
      <c r="I668" s="8" t="s">
        <v>25</v>
      </c>
      <c r="J668" s="8" t="s">
        <v>23</v>
      </c>
      <c r="K668" s="23">
        <v>29477.360000000001</v>
      </c>
      <c r="L668">
        <v>12.1</v>
      </c>
      <c r="M668" s="8"/>
      <c r="N668" s="8">
        <v>16</v>
      </c>
      <c r="O668" s="8">
        <v>0</v>
      </c>
      <c r="P668" s="8">
        <v>674956</v>
      </c>
      <c r="Q668" s="8">
        <v>1289640</v>
      </c>
      <c r="R668" s="8">
        <f>(Таблица2[[#This Row],[Кредитный рейтинг]]-MIN(F:F))/(MAX(F:F)-MIN(F:F))</f>
        <v>0.5696969696969697</v>
      </c>
      <c r="S668">
        <f>(Таблица2[[#This Row],[Срок кредитной истории (лет)]]-MIN(L:L))/(MAX(L:L)-MIN(L:L))</f>
        <v>0.16666666666666666</v>
      </c>
      <c r="T668" s="8">
        <f>(Таблица2[[#This Row],[Срок с последнего нарушения кредитного договора (мес.)]]-MIN(M:M))/(MAX(M:M)-MIN(M:M))</f>
        <v>0</v>
      </c>
      <c r="U668">
        <f>(Таблица2[[#This Row],[Количество кредитных карт]]-MIN(N:N))/(MAX(N:N)-MIN(N:N))</f>
        <v>0.34146341463414637</v>
      </c>
      <c r="V668" s="37">
        <f>(Таблица2[[#This Row],[Число нарушений кредитных договоров]]-MIN(O:O))/(MAX(O:O)-MIN(O:O))</f>
        <v>0</v>
      </c>
      <c r="W668" s="37">
        <f>((Таблица2[[#This Row],[Размер кредита]]-AVERAGE(D:D)))/STDEV(D:D)</f>
        <v>0.90164156971989973</v>
      </c>
      <c r="X668" s="37">
        <f>((Таблица2[[#This Row],[Годовой доход]]-AVERAGE(G:G)))/STDEV(G:G)</f>
        <v>0.82410712442535294</v>
      </c>
      <c r="Y668" s="38">
        <f>(Таблица2[[#This Row],[Годовой доход]]-AVERAGE(G:G))/STDEV(G:G)</f>
        <v>0.82410712442535294</v>
      </c>
      <c r="Z668" s="38">
        <f>(Таблица2[[#This Row],[Текущий баланс кредитов]]-AVERAGE(P:P))/STDEV(P:P)</f>
        <v>1.3696047949115664</v>
      </c>
      <c r="AA668" s="38">
        <f>(Таблица2[[#This Row],[Максимальный выданный кредит]]-AVERAGE(Q:Q))/STDEV(Q:Q)</f>
        <v>0.14543440638112459</v>
      </c>
    </row>
    <row r="669" spans="1:27" x14ac:dyDescent="0.2">
      <c r="A669" s="8">
        <v>989</v>
      </c>
      <c r="B669" s="8" t="s">
        <v>958</v>
      </c>
      <c r="C669" s="8" t="s">
        <v>34</v>
      </c>
      <c r="D669" s="21">
        <v>760298</v>
      </c>
      <c r="E669" s="8" t="s">
        <v>28</v>
      </c>
      <c r="F669" s="8">
        <v>654</v>
      </c>
      <c r="G669" s="22">
        <v>2251272</v>
      </c>
      <c r="H669" s="8" t="s">
        <v>31</v>
      </c>
      <c r="I669" s="8" t="s">
        <v>32</v>
      </c>
      <c r="J669" s="8" t="s">
        <v>78</v>
      </c>
      <c r="K669" s="23">
        <v>20261.41</v>
      </c>
      <c r="L669">
        <v>26.1</v>
      </c>
      <c r="M669" s="8"/>
      <c r="N669" s="8">
        <v>10</v>
      </c>
      <c r="O669" s="8">
        <v>0</v>
      </c>
      <c r="P669" s="8">
        <v>651358</v>
      </c>
      <c r="Q669" s="8">
        <v>836132</v>
      </c>
      <c r="R669" s="8">
        <f>(Таблица2[[#This Row],[Кредитный рейтинг]]-MIN(F:F))/(MAX(F:F)-MIN(F:F))</f>
        <v>0.41212121212121211</v>
      </c>
      <c r="S669">
        <f>(Таблица2[[#This Row],[Срок кредитной истории (лет)]]-MIN(L:L))/(MAX(L:L)-MIN(L:L))</f>
        <v>0.47368421052631582</v>
      </c>
      <c r="T669" s="8">
        <f>(Таблица2[[#This Row],[Срок с последнего нарушения кредитного договора (мес.)]]-MIN(M:M))/(MAX(M:M)-MIN(M:M))</f>
        <v>0</v>
      </c>
      <c r="U669">
        <f>(Таблица2[[#This Row],[Количество кредитных карт]]-MIN(N:N))/(MAX(N:N)-MIN(N:N))</f>
        <v>0.1951219512195122</v>
      </c>
      <c r="V669" s="37">
        <f>(Таблица2[[#This Row],[Число нарушений кредитных договоров]]-MIN(O:O))/(MAX(O:O)-MIN(O:O))</f>
        <v>0</v>
      </c>
      <c r="W669" s="37">
        <f>((Таблица2[[#This Row],[Размер кредита]]-AVERAGE(D:D)))/STDEV(D:D)</f>
        <v>2.402720782307977</v>
      </c>
      <c r="X669" s="37">
        <f>((Таблица2[[#This Row],[Годовой доход]]-AVERAGE(G:G)))/STDEV(G:G)</f>
        <v>1.0888052675958306</v>
      </c>
      <c r="Y669" s="38">
        <f>(Таблица2[[#This Row],[Годовой доход]]-AVERAGE(G:G))/STDEV(G:G)</f>
        <v>1.0888052675958306</v>
      </c>
      <c r="Z669" s="38">
        <f>(Таблица2[[#This Row],[Текущий баланс кредитов]]-AVERAGE(P:P))/STDEV(P:P)</f>
        <v>1.2893350792546994</v>
      </c>
      <c r="AA669" s="38">
        <f>(Таблица2[[#This Row],[Максимальный выданный кредит]]-AVERAGE(Q:Q))/STDEV(Q:Q)</f>
        <v>3.2100712431919691E-2</v>
      </c>
    </row>
    <row r="670" spans="1:27" x14ac:dyDescent="0.2">
      <c r="A670" s="8">
        <v>990</v>
      </c>
      <c r="B670" s="8" t="s">
        <v>959</v>
      </c>
      <c r="C670" s="8" t="s">
        <v>16</v>
      </c>
      <c r="D670" s="21">
        <v>151822</v>
      </c>
      <c r="E670" s="8" t="s">
        <v>17</v>
      </c>
      <c r="F670" s="8">
        <v>723</v>
      </c>
      <c r="G670" s="22">
        <v>936605</v>
      </c>
      <c r="H670" s="8" t="s">
        <v>49</v>
      </c>
      <c r="I670" s="8" t="s">
        <v>32</v>
      </c>
      <c r="J670" s="8" t="s">
        <v>23</v>
      </c>
      <c r="K670" s="23">
        <v>7625.46</v>
      </c>
      <c r="L670">
        <v>21.4</v>
      </c>
      <c r="M670" s="8">
        <v>28</v>
      </c>
      <c r="N670" s="8">
        <v>3</v>
      </c>
      <c r="O670" s="8">
        <v>0</v>
      </c>
      <c r="P670" s="8">
        <v>49495</v>
      </c>
      <c r="Q670" s="8">
        <v>119372</v>
      </c>
      <c r="R670" s="8">
        <f>(Таблица2[[#This Row],[Кредитный рейтинг]]-MIN(F:F))/(MAX(F:F)-MIN(F:F))</f>
        <v>0.83030303030303032</v>
      </c>
      <c r="S670">
        <f>(Таблица2[[#This Row],[Срок кредитной истории (лет)]]-MIN(L:L))/(MAX(L:L)-MIN(L:L))</f>
        <v>0.37061403508771923</v>
      </c>
      <c r="T670" s="8">
        <f>(Таблица2[[#This Row],[Срок с последнего нарушения кредитного договора (мес.)]]-MIN(M:M))/(MAX(M:M)-MIN(M:M))</f>
        <v>0.34146341463414637</v>
      </c>
      <c r="U670">
        <f>(Таблица2[[#This Row],[Количество кредитных карт]]-MIN(N:N))/(MAX(N:N)-MIN(N:N))</f>
        <v>2.4390243902439025E-2</v>
      </c>
      <c r="V670" s="37">
        <f>(Таблица2[[#This Row],[Число нарушений кредитных договоров]]-MIN(O:O))/(MAX(O:O)-MIN(O:O))</f>
        <v>0</v>
      </c>
      <c r="W670" s="37">
        <f>((Таблица2[[#This Row],[Размер кредита]]-AVERAGE(D:D)))/STDEV(D:D)</f>
        <v>-0.84993111848809322</v>
      </c>
      <c r="X670" s="37">
        <f>((Таблица2[[#This Row],[Годовой доход]]-AVERAGE(G:G)))/STDEV(G:G)</f>
        <v>-0.50493460539362844</v>
      </c>
      <c r="Y670" s="38">
        <f>(Таблица2[[#This Row],[Годовой доход]]-AVERAGE(G:G))/STDEV(G:G)</f>
        <v>-0.50493460539362844</v>
      </c>
      <c r="Z670" s="38">
        <f>(Таблица2[[#This Row],[Текущий баланс кредитов]]-AVERAGE(P:P))/STDEV(P:P)</f>
        <v>-0.75793044639955287</v>
      </c>
      <c r="AA670" s="38">
        <f>(Таблица2[[#This Row],[Максимальный выданный кредит]]-AVERAGE(Q:Q))/STDEV(Q:Q)</f>
        <v>-0.14702084325184356</v>
      </c>
    </row>
    <row r="671" spans="1:27" x14ac:dyDescent="0.2">
      <c r="A671" s="7">
        <v>991</v>
      </c>
      <c r="B671" s="7" t="s">
        <v>960</v>
      </c>
      <c r="C671" s="7" t="s">
        <v>16</v>
      </c>
      <c r="D671" s="18">
        <v>46486</v>
      </c>
      <c r="E671" s="7" t="s">
        <v>17</v>
      </c>
      <c r="F671" s="7">
        <v>747</v>
      </c>
      <c r="G671" s="19">
        <v>420679</v>
      </c>
      <c r="H671" s="7" t="s">
        <v>74</v>
      </c>
      <c r="I671" s="7" t="s">
        <v>19</v>
      </c>
      <c r="J671" s="7" t="s">
        <v>23</v>
      </c>
      <c r="K671" s="20">
        <v>8974.27</v>
      </c>
      <c r="L671">
        <v>9.9</v>
      </c>
      <c r="M671" s="7"/>
      <c r="N671" s="7">
        <v>16</v>
      </c>
      <c r="O671" s="7">
        <v>0</v>
      </c>
      <c r="P671" s="7">
        <v>240103</v>
      </c>
      <c r="Q671" s="7">
        <v>476080</v>
      </c>
      <c r="R671" s="8">
        <f>(Таблица2[[#This Row],[Кредитный рейтинг]]-MIN(F:F))/(MAX(F:F)-MIN(F:F))</f>
        <v>0.97575757575757571</v>
      </c>
      <c r="S671">
        <f>(Таблица2[[#This Row],[Срок кредитной истории (лет)]]-MIN(L:L))/(MAX(L:L)-MIN(L:L))</f>
        <v>0.11842105263157895</v>
      </c>
      <c r="T671" s="8">
        <f>(Таблица2[[#This Row],[Срок с последнего нарушения кредитного договора (мес.)]]-MIN(M:M))/(MAX(M:M)-MIN(M:M))</f>
        <v>0</v>
      </c>
      <c r="U671">
        <f>(Таблица2[[#This Row],[Количество кредитных карт]]-MIN(N:N))/(MAX(N:N)-MIN(N:N))</f>
        <v>0.34146341463414637</v>
      </c>
      <c r="V671" s="37">
        <f>(Таблица2[[#This Row],[Число нарушений кредитных договоров]]-MIN(O:O))/(MAX(O:O)-MIN(O:O))</f>
        <v>0</v>
      </c>
      <c r="W671" s="37">
        <f>((Таблица2[[#This Row],[Размер кредита]]-AVERAGE(D:D)))/STDEV(D:D)</f>
        <v>-1.4130122270646925</v>
      </c>
      <c r="X671" s="37">
        <f>((Таблица2[[#This Row],[Годовой доход]]-AVERAGE(G:G)))/STDEV(G:G)</f>
        <v>-1.1303795566337216</v>
      </c>
      <c r="Y671" s="38">
        <f>(Таблица2[[#This Row],[Годовой доход]]-AVERAGE(G:G))/STDEV(G:G)</f>
        <v>-1.1303795566337216</v>
      </c>
      <c r="Z671" s="38">
        <f>(Таблица2[[#This Row],[Текущий баланс кредитов]]-AVERAGE(P:P))/STDEV(P:P)</f>
        <v>-0.10956829867838423</v>
      </c>
      <c r="AA671" s="38">
        <f>(Таблица2[[#This Row],[Максимальный выданный кредит]]-AVERAGE(Q:Q))/STDEV(Q:Q)</f>
        <v>-5.7877905748573537E-2</v>
      </c>
    </row>
    <row r="672" spans="1:27" x14ac:dyDescent="0.2">
      <c r="A672" s="7">
        <v>993</v>
      </c>
      <c r="B672" s="7" t="s">
        <v>961</v>
      </c>
      <c r="C672" s="7" t="s">
        <v>34</v>
      </c>
      <c r="D672" s="18">
        <v>562826</v>
      </c>
      <c r="E672" s="7" t="s">
        <v>28</v>
      </c>
      <c r="F672" s="7">
        <v>699</v>
      </c>
      <c r="G672" s="19">
        <v>1060884</v>
      </c>
      <c r="H672" s="7" t="s">
        <v>22</v>
      </c>
      <c r="I672" s="7" t="s">
        <v>19</v>
      </c>
      <c r="J672" s="7" t="s">
        <v>23</v>
      </c>
      <c r="K672" s="20">
        <v>25107.74</v>
      </c>
      <c r="L672">
        <v>14.6</v>
      </c>
      <c r="M672" s="7">
        <v>14</v>
      </c>
      <c r="N672" s="7">
        <v>12</v>
      </c>
      <c r="O672" s="7">
        <v>0</v>
      </c>
      <c r="P672" s="7">
        <v>442757</v>
      </c>
      <c r="Q672" s="7">
        <v>845988</v>
      </c>
      <c r="R672" s="8">
        <f>(Таблица2[[#This Row],[Кредитный рейтинг]]-MIN(F:F))/(MAX(F:F)-MIN(F:F))</f>
        <v>0.68484848484848482</v>
      </c>
      <c r="S672">
        <f>(Таблица2[[#This Row],[Срок кредитной истории (лет)]]-MIN(L:L))/(MAX(L:L)-MIN(L:L))</f>
        <v>0.22149122807017543</v>
      </c>
      <c r="T672" s="8">
        <f>(Таблица2[[#This Row],[Срок с последнего нарушения кредитного договора (мес.)]]-MIN(M:M))/(MAX(M:M)-MIN(M:M))</f>
        <v>0.17073170731707318</v>
      </c>
      <c r="U672">
        <f>(Таблица2[[#This Row],[Количество кредитных карт]]-MIN(N:N))/(MAX(N:N)-MIN(N:N))</f>
        <v>0.24390243902439024</v>
      </c>
      <c r="V672" s="37">
        <f>(Таблица2[[#This Row],[Число нарушений кредитных договоров]]-MIN(O:O))/(MAX(O:O)-MIN(O:O))</f>
        <v>0</v>
      </c>
      <c r="W672" s="37">
        <f>((Таблица2[[#This Row],[Размер кредита]]-AVERAGE(D:D)))/STDEV(D:D)</f>
        <v>1.3471201075829236</v>
      </c>
      <c r="X672" s="37">
        <f>((Таблица2[[#This Row],[Годовой доход]]-AVERAGE(G:G)))/STDEV(G:G)</f>
        <v>-0.35427409769452517</v>
      </c>
      <c r="Y672" s="38">
        <f>(Таблица2[[#This Row],[Годовой доход]]-AVERAGE(G:G))/STDEV(G:G)</f>
        <v>-0.35427409769452517</v>
      </c>
      <c r="Z672" s="38">
        <f>(Таблица2[[#This Row],[Текущий баланс кредитов]]-AVERAGE(P:P))/STDEV(P:P)</f>
        <v>0.57976888908018676</v>
      </c>
      <c r="AA672" s="38">
        <f>(Таблица2[[#This Row],[Максимальный выданный кредит]]-AVERAGE(Q:Q))/STDEV(Q:Q)</f>
        <v>3.4563771270051245E-2</v>
      </c>
    </row>
    <row r="673" spans="1:27" x14ac:dyDescent="0.2">
      <c r="A673" s="7">
        <v>994</v>
      </c>
      <c r="B673" s="7" t="s">
        <v>962</v>
      </c>
      <c r="C673" s="7" t="s">
        <v>16</v>
      </c>
      <c r="D673" s="18">
        <v>168102</v>
      </c>
      <c r="E673" s="7" t="s">
        <v>17</v>
      </c>
      <c r="F673" s="7">
        <v>714</v>
      </c>
      <c r="G673" s="19">
        <v>427272</v>
      </c>
      <c r="H673" s="7" t="s">
        <v>31</v>
      </c>
      <c r="I673" s="7" t="s">
        <v>32</v>
      </c>
      <c r="J673" s="7" t="s">
        <v>23</v>
      </c>
      <c r="K673" s="20">
        <v>13815.28</v>
      </c>
      <c r="L673">
        <v>22.9</v>
      </c>
      <c r="M673" s="7">
        <v>14</v>
      </c>
      <c r="N673" s="7">
        <v>18</v>
      </c>
      <c r="O673" s="7">
        <v>0</v>
      </c>
      <c r="P673" s="7">
        <v>122227</v>
      </c>
      <c r="Q673" s="7">
        <v>550660</v>
      </c>
      <c r="R673" s="8">
        <f>(Таблица2[[#This Row],[Кредитный рейтинг]]-MIN(F:F))/(MAX(F:F)-MIN(F:F))</f>
        <v>0.77575757575757576</v>
      </c>
      <c r="S673">
        <f>(Таблица2[[#This Row],[Срок кредитной истории (лет)]]-MIN(L:L))/(MAX(L:L)-MIN(L:L))</f>
        <v>0.40350877192982454</v>
      </c>
      <c r="T673" s="8">
        <f>(Таблица2[[#This Row],[Срок с последнего нарушения кредитного договора (мес.)]]-MIN(M:M))/(MAX(M:M)-MIN(M:M))</f>
        <v>0.17073170731707318</v>
      </c>
      <c r="U673">
        <f>(Таблица2[[#This Row],[Количество кредитных карт]]-MIN(N:N))/(MAX(N:N)-MIN(N:N))</f>
        <v>0.3902439024390244</v>
      </c>
      <c r="V673" s="37">
        <f>(Таблица2[[#This Row],[Число нарушений кредитных договоров]]-MIN(O:O))/(MAX(O:O)-MIN(O:O))</f>
        <v>0</v>
      </c>
      <c r="W673" s="37">
        <f>((Таблица2[[#This Row],[Размер кредита]]-AVERAGE(D:D)))/STDEV(D:D)</f>
        <v>-0.76290521616004736</v>
      </c>
      <c r="X673" s="37">
        <f>((Таблица2[[#This Row],[Годовой доход]]-AVERAGE(G:G)))/STDEV(G:G)</f>
        <v>-1.1223870178519468</v>
      </c>
      <c r="Y673" s="38">
        <f>(Таблица2[[#This Row],[Годовой доход]]-AVERAGE(G:G))/STDEV(G:G)</f>
        <v>-1.1223870178519468</v>
      </c>
      <c r="Z673" s="38">
        <f>(Таблица2[[#This Row],[Текущий баланс кредитов]]-AVERAGE(P:P))/STDEV(P:P)</f>
        <v>-0.51052910055858058</v>
      </c>
      <c r="AA673" s="38">
        <f>(Таблица2[[#This Row],[Максимальный выданный кредит]]-AVERAGE(Q:Q))/STDEV(Q:Q)</f>
        <v>-3.9240027486819165E-2</v>
      </c>
    </row>
    <row r="674" spans="1:27" x14ac:dyDescent="0.2">
      <c r="A674" s="7">
        <v>997</v>
      </c>
      <c r="B674" s="7" t="s">
        <v>963</v>
      </c>
      <c r="C674" s="7" t="s">
        <v>34</v>
      </c>
      <c r="D674" s="18">
        <v>218284</v>
      </c>
      <c r="E674" s="7" t="s">
        <v>28</v>
      </c>
      <c r="F674" s="7">
        <v>721</v>
      </c>
      <c r="G674" s="19">
        <v>1319626</v>
      </c>
      <c r="H674" s="7" t="s">
        <v>22</v>
      </c>
      <c r="I674" s="7" t="s">
        <v>32</v>
      </c>
      <c r="J674" s="7" t="s">
        <v>23</v>
      </c>
      <c r="K674" s="20">
        <v>13086.44</v>
      </c>
      <c r="L674">
        <v>26.5</v>
      </c>
      <c r="M674" s="7"/>
      <c r="N674" s="7">
        <v>4</v>
      </c>
      <c r="O674" s="7">
        <v>0</v>
      </c>
      <c r="P674" s="7">
        <v>436012</v>
      </c>
      <c r="Q674" s="7">
        <v>873444</v>
      </c>
      <c r="R674" s="8">
        <f>(Таблица2[[#This Row],[Кредитный рейтинг]]-MIN(F:F))/(MAX(F:F)-MIN(F:F))</f>
        <v>0.81818181818181823</v>
      </c>
      <c r="S674">
        <f>(Таблица2[[#This Row],[Срок кредитной истории (лет)]]-MIN(L:L))/(MAX(L:L)-MIN(L:L))</f>
        <v>0.48245614035087719</v>
      </c>
      <c r="T674" s="8">
        <f>(Таблица2[[#This Row],[Срок с последнего нарушения кредитного договора (мес.)]]-MIN(M:M))/(MAX(M:M)-MIN(M:M))</f>
        <v>0</v>
      </c>
      <c r="U674">
        <f>(Таблица2[[#This Row],[Количество кредитных карт]]-MIN(N:N))/(MAX(N:N)-MIN(N:N))</f>
        <v>4.878048780487805E-2</v>
      </c>
      <c r="V674" s="37">
        <f>(Таблица2[[#This Row],[Число нарушений кредитных договоров]]-MIN(O:O))/(MAX(O:O)-MIN(O:O))</f>
        <v>0</v>
      </c>
      <c r="W674" s="37">
        <f>((Таблица2[[#This Row],[Размер кредита]]-AVERAGE(D:D)))/STDEV(D:D)</f>
        <v>-0.49465375236238179</v>
      </c>
      <c r="X674" s="37">
        <f>((Таблица2[[#This Row],[Годовой доход]]-AVERAGE(G:G)))/STDEV(G:G)</f>
        <v>-4.0607258702568573E-2</v>
      </c>
      <c r="Y674" s="38">
        <f>(Таблица2[[#This Row],[Годовой доход]]-AVERAGE(G:G))/STDEV(G:G)</f>
        <v>-4.0607258702568573E-2</v>
      </c>
      <c r="Z674" s="38">
        <f>(Таблица2[[#This Row],[Текущий баланс кредитов]]-AVERAGE(P:P))/STDEV(P:P)</f>
        <v>0.55682545183526899</v>
      </c>
      <c r="AA674" s="38">
        <f>(Таблица2[[#This Row],[Максимальный выданный кредит]]-AVERAGE(Q:Q))/STDEV(Q:Q)</f>
        <v>4.1425149461989136E-2</v>
      </c>
    </row>
    <row r="675" spans="1:27" x14ac:dyDescent="0.2">
      <c r="A675" s="8">
        <v>998</v>
      </c>
      <c r="B675" s="8" t="s">
        <v>964</v>
      </c>
      <c r="C675" s="8" t="s">
        <v>16</v>
      </c>
      <c r="D675" s="21">
        <v>387310</v>
      </c>
      <c r="E675" s="8" t="s">
        <v>28</v>
      </c>
      <c r="F675" s="8">
        <v>708</v>
      </c>
      <c r="G675" s="22">
        <v>1368418</v>
      </c>
      <c r="H675" s="8" t="s">
        <v>22</v>
      </c>
      <c r="I675" s="8" t="s">
        <v>32</v>
      </c>
      <c r="J675" s="8" t="s">
        <v>23</v>
      </c>
      <c r="K675" s="23">
        <v>14368.37</v>
      </c>
      <c r="L675">
        <v>29.9</v>
      </c>
      <c r="M675" s="8">
        <v>24</v>
      </c>
      <c r="N675" s="8">
        <v>3</v>
      </c>
      <c r="O675" s="8">
        <v>0</v>
      </c>
      <c r="P675" s="8">
        <v>234422</v>
      </c>
      <c r="Q675" s="8">
        <v>380688</v>
      </c>
      <c r="R675" s="8">
        <f>(Таблица2[[#This Row],[Кредитный рейтинг]]-MIN(F:F))/(MAX(F:F)-MIN(F:F))</f>
        <v>0.73939393939393938</v>
      </c>
      <c r="S675">
        <f>(Таблица2[[#This Row],[Срок кредитной истории (лет)]]-MIN(L:L))/(MAX(L:L)-MIN(L:L))</f>
        <v>0.55701754385964908</v>
      </c>
      <c r="T675" s="8">
        <f>(Таблица2[[#This Row],[Срок с последнего нарушения кредитного договора (мес.)]]-MIN(M:M))/(MAX(M:M)-MIN(M:M))</f>
        <v>0.29268292682926828</v>
      </c>
      <c r="U675">
        <f>(Таблица2[[#This Row],[Количество кредитных карт]]-MIN(N:N))/(MAX(N:N)-MIN(N:N))</f>
        <v>2.4390243902439025E-2</v>
      </c>
      <c r="V675" s="37">
        <f>(Таблица2[[#This Row],[Число нарушений кредитных договоров]]-MIN(O:O))/(MAX(O:O)-MIN(O:O))</f>
        <v>0</v>
      </c>
      <c r="W675" s="37">
        <f>((Таблица2[[#This Row],[Размер кредита]]-AVERAGE(D:D)))/STDEV(D:D)</f>
        <v>0.40888679843001852</v>
      </c>
      <c r="X675" s="37">
        <f>((Таблица2[[#This Row],[Годовой доход]]-AVERAGE(G:G)))/STDEV(G:G)</f>
        <v>1.8542134933159472E-2</v>
      </c>
      <c r="Y675" s="38">
        <f>(Таблица2[[#This Row],[Годовой доход]]-AVERAGE(G:G))/STDEV(G:G)</f>
        <v>1.8542134933159472E-2</v>
      </c>
      <c r="Z675" s="38">
        <f>(Таблица2[[#This Row],[Текущий баланс кредитов]]-AVERAGE(P:P))/STDEV(P:P)</f>
        <v>-0.12889248948466706</v>
      </c>
      <c r="AA675" s="38">
        <f>(Таблица2[[#This Row],[Максимальный выданный кредит]]-AVERAGE(Q:Q))/STDEV(Q:Q)</f>
        <v>-8.1716796646203904E-2</v>
      </c>
    </row>
    <row r="676" spans="1:27" x14ac:dyDescent="0.2">
      <c r="A676" s="7">
        <v>1000</v>
      </c>
      <c r="B676" s="7" t="s">
        <v>965</v>
      </c>
      <c r="C676" s="7" t="s">
        <v>16</v>
      </c>
      <c r="D676" s="18">
        <v>334092</v>
      </c>
      <c r="E676" s="7" t="s">
        <v>17</v>
      </c>
      <c r="F676" s="7">
        <v>737</v>
      </c>
      <c r="G676" s="19">
        <v>1442670</v>
      </c>
      <c r="H676" s="7" t="s">
        <v>22</v>
      </c>
      <c r="I676" s="7" t="s">
        <v>19</v>
      </c>
      <c r="J676" s="7" t="s">
        <v>20</v>
      </c>
      <c r="K676" s="20">
        <v>16350.26</v>
      </c>
      <c r="L676">
        <v>7.8</v>
      </c>
      <c r="M676" s="7">
        <v>21</v>
      </c>
      <c r="N676" s="7">
        <v>10</v>
      </c>
      <c r="O676" s="7">
        <v>0</v>
      </c>
      <c r="P676" s="7">
        <v>95950</v>
      </c>
      <c r="Q676" s="7">
        <v>178310</v>
      </c>
      <c r="R676" s="8">
        <f>(Таблица2[[#This Row],[Кредитный рейтинг]]-MIN(F:F))/(MAX(F:F)-MIN(F:F))</f>
        <v>0.91515151515151516</v>
      </c>
      <c r="S676">
        <f>(Таблица2[[#This Row],[Срок кредитной истории (лет)]]-MIN(L:L))/(MAX(L:L)-MIN(L:L))</f>
        <v>7.2368421052631568E-2</v>
      </c>
      <c r="T676" s="8">
        <f>(Таблица2[[#This Row],[Срок с последнего нарушения кредитного договора (мес.)]]-MIN(M:M))/(MAX(M:M)-MIN(M:M))</f>
        <v>0.25609756097560976</v>
      </c>
      <c r="U676">
        <f>(Таблица2[[#This Row],[Количество кредитных карт]]-MIN(N:N))/(MAX(N:N)-MIN(N:N))</f>
        <v>0.1951219512195122</v>
      </c>
      <c r="V676" s="37">
        <f>(Таблица2[[#This Row],[Число нарушений кредитных договоров]]-MIN(O:O))/(MAX(O:O)-MIN(O:O))</f>
        <v>0</v>
      </c>
      <c r="W676" s="37">
        <f>((Таблица2[[#This Row],[Размер кредита]]-AVERAGE(D:D)))/STDEV(D:D)</f>
        <v>0.12440617987387945</v>
      </c>
      <c r="X676" s="37">
        <f>((Таблица2[[#This Row],[Годовой доход]]-AVERAGE(G:G)))/STDEV(G:G)</f>
        <v>0.10855608755326275</v>
      </c>
      <c r="Y676" s="38">
        <f>(Таблица2[[#This Row],[Годовой доход]]-AVERAGE(G:G))/STDEV(G:G)</f>
        <v>0.10855608755326275</v>
      </c>
      <c r="Z676" s="38">
        <f>(Таблица2[[#This Row],[Текущий баланс кредитов]]-AVERAGE(P:P))/STDEV(P:P)</f>
        <v>-0.59991156171272497</v>
      </c>
      <c r="AA676" s="38">
        <f>(Таблица2[[#This Row],[Максимальный выданный кредит]]-AVERAGE(Q:Q))/STDEV(Q:Q)</f>
        <v>-0.13229197131578457</v>
      </c>
    </row>
    <row r="677" spans="1:27" x14ac:dyDescent="0.2">
      <c r="A677" s="8">
        <v>1001</v>
      </c>
      <c r="B677" s="8" t="s">
        <v>966</v>
      </c>
      <c r="C677" s="8" t="s">
        <v>16</v>
      </c>
      <c r="D677" s="21">
        <v>776776</v>
      </c>
      <c r="E677" s="8" t="s">
        <v>28</v>
      </c>
      <c r="F677" s="8">
        <v>702</v>
      </c>
      <c r="G677" s="22">
        <v>2491736</v>
      </c>
      <c r="H677" s="8" t="s">
        <v>22</v>
      </c>
      <c r="I677" s="8" t="s">
        <v>19</v>
      </c>
      <c r="J677" s="8" t="s">
        <v>23</v>
      </c>
      <c r="K677" s="23">
        <v>42774.89</v>
      </c>
      <c r="L677">
        <v>11.4</v>
      </c>
      <c r="M677" s="8">
        <v>33</v>
      </c>
      <c r="N677" s="8">
        <v>14</v>
      </c>
      <c r="O677" s="8">
        <v>0</v>
      </c>
      <c r="P677" s="8">
        <v>941963</v>
      </c>
      <c r="Q677" s="8">
        <v>1076702</v>
      </c>
      <c r="R677" s="8">
        <f>(Таблица2[[#This Row],[Кредитный рейтинг]]-MIN(F:F))/(MAX(F:F)-MIN(F:F))</f>
        <v>0.70303030303030301</v>
      </c>
      <c r="S677">
        <f>(Таблица2[[#This Row],[Срок кредитной истории (лет)]]-MIN(L:L))/(MAX(L:L)-MIN(L:L))</f>
        <v>0.15131578947368421</v>
      </c>
      <c r="T677" s="8">
        <f>(Таблица2[[#This Row],[Срок с последнего нарушения кредитного договора (мес.)]]-MIN(M:M))/(MAX(M:M)-MIN(M:M))</f>
        <v>0.40243902439024393</v>
      </c>
      <c r="U677">
        <f>(Таблица2[[#This Row],[Количество кредитных карт]]-MIN(N:N))/(MAX(N:N)-MIN(N:N))</f>
        <v>0.29268292682926828</v>
      </c>
      <c r="V677" s="37">
        <f>(Таблица2[[#This Row],[Число нарушений кредитных договоров]]-MIN(O:O))/(MAX(O:O)-MIN(O:O))</f>
        <v>0</v>
      </c>
      <c r="W677" s="37">
        <f>((Таблица2[[#This Row],[Размер кредита]]-AVERAGE(D:D)))/STDEV(D:D)</f>
        <v>2.4908051077724447</v>
      </c>
      <c r="X677" s="37">
        <f>((Таблица2[[#This Row],[Годовой доход]]-AVERAGE(G:G)))/STDEV(G:G)</f>
        <v>1.3803141172273625</v>
      </c>
      <c r="Y677" s="38">
        <f>(Таблица2[[#This Row],[Годовой доход]]-AVERAGE(G:G))/STDEV(G:G)</f>
        <v>1.3803141172273625</v>
      </c>
      <c r="Z677" s="38">
        <f>(Таблица2[[#This Row],[Текущий баланс кредитов]]-AVERAGE(P:P))/STDEV(P:P)</f>
        <v>2.2778417628068599</v>
      </c>
      <c r="AA677" s="38">
        <f>(Таблица2[[#This Row],[Максимальный выданный кредит]]-AVERAGE(Q:Q))/STDEV(Q:Q)</f>
        <v>9.2220240099260123E-2</v>
      </c>
    </row>
    <row r="678" spans="1:27" x14ac:dyDescent="0.2">
      <c r="A678" s="8">
        <v>1002</v>
      </c>
      <c r="B678" s="8" t="s">
        <v>967</v>
      </c>
      <c r="C678" s="8" t="s">
        <v>16</v>
      </c>
      <c r="D678" s="21">
        <v>274274</v>
      </c>
      <c r="E678" s="8" t="s">
        <v>17</v>
      </c>
      <c r="F678" s="8">
        <v>747</v>
      </c>
      <c r="G678" s="22">
        <v>1540672</v>
      </c>
      <c r="H678" s="8" t="s">
        <v>29</v>
      </c>
      <c r="I678" s="8" t="s">
        <v>32</v>
      </c>
      <c r="J678" s="8" t="s">
        <v>23</v>
      </c>
      <c r="K678" s="23">
        <v>8640.6299999999992</v>
      </c>
      <c r="L678">
        <v>12.3</v>
      </c>
      <c r="M678" s="8"/>
      <c r="N678" s="8">
        <v>10</v>
      </c>
      <c r="O678" s="8">
        <v>0</v>
      </c>
      <c r="P678" s="8">
        <v>104538</v>
      </c>
      <c r="Q678" s="8">
        <v>500170</v>
      </c>
      <c r="R678" s="8">
        <f>(Таблица2[[#This Row],[Кредитный рейтинг]]-MIN(F:F))/(MAX(F:F)-MIN(F:F))</f>
        <v>0.97575757575757571</v>
      </c>
      <c r="S678">
        <f>(Таблица2[[#This Row],[Срок кредитной истории (лет)]]-MIN(L:L))/(MAX(L:L)-MIN(L:L))</f>
        <v>0.17105263157894737</v>
      </c>
      <c r="T678" s="8">
        <f>(Таблица2[[#This Row],[Срок с последнего нарушения кредитного договора (мес.)]]-MIN(M:M))/(MAX(M:M)-MIN(M:M))</f>
        <v>0</v>
      </c>
      <c r="U678">
        <f>(Таблица2[[#This Row],[Количество кредитных карт]]-MIN(N:N))/(MAX(N:N)-MIN(N:N))</f>
        <v>0.1951219512195122</v>
      </c>
      <c r="V678" s="37">
        <f>(Таблица2[[#This Row],[Число нарушений кредитных договоров]]-MIN(O:O))/(MAX(O:O)-MIN(O:O))</f>
        <v>0</v>
      </c>
      <c r="W678" s="37">
        <f>((Таблица2[[#This Row],[Размер кредита]]-AVERAGE(D:D)))/STDEV(D:D)</f>
        <v>-0.19535520989633223</v>
      </c>
      <c r="X678" s="37">
        <f>((Таблица2[[#This Row],[Годовой доход]]-AVERAGE(G:G)))/STDEV(G:G)</f>
        <v>0.22736160639013395</v>
      </c>
      <c r="Y678" s="38">
        <f>(Таблица2[[#This Row],[Годовой доход]]-AVERAGE(G:G))/STDEV(G:G)</f>
        <v>0.22736160639013395</v>
      </c>
      <c r="Z678" s="38">
        <f>(Таблица2[[#This Row],[Текущий баланс кредитов]]-AVERAGE(P:P))/STDEV(P:P)</f>
        <v>-0.57069907260088604</v>
      </c>
      <c r="AA678" s="38">
        <f>(Таблица2[[#This Row],[Максимальный выданный кредит]]-AVERAGE(Q:Q))/STDEV(Q:Q)</f>
        <v>-5.1857706133051101E-2</v>
      </c>
    </row>
    <row r="679" spans="1:27" x14ac:dyDescent="0.2">
      <c r="A679" s="7">
        <v>1005</v>
      </c>
      <c r="B679" s="7" t="s">
        <v>969</v>
      </c>
      <c r="C679" s="7" t="s">
        <v>16</v>
      </c>
      <c r="D679" s="18">
        <v>172040</v>
      </c>
      <c r="E679" s="7" t="s">
        <v>17</v>
      </c>
      <c r="F679" s="7">
        <v>705</v>
      </c>
      <c r="G679" s="19">
        <v>722988</v>
      </c>
      <c r="H679" s="7" t="s">
        <v>29</v>
      </c>
      <c r="I679" s="7" t="s">
        <v>32</v>
      </c>
      <c r="J679" s="7" t="s">
        <v>23</v>
      </c>
      <c r="K679" s="20">
        <v>5850.1</v>
      </c>
      <c r="L679">
        <v>19.399999999999999</v>
      </c>
      <c r="M679" s="7">
        <v>22</v>
      </c>
      <c r="N679" s="7">
        <v>8</v>
      </c>
      <c r="O679" s="7">
        <v>0</v>
      </c>
      <c r="P679" s="7">
        <v>142082</v>
      </c>
      <c r="Q679" s="7">
        <v>413358</v>
      </c>
      <c r="R679" s="8">
        <f>(Таблица2[[#This Row],[Кредитный рейтинг]]-MIN(F:F))/(MAX(F:F)-MIN(F:F))</f>
        <v>0.72121212121212119</v>
      </c>
      <c r="S679">
        <f>(Таблица2[[#This Row],[Срок кредитной истории (лет)]]-MIN(L:L))/(MAX(L:L)-MIN(L:L))</f>
        <v>0.32675438596491224</v>
      </c>
      <c r="T679" s="8">
        <f>(Таблица2[[#This Row],[Срок с последнего нарушения кредитного договора (мес.)]]-MIN(M:M))/(MAX(M:M)-MIN(M:M))</f>
        <v>0.26829268292682928</v>
      </c>
      <c r="U679">
        <f>(Таблица2[[#This Row],[Количество кредитных карт]]-MIN(N:N))/(MAX(N:N)-MIN(N:N))</f>
        <v>0.14634146341463414</v>
      </c>
      <c r="V679" s="37">
        <f>(Таблица2[[#This Row],[Число нарушений кредитных договоров]]-MIN(O:O))/(MAX(O:O)-MIN(O:O))</f>
        <v>0</v>
      </c>
      <c r="W679" s="37">
        <f>((Таблица2[[#This Row],[Размер кредита]]-AVERAGE(D:D)))/STDEV(D:D)</f>
        <v>-0.74185435600231742</v>
      </c>
      <c r="X679" s="37">
        <f>((Таблица2[[#This Row],[Годовой доход]]-AVERAGE(G:G)))/STDEV(G:G)</f>
        <v>-0.76389746857372598</v>
      </c>
      <c r="Y679" s="38">
        <f>(Таблица2[[#This Row],[Годовой доход]]-AVERAGE(G:G))/STDEV(G:G)</f>
        <v>-0.76389746857372598</v>
      </c>
      <c r="Z679" s="38">
        <f>(Таблица2[[#This Row],[Текущий баланс кредитов]]-AVERAGE(P:P))/STDEV(P:P)</f>
        <v>-0.44299137683762552</v>
      </c>
      <c r="AA679" s="38">
        <f>(Таблица2[[#This Row],[Максимальный выданный кредит]]-AVERAGE(Q:Q))/STDEV(Q:Q)</f>
        <v>-7.355241634570088E-2</v>
      </c>
    </row>
    <row r="680" spans="1:27" x14ac:dyDescent="0.2">
      <c r="A680" s="8">
        <v>1006</v>
      </c>
      <c r="B680" s="8" t="s">
        <v>970</v>
      </c>
      <c r="C680" s="8" t="s">
        <v>16</v>
      </c>
      <c r="D680" s="21">
        <v>67584</v>
      </c>
      <c r="E680" s="8" t="s">
        <v>17</v>
      </c>
      <c r="F680" s="8">
        <v>716</v>
      </c>
      <c r="G680" s="22">
        <v>856140</v>
      </c>
      <c r="H680" s="8" t="s">
        <v>22</v>
      </c>
      <c r="I680" s="8" t="s">
        <v>19</v>
      </c>
      <c r="J680" s="8" t="s">
        <v>23</v>
      </c>
      <c r="K680" s="23">
        <v>9417.5400000000009</v>
      </c>
      <c r="L680">
        <v>15</v>
      </c>
      <c r="M680" s="8">
        <v>48</v>
      </c>
      <c r="N680" s="8">
        <v>9</v>
      </c>
      <c r="O680" s="8">
        <v>0</v>
      </c>
      <c r="P680" s="8">
        <v>198265</v>
      </c>
      <c r="Q680" s="8">
        <v>565422</v>
      </c>
      <c r="R680" s="8">
        <f>(Таблица2[[#This Row],[Кредитный рейтинг]]-MIN(F:F))/(MAX(F:F)-MIN(F:F))</f>
        <v>0.78787878787878785</v>
      </c>
      <c r="S680">
        <f>(Таблица2[[#This Row],[Срок кредитной истории (лет)]]-MIN(L:L))/(MAX(L:L)-MIN(L:L))</f>
        <v>0.23026315789473684</v>
      </c>
      <c r="T680" s="8">
        <f>(Таблица2[[#This Row],[Срок с последнего нарушения кредитного договора (мес.)]]-MIN(M:M))/(MAX(M:M)-MIN(M:M))</f>
        <v>0.58536585365853655</v>
      </c>
      <c r="U680">
        <f>(Таблица2[[#This Row],[Количество кредитных карт]]-MIN(N:N))/(MAX(N:N)-MIN(N:N))</f>
        <v>0.17073170731707318</v>
      </c>
      <c r="V680" s="37">
        <f>(Таблица2[[#This Row],[Число нарушений кредитных договоров]]-MIN(O:O))/(MAX(O:O)-MIN(O:O))</f>
        <v>0</v>
      </c>
      <c r="W680" s="37">
        <f>((Таблица2[[#This Row],[Размер кредита]]-AVERAGE(D:D)))/STDEV(D:D)</f>
        <v>-1.3002313617503738</v>
      </c>
      <c r="X680" s="37">
        <f>((Таблица2[[#This Row],[Годовой доход]]-AVERAGE(G:G)))/STDEV(G:G)</f>
        <v>-0.60248043173603816</v>
      </c>
      <c r="Y680" s="38">
        <f>(Таблица2[[#This Row],[Годовой доход]]-AVERAGE(G:G))/STDEV(G:G)</f>
        <v>-0.60248043173603816</v>
      </c>
      <c r="Z680" s="38">
        <f>(Таблица2[[#This Row],[Текущий баланс кредитов]]-AVERAGE(P:P))/STDEV(P:P)</f>
        <v>-0.25188223899756418</v>
      </c>
      <c r="AA680" s="38">
        <f>(Таблица2[[#This Row],[Максимальный выданный кредит]]-AVERAGE(Q:Q))/STDEV(Q:Q)</f>
        <v>-3.5550937128814096E-2</v>
      </c>
    </row>
    <row r="681" spans="1:27" x14ac:dyDescent="0.2">
      <c r="A681" s="7">
        <v>1007</v>
      </c>
      <c r="B681" s="7" t="s">
        <v>971</v>
      </c>
      <c r="C681" s="7" t="s">
        <v>16</v>
      </c>
      <c r="D681" s="18">
        <v>258060</v>
      </c>
      <c r="E681" s="7" t="s">
        <v>17</v>
      </c>
      <c r="F681" s="7">
        <v>695</v>
      </c>
      <c r="G681" s="19">
        <v>1634380</v>
      </c>
      <c r="H681" s="7" t="s">
        <v>22</v>
      </c>
      <c r="I681" s="7" t="s">
        <v>19</v>
      </c>
      <c r="J681" s="7" t="s">
        <v>20</v>
      </c>
      <c r="K681" s="20">
        <v>3895.19</v>
      </c>
      <c r="L681">
        <v>8.6999999999999993</v>
      </c>
      <c r="M681" s="7">
        <v>20</v>
      </c>
      <c r="N681" s="7">
        <v>8</v>
      </c>
      <c r="O681" s="7">
        <v>2</v>
      </c>
      <c r="P681" s="7">
        <v>50787</v>
      </c>
      <c r="Q681" s="7">
        <v>187308</v>
      </c>
      <c r="R681" s="8">
        <f>(Таблица2[[#This Row],[Кредитный рейтинг]]-MIN(F:F))/(MAX(F:F)-MIN(F:F))</f>
        <v>0.66060606060606064</v>
      </c>
      <c r="S681">
        <f>(Таблица2[[#This Row],[Срок кредитной истории (лет)]]-MIN(L:L))/(MAX(L:L)-MIN(L:L))</f>
        <v>9.2105263157894718E-2</v>
      </c>
      <c r="T681" s="8">
        <f>(Таблица2[[#This Row],[Срок с последнего нарушения кредитного договора (мес.)]]-MIN(M:M))/(MAX(M:M)-MIN(M:M))</f>
        <v>0.24390243902439024</v>
      </c>
      <c r="U681">
        <f>(Таблица2[[#This Row],[Количество кредитных карт]]-MIN(N:N))/(MAX(N:N)-MIN(N:N))</f>
        <v>0.14634146341463414</v>
      </c>
      <c r="V681" s="37">
        <f>(Таблица2[[#This Row],[Число нарушений кредитных договоров]]-MIN(O:O))/(MAX(O:O)-MIN(O:O))</f>
        <v>0.2857142857142857</v>
      </c>
      <c r="W681" s="37">
        <f>((Таблица2[[#This Row],[Размер кредита]]-AVERAGE(D:D)))/STDEV(D:D)</f>
        <v>-0.28202830451223737</v>
      </c>
      <c r="X681" s="37">
        <f>((Таблица2[[#This Row],[Годовой доход]]-AVERAGE(G:G)))/STDEV(G:G)</f>
        <v>0.34096161005501352</v>
      </c>
      <c r="Y681" s="38">
        <f>(Таблица2[[#This Row],[Годовой доход]]-AVERAGE(G:G))/STDEV(G:G)</f>
        <v>0.34096161005501352</v>
      </c>
      <c r="Z681" s="38">
        <f>(Таблица2[[#This Row],[Текущий баланс кредитов]]-AVERAGE(P:P))/STDEV(P:P)</f>
        <v>-0.75353564715263899</v>
      </c>
      <c r="AA681" s="38">
        <f>(Таблица2[[#This Row],[Максимальный выданный кредит]]-AVERAGE(Q:Q))/STDEV(Q:Q)</f>
        <v>-0.13004333054615108</v>
      </c>
    </row>
    <row r="682" spans="1:27" x14ac:dyDescent="0.2">
      <c r="A682" s="8">
        <v>1009</v>
      </c>
      <c r="B682" s="8" t="s">
        <v>972</v>
      </c>
      <c r="C682" s="8" t="s">
        <v>16</v>
      </c>
      <c r="D682" s="21">
        <v>196658</v>
      </c>
      <c r="E682" s="8" t="s">
        <v>17</v>
      </c>
      <c r="F682" s="8">
        <v>732</v>
      </c>
      <c r="G682" s="22">
        <v>650655</v>
      </c>
      <c r="H682" s="8" t="s">
        <v>37</v>
      </c>
      <c r="I682" s="8" t="s">
        <v>32</v>
      </c>
      <c r="J682" s="8" t="s">
        <v>23</v>
      </c>
      <c r="K682" s="23">
        <v>15073.46</v>
      </c>
      <c r="L682">
        <v>21.3</v>
      </c>
      <c r="M682" s="8"/>
      <c r="N682" s="8">
        <v>7</v>
      </c>
      <c r="O682" s="8">
        <v>0</v>
      </c>
      <c r="P682" s="8">
        <v>190684</v>
      </c>
      <c r="Q682" s="8">
        <v>307934</v>
      </c>
      <c r="R682" s="8">
        <f>(Таблица2[[#This Row],[Кредитный рейтинг]]-MIN(F:F))/(MAX(F:F)-MIN(F:F))</f>
        <v>0.88484848484848488</v>
      </c>
      <c r="S682">
        <f>(Таблица2[[#This Row],[Срок кредитной истории (лет)]]-MIN(L:L))/(MAX(L:L)-MIN(L:L))</f>
        <v>0.36842105263157893</v>
      </c>
      <c r="T682" s="8">
        <f>(Таблица2[[#This Row],[Срок с последнего нарушения кредитного договора (мес.)]]-MIN(M:M))/(MAX(M:M)-MIN(M:M))</f>
        <v>0</v>
      </c>
      <c r="U682">
        <f>(Таблица2[[#This Row],[Количество кредитных карт]]-MIN(N:N))/(MAX(N:N)-MIN(N:N))</f>
        <v>0.12195121951219512</v>
      </c>
      <c r="V682" s="37">
        <f>(Таблица2[[#This Row],[Число нарушений кредитных договоров]]-MIN(O:O))/(MAX(O:O)-MIN(O:O))</f>
        <v>0</v>
      </c>
      <c r="W682" s="37">
        <f>((Таблица2[[#This Row],[Размер кредита]]-AVERAGE(D:D)))/STDEV(D:D)</f>
        <v>-0.61025707937382645</v>
      </c>
      <c r="X682" s="37">
        <f>((Таблица2[[#This Row],[Годовой доход]]-AVERAGE(G:G)))/STDEV(G:G)</f>
        <v>-0.85158506264351441</v>
      </c>
      <c r="Y682" s="38">
        <f>(Таблица2[[#This Row],[Годовой доход]]-AVERAGE(G:G))/STDEV(G:G)</f>
        <v>-0.85158506264351441</v>
      </c>
      <c r="Z682" s="38">
        <f>(Таблица2[[#This Row],[Текущий баланс кредитов]]-AVERAGE(P:P))/STDEV(P:P)</f>
        <v>-0.27766936987283791</v>
      </c>
      <c r="AA682" s="38">
        <f>(Таблица2[[#This Row],[Максимальный выданный кредит]]-AVERAGE(Q:Q))/STDEV(Q:Q)</f>
        <v>-9.9898349275000867E-2</v>
      </c>
    </row>
    <row r="683" spans="1:27" x14ac:dyDescent="0.2">
      <c r="A683" s="7">
        <v>1013</v>
      </c>
      <c r="B683" s="7" t="s">
        <v>973</v>
      </c>
      <c r="C683" s="7" t="s">
        <v>16</v>
      </c>
      <c r="D683" s="18">
        <v>335720</v>
      </c>
      <c r="E683" s="7" t="s">
        <v>17</v>
      </c>
      <c r="F683" s="7">
        <v>728</v>
      </c>
      <c r="G683" s="19">
        <v>966435</v>
      </c>
      <c r="H683" s="7" t="s">
        <v>18</v>
      </c>
      <c r="I683" s="7" t="s">
        <v>32</v>
      </c>
      <c r="J683" s="7" t="s">
        <v>23</v>
      </c>
      <c r="K683" s="20">
        <v>9181.18</v>
      </c>
      <c r="L683">
        <v>15</v>
      </c>
      <c r="M683" s="7">
        <v>30</v>
      </c>
      <c r="N683" s="7">
        <v>12</v>
      </c>
      <c r="O683" s="7">
        <v>0</v>
      </c>
      <c r="P683" s="7">
        <v>226974</v>
      </c>
      <c r="Q683" s="7">
        <v>722018</v>
      </c>
      <c r="R683" s="8">
        <f>(Таблица2[[#This Row],[Кредитный рейтинг]]-MIN(F:F))/(MAX(F:F)-MIN(F:F))</f>
        <v>0.8606060606060606</v>
      </c>
      <c r="S683">
        <f>(Таблица2[[#This Row],[Срок кредитной истории (лет)]]-MIN(L:L))/(MAX(L:L)-MIN(L:L))</f>
        <v>0.23026315789473684</v>
      </c>
      <c r="T683" s="8">
        <f>(Таблица2[[#This Row],[Срок с последнего нарушения кредитного договора (мес.)]]-MIN(M:M))/(MAX(M:M)-MIN(M:M))</f>
        <v>0.36585365853658536</v>
      </c>
      <c r="U683">
        <f>(Таблица2[[#This Row],[Количество кредитных карт]]-MIN(N:N))/(MAX(N:N)-MIN(N:N))</f>
        <v>0.24390243902439024</v>
      </c>
      <c r="V683" s="37">
        <f>(Таблица2[[#This Row],[Число нарушений кредитных договоров]]-MIN(O:O))/(MAX(O:O)-MIN(O:O))</f>
        <v>0</v>
      </c>
      <c r="W683" s="37">
        <f>((Таблица2[[#This Row],[Размер кредита]]-AVERAGE(D:D)))/STDEV(D:D)</f>
        <v>0.13310877010668404</v>
      </c>
      <c r="X683" s="37">
        <f>((Таблица2[[#This Row],[Годовой доход]]-AVERAGE(G:G)))/STDEV(G:G)</f>
        <v>-0.46877239822536793</v>
      </c>
      <c r="Y683" s="38">
        <f>(Таблица2[[#This Row],[Годовой доход]]-AVERAGE(G:G))/STDEV(G:G)</f>
        <v>-0.46877239822536793</v>
      </c>
      <c r="Z683" s="38">
        <f>(Таблица2[[#This Row],[Текущий баланс кредитов]]-AVERAGE(P:P))/STDEV(P:P)</f>
        <v>-0.15422721455511146</v>
      </c>
      <c r="AA683" s="38">
        <f>(Таблица2[[#This Row],[Максимальный выданный кредит]]-AVERAGE(Q:Q))/STDEV(Q:Q)</f>
        <v>3.5831093216778269E-3</v>
      </c>
    </row>
    <row r="684" spans="1:27" x14ac:dyDescent="0.2">
      <c r="A684" s="7">
        <v>1014</v>
      </c>
      <c r="B684" s="7" t="s">
        <v>974</v>
      </c>
      <c r="C684" s="7" t="s">
        <v>16</v>
      </c>
      <c r="D684" s="18">
        <v>178508</v>
      </c>
      <c r="E684" s="7" t="s">
        <v>17</v>
      </c>
      <c r="F684" s="7">
        <v>739</v>
      </c>
      <c r="G684" s="19">
        <v>2312604</v>
      </c>
      <c r="H684" s="7" t="s">
        <v>74</v>
      </c>
      <c r="I684" s="7" t="s">
        <v>25</v>
      </c>
      <c r="J684" s="7" t="s">
        <v>23</v>
      </c>
      <c r="K684" s="20">
        <v>21777.040000000001</v>
      </c>
      <c r="L684">
        <v>21.9</v>
      </c>
      <c r="M684" s="7">
        <v>18</v>
      </c>
      <c r="N684" s="7">
        <v>9</v>
      </c>
      <c r="O684" s="7">
        <v>0</v>
      </c>
      <c r="P684" s="7">
        <v>134216</v>
      </c>
      <c r="Q684" s="7">
        <v>636878</v>
      </c>
      <c r="R684" s="8">
        <f>(Таблица2[[#This Row],[Кредитный рейтинг]]-MIN(F:F))/(MAX(F:F)-MIN(F:F))</f>
        <v>0.92727272727272725</v>
      </c>
      <c r="S684">
        <f>(Таблица2[[#This Row],[Срок кредитной истории (лет)]]-MIN(L:L))/(MAX(L:L)-MIN(L:L))</f>
        <v>0.38157894736842102</v>
      </c>
      <c r="T684" s="8">
        <f>(Таблица2[[#This Row],[Срок с последнего нарушения кредитного договора (мес.)]]-MIN(M:M))/(MAX(M:M)-MIN(M:M))</f>
        <v>0.21951219512195122</v>
      </c>
      <c r="U684">
        <f>(Таблица2[[#This Row],[Количество кредитных карт]]-MIN(N:N))/(MAX(N:N)-MIN(N:N))</f>
        <v>0.17073170731707318</v>
      </c>
      <c r="V684" s="37">
        <f>(Таблица2[[#This Row],[Число нарушений кредитных договоров]]-MIN(O:O))/(MAX(O:O)-MIN(O:O))</f>
        <v>0</v>
      </c>
      <c r="W684" s="37">
        <f>((Таблица2[[#This Row],[Размер кредита]]-AVERAGE(D:D)))/STDEV(D:D)</f>
        <v>-0.70727920021252622</v>
      </c>
      <c r="X684" s="37">
        <f>((Таблица2[[#This Row],[Годовой доход]]-AVERAGE(G:G)))/STDEV(G:G)</f>
        <v>1.1631566081940121</v>
      </c>
      <c r="Y684" s="38">
        <f>(Таблица2[[#This Row],[Годовой доход]]-AVERAGE(G:G))/STDEV(G:G)</f>
        <v>1.1631566081940121</v>
      </c>
      <c r="Z684" s="38">
        <f>(Таблица2[[#This Row],[Текущий баланс кредитов]]-AVERAGE(P:P))/STDEV(P:P)</f>
        <v>-0.46974794872324793</v>
      </c>
      <c r="AA684" s="38">
        <f>(Таблица2[[#This Row],[Максимальный выданный кредит]]-AVERAGE(Q:Q))/STDEV(Q:Q)</f>
        <v>-1.7693760552360348E-2</v>
      </c>
    </row>
    <row r="685" spans="1:27" x14ac:dyDescent="0.2">
      <c r="A685" s="8">
        <v>1015</v>
      </c>
      <c r="B685" s="8" t="s">
        <v>975</v>
      </c>
      <c r="C685" s="8" t="s">
        <v>16</v>
      </c>
      <c r="D685" s="21">
        <v>346258</v>
      </c>
      <c r="E685" s="8" t="s">
        <v>17</v>
      </c>
      <c r="F685" s="8">
        <v>742</v>
      </c>
      <c r="G685" s="22">
        <v>1626058</v>
      </c>
      <c r="H685" s="8" t="s">
        <v>22</v>
      </c>
      <c r="I685" s="8" t="s">
        <v>19</v>
      </c>
      <c r="J685" s="8" t="s">
        <v>23</v>
      </c>
      <c r="K685" s="23">
        <v>4634.29</v>
      </c>
      <c r="L685">
        <v>10.8</v>
      </c>
      <c r="M685" s="8">
        <v>74</v>
      </c>
      <c r="N685" s="8">
        <v>8</v>
      </c>
      <c r="O685" s="8">
        <v>0</v>
      </c>
      <c r="P685" s="8">
        <v>307724</v>
      </c>
      <c r="Q685" s="8">
        <v>525514</v>
      </c>
      <c r="R685" s="8">
        <f>(Таблица2[[#This Row],[Кредитный рейтинг]]-MIN(F:F))/(MAX(F:F)-MIN(F:F))</f>
        <v>0.94545454545454544</v>
      </c>
      <c r="S685">
        <f>(Таблица2[[#This Row],[Срок кредитной истории (лет)]]-MIN(L:L))/(MAX(L:L)-MIN(L:L))</f>
        <v>0.13815789473684212</v>
      </c>
      <c r="T685" s="8">
        <f>(Таблица2[[#This Row],[Срок с последнего нарушения кредитного договора (мес.)]]-MIN(M:M))/(MAX(M:M)-MIN(M:M))</f>
        <v>0.90243902439024393</v>
      </c>
      <c r="U685">
        <f>(Таблица2[[#This Row],[Количество кредитных карт]]-MIN(N:N))/(MAX(N:N)-MIN(N:N))</f>
        <v>0.14634146341463414</v>
      </c>
      <c r="V685" s="37">
        <f>(Таблица2[[#This Row],[Число нарушений кредитных договоров]]-MIN(O:O))/(MAX(O:O)-MIN(O:O))</f>
        <v>0</v>
      </c>
      <c r="W685" s="37">
        <f>((Таблица2[[#This Row],[Размер кредита]]-AVERAGE(D:D)))/STDEV(D:D)</f>
        <v>0.18944040147848668</v>
      </c>
      <c r="X685" s="37">
        <f>((Таблица2[[#This Row],[Годовой доход]]-AVERAGE(G:G)))/STDEV(G:G)</f>
        <v>0.33087304525265804</v>
      </c>
      <c r="Y685" s="38">
        <f>(Таблица2[[#This Row],[Годовой доход]]-AVERAGE(G:G))/STDEV(G:G)</f>
        <v>0.33087304525265804</v>
      </c>
      <c r="Z685" s="38">
        <f>(Таблица2[[#This Row],[Текущий баланс кредитов]]-AVERAGE(P:P))/STDEV(P:P)</f>
        <v>0.12044773837700244</v>
      </c>
      <c r="AA685" s="38">
        <f>(Таблица2[[#This Row],[Максимальный выданный кредит]]-AVERAGE(Q:Q))/STDEV(Q:Q)</f>
        <v>-4.5524126263569969E-2</v>
      </c>
    </row>
    <row r="686" spans="1:27" x14ac:dyDescent="0.2">
      <c r="A686" s="8">
        <v>1016</v>
      </c>
      <c r="B686" s="8" t="s">
        <v>976</v>
      </c>
      <c r="C686" s="8" t="s">
        <v>16</v>
      </c>
      <c r="D686" s="21">
        <v>132968</v>
      </c>
      <c r="E686" s="8" t="s">
        <v>17</v>
      </c>
      <c r="F686" s="8">
        <v>728</v>
      </c>
      <c r="G686" s="22">
        <v>880460</v>
      </c>
      <c r="H686" s="8" t="s">
        <v>22</v>
      </c>
      <c r="I686" s="8" t="s">
        <v>32</v>
      </c>
      <c r="J686" s="8" t="s">
        <v>23</v>
      </c>
      <c r="K686" s="23">
        <v>9465.0400000000009</v>
      </c>
      <c r="L686">
        <v>23.6</v>
      </c>
      <c r="M686" s="8"/>
      <c r="N686" s="8">
        <v>9</v>
      </c>
      <c r="O686" s="8">
        <v>1</v>
      </c>
      <c r="P686" s="8">
        <v>107578</v>
      </c>
      <c r="Q686" s="8">
        <v>177936</v>
      </c>
      <c r="R686" s="8">
        <f>(Таблица2[[#This Row],[Кредитный рейтинг]]-MIN(F:F))/(MAX(F:F)-MIN(F:F))</f>
        <v>0.8606060606060606</v>
      </c>
      <c r="S686">
        <f>(Таблица2[[#This Row],[Срок кредитной истории (лет)]]-MIN(L:L))/(MAX(L:L)-MIN(L:L))</f>
        <v>0.41885964912280704</v>
      </c>
      <c r="T686" s="8">
        <f>(Таблица2[[#This Row],[Срок с последнего нарушения кредитного договора (мес.)]]-MIN(M:M))/(MAX(M:M)-MIN(M:M))</f>
        <v>0</v>
      </c>
      <c r="U686">
        <f>(Таблица2[[#This Row],[Количество кредитных карт]]-MIN(N:N))/(MAX(N:N)-MIN(N:N))</f>
        <v>0.17073170731707318</v>
      </c>
      <c r="V686" s="37">
        <f>(Таблица2[[#This Row],[Число нарушений кредитных договоров]]-MIN(O:O))/(MAX(O:O)-MIN(O:O))</f>
        <v>0.14285714285714285</v>
      </c>
      <c r="W686" s="37">
        <f>((Таблица2[[#This Row],[Размер кредита]]-AVERAGE(D:D)))/STDEV(D:D)</f>
        <v>-0.95071652158962738</v>
      </c>
      <c r="X686" s="37">
        <f>((Таблица2[[#This Row],[Годовой доход]]-AVERAGE(G:G)))/STDEV(G:G)</f>
        <v>-0.57299786793006779</v>
      </c>
      <c r="Y686" s="38">
        <f>(Таблица2[[#This Row],[Годовой доход]]-AVERAGE(G:G))/STDEV(G:G)</f>
        <v>-0.57299786793006779</v>
      </c>
      <c r="Z686" s="38">
        <f>(Таблица2[[#This Row],[Текущий баланс кредитов]]-AVERAGE(P:P))/STDEV(P:P)</f>
        <v>-0.56035836849050058</v>
      </c>
      <c r="AA686" s="38">
        <f>(Таблица2[[#This Row],[Максимальный выданный кредит]]-AVERAGE(Q:Q))/STDEV(Q:Q)</f>
        <v>-0.13238543560205296</v>
      </c>
    </row>
    <row r="687" spans="1:27" x14ac:dyDescent="0.2">
      <c r="A687" s="8">
        <v>1017</v>
      </c>
      <c r="B687" s="8" t="s">
        <v>977</v>
      </c>
      <c r="C687" s="8" t="s">
        <v>16</v>
      </c>
      <c r="D687" s="21">
        <v>218900</v>
      </c>
      <c r="E687" s="8" t="s">
        <v>17</v>
      </c>
      <c r="F687" s="8">
        <v>748</v>
      </c>
      <c r="G687" s="22">
        <v>1890500</v>
      </c>
      <c r="H687" s="8" t="s">
        <v>74</v>
      </c>
      <c r="I687" s="8" t="s">
        <v>32</v>
      </c>
      <c r="J687" s="8" t="s">
        <v>23</v>
      </c>
      <c r="K687" s="23">
        <v>12745.2</v>
      </c>
      <c r="L687">
        <v>28.3</v>
      </c>
      <c r="M687" s="8">
        <v>39</v>
      </c>
      <c r="N687" s="8">
        <v>9</v>
      </c>
      <c r="O687" s="8">
        <v>0</v>
      </c>
      <c r="P687" s="8">
        <v>171551</v>
      </c>
      <c r="Q687" s="8">
        <v>928180</v>
      </c>
      <c r="R687" s="8">
        <f>(Таблица2[[#This Row],[Кредитный рейтинг]]-MIN(F:F))/(MAX(F:F)-MIN(F:F))</f>
        <v>0.98181818181818181</v>
      </c>
      <c r="S687">
        <f>(Таблица2[[#This Row],[Срок кредитной истории (лет)]]-MIN(L:L))/(MAX(L:L)-MIN(L:L))</f>
        <v>0.52192982456140347</v>
      </c>
      <c r="T687" s="8">
        <f>(Таблица2[[#This Row],[Срок с последнего нарушения кредитного договора (мес.)]]-MIN(M:M))/(MAX(M:M)-MIN(M:M))</f>
        <v>0.47560975609756095</v>
      </c>
      <c r="U687">
        <f>(Таблица2[[#This Row],[Количество кредитных карт]]-MIN(N:N))/(MAX(N:N)-MIN(N:N))</f>
        <v>0.17073170731707318</v>
      </c>
      <c r="V687" s="37">
        <f>(Таблица2[[#This Row],[Число нарушений кредитных договоров]]-MIN(O:O))/(MAX(O:O)-MIN(O:O))</f>
        <v>0</v>
      </c>
      <c r="W687" s="37">
        <f>((Таблица2[[#This Row],[Размер кредита]]-AVERAGE(D:D)))/STDEV(D:D)</f>
        <v>-0.49136088038240167</v>
      </c>
      <c r="X687" s="37">
        <f>((Таблица2[[#This Row],[Годовой доход]]-AVERAGE(G:G)))/STDEV(G:G)</f>
        <v>0.65144986013663897</v>
      </c>
      <c r="Y687" s="38">
        <f>(Таблица2[[#This Row],[Годовой доход]]-AVERAGE(G:G))/STDEV(G:G)</f>
        <v>0.65144986013663897</v>
      </c>
      <c r="Z687" s="38">
        <f>(Таблица2[[#This Row],[Текущий баланс кредитов]]-AVERAGE(P:P))/STDEV(P:P)</f>
        <v>-0.34275117636757646</v>
      </c>
      <c r="AA687" s="38">
        <f>(Таблица2[[#This Row],[Максимальный выданный кредит]]-AVERAGE(Q:Q))/STDEV(Q:Q)</f>
        <v>5.5103922652326859E-2</v>
      </c>
    </row>
    <row r="688" spans="1:27" x14ac:dyDescent="0.2">
      <c r="A688" s="8">
        <v>1018</v>
      </c>
      <c r="B688" s="8" t="s">
        <v>978</v>
      </c>
      <c r="C688" s="8" t="s">
        <v>16</v>
      </c>
      <c r="D688" s="21">
        <v>510334</v>
      </c>
      <c r="E688" s="8" t="s">
        <v>28</v>
      </c>
      <c r="F688" s="8">
        <v>718</v>
      </c>
      <c r="G688" s="22">
        <v>900239</v>
      </c>
      <c r="H688" s="8" t="s">
        <v>74</v>
      </c>
      <c r="I688" s="8" t="s">
        <v>32</v>
      </c>
      <c r="J688" s="8" t="s">
        <v>23</v>
      </c>
      <c r="K688" s="23">
        <v>15266.5</v>
      </c>
      <c r="L688">
        <v>15.6</v>
      </c>
      <c r="M688" s="8"/>
      <c r="N688" s="8">
        <v>8</v>
      </c>
      <c r="O688" s="8">
        <v>0</v>
      </c>
      <c r="P688" s="8">
        <v>361665</v>
      </c>
      <c r="Q688" s="8">
        <v>549582</v>
      </c>
      <c r="R688" s="8">
        <f>(Таблица2[[#This Row],[Кредитный рейтинг]]-MIN(F:F))/(MAX(F:F)-MIN(F:F))</f>
        <v>0.8</v>
      </c>
      <c r="S688">
        <f>(Таблица2[[#This Row],[Срок кредитной истории (лет)]]-MIN(L:L))/(MAX(L:L)-MIN(L:L))</f>
        <v>0.24342105263157893</v>
      </c>
      <c r="T688" s="8">
        <f>(Таблица2[[#This Row],[Срок с последнего нарушения кредитного договора (мес.)]]-MIN(M:M))/(MAX(M:M)-MIN(M:M))</f>
        <v>0</v>
      </c>
      <c r="U688">
        <f>(Таблица2[[#This Row],[Количество кредитных карт]]-MIN(N:N))/(MAX(N:N)-MIN(N:N))</f>
        <v>0.14634146341463414</v>
      </c>
      <c r="V688" s="37">
        <f>(Таблица2[[#This Row],[Число нарушений кредитных договоров]]-MIN(O:O))/(MAX(O:O)-MIN(O:O))</f>
        <v>0</v>
      </c>
      <c r="W688" s="37">
        <f>((Таблица2[[#This Row],[Размер кредита]]-AVERAGE(D:D)))/STDEV(D:D)</f>
        <v>1.0665203738603324</v>
      </c>
      <c r="X688" s="37">
        <f>((Таблица2[[#This Row],[Годовой доход]]-AVERAGE(G:G)))/STDEV(G:G)</f>
        <v>-0.54902025158474355</v>
      </c>
      <c r="Y688" s="38">
        <f>(Таблица2[[#This Row],[Годовой доход]]-AVERAGE(G:G))/STDEV(G:G)</f>
        <v>-0.54902025158474355</v>
      </c>
      <c r="Z688" s="38">
        <f>(Таблица2[[#This Row],[Текущий баланс кредитов]]-AVERAGE(P:P))/STDEV(P:P)</f>
        <v>0.30393060693565449</v>
      </c>
      <c r="AA688" s="38">
        <f>(Таблица2[[#This Row],[Максимальный выданный кредит]]-AVERAGE(Q:Q))/STDEV(Q:Q)</f>
        <v>-3.9509424547239803E-2</v>
      </c>
    </row>
    <row r="689" spans="1:27" x14ac:dyDescent="0.2">
      <c r="A689" s="7">
        <v>1019</v>
      </c>
      <c r="B689" s="7" t="s">
        <v>979</v>
      </c>
      <c r="C689" s="7" t="s">
        <v>16</v>
      </c>
      <c r="D689" s="18">
        <v>759308</v>
      </c>
      <c r="E689" s="7" t="s">
        <v>17</v>
      </c>
      <c r="F689" s="7">
        <v>680</v>
      </c>
      <c r="G689" s="19">
        <v>2950909</v>
      </c>
      <c r="H689" s="7" t="s">
        <v>37</v>
      </c>
      <c r="I689" s="7" t="s">
        <v>19</v>
      </c>
      <c r="J689" s="7" t="s">
        <v>20</v>
      </c>
      <c r="K689" s="20">
        <v>30738.77</v>
      </c>
      <c r="L689">
        <v>9</v>
      </c>
      <c r="M689" s="7"/>
      <c r="N689" s="7">
        <v>14</v>
      </c>
      <c r="O689" s="7">
        <v>0</v>
      </c>
      <c r="P689" s="7">
        <v>692075</v>
      </c>
      <c r="Q689" s="7">
        <v>1282138</v>
      </c>
      <c r="R689" s="8">
        <f>(Таблица2[[#This Row],[Кредитный рейтинг]]-MIN(F:F))/(MAX(F:F)-MIN(F:F))</f>
        <v>0.5696969696969697</v>
      </c>
      <c r="S689">
        <f>(Таблица2[[#This Row],[Срок кредитной истории (лет)]]-MIN(L:L))/(MAX(L:L)-MIN(L:L))</f>
        <v>9.8684210526315791E-2</v>
      </c>
      <c r="T689" s="8">
        <f>(Таблица2[[#This Row],[Срок с последнего нарушения кредитного договора (мес.)]]-MIN(M:M))/(MAX(M:M)-MIN(M:M))</f>
        <v>0</v>
      </c>
      <c r="U689">
        <f>(Таблица2[[#This Row],[Количество кредитных карт]]-MIN(N:N))/(MAX(N:N)-MIN(N:N))</f>
        <v>0.29268292682926828</v>
      </c>
      <c r="V689" s="37">
        <f>(Таблица2[[#This Row],[Число нарушений кредитных договоров]]-MIN(O:O))/(MAX(O:O)-MIN(O:O))</f>
        <v>0</v>
      </c>
      <c r="W689" s="37">
        <f>((Таблица2[[#This Row],[Размер кредита]]-AVERAGE(D:D)))/STDEV(D:D)</f>
        <v>2.3974286666258662</v>
      </c>
      <c r="X689" s="37">
        <f>((Таблица2[[#This Row],[Годовой доход]]-AVERAGE(G:G)))/STDEV(G:G)</f>
        <v>1.9369587418358671</v>
      </c>
      <c r="Y689" s="38">
        <f>(Таблица2[[#This Row],[Годовой доход]]-AVERAGE(G:G))/STDEV(G:G)</f>
        <v>1.9369587418358671</v>
      </c>
      <c r="Z689" s="38">
        <f>(Таблица2[[#This Row],[Текущий баланс кредитов]]-AVERAGE(P:P))/STDEV(P:P)</f>
        <v>1.4278358849331747</v>
      </c>
      <c r="AA689" s="38">
        <f>(Таблица2[[#This Row],[Максимальный выданный кредит]]-AVERAGE(Q:Q))/STDEV(Q:Q)</f>
        <v>0.14355962275656464</v>
      </c>
    </row>
    <row r="690" spans="1:27" x14ac:dyDescent="0.2">
      <c r="A690" s="7">
        <v>1020</v>
      </c>
      <c r="B690" s="7" t="s">
        <v>981</v>
      </c>
      <c r="C690" s="7" t="s">
        <v>16</v>
      </c>
      <c r="D690" s="18">
        <v>132550</v>
      </c>
      <c r="E690" s="7" t="s">
        <v>17</v>
      </c>
      <c r="F690" s="7">
        <v>654</v>
      </c>
      <c r="G690" s="19">
        <v>622478</v>
      </c>
      <c r="H690" s="7" t="s">
        <v>31</v>
      </c>
      <c r="I690" s="7" t="s">
        <v>32</v>
      </c>
      <c r="J690" s="7" t="s">
        <v>23</v>
      </c>
      <c r="K690" s="20">
        <v>14213.14</v>
      </c>
      <c r="L690">
        <v>14.7</v>
      </c>
      <c r="M690" s="7">
        <v>19</v>
      </c>
      <c r="N690" s="7">
        <v>14</v>
      </c>
      <c r="O690" s="7">
        <v>1</v>
      </c>
      <c r="P690" s="7">
        <v>178391</v>
      </c>
      <c r="Q690" s="7">
        <v>320760</v>
      </c>
      <c r="R690" s="8">
        <f>(Таблица2[[#This Row],[Кредитный рейтинг]]-MIN(F:F))/(MAX(F:F)-MIN(F:F))</f>
        <v>0.41212121212121211</v>
      </c>
      <c r="S690">
        <f>(Таблица2[[#This Row],[Срок кредитной истории (лет)]]-MIN(L:L))/(MAX(L:L)-MIN(L:L))</f>
        <v>0.22368421052631576</v>
      </c>
      <c r="T690" s="8">
        <f>(Таблица2[[#This Row],[Срок с последнего нарушения кредитного договора (мес.)]]-MIN(M:M))/(MAX(M:M)-MIN(M:M))</f>
        <v>0.23170731707317074</v>
      </c>
      <c r="U690">
        <f>(Таблица2[[#This Row],[Количество кредитных карт]]-MIN(N:N))/(MAX(N:N)-MIN(N:N))</f>
        <v>0.29268292682926828</v>
      </c>
      <c r="V690" s="37">
        <f>(Таблица2[[#This Row],[Число нарушений кредитных договоров]]-MIN(O:O))/(MAX(O:O)-MIN(O:O))</f>
        <v>0.14285714285714285</v>
      </c>
      <c r="W690" s="37">
        <f>((Таблица2[[#This Row],[Размер кредита]]-AVERAGE(D:D)))/STDEV(D:D)</f>
        <v>-0.95295097043318533</v>
      </c>
      <c r="X690" s="37">
        <f>((Таблица2[[#This Row],[Годовой доход]]-AVERAGE(G:G)))/STDEV(G:G)</f>
        <v>-0.8857433768030879</v>
      </c>
      <c r="Y690" s="38">
        <f>(Таблица2[[#This Row],[Годовой доход]]-AVERAGE(G:G))/STDEV(G:G)</f>
        <v>-0.8857433768030879</v>
      </c>
      <c r="Z690" s="38">
        <f>(Таблица2[[#This Row],[Текущий баланс кредитов]]-AVERAGE(P:P))/STDEV(P:P)</f>
        <v>-0.31948459211920915</v>
      </c>
      <c r="AA690" s="38">
        <f>(Таблица2[[#This Row],[Максимальный выданный кредит]]-AVERAGE(Q:Q))/STDEV(Q:Q)</f>
        <v>-9.6693074045914498E-2</v>
      </c>
    </row>
    <row r="691" spans="1:27" x14ac:dyDescent="0.2">
      <c r="A691" s="7">
        <v>1021</v>
      </c>
      <c r="B691" s="7" t="s">
        <v>982</v>
      </c>
      <c r="C691" s="7" t="s">
        <v>16</v>
      </c>
      <c r="D691" s="18">
        <v>307538</v>
      </c>
      <c r="E691" s="7" t="s">
        <v>17</v>
      </c>
      <c r="F691" s="7">
        <v>739</v>
      </c>
      <c r="G691" s="19">
        <v>1043442</v>
      </c>
      <c r="H691" s="7" t="s">
        <v>79</v>
      </c>
      <c r="I691" s="7" t="s">
        <v>32</v>
      </c>
      <c r="J691" s="7" t="s">
        <v>23</v>
      </c>
      <c r="K691" s="20">
        <v>22259.83</v>
      </c>
      <c r="L691">
        <v>34.299999999999997</v>
      </c>
      <c r="M691" s="7"/>
      <c r="N691" s="7">
        <v>10</v>
      </c>
      <c r="O691" s="7">
        <v>0</v>
      </c>
      <c r="P691" s="7">
        <v>170525</v>
      </c>
      <c r="Q691" s="7">
        <v>399674</v>
      </c>
      <c r="R691" s="8">
        <f>(Таблица2[[#This Row],[Кредитный рейтинг]]-MIN(F:F))/(MAX(F:F)-MIN(F:F))</f>
        <v>0.92727272727272725</v>
      </c>
      <c r="S691">
        <f>(Таблица2[[#This Row],[Срок кредитной истории (лет)]]-MIN(L:L))/(MAX(L:L)-MIN(L:L))</f>
        <v>0.65350877192982448</v>
      </c>
      <c r="T691" s="8">
        <f>(Таблица2[[#This Row],[Срок с последнего нарушения кредитного договора (мес.)]]-MIN(M:M))/(MAX(M:M)-MIN(M:M))</f>
        <v>0</v>
      </c>
      <c r="U691">
        <f>(Таблица2[[#This Row],[Количество кредитных карт]]-MIN(N:N))/(MAX(N:N)-MIN(N:N))</f>
        <v>0.1951219512195122</v>
      </c>
      <c r="V691" s="37">
        <f>(Таблица2[[#This Row],[Число нарушений кредитных договоров]]-MIN(O:O))/(MAX(O:O)-MIN(O:O))</f>
        <v>0</v>
      </c>
      <c r="W691" s="37">
        <f>((Таблица2[[#This Row],[Размер кредита]]-AVERAGE(D:D)))/STDEV(D:D)</f>
        <v>-1.7540122977406133E-2</v>
      </c>
      <c r="X691" s="37">
        <f>((Таблица2[[#This Row],[Годовой доход]]-AVERAGE(G:G)))/STDEV(G:G)</f>
        <v>-0.37541862392411957</v>
      </c>
      <c r="Y691" s="38">
        <f>(Таблица2[[#This Row],[Годовой доход]]-AVERAGE(G:G))/STDEV(G:G)</f>
        <v>-0.37541862392411957</v>
      </c>
      <c r="Z691" s="38">
        <f>(Таблица2[[#This Row],[Текущий баланс кредитов]]-AVERAGE(P:P))/STDEV(P:P)</f>
        <v>-0.34624116400483151</v>
      </c>
      <c r="AA691" s="38">
        <f>(Таблица2[[#This Row],[Максимальный выданный кредит]]-AVERAGE(Q:Q))/STDEV(Q:Q)</f>
        <v>-7.6972109643285311E-2</v>
      </c>
    </row>
    <row r="692" spans="1:27" x14ac:dyDescent="0.2">
      <c r="A692" s="8">
        <v>1022</v>
      </c>
      <c r="B692" s="8" t="s">
        <v>983</v>
      </c>
      <c r="C692" s="8" t="s">
        <v>34</v>
      </c>
      <c r="D692" s="21">
        <v>582912</v>
      </c>
      <c r="E692" s="8" t="s">
        <v>28</v>
      </c>
      <c r="F692" s="8">
        <v>685</v>
      </c>
      <c r="G692" s="22">
        <v>1411472</v>
      </c>
      <c r="H692" s="8" t="s">
        <v>79</v>
      </c>
      <c r="I692" s="8" t="s">
        <v>19</v>
      </c>
      <c r="J692" s="8" t="s">
        <v>23</v>
      </c>
      <c r="K692" s="23">
        <v>10162.530000000001</v>
      </c>
      <c r="L692">
        <v>11.9</v>
      </c>
      <c r="M692" s="8">
        <v>48</v>
      </c>
      <c r="N692" s="8">
        <v>12</v>
      </c>
      <c r="O692" s="8">
        <v>0</v>
      </c>
      <c r="P692" s="8">
        <v>373255</v>
      </c>
      <c r="Q692" s="8">
        <v>1445422</v>
      </c>
      <c r="R692" s="8">
        <f>(Таблица2[[#This Row],[Кредитный рейтинг]]-MIN(F:F))/(MAX(F:F)-MIN(F:F))</f>
        <v>0.6</v>
      </c>
      <c r="S692">
        <f>(Таблица2[[#This Row],[Срок кредитной истории (лет)]]-MIN(L:L))/(MAX(L:L)-MIN(L:L))</f>
        <v>0.16228070175438597</v>
      </c>
      <c r="T692" s="8">
        <f>(Таблица2[[#This Row],[Срок с последнего нарушения кредитного договора (мес.)]]-MIN(M:M))/(MAX(M:M)-MIN(M:M))</f>
        <v>0.58536585365853655</v>
      </c>
      <c r="U692">
        <f>(Таблица2[[#This Row],[Количество кредитных карт]]-MIN(N:N))/(MAX(N:N)-MIN(N:N))</f>
        <v>0.24390243902439024</v>
      </c>
      <c r="V692" s="37">
        <f>(Таблица2[[#This Row],[Число нарушений кредитных договоров]]-MIN(O:O))/(MAX(O:O)-MIN(O:O))</f>
        <v>0</v>
      </c>
      <c r="W692" s="37">
        <f>((Таблица2[[#This Row],[Размер кредита]]-AVERAGE(D:D)))/STDEV(D:D)</f>
        <v>1.454491254644418</v>
      </c>
      <c r="X692" s="37">
        <f>((Таблица2[[#This Row],[Годовой доход]]-AVERAGE(G:G)))/STDEV(G:G)</f>
        <v>7.0735486170916392E-2</v>
      </c>
      <c r="Y692" s="38">
        <f>(Таблица2[[#This Row],[Годовой доход]]-AVERAGE(G:G))/STDEV(G:G)</f>
        <v>7.0735486170916392E-2</v>
      </c>
      <c r="Z692" s="38">
        <f>(Таблица2[[#This Row],[Текущий баланс кредитов]]-AVERAGE(P:P))/STDEV(P:P)</f>
        <v>0.34335454135649912</v>
      </c>
      <c r="AA692" s="38">
        <f>(Таблица2[[#This Row],[Максимальный выданный кредит]]-AVERAGE(Q:Q))/STDEV(Q:Q)</f>
        <v>0.18436503056150297</v>
      </c>
    </row>
    <row r="693" spans="1:27" x14ac:dyDescent="0.2">
      <c r="A693" s="7">
        <v>1023</v>
      </c>
      <c r="B693" s="7" t="s">
        <v>984</v>
      </c>
      <c r="C693" s="7" t="s">
        <v>16</v>
      </c>
      <c r="D693" s="18">
        <v>98252</v>
      </c>
      <c r="E693" s="7" t="s">
        <v>17</v>
      </c>
      <c r="F693" s="7">
        <v>725</v>
      </c>
      <c r="G693" s="19">
        <v>1602897</v>
      </c>
      <c r="H693" s="7" t="s">
        <v>22</v>
      </c>
      <c r="I693" s="7" t="s">
        <v>19</v>
      </c>
      <c r="J693" s="7" t="s">
        <v>20</v>
      </c>
      <c r="K693" s="20">
        <v>34328.629999999997</v>
      </c>
      <c r="L693">
        <v>12.8</v>
      </c>
      <c r="M693" s="7"/>
      <c r="N693" s="7">
        <v>15</v>
      </c>
      <c r="O693" s="7">
        <v>0</v>
      </c>
      <c r="P693" s="7">
        <v>335825</v>
      </c>
      <c r="Q693" s="7">
        <v>430144</v>
      </c>
      <c r="R693" s="8">
        <f>(Таблица2[[#This Row],[Кредитный рейтинг]]-MIN(F:F))/(MAX(F:F)-MIN(F:F))</f>
        <v>0.84242424242424241</v>
      </c>
      <c r="S693">
        <f>(Таблица2[[#This Row],[Срок кредитной истории (лет)]]-MIN(L:L))/(MAX(L:L)-MIN(L:L))</f>
        <v>0.18201754385964913</v>
      </c>
      <c r="T693" s="8">
        <f>(Таблица2[[#This Row],[Срок с последнего нарушения кредитного договора (мес.)]]-MIN(M:M))/(MAX(M:M)-MIN(M:M))</f>
        <v>0</v>
      </c>
      <c r="U693">
        <f>(Таблица2[[#This Row],[Количество кредитных карт]]-MIN(N:N))/(MAX(N:N)-MIN(N:N))</f>
        <v>0.31707317073170732</v>
      </c>
      <c r="V693" s="37">
        <f>(Таблица2[[#This Row],[Число нарушений кредитных договоров]]-MIN(O:O))/(MAX(O:O)-MIN(O:O))</f>
        <v>0</v>
      </c>
      <c r="W693" s="37">
        <f>((Таблица2[[#This Row],[Размер кредита]]-AVERAGE(D:D)))/STDEV(D:D)</f>
        <v>-1.1362933781756495</v>
      </c>
      <c r="X693" s="37">
        <f>((Таблица2[[#This Row],[Годовой доход]]-AVERAGE(G:G)))/STDEV(G:G)</f>
        <v>0.30279550987806597</v>
      </c>
      <c r="Y693" s="38">
        <f>(Таблица2[[#This Row],[Годовой доход]]-AVERAGE(G:G))/STDEV(G:G)</f>
        <v>0.30279550987806597</v>
      </c>
      <c r="Z693" s="38">
        <f>(Таблица2[[#This Row],[Текущий баланс кредитов]]-AVERAGE(P:P))/STDEV(P:P)</f>
        <v>0.21603462199737808</v>
      </c>
      <c r="AA693" s="38">
        <f>(Таблица2[[#This Row],[Максимальный выданный кредит]]-AVERAGE(Q:Q))/STDEV(Q:Q)</f>
        <v>-6.9357519262008088E-2</v>
      </c>
    </row>
    <row r="694" spans="1:27" x14ac:dyDescent="0.2">
      <c r="A694" s="8">
        <v>1025</v>
      </c>
      <c r="B694" s="8" t="s">
        <v>986</v>
      </c>
      <c r="C694" s="8" t="s">
        <v>16</v>
      </c>
      <c r="D694" s="21">
        <v>751300</v>
      </c>
      <c r="E694" s="8" t="s">
        <v>17</v>
      </c>
      <c r="F694" s="8">
        <v>716</v>
      </c>
      <c r="G694" s="22">
        <v>3614978</v>
      </c>
      <c r="H694" s="8" t="s">
        <v>79</v>
      </c>
      <c r="I694" s="8" t="s">
        <v>19</v>
      </c>
      <c r="J694" s="8" t="s">
        <v>23</v>
      </c>
      <c r="K694" s="23">
        <v>72600.710000000006</v>
      </c>
      <c r="L694">
        <v>24</v>
      </c>
      <c r="M694" s="8">
        <v>69</v>
      </c>
      <c r="N694" s="8">
        <v>29</v>
      </c>
      <c r="O694" s="8">
        <v>0</v>
      </c>
      <c r="P694" s="8">
        <v>957752</v>
      </c>
      <c r="Q694" s="8">
        <v>2128522</v>
      </c>
      <c r="R694" s="8">
        <f>(Таблица2[[#This Row],[Кредитный рейтинг]]-MIN(F:F))/(MAX(F:F)-MIN(F:F))</f>
        <v>0.78787878787878785</v>
      </c>
      <c r="S694">
        <f>(Таблица2[[#This Row],[Срок кредитной истории (лет)]]-MIN(L:L))/(MAX(L:L)-MIN(L:L))</f>
        <v>0.42763157894736842</v>
      </c>
      <c r="T694" s="8">
        <f>(Таблица2[[#This Row],[Срок с последнего нарушения кредитного договора (мес.)]]-MIN(M:M))/(MAX(M:M)-MIN(M:M))</f>
        <v>0.84146341463414631</v>
      </c>
      <c r="U694">
        <f>(Таблица2[[#This Row],[Количество кредитных карт]]-MIN(N:N))/(MAX(N:N)-MIN(N:N))</f>
        <v>0.65853658536585369</v>
      </c>
      <c r="V694" s="37">
        <f>(Таблица2[[#This Row],[Число нарушений кредитных договоров]]-MIN(O:O))/(MAX(O:O)-MIN(O:O))</f>
        <v>0</v>
      </c>
      <c r="W694" s="37">
        <f>((Таблица2[[#This Row],[Размер кредита]]-AVERAGE(D:D)))/STDEV(D:D)</f>
        <v>2.3546213308861246</v>
      </c>
      <c r="X694" s="37">
        <f>((Таблица2[[#This Row],[Годовой доход]]-AVERAGE(G:G)))/STDEV(G:G)</f>
        <v>2.7419939665096718</v>
      </c>
      <c r="Y694" s="38">
        <f>(Таблица2[[#This Row],[Годовой доход]]-AVERAGE(G:G))/STDEV(G:G)</f>
        <v>2.7419939665096718</v>
      </c>
      <c r="Z694" s="38">
        <f>(Таблица2[[#This Row],[Текущий баланс кредитов]]-AVERAGE(P:P))/STDEV(P:P)</f>
        <v>2.3315487947801743</v>
      </c>
      <c r="AA694" s="38">
        <f>(Таблица2[[#This Row],[Максимальный выданный кредит]]-AVERAGE(Q:Q))/STDEV(Q:Q)</f>
        <v>0.35507480048111156</v>
      </c>
    </row>
    <row r="695" spans="1:27" x14ac:dyDescent="0.2">
      <c r="A695" s="7">
        <v>1026</v>
      </c>
      <c r="B695" s="7" t="s">
        <v>987</v>
      </c>
      <c r="C695" s="7" t="s">
        <v>16</v>
      </c>
      <c r="D695" s="18">
        <v>248248</v>
      </c>
      <c r="E695" s="7" t="s">
        <v>17</v>
      </c>
      <c r="F695" s="7">
        <v>710</v>
      </c>
      <c r="G695" s="19">
        <v>618089</v>
      </c>
      <c r="H695" s="7" t="s">
        <v>22</v>
      </c>
      <c r="I695" s="7" t="s">
        <v>32</v>
      </c>
      <c r="J695" s="7" t="s">
        <v>78</v>
      </c>
      <c r="K695" s="20">
        <v>6953.62</v>
      </c>
      <c r="L695">
        <v>19.600000000000001</v>
      </c>
      <c r="M695" s="7">
        <v>77</v>
      </c>
      <c r="N695" s="7">
        <v>6</v>
      </c>
      <c r="O695" s="7">
        <v>0</v>
      </c>
      <c r="P695" s="7">
        <v>51585</v>
      </c>
      <c r="Q695" s="7">
        <v>136378</v>
      </c>
      <c r="R695" s="8">
        <f>(Таблица2[[#This Row],[Кредитный рейтинг]]-MIN(F:F))/(MAX(F:F)-MIN(F:F))</f>
        <v>0.75151515151515147</v>
      </c>
      <c r="S695">
        <f>(Таблица2[[#This Row],[Срок кредитной истории (лет)]]-MIN(L:L))/(MAX(L:L)-MIN(L:L))</f>
        <v>0.33114035087719301</v>
      </c>
      <c r="T695" s="8">
        <f>(Таблица2[[#This Row],[Срок с последнего нарушения кредитного договора (мес.)]]-MIN(M:M))/(MAX(M:M)-MIN(M:M))</f>
        <v>0.93902439024390238</v>
      </c>
      <c r="U695">
        <f>(Таблица2[[#This Row],[Количество кредитных карт]]-MIN(N:N))/(MAX(N:N)-MIN(N:N))</f>
        <v>9.7560975609756101E-2</v>
      </c>
      <c r="V695" s="37">
        <f>(Таблица2[[#This Row],[Число нарушений кредитных договоров]]-MIN(O:O))/(MAX(O:O)-MIN(O:O))</f>
        <v>0</v>
      </c>
      <c r="W695" s="37">
        <f>((Таблица2[[#This Row],[Размер кредита]]-AVERAGE(D:D)))/STDEV(D:D)</f>
        <v>-0.33447905105049203</v>
      </c>
      <c r="X695" s="37">
        <f>((Таблица2[[#This Row],[Годовой доход]]-AVERAGE(G:G)))/STDEV(G:G)</f>
        <v>-0.89106405823994661</v>
      </c>
      <c r="Y695" s="38">
        <f>(Таблица2[[#This Row],[Годовой доход]]-AVERAGE(G:G))/STDEV(G:G)</f>
        <v>-0.89106405823994661</v>
      </c>
      <c r="Z695" s="38">
        <f>(Таблица2[[#This Row],[Текущий баланс кредитов]]-AVERAGE(P:P))/STDEV(P:P)</f>
        <v>-0.75082121232366283</v>
      </c>
      <c r="AA695" s="38">
        <f>(Таблица2[[#This Row],[Максимальный выданный кредит]]-AVERAGE(Q:Q))/STDEV(Q:Q)</f>
        <v>-0.14277096717622817</v>
      </c>
    </row>
    <row r="696" spans="1:27" x14ac:dyDescent="0.2">
      <c r="A696" s="7">
        <v>1027</v>
      </c>
      <c r="B696" s="7" t="s">
        <v>988</v>
      </c>
      <c r="C696" s="7" t="s">
        <v>16</v>
      </c>
      <c r="D696" s="18">
        <v>82126</v>
      </c>
      <c r="E696" s="7" t="s">
        <v>17</v>
      </c>
      <c r="F696" s="7">
        <v>717</v>
      </c>
      <c r="G696" s="19">
        <v>2015672</v>
      </c>
      <c r="H696" s="7" t="s">
        <v>74</v>
      </c>
      <c r="I696" s="7" t="s">
        <v>32</v>
      </c>
      <c r="J696" s="7" t="s">
        <v>23</v>
      </c>
      <c r="K696" s="20">
        <v>23180.38</v>
      </c>
      <c r="L696">
        <v>12.8</v>
      </c>
      <c r="M696" s="7"/>
      <c r="N696" s="7">
        <v>8</v>
      </c>
      <c r="O696" s="7">
        <v>0</v>
      </c>
      <c r="P696" s="7">
        <v>157016</v>
      </c>
      <c r="Q696" s="7">
        <v>242088</v>
      </c>
      <c r="R696" s="8">
        <f>(Таблица2[[#This Row],[Кредитный рейтинг]]-MIN(F:F))/(MAX(F:F)-MIN(F:F))</f>
        <v>0.79393939393939394</v>
      </c>
      <c r="S696">
        <f>(Таблица2[[#This Row],[Срок кредитной истории (лет)]]-MIN(L:L))/(MAX(L:L)-MIN(L:L))</f>
        <v>0.18201754385964913</v>
      </c>
      <c r="T696" s="8">
        <f>(Таблица2[[#This Row],[Срок с последнего нарушения кредитного договора (мес.)]]-MIN(M:M))/(MAX(M:M)-MIN(M:M))</f>
        <v>0</v>
      </c>
      <c r="U696">
        <f>(Таблица2[[#This Row],[Количество кредитных карт]]-MIN(N:N))/(MAX(N:N)-MIN(N:N))</f>
        <v>0.14634146341463414</v>
      </c>
      <c r="V696" s="37">
        <f>(Таблица2[[#This Row],[Число нарушений кредитных договоров]]-MIN(O:O))/(MAX(O:O)-MIN(O:O))</f>
        <v>0</v>
      </c>
      <c r="W696" s="37">
        <f>((Таблица2[[#This Row],[Размер кредита]]-AVERAGE(D:D)))/STDEV(D:D)</f>
        <v>-1.2224960625087002</v>
      </c>
      <c r="X696" s="37">
        <f>((Таблица2[[#This Row],[Годовой доход]]-AVERAGE(G:G)))/STDEV(G:G)</f>
        <v>0.80319293072549269</v>
      </c>
      <c r="Y696" s="38">
        <f>(Таблица2[[#This Row],[Годовой доход]]-AVERAGE(G:G))/STDEV(G:G)</f>
        <v>0.80319293072549269</v>
      </c>
      <c r="Z696" s="38">
        <f>(Таблица2[[#This Row],[Текущий баланс кредитов]]-AVERAGE(P:P))/STDEV(P:P)</f>
        <v>-0.39219266789535695</v>
      </c>
      <c r="AA696" s="38">
        <f>(Таблица2[[#This Row],[Максимальный выданный кредит]]-AVERAGE(Q:Q))/STDEV(Q:Q)</f>
        <v>-0.11635356155742883</v>
      </c>
    </row>
    <row r="697" spans="1:27" x14ac:dyDescent="0.2">
      <c r="A697" s="8">
        <v>1029</v>
      </c>
      <c r="B697" s="8" t="s">
        <v>989</v>
      </c>
      <c r="C697" s="8" t="s">
        <v>34</v>
      </c>
      <c r="D697" s="21">
        <v>523204</v>
      </c>
      <c r="E697" s="8" t="s">
        <v>28</v>
      </c>
      <c r="F697" s="8">
        <v>739</v>
      </c>
      <c r="G697" s="22">
        <v>1694439</v>
      </c>
      <c r="H697" s="8" t="s">
        <v>22</v>
      </c>
      <c r="I697" s="8" t="s">
        <v>19</v>
      </c>
      <c r="J697" s="8" t="s">
        <v>23</v>
      </c>
      <c r="K697" s="23">
        <v>28240.65</v>
      </c>
      <c r="L697">
        <v>18.5</v>
      </c>
      <c r="M697" s="8"/>
      <c r="N697" s="8">
        <v>10</v>
      </c>
      <c r="O697" s="8">
        <v>0</v>
      </c>
      <c r="P697" s="8">
        <v>339055</v>
      </c>
      <c r="Q697" s="8">
        <v>594836</v>
      </c>
      <c r="R697" s="8">
        <f>(Таблица2[[#This Row],[Кредитный рейтинг]]-MIN(F:F))/(MAX(F:F)-MIN(F:F))</f>
        <v>0.92727272727272725</v>
      </c>
      <c r="S697">
        <f>(Таблица2[[#This Row],[Срок кредитной истории (лет)]]-MIN(L:L))/(MAX(L:L)-MIN(L:L))</f>
        <v>0.30701754385964913</v>
      </c>
      <c r="T697" s="8">
        <f>(Таблица2[[#This Row],[Срок с последнего нарушения кредитного договора (мес.)]]-MIN(M:M))/(MAX(M:M)-MIN(M:M))</f>
        <v>0</v>
      </c>
      <c r="U697">
        <f>(Таблица2[[#This Row],[Количество кредитных карт]]-MIN(N:N))/(MAX(N:N)-MIN(N:N))</f>
        <v>0.1951219512195122</v>
      </c>
      <c r="V697" s="37">
        <f>(Таблица2[[#This Row],[Число нарушений кредитных договоров]]-MIN(O:O))/(MAX(O:O)-MIN(O:O))</f>
        <v>0</v>
      </c>
      <c r="W697" s="37">
        <f>((Таблица2[[#This Row],[Размер кредита]]-AVERAGE(D:D)))/STDEV(D:D)</f>
        <v>1.1353178777277741</v>
      </c>
      <c r="X697" s="37">
        <f>((Таблица2[[#This Row],[Годовой доход]]-AVERAGE(G:G)))/STDEV(G:G)</f>
        <v>0.41376972270397627</v>
      </c>
      <c r="Y697" s="38">
        <f>(Таблица2[[#This Row],[Годовой доход]]-AVERAGE(G:G))/STDEV(G:G)</f>
        <v>0.41376972270397627</v>
      </c>
      <c r="Z697" s="38">
        <f>(Таблица2[[#This Row],[Текущий баланс кредитов]]-AVERAGE(P:P))/STDEV(P:P)</f>
        <v>0.22702162011466262</v>
      </c>
      <c r="AA697" s="38">
        <f>(Таблица2[[#This Row],[Максимальный выданный кредит]]-AVERAGE(Q:Q))/STDEV(Q:Q)</f>
        <v>-2.8200245908765246E-2</v>
      </c>
    </row>
    <row r="698" spans="1:27" x14ac:dyDescent="0.2">
      <c r="A698" s="8">
        <v>1035</v>
      </c>
      <c r="B698" s="8" t="s">
        <v>991</v>
      </c>
      <c r="C698" s="8" t="s">
        <v>16</v>
      </c>
      <c r="D698" s="21">
        <v>332970</v>
      </c>
      <c r="E698" s="8" t="s">
        <v>28</v>
      </c>
      <c r="F698" s="8">
        <v>723</v>
      </c>
      <c r="G698" s="22">
        <v>996892</v>
      </c>
      <c r="H698" s="8" t="s">
        <v>37</v>
      </c>
      <c r="I698" s="8" t="s">
        <v>32</v>
      </c>
      <c r="J698" s="8" t="s">
        <v>23</v>
      </c>
      <c r="K698" s="23">
        <v>19190.189999999999</v>
      </c>
      <c r="L698">
        <v>33.700000000000003</v>
      </c>
      <c r="M698" s="8"/>
      <c r="N698" s="8">
        <v>14</v>
      </c>
      <c r="O698" s="8">
        <v>0</v>
      </c>
      <c r="P698" s="8">
        <v>209836</v>
      </c>
      <c r="Q698" s="8">
        <v>310684</v>
      </c>
      <c r="R698" s="8">
        <f>(Таблица2[[#This Row],[Кредитный рейтинг]]-MIN(F:F))/(MAX(F:F)-MIN(F:F))</f>
        <v>0.83030303030303032</v>
      </c>
      <c r="S698">
        <f>(Таблица2[[#This Row],[Срок кредитной истории (лет)]]-MIN(L:L))/(MAX(L:L)-MIN(L:L))</f>
        <v>0.64035087719298245</v>
      </c>
      <c r="T698" s="8">
        <f>(Таблица2[[#This Row],[Срок с последнего нарушения кредитного договора (мес.)]]-MIN(M:M))/(MAX(M:M)-MIN(M:M))</f>
        <v>0</v>
      </c>
      <c r="U698">
        <f>(Таблица2[[#This Row],[Количество кредитных карт]]-MIN(N:N))/(MAX(N:N)-MIN(N:N))</f>
        <v>0.29268292682926828</v>
      </c>
      <c r="V698" s="37">
        <f>(Таблица2[[#This Row],[Число нарушений кредитных договоров]]-MIN(O:O))/(MAX(O:O)-MIN(O:O))</f>
        <v>0</v>
      </c>
      <c r="W698" s="37">
        <f>((Таблица2[[#This Row],[Размер кредита]]-AVERAGE(D:D)))/STDEV(D:D)</f>
        <v>0.1184084487674871</v>
      </c>
      <c r="X698" s="37">
        <f>((Таблица2[[#This Row],[Годовой доход]]-AVERAGE(G:G)))/STDEV(G:G)</f>
        <v>-0.43185009370898469</v>
      </c>
      <c r="Y698" s="38">
        <f>(Таблица2[[#This Row],[Годовой доход]]-AVERAGE(G:G))/STDEV(G:G)</f>
        <v>-0.43185009370898469</v>
      </c>
      <c r="Z698" s="38">
        <f>(Таблица2[[#This Row],[Текущий баланс кредитов]]-AVERAGE(P:P))/STDEV(P:P)</f>
        <v>-0.21252293397740951</v>
      </c>
      <c r="AA698" s="38">
        <f>(Таблица2[[#This Row],[Максимальный выданный кредит]]-AVERAGE(Q:Q))/STDEV(Q:Q)</f>
        <v>-9.9211111875968622E-2</v>
      </c>
    </row>
    <row r="699" spans="1:27" x14ac:dyDescent="0.2">
      <c r="A699" s="7">
        <v>1039</v>
      </c>
      <c r="B699" s="7" t="s">
        <v>992</v>
      </c>
      <c r="C699" s="7" t="s">
        <v>34</v>
      </c>
      <c r="D699" s="18">
        <v>481470</v>
      </c>
      <c r="E699" s="7" t="s">
        <v>28</v>
      </c>
      <c r="F699" s="7">
        <v>722</v>
      </c>
      <c r="G699" s="19">
        <v>717630</v>
      </c>
      <c r="H699" s="7" t="s">
        <v>49</v>
      </c>
      <c r="I699" s="7" t="s">
        <v>19</v>
      </c>
      <c r="J699" s="7" t="s">
        <v>80</v>
      </c>
      <c r="K699" s="20">
        <v>13850.43</v>
      </c>
      <c r="L699">
        <v>11.5</v>
      </c>
      <c r="M699" s="7"/>
      <c r="N699" s="7">
        <v>13</v>
      </c>
      <c r="O699" s="7">
        <v>0</v>
      </c>
      <c r="P699" s="7">
        <v>326097</v>
      </c>
      <c r="Q699" s="7">
        <v>733172</v>
      </c>
      <c r="R699" s="8">
        <f>(Таблица2[[#This Row],[Кредитный рейтинг]]-MIN(F:F))/(MAX(F:F)-MIN(F:F))</f>
        <v>0.82424242424242422</v>
      </c>
      <c r="S699">
        <f>(Таблица2[[#This Row],[Срок кредитной истории (лет)]]-MIN(L:L))/(MAX(L:L)-MIN(L:L))</f>
        <v>0.15350877192982457</v>
      </c>
      <c r="T699" s="8">
        <f>(Таблица2[[#This Row],[Срок с последнего нарушения кредитного договора (мес.)]]-MIN(M:M))/(MAX(M:M)-MIN(M:M))</f>
        <v>0</v>
      </c>
      <c r="U699">
        <f>(Таблица2[[#This Row],[Количество кредитных карт]]-MIN(N:N))/(MAX(N:N)-MIN(N:N))</f>
        <v>0.26829268292682928</v>
      </c>
      <c r="V699" s="37">
        <f>(Таблица2[[#This Row],[Число нарушений кредитных договоров]]-MIN(O:O))/(MAX(O:O)-MIN(O:O))</f>
        <v>0</v>
      </c>
      <c r="W699" s="37">
        <f>((Таблица2[[#This Row],[Размер кредита]]-AVERAGE(D:D)))/STDEV(D:D)</f>
        <v>0.91222580108412143</v>
      </c>
      <c r="X699" s="37">
        <f>((Таблица2[[#This Row],[Годовой доход]]-AVERAGE(G:G)))/STDEV(G:G)</f>
        <v>-0.77039284591222879</v>
      </c>
      <c r="Y699" s="38">
        <f>(Таблица2[[#This Row],[Годовой доход]]-AVERAGE(G:G))/STDEV(G:G)</f>
        <v>-0.77039284591222879</v>
      </c>
      <c r="Z699" s="38">
        <f>(Таблица2[[#This Row],[Текущий баланс кредитов]]-AVERAGE(P:P))/STDEV(P:P)</f>
        <v>0.18294436884414458</v>
      </c>
      <c r="AA699" s="38">
        <f>(Таблица2[[#This Row],[Максимальный выданный кредит]]-AVERAGE(Q:Q))/STDEV(Q:Q)</f>
        <v>6.3705442121525955E-3</v>
      </c>
    </row>
    <row r="700" spans="1:27" x14ac:dyDescent="0.2">
      <c r="A700" s="7">
        <v>1041</v>
      </c>
      <c r="B700" s="7" t="s">
        <v>993</v>
      </c>
      <c r="C700" s="7" t="s">
        <v>16</v>
      </c>
      <c r="D700" s="18">
        <v>154594</v>
      </c>
      <c r="E700" s="7" t="s">
        <v>17</v>
      </c>
      <c r="F700" s="7">
        <v>722</v>
      </c>
      <c r="G700" s="19">
        <v>434853</v>
      </c>
      <c r="H700" s="7"/>
      <c r="I700" s="7" t="s">
        <v>19</v>
      </c>
      <c r="J700" s="7" t="s">
        <v>23</v>
      </c>
      <c r="K700" s="20">
        <v>2290.2600000000002</v>
      </c>
      <c r="L700">
        <v>27.1</v>
      </c>
      <c r="M700" s="7">
        <v>23</v>
      </c>
      <c r="N700" s="7">
        <v>8</v>
      </c>
      <c r="O700" s="7">
        <v>2</v>
      </c>
      <c r="P700" s="7">
        <v>67792</v>
      </c>
      <c r="Q700" s="7">
        <v>130372</v>
      </c>
      <c r="R700" s="8">
        <f>(Таблица2[[#This Row],[Кредитный рейтинг]]-MIN(F:F))/(MAX(F:F)-MIN(F:F))</f>
        <v>0.82424242424242422</v>
      </c>
      <c r="S700">
        <f>(Таблица2[[#This Row],[Срок кредитной истории (лет)]]-MIN(L:L))/(MAX(L:L)-MIN(L:L))</f>
        <v>0.49561403508771934</v>
      </c>
      <c r="T700" s="8">
        <f>(Таблица2[[#This Row],[Срок с последнего нарушения кредитного договора (мес.)]]-MIN(M:M))/(MAX(M:M)-MIN(M:M))</f>
        <v>0.28048780487804881</v>
      </c>
      <c r="U700">
        <f>(Таблица2[[#This Row],[Количество кредитных карт]]-MIN(N:N))/(MAX(N:N)-MIN(N:N))</f>
        <v>0.14634146341463414</v>
      </c>
      <c r="V700" s="37">
        <f>(Таблица2[[#This Row],[Число нарушений кредитных договоров]]-MIN(O:O))/(MAX(O:O)-MIN(O:O))</f>
        <v>0.2857142857142857</v>
      </c>
      <c r="W700" s="37">
        <f>((Таблица2[[#This Row],[Размер кредита]]-AVERAGE(D:D)))/STDEV(D:D)</f>
        <v>-0.83511319457818278</v>
      </c>
      <c r="X700" s="37">
        <f>((Таблица2[[#This Row],[Годовой доход]]-AVERAGE(G:G)))/STDEV(G:G)</f>
        <v>-1.1131967499155546</v>
      </c>
      <c r="Y700" s="38">
        <f>(Таблица2[[#This Row],[Годовой доход]]-AVERAGE(G:G))/STDEV(G:G)</f>
        <v>-1.1131967499155546</v>
      </c>
      <c r="Z700" s="38">
        <f>(Таблица2[[#This Row],[Текущий баланс кредитов]]-AVERAGE(P:P))/STDEV(P:P)</f>
        <v>-0.69569233353517035</v>
      </c>
      <c r="AA700" s="38">
        <f>(Таблица2[[#This Row],[Максимальный выданный кредит]]-AVERAGE(Q:Q))/STDEV(Q:Q)</f>
        <v>-0.14427189365571458</v>
      </c>
    </row>
    <row r="701" spans="1:27" x14ac:dyDescent="0.2">
      <c r="A701" s="7">
        <v>1042</v>
      </c>
      <c r="B701" s="7" t="s">
        <v>994</v>
      </c>
      <c r="C701" s="7" t="s">
        <v>34</v>
      </c>
      <c r="D701" s="18">
        <v>367796</v>
      </c>
      <c r="E701" s="7" t="s">
        <v>17</v>
      </c>
      <c r="F701" s="7">
        <v>710</v>
      </c>
      <c r="G701" s="19">
        <v>1172566</v>
      </c>
      <c r="H701" s="7" t="s">
        <v>31</v>
      </c>
      <c r="I701" s="7" t="s">
        <v>19</v>
      </c>
      <c r="J701" s="7" t="s">
        <v>23</v>
      </c>
      <c r="K701" s="20">
        <v>34101.96</v>
      </c>
      <c r="L701">
        <v>8.5</v>
      </c>
      <c r="M701" s="7"/>
      <c r="N701" s="7">
        <v>12</v>
      </c>
      <c r="O701" s="7">
        <v>0</v>
      </c>
      <c r="P701" s="7">
        <v>338352</v>
      </c>
      <c r="Q701" s="7">
        <v>590018</v>
      </c>
      <c r="R701" s="8">
        <f>(Таблица2[[#This Row],[Кредитный рейтинг]]-MIN(F:F))/(MAX(F:F)-MIN(F:F))</f>
        <v>0.75151515151515147</v>
      </c>
      <c r="S701">
        <f>(Таблица2[[#This Row],[Срок кредитной истории (лет)]]-MIN(L:L))/(MAX(L:L)-MIN(L:L))</f>
        <v>8.771929824561403E-2</v>
      </c>
      <c r="T701" s="8">
        <f>(Таблица2[[#This Row],[Срок с последнего нарушения кредитного договора (мес.)]]-MIN(M:M))/(MAX(M:M)-MIN(M:M))</f>
        <v>0</v>
      </c>
      <c r="U701">
        <f>(Таблица2[[#This Row],[Количество кредитных карт]]-MIN(N:N))/(MAX(N:N)-MIN(N:N))</f>
        <v>0.24390243902439024</v>
      </c>
      <c r="V701" s="37">
        <f>(Таблица2[[#This Row],[Число нарушений кредитных договоров]]-MIN(O:O))/(MAX(O:O)-MIN(O:O))</f>
        <v>0</v>
      </c>
      <c r="W701" s="37">
        <f>((Таблица2[[#This Row],[Размер кредита]]-AVERAGE(D:D)))/STDEV(D:D)</f>
        <v>0.30457331820707706</v>
      </c>
      <c r="X701" s="37">
        <f>((Таблица2[[#This Row],[Годовой доход]]-AVERAGE(G:G)))/STDEV(G:G)</f>
        <v>-0.21888463671679564</v>
      </c>
      <c r="Y701" s="38">
        <f>(Таблица2[[#This Row],[Годовой доход]]-AVERAGE(G:G))/STDEV(G:G)</f>
        <v>-0.21888463671679564</v>
      </c>
      <c r="Z701" s="38">
        <f>(Таблица2[[#This Row],[Текущий баланс кредитов]]-AVERAGE(P:P))/STDEV(P:P)</f>
        <v>0.22463033228913598</v>
      </c>
      <c r="AA701" s="38">
        <f>(Таблица2[[#This Row],[Максимальный выданный кредит]]-AVERAGE(Q:Q))/STDEV(Q:Q)</f>
        <v>-2.9404285831869732E-2</v>
      </c>
    </row>
    <row r="702" spans="1:27" x14ac:dyDescent="0.2">
      <c r="A702" s="7">
        <v>1043</v>
      </c>
      <c r="B702" s="7" t="s">
        <v>995</v>
      </c>
      <c r="C702" s="7" t="s">
        <v>34</v>
      </c>
      <c r="D702" s="18">
        <v>769230</v>
      </c>
      <c r="E702" s="7" t="s">
        <v>28</v>
      </c>
      <c r="F702" s="7">
        <v>738</v>
      </c>
      <c r="G702" s="19">
        <v>2694257</v>
      </c>
      <c r="H702" s="7" t="s">
        <v>22</v>
      </c>
      <c r="I702" s="7" t="s">
        <v>19</v>
      </c>
      <c r="J702" s="7" t="s">
        <v>23</v>
      </c>
      <c r="K702" s="20">
        <v>10081.02</v>
      </c>
      <c r="L702">
        <v>18.5</v>
      </c>
      <c r="M702" s="7">
        <v>38</v>
      </c>
      <c r="N702" s="7">
        <v>6</v>
      </c>
      <c r="O702" s="7">
        <v>0</v>
      </c>
      <c r="P702" s="7">
        <v>210349</v>
      </c>
      <c r="Q702" s="7">
        <v>727056</v>
      </c>
      <c r="R702" s="8">
        <f>(Таблица2[[#This Row],[Кредитный рейтинг]]-MIN(F:F))/(MAX(F:F)-MIN(F:F))</f>
        <v>0.92121212121212126</v>
      </c>
      <c r="S702">
        <f>(Таблица2[[#This Row],[Срок кредитной истории (лет)]]-MIN(L:L))/(MAX(L:L)-MIN(L:L))</f>
        <v>0.30701754385964913</v>
      </c>
      <c r="T702" s="8">
        <f>(Таблица2[[#This Row],[Срок с последнего нарушения кредитного договора (мес.)]]-MIN(M:M))/(MAX(M:M)-MIN(M:M))</f>
        <v>0.46341463414634149</v>
      </c>
      <c r="U702">
        <f>(Таблица2[[#This Row],[Количество кредитных карт]]-MIN(N:N))/(MAX(N:N)-MIN(N:N))</f>
        <v>9.7560975609756101E-2</v>
      </c>
      <c r="V702" s="37">
        <f>(Таблица2[[#This Row],[Число нарушений кредитных договоров]]-MIN(O:O))/(MAX(O:O)-MIN(O:O))</f>
        <v>0</v>
      </c>
      <c r="W702" s="37">
        <f>((Таблица2[[#This Row],[Размер кредита]]-AVERAGE(D:D)))/STDEV(D:D)</f>
        <v>2.4504674260176884</v>
      </c>
      <c r="X702" s="37">
        <f>((Таблица2[[#This Row],[Годовой доход]]-AVERAGE(G:G)))/STDEV(G:G)</f>
        <v>1.6258255606709862</v>
      </c>
      <c r="Y702" s="38">
        <f>(Таблица2[[#This Row],[Годовой доход]]-AVERAGE(G:G))/STDEV(G:G)</f>
        <v>1.6258255606709862</v>
      </c>
      <c r="Z702" s="38">
        <f>(Таблица2[[#This Row],[Текущий баланс кредитов]]-AVERAGE(P:P))/STDEV(P:P)</f>
        <v>-0.21077794015878196</v>
      </c>
      <c r="AA702" s="38">
        <f>(Таблица2[[#This Row],[Максимальный выданный кредит]]-AVERAGE(Q:Q))/STDEV(Q:Q)</f>
        <v>4.842128236704892E-3</v>
      </c>
    </row>
    <row r="703" spans="1:27" x14ac:dyDescent="0.2">
      <c r="A703" s="8">
        <v>1047</v>
      </c>
      <c r="B703" s="8" t="s">
        <v>996</v>
      </c>
      <c r="C703" s="8" t="s">
        <v>16</v>
      </c>
      <c r="D703" s="21">
        <v>333168</v>
      </c>
      <c r="E703" s="8" t="s">
        <v>28</v>
      </c>
      <c r="F703" s="8">
        <v>682</v>
      </c>
      <c r="G703" s="22">
        <v>1163750</v>
      </c>
      <c r="H703" s="8" t="s">
        <v>31</v>
      </c>
      <c r="I703" s="8" t="s">
        <v>19</v>
      </c>
      <c r="J703" s="8" t="s">
        <v>23</v>
      </c>
      <c r="K703" s="23">
        <v>24632.55</v>
      </c>
      <c r="L703">
        <v>22.5</v>
      </c>
      <c r="M703" s="8"/>
      <c r="N703" s="8">
        <v>21</v>
      </c>
      <c r="O703" s="8">
        <v>0</v>
      </c>
      <c r="P703" s="8">
        <v>325109</v>
      </c>
      <c r="Q703" s="8">
        <v>484484</v>
      </c>
      <c r="R703" s="8">
        <f>(Таблица2[[#This Row],[Кредитный рейтинг]]-MIN(F:F))/(MAX(F:F)-MIN(F:F))</f>
        <v>0.58181818181818179</v>
      </c>
      <c r="S703">
        <f>(Таблица2[[#This Row],[Срок кредитной истории (лет)]]-MIN(L:L))/(MAX(L:L)-MIN(L:L))</f>
        <v>0.39473684210526316</v>
      </c>
      <c r="T703" s="8">
        <f>(Таблица2[[#This Row],[Срок с последнего нарушения кредитного договора (мес.)]]-MIN(M:M))/(MAX(M:M)-MIN(M:M))</f>
        <v>0</v>
      </c>
      <c r="U703">
        <f>(Таблица2[[#This Row],[Количество кредитных карт]]-MIN(N:N))/(MAX(N:N)-MIN(N:N))</f>
        <v>0.46341463414634149</v>
      </c>
      <c r="V703" s="37">
        <f>(Таблица2[[#This Row],[Число нарушений кредитных договоров]]-MIN(O:O))/(MAX(O:O)-MIN(O:O))</f>
        <v>0</v>
      </c>
      <c r="W703" s="37">
        <f>((Таблица2[[#This Row],[Размер кредита]]-AVERAGE(D:D)))/STDEV(D:D)</f>
        <v>0.11946687190390928</v>
      </c>
      <c r="X703" s="37">
        <f>((Таблица2[[#This Row],[Годовой доход]]-AVERAGE(G:G)))/STDEV(G:G)</f>
        <v>-0.22957206609645989</v>
      </c>
      <c r="Y703" s="38">
        <f>(Таблица2[[#This Row],[Годовой доход]]-AVERAGE(G:G))/STDEV(G:G)</f>
        <v>-0.22957206609645989</v>
      </c>
      <c r="Z703" s="38">
        <f>(Таблица2[[#This Row],[Текущий баланс кредитов]]-AVERAGE(P:P))/STDEV(P:P)</f>
        <v>0.17958364000826932</v>
      </c>
      <c r="AA703" s="38">
        <f>(Таблица2[[#This Row],[Максимальный выданный кредит]]-AVERAGE(Q:Q))/STDEV(Q:Q)</f>
        <v>-5.5777708257131006E-2</v>
      </c>
    </row>
    <row r="704" spans="1:27" x14ac:dyDescent="0.2">
      <c r="A704" s="8">
        <v>1050</v>
      </c>
      <c r="B704" s="8" t="s">
        <v>997</v>
      </c>
      <c r="C704" s="8" t="s">
        <v>16</v>
      </c>
      <c r="D704" s="21">
        <v>667062</v>
      </c>
      <c r="E704" s="8" t="s">
        <v>17</v>
      </c>
      <c r="F704" s="8">
        <v>725</v>
      </c>
      <c r="G704" s="22">
        <v>1843513</v>
      </c>
      <c r="H704" s="8" t="s">
        <v>22</v>
      </c>
      <c r="I704" s="8" t="s">
        <v>19</v>
      </c>
      <c r="J704" s="8" t="s">
        <v>20</v>
      </c>
      <c r="K704" s="23">
        <v>31800.68</v>
      </c>
      <c r="L704">
        <v>13</v>
      </c>
      <c r="M704" s="8"/>
      <c r="N704" s="8">
        <v>17</v>
      </c>
      <c r="O704" s="8">
        <v>0</v>
      </c>
      <c r="P704" s="8">
        <v>148200</v>
      </c>
      <c r="Q704" s="8">
        <v>1372734</v>
      </c>
      <c r="R704" s="8">
        <f>(Таблица2[[#This Row],[Кредитный рейтинг]]-MIN(F:F))/(MAX(F:F)-MIN(F:F))</f>
        <v>0.84242424242424241</v>
      </c>
      <c r="S704">
        <f>(Таблица2[[#This Row],[Срок кредитной истории (лет)]]-MIN(L:L))/(MAX(L:L)-MIN(L:L))</f>
        <v>0.18640350877192982</v>
      </c>
      <c r="T704" s="8">
        <f>(Таблица2[[#This Row],[Срок с последнего нарушения кредитного договора (мес.)]]-MIN(M:M))/(MAX(M:M)-MIN(M:M))</f>
        <v>0</v>
      </c>
      <c r="U704">
        <f>(Таблица2[[#This Row],[Количество кредитных карт]]-MIN(N:N))/(MAX(N:N)-MIN(N:N))</f>
        <v>0.36585365853658536</v>
      </c>
      <c r="V704" s="37">
        <f>(Таблица2[[#This Row],[Число нарушений кредитных договоров]]-MIN(O:O))/(MAX(O:O)-MIN(O:O))</f>
        <v>0</v>
      </c>
      <c r="W704" s="37">
        <f>((Таблица2[[#This Row],[Размер кредита]]-AVERAGE(D:D)))/STDEV(D:D)</f>
        <v>1.9043210876238441</v>
      </c>
      <c r="X704" s="37">
        <f>((Таблица2[[#This Row],[Годовой доход]]-AVERAGE(G:G)))/STDEV(G:G)</f>
        <v>0.59448862553338522</v>
      </c>
      <c r="Y704" s="38">
        <f>(Таблица2[[#This Row],[Годовой доход]]-AVERAGE(G:G))/STDEV(G:G)</f>
        <v>0.59448862553338522</v>
      </c>
      <c r="Z704" s="38">
        <f>(Таблица2[[#This Row],[Текущий баланс кредитов]]-AVERAGE(P:P))/STDEV(P:P)</f>
        <v>-0.42218070981547479</v>
      </c>
      <c r="AA704" s="38">
        <f>(Таблица2[[#This Row],[Максимальный выданный кредит]]-AVERAGE(Q:Q))/STDEV(Q:Q)</f>
        <v>0.16619997163028277</v>
      </c>
    </row>
    <row r="705" spans="1:27" x14ac:dyDescent="0.2">
      <c r="A705" s="7">
        <v>1051</v>
      </c>
      <c r="B705" s="7" t="s">
        <v>998</v>
      </c>
      <c r="C705" s="7" t="s">
        <v>34</v>
      </c>
      <c r="D705" s="18">
        <v>181984</v>
      </c>
      <c r="E705" s="7" t="s">
        <v>17</v>
      </c>
      <c r="F705" s="7">
        <v>693</v>
      </c>
      <c r="G705" s="19">
        <v>562932</v>
      </c>
      <c r="H705" s="7" t="s">
        <v>22</v>
      </c>
      <c r="I705" s="7" t="s">
        <v>19</v>
      </c>
      <c r="J705" s="7" t="s">
        <v>23</v>
      </c>
      <c r="K705" s="20">
        <v>15434.08</v>
      </c>
      <c r="L705">
        <v>28.9</v>
      </c>
      <c r="M705" s="7">
        <v>4</v>
      </c>
      <c r="N705" s="7">
        <v>14</v>
      </c>
      <c r="O705" s="7">
        <v>1</v>
      </c>
      <c r="P705" s="7">
        <v>72257</v>
      </c>
      <c r="Q705" s="7">
        <v>228624</v>
      </c>
      <c r="R705" s="8">
        <f>(Таблица2[[#This Row],[Кредитный рейтинг]]-MIN(F:F))/(MAX(F:F)-MIN(F:F))</f>
        <v>0.64848484848484844</v>
      </c>
      <c r="S705">
        <f>(Таблица2[[#This Row],[Срок кредитной истории (лет)]]-MIN(L:L))/(MAX(L:L)-MIN(L:L))</f>
        <v>0.53508771929824561</v>
      </c>
      <c r="T705" s="8">
        <f>(Таблица2[[#This Row],[Срок с последнего нарушения кредитного договора (мес.)]]-MIN(M:M))/(MAX(M:M)-MIN(M:M))</f>
        <v>4.878048780487805E-2</v>
      </c>
      <c r="U705">
        <f>(Таблица2[[#This Row],[Количество кредитных карт]]-MIN(N:N))/(MAX(N:N)-MIN(N:N))</f>
        <v>0.29268292682926828</v>
      </c>
      <c r="V705" s="37">
        <f>(Таблица2[[#This Row],[Число нарушений кредитных договоров]]-MIN(O:O))/(MAX(O:O)-MIN(O:O))</f>
        <v>0.14285714285714285</v>
      </c>
      <c r="W705" s="37">
        <f>((Таблица2[[#This Row],[Размер кредита]]-AVERAGE(D:D)))/STDEV(D:D)</f>
        <v>-0.68869799403978127</v>
      </c>
      <c r="X705" s="37">
        <f>((Таблица2[[#This Row],[Годовой доход]]-AVERAGE(G:G)))/STDEV(G:G)</f>
        <v>-0.95792959162176838</v>
      </c>
      <c r="Y705" s="38">
        <f>(Таблица2[[#This Row],[Годовой доход]]-AVERAGE(G:G))/STDEV(G:G)</f>
        <v>-0.95792959162176838</v>
      </c>
      <c r="Z705" s="38">
        <f>(Таблица2[[#This Row],[Текущий баланс кредитов]]-AVERAGE(P:P))/STDEV(P:P)</f>
        <v>-0.68050442437304171</v>
      </c>
      <c r="AA705" s="38">
        <f>(Таблица2[[#This Row],[Максимальный выданный кредит]]-AVERAGE(Q:Q))/STDEV(Q:Q)</f>
        <v>-0.1197182758630907</v>
      </c>
    </row>
    <row r="706" spans="1:27" x14ac:dyDescent="0.2">
      <c r="A706" s="7">
        <v>1052</v>
      </c>
      <c r="B706" s="7" t="s">
        <v>999</v>
      </c>
      <c r="C706" s="7" t="s">
        <v>34</v>
      </c>
      <c r="D706" s="18">
        <v>382690</v>
      </c>
      <c r="E706" s="7" t="s">
        <v>17</v>
      </c>
      <c r="F706" s="7">
        <v>730</v>
      </c>
      <c r="G706" s="19">
        <v>756504</v>
      </c>
      <c r="H706" s="7" t="s">
        <v>42</v>
      </c>
      <c r="I706" s="7" t="s">
        <v>32</v>
      </c>
      <c r="J706" s="7" t="s">
        <v>23</v>
      </c>
      <c r="K706" s="20">
        <v>17147.5</v>
      </c>
      <c r="L706">
        <v>18.899999999999999</v>
      </c>
      <c r="M706" s="7">
        <v>78</v>
      </c>
      <c r="N706" s="7">
        <v>10</v>
      </c>
      <c r="O706" s="7">
        <v>1</v>
      </c>
      <c r="P706" s="7">
        <v>165699</v>
      </c>
      <c r="Q706" s="7">
        <v>436018</v>
      </c>
      <c r="R706" s="8">
        <f>(Таблица2[[#This Row],[Кредитный рейтинг]]-MIN(F:F))/(MAX(F:F)-MIN(F:F))</f>
        <v>0.87272727272727268</v>
      </c>
      <c r="S706">
        <f>(Таблица2[[#This Row],[Срок кредитной истории (лет)]]-MIN(L:L))/(MAX(L:L)-MIN(L:L))</f>
        <v>0.31578947368421051</v>
      </c>
      <c r="T706" s="8">
        <f>(Таблица2[[#This Row],[Срок с последнего нарушения кредитного договора (мес.)]]-MIN(M:M))/(MAX(M:M)-MIN(M:M))</f>
        <v>0.95121951219512191</v>
      </c>
      <c r="U706">
        <f>(Таблица2[[#This Row],[Количество кредитных карт]]-MIN(N:N))/(MAX(N:N)-MIN(N:N))</f>
        <v>0.1951219512195122</v>
      </c>
      <c r="V706" s="37">
        <f>(Таблица2[[#This Row],[Число нарушений кредитных договоров]]-MIN(O:O))/(MAX(O:O)-MIN(O:O))</f>
        <v>0.14285714285714285</v>
      </c>
      <c r="W706" s="37">
        <f>((Таблица2[[#This Row],[Размер кредита]]-AVERAGE(D:D)))/STDEV(D:D)</f>
        <v>0.38419025858016764</v>
      </c>
      <c r="X706" s="37">
        <f>((Таблица2[[#This Row],[Годовой доход]]-AVERAGE(G:G)))/STDEV(G:G)</f>
        <v>-0.72326681032862306</v>
      </c>
      <c r="Y706" s="38">
        <f>(Таблица2[[#This Row],[Годовой доход]]-AVERAGE(G:G))/STDEV(G:G)</f>
        <v>-0.72326681032862306</v>
      </c>
      <c r="Z706" s="38">
        <f>(Таблица2[[#This Row],[Текущий баланс кредитов]]-AVERAGE(P:P))/STDEV(P:P)</f>
        <v>-0.36265703178006847</v>
      </c>
      <c r="AA706" s="38">
        <f>(Таблица2[[#This Row],[Максимальный выданный кредит]]-AVERAGE(Q:Q))/STDEV(Q:Q)</f>
        <v>-6.7889580177675213E-2</v>
      </c>
    </row>
    <row r="707" spans="1:27" x14ac:dyDescent="0.2">
      <c r="A707" s="7">
        <v>1053</v>
      </c>
      <c r="B707" s="7" t="s">
        <v>1000</v>
      </c>
      <c r="C707" s="7" t="s">
        <v>16</v>
      </c>
      <c r="D707" s="18">
        <v>142186</v>
      </c>
      <c r="E707" s="7" t="s">
        <v>17</v>
      </c>
      <c r="F707" s="7">
        <v>705</v>
      </c>
      <c r="G707" s="19">
        <v>793459</v>
      </c>
      <c r="H707" s="7" t="s">
        <v>74</v>
      </c>
      <c r="I707" s="7" t="s">
        <v>19</v>
      </c>
      <c r="J707" s="7" t="s">
        <v>23</v>
      </c>
      <c r="K707" s="20">
        <v>16464.07</v>
      </c>
      <c r="L707">
        <v>28.4</v>
      </c>
      <c r="M707" s="7">
        <v>62</v>
      </c>
      <c r="N707" s="7">
        <v>8</v>
      </c>
      <c r="O707" s="7">
        <v>1</v>
      </c>
      <c r="P707" s="7">
        <v>85291</v>
      </c>
      <c r="Q707" s="7">
        <v>216590</v>
      </c>
      <c r="R707" s="8">
        <f>(Таблица2[[#This Row],[Кредитный рейтинг]]-MIN(F:F))/(MAX(F:F)-MIN(F:F))</f>
        <v>0.72121212121212119</v>
      </c>
      <c r="S707">
        <f>(Таблица2[[#This Row],[Срок кредитной истории (лет)]]-MIN(L:L))/(MAX(L:L)-MIN(L:L))</f>
        <v>0.52412280701754377</v>
      </c>
      <c r="T707" s="8">
        <f>(Таблица2[[#This Row],[Срок с последнего нарушения кредитного договора (мес.)]]-MIN(M:M))/(MAX(M:M)-MIN(M:M))</f>
        <v>0.75609756097560976</v>
      </c>
      <c r="U707">
        <f>(Таблица2[[#This Row],[Количество кредитных карт]]-MIN(N:N))/(MAX(N:N)-MIN(N:N))</f>
        <v>0.14634146341463414</v>
      </c>
      <c r="V707" s="37">
        <f>(Таблица2[[#This Row],[Число нарушений кредитных договоров]]-MIN(O:O))/(MAX(O:O)-MIN(O:O))</f>
        <v>0.14285714285714285</v>
      </c>
      <c r="W707" s="37">
        <f>((Таблица2[[#This Row],[Размер кредита]]-AVERAGE(D:D)))/STDEV(D:D)</f>
        <v>-0.90144104446063933</v>
      </c>
      <c r="X707" s="37">
        <f>((Таблица2[[#This Row],[Годовой доход]]-AVERAGE(G:G)))/STDEV(G:G)</f>
        <v>-0.67846713329533215</v>
      </c>
      <c r="Y707" s="38">
        <f>(Таблица2[[#This Row],[Годовой доход]]-AVERAGE(G:G))/STDEV(G:G)</f>
        <v>-0.67846713329533215</v>
      </c>
      <c r="Z707" s="38">
        <f>(Таблица2[[#This Row],[Текущий баланс кредитов]]-AVERAGE(P:P))/STDEV(P:P)</f>
        <v>-0.63616865549976398</v>
      </c>
      <c r="AA707" s="38">
        <f>(Таблица2[[#This Row],[Максимальный выданный кредит]]-AVERAGE(Q:Q))/STDEV(Q:Q)</f>
        <v>-0.12272562672125578</v>
      </c>
    </row>
    <row r="708" spans="1:27" x14ac:dyDescent="0.2">
      <c r="A708" s="8">
        <v>1054</v>
      </c>
      <c r="B708" s="8" t="s">
        <v>1001</v>
      </c>
      <c r="C708" s="8" t="s">
        <v>16</v>
      </c>
      <c r="D708" s="21">
        <v>225830</v>
      </c>
      <c r="E708" s="8" t="s">
        <v>28</v>
      </c>
      <c r="F708" s="8">
        <v>681</v>
      </c>
      <c r="G708" s="22">
        <v>2250360</v>
      </c>
      <c r="H708" s="8" t="s">
        <v>55</v>
      </c>
      <c r="I708" s="8" t="s">
        <v>19</v>
      </c>
      <c r="J708" s="8" t="s">
        <v>23</v>
      </c>
      <c r="K708" s="23">
        <v>27004.32</v>
      </c>
      <c r="L708">
        <v>17.5</v>
      </c>
      <c r="M708" s="8"/>
      <c r="N708" s="8">
        <v>11</v>
      </c>
      <c r="O708" s="8">
        <v>1</v>
      </c>
      <c r="P708" s="8">
        <v>270579</v>
      </c>
      <c r="Q708" s="8">
        <v>417758</v>
      </c>
      <c r="R708" s="8">
        <f>(Таблица2[[#This Row],[Кредитный рейтинг]]-MIN(F:F))/(MAX(F:F)-MIN(F:F))</f>
        <v>0.5757575757575758</v>
      </c>
      <c r="S708">
        <f>(Таблица2[[#This Row],[Срок кредитной истории (лет)]]-MIN(L:L))/(MAX(L:L)-MIN(L:L))</f>
        <v>0.28508771929824561</v>
      </c>
      <c r="T708" s="8">
        <f>(Таблица2[[#This Row],[Срок с последнего нарушения кредитного договора (мес.)]]-MIN(M:M))/(MAX(M:M)-MIN(M:M))</f>
        <v>0</v>
      </c>
      <c r="U708">
        <f>(Таблица2[[#This Row],[Количество кредитных карт]]-MIN(N:N))/(MAX(N:N)-MIN(N:N))</f>
        <v>0.21951219512195122</v>
      </c>
      <c r="V708" s="37">
        <f>(Таблица2[[#This Row],[Число нарушений кредитных договоров]]-MIN(O:O))/(MAX(O:O)-MIN(O:O))</f>
        <v>0.14285714285714285</v>
      </c>
      <c r="W708" s="37">
        <f>((Таблица2[[#This Row],[Размер кредита]]-AVERAGE(D:D)))/STDEV(D:D)</f>
        <v>-0.45431607060762541</v>
      </c>
      <c r="X708" s="37">
        <f>((Таблица2[[#This Row],[Годовой доход]]-AVERAGE(G:G)))/STDEV(G:G)</f>
        <v>1.0876996714531066</v>
      </c>
      <c r="Y708" s="38">
        <f>(Таблица2[[#This Row],[Годовой доход]]-AVERAGE(G:G))/STDEV(G:G)</f>
        <v>1.0876996714531066</v>
      </c>
      <c r="Z708" s="38">
        <f>(Таблица2[[#This Row],[Текущий баланс кредитов]]-AVERAGE(P:P))/STDEV(P:P)</f>
        <v>-5.9027399717699498E-3</v>
      </c>
      <c r="AA708" s="38">
        <f>(Таблица2[[#This Row],[Максимальный выданный кредит]]-AVERAGE(Q:Q))/STDEV(Q:Q)</f>
        <v>-7.2452836507249291E-2</v>
      </c>
    </row>
    <row r="709" spans="1:27" x14ac:dyDescent="0.2">
      <c r="A709" s="8">
        <v>1060</v>
      </c>
      <c r="B709" s="8" t="s">
        <v>1002</v>
      </c>
      <c r="C709" s="8" t="s">
        <v>16</v>
      </c>
      <c r="D709" s="21">
        <v>403810</v>
      </c>
      <c r="E709" s="8" t="s">
        <v>28</v>
      </c>
      <c r="F709" s="8">
        <v>674</v>
      </c>
      <c r="G709" s="22">
        <v>1375581</v>
      </c>
      <c r="H709" s="8" t="s">
        <v>42</v>
      </c>
      <c r="I709" s="8" t="s">
        <v>32</v>
      </c>
      <c r="J709" s="8" t="s">
        <v>23</v>
      </c>
      <c r="K709" s="23">
        <v>13182.58</v>
      </c>
      <c r="L709">
        <v>11</v>
      </c>
      <c r="M709" s="8">
        <v>6</v>
      </c>
      <c r="N709" s="8">
        <v>9</v>
      </c>
      <c r="O709" s="8">
        <v>0</v>
      </c>
      <c r="P709" s="8">
        <v>215422</v>
      </c>
      <c r="Q709" s="8">
        <v>376794</v>
      </c>
      <c r="R709" s="8">
        <f>(Таблица2[[#This Row],[Кредитный рейтинг]]-MIN(F:F))/(MAX(F:F)-MIN(F:F))</f>
        <v>0.53333333333333333</v>
      </c>
      <c r="S709">
        <f>(Таблица2[[#This Row],[Срок кредитной истории (лет)]]-MIN(L:L))/(MAX(L:L)-MIN(L:L))</f>
        <v>0.14254385964912281</v>
      </c>
      <c r="T709" s="8">
        <f>(Таблица2[[#This Row],[Срок с последнего нарушения кредитного договора (мес.)]]-MIN(M:M))/(MAX(M:M)-MIN(M:M))</f>
        <v>7.3170731707317069E-2</v>
      </c>
      <c r="U709">
        <f>(Таблица2[[#This Row],[Количество кредитных карт]]-MIN(N:N))/(MAX(N:N)-MIN(N:N))</f>
        <v>0.17073170731707318</v>
      </c>
      <c r="V709" s="37">
        <f>(Таблица2[[#This Row],[Число нарушений кредитных договоров]]-MIN(O:O))/(MAX(O:O)-MIN(O:O))</f>
        <v>0</v>
      </c>
      <c r="W709" s="37">
        <f>((Таблица2[[#This Row],[Размер кредита]]-AVERAGE(D:D)))/STDEV(D:D)</f>
        <v>0.49708872646520008</v>
      </c>
      <c r="X709" s="37">
        <f>((Таблица2[[#This Row],[Годовой доход]]-AVERAGE(G:G)))/STDEV(G:G)</f>
        <v>2.7225671304136681E-2</v>
      </c>
      <c r="Y709" s="38">
        <f>(Таблица2[[#This Row],[Годовой доход]]-AVERAGE(G:G))/STDEV(G:G)</f>
        <v>2.7225671304136681E-2</v>
      </c>
      <c r="Z709" s="38">
        <f>(Таблица2[[#This Row],[Текущий баланс кредитов]]-AVERAGE(P:P))/STDEV(P:P)</f>
        <v>-0.19352189017457622</v>
      </c>
      <c r="AA709" s="38">
        <f>(Таблица2[[#This Row],[Максимальный выданный кредит]]-AVERAGE(Q:Q))/STDEV(Q:Q)</f>
        <v>-8.2689924803233561E-2</v>
      </c>
    </row>
    <row r="710" spans="1:27" x14ac:dyDescent="0.2">
      <c r="A710" s="7">
        <v>1061</v>
      </c>
      <c r="B710" s="7" t="s">
        <v>1003</v>
      </c>
      <c r="C710" s="7" t="s">
        <v>16</v>
      </c>
      <c r="D710" s="18">
        <v>133496</v>
      </c>
      <c r="E710" s="7" t="s">
        <v>17</v>
      </c>
      <c r="F710" s="7">
        <v>709</v>
      </c>
      <c r="G710" s="19">
        <v>480415</v>
      </c>
      <c r="H710" s="7" t="s">
        <v>79</v>
      </c>
      <c r="I710" s="7" t="s">
        <v>32</v>
      </c>
      <c r="J710" s="7" t="s">
        <v>23</v>
      </c>
      <c r="K710" s="20">
        <v>11209.62</v>
      </c>
      <c r="L710">
        <v>19.7</v>
      </c>
      <c r="M710" s="7">
        <v>40</v>
      </c>
      <c r="N710" s="7">
        <v>12</v>
      </c>
      <c r="O710" s="7">
        <v>0</v>
      </c>
      <c r="P710" s="7">
        <v>65018</v>
      </c>
      <c r="Q710" s="7">
        <v>173448</v>
      </c>
      <c r="R710" s="8">
        <f>(Таблица2[[#This Row],[Кредитный рейтинг]]-MIN(F:F))/(MAX(F:F)-MIN(F:F))</f>
        <v>0.74545454545454548</v>
      </c>
      <c r="S710">
        <f>(Таблица2[[#This Row],[Срок кредитной истории (лет)]]-MIN(L:L))/(MAX(L:L)-MIN(L:L))</f>
        <v>0.33333333333333331</v>
      </c>
      <c r="T710" s="8">
        <f>(Таблица2[[#This Row],[Срок с последнего нарушения кредитного договора (мес.)]]-MIN(M:M))/(MAX(M:M)-MIN(M:M))</f>
        <v>0.48780487804878048</v>
      </c>
      <c r="U710">
        <f>(Таблица2[[#This Row],[Количество кредитных карт]]-MIN(N:N))/(MAX(N:N)-MIN(N:N))</f>
        <v>0.24390243902439024</v>
      </c>
      <c r="V710" s="37">
        <f>(Таблица2[[#This Row],[Число нарушений кредитных договоров]]-MIN(O:O))/(MAX(O:O)-MIN(O:O))</f>
        <v>0</v>
      </c>
      <c r="W710" s="37">
        <f>((Таблица2[[#This Row],[Размер кредита]]-AVERAGE(D:D)))/STDEV(D:D)</f>
        <v>-0.94789405989250164</v>
      </c>
      <c r="X710" s="37">
        <f>((Таблица2[[#This Row],[Годовой доход]]-AVERAGE(G:G)))/STDEV(G:G)</f>
        <v>-1.057963009285307</v>
      </c>
      <c r="Y710" s="38">
        <f>(Таблица2[[#This Row],[Годовой доход]]-AVERAGE(G:G))/STDEV(G:G)</f>
        <v>-1.057963009285307</v>
      </c>
      <c r="Z710" s="38">
        <f>(Таблица2[[#This Row],[Текущий баланс кредитов]]-AVERAGE(P:P))/STDEV(P:P)</f>
        <v>-0.70512822603589709</v>
      </c>
      <c r="AA710" s="38">
        <f>(Таблица2[[#This Row],[Максимальный выданный кредит]]-AVERAGE(Q:Q))/STDEV(Q:Q)</f>
        <v>-0.13350700703727358</v>
      </c>
    </row>
    <row r="711" spans="1:27" x14ac:dyDescent="0.2">
      <c r="A711" s="8">
        <v>1062</v>
      </c>
      <c r="B711" s="8" t="s">
        <v>1004</v>
      </c>
      <c r="C711" s="8" t="s">
        <v>16</v>
      </c>
      <c r="D711" s="21">
        <v>40524</v>
      </c>
      <c r="E711" s="8" t="s">
        <v>17</v>
      </c>
      <c r="F711" s="8">
        <v>719</v>
      </c>
      <c r="G711" s="22">
        <v>671194</v>
      </c>
      <c r="H711" s="8" t="s">
        <v>22</v>
      </c>
      <c r="I711" s="8" t="s">
        <v>32</v>
      </c>
      <c r="J711" s="8" t="s">
        <v>119</v>
      </c>
      <c r="K711" s="23">
        <v>10515.17</v>
      </c>
      <c r="L711">
        <v>20.5</v>
      </c>
      <c r="M711" s="8"/>
      <c r="N711" s="8">
        <v>14</v>
      </c>
      <c r="O711" s="8">
        <v>1</v>
      </c>
      <c r="P711" s="8">
        <v>380</v>
      </c>
      <c r="Q711" s="8">
        <v>450296</v>
      </c>
      <c r="R711" s="8">
        <f>(Таблица2[[#This Row],[Кредитный рейтинг]]-MIN(F:F))/(MAX(F:F)-MIN(F:F))</f>
        <v>0.80606060606060603</v>
      </c>
      <c r="S711">
        <f>(Таблица2[[#This Row],[Срок кредитной истории (лет)]]-MIN(L:L))/(MAX(L:L)-MIN(L:L))</f>
        <v>0.35087719298245612</v>
      </c>
      <c r="T711" s="8">
        <f>(Таблица2[[#This Row],[Срок с последнего нарушения кредитного договора (мес.)]]-MIN(M:M))/(MAX(M:M)-MIN(M:M))</f>
        <v>0</v>
      </c>
      <c r="U711">
        <f>(Таблица2[[#This Row],[Количество кредитных карт]]-MIN(N:N))/(MAX(N:N)-MIN(N:N))</f>
        <v>0.29268292682926828</v>
      </c>
      <c r="V711" s="37">
        <f>(Таблица2[[#This Row],[Число нарушений кредитных договоров]]-MIN(O:O))/(MAX(O:O)-MIN(O:O))</f>
        <v>0.14285714285714285</v>
      </c>
      <c r="W711" s="37">
        <f>((Таблица2[[#This Row],[Размер кредита]]-AVERAGE(D:D)))/STDEV(D:D)</f>
        <v>-1.4448825237280716</v>
      </c>
      <c r="X711" s="37">
        <f>((Таблица2[[#This Row],[Годовой доход]]-AVERAGE(G:G)))/STDEV(G:G)</f>
        <v>-0.82668611617925347</v>
      </c>
      <c r="Y711" s="38">
        <f>(Таблица2[[#This Row],[Годовой доход]]-AVERAGE(G:G))/STDEV(G:G)</f>
        <v>-0.82668611617925347</v>
      </c>
      <c r="Z711" s="38">
        <f>(Таблица2[[#This Row],[Текущий баланс кредитов]]-AVERAGE(P:P))/STDEV(P:P)</f>
        <v>-0.92499744718296795</v>
      </c>
      <c r="AA711" s="38">
        <f>(Таблица2[[#This Row],[Максимальный выданный кредит]]-AVERAGE(Q:Q))/STDEV(Q:Q)</f>
        <v>-6.4321443601899828E-2</v>
      </c>
    </row>
    <row r="712" spans="1:27" x14ac:dyDescent="0.2">
      <c r="A712" s="7">
        <v>1063</v>
      </c>
      <c r="B712" s="7" t="s">
        <v>1005</v>
      </c>
      <c r="C712" s="7" t="s">
        <v>16</v>
      </c>
      <c r="D712" s="18">
        <v>455400</v>
      </c>
      <c r="E712" s="7" t="s">
        <v>17</v>
      </c>
      <c r="F712" s="7">
        <v>732</v>
      </c>
      <c r="G712" s="19">
        <v>1375581</v>
      </c>
      <c r="H712" s="7" t="s">
        <v>22</v>
      </c>
      <c r="I712" s="7" t="s">
        <v>19</v>
      </c>
      <c r="J712" s="7" t="s">
        <v>23</v>
      </c>
      <c r="K712" s="20">
        <v>23384.82</v>
      </c>
      <c r="L712">
        <v>22.8</v>
      </c>
      <c r="M712" s="7">
        <v>69</v>
      </c>
      <c r="N712" s="7">
        <v>7</v>
      </c>
      <c r="O712" s="7">
        <v>0</v>
      </c>
      <c r="P712" s="7">
        <v>186352</v>
      </c>
      <c r="Q712" s="7">
        <v>242198</v>
      </c>
      <c r="R712" s="8">
        <f>(Таблица2[[#This Row],[Кредитный рейтинг]]-MIN(F:F))/(MAX(F:F)-MIN(F:F))</f>
        <v>0.88484848484848488</v>
      </c>
      <c r="S712">
        <f>(Таблица2[[#This Row],[Срок кредитной истории (лет)]]-MIN(L:L))/(MAX(L:L)-MIN(L:L))</f>
        <v>0.40131578947368424</v>
      </c>
      <c r="T712" s="8">
        <f>(Таблица2[[#This Row],[Срок с последнего нарушения кредитного договора (мес.)]]-MIN(M:M))/(MAX(M:M)-MIN(M:M))</f>
        <v>0.84146341463414631</v>
      </c>
      <c r="U712">
        <f>(Таблица2[[#This Row],[Количество кредитных карт]]-MIN(N:N))/(MAX(N:N)-MIN(N:N))</f>
        <v>0.12195121951219512</v>
      </c>
      <c r="V712" s="37">
        <f>(Таблица2[[#This Row],[Число нарушений кредитных договоров]]-MIN(O:O))/(MAX(O:O)-MIN(O:O))</f>
        <v>0</v>
      </c>
      <c r="W712" s="37">
        <f>((Таблица2[[#This Row],[Размер кредита]]-AVERAGE(D:D)))/STDEV(D:D)</f>
        <v>0.7728667547885345</v>
      </c>
      <c r="X712" s="37">
        <f>((Таблица2[[#This Row],[Годовой доход]]-AVERAGE(G:G)))/STDEV(G:G)</f>
        <v>2.7225671304136681E-2</v>
      </c>
      <c r="Y712" s="38">
        <f>(Таблица2[[#This Row],[Годовой доход]]-AVERAGE(G:G))/STDEV(G:G)</f>
        <v>2.7225671304136681E-2</v>
      </c>
      <c r="Z712" s="38">
        <f>(Таблица2[[#This Row],[Текущий баланс кредитов]]-AVERAGE(P:P))/STDEV(P:P)</f>
        <v>-0.2924048732301372</v>
      </c>
      <c r="AA712" s="38">
        <f>(Таблица2[[#This Row],[Максимальный выданный кредит]]-AVERAGE(Q:Q))/STDEV(Q:Q)</f>
        <v>-0.11632607206146756</v>
      </c>
    </row>
    <row r="713" spans="1:27" x14ac:dyDescent="0.2">
      <c r="A713" s="7">
        <v>1064</v>
      </c>
      <c r="B713" s="7" t="s">
        <v>1006</v>
      </c>
      <c r="C713" s="7" t="s">
        <v>16</v>
      </c>
      <c r="D713" s="18">
        <v>540430</v>
      </c>
      <c r="E713" s="7" t="s">
        <v>17</v>
      </c>
      <c r="F713" s="7">
        <v>740</v>
      </c>
      <c r="G713" s="19">
        <v>1493552</v>
      </c>
      <c r="H713" s="7" t="s">
        <v>22</v>
      </c>
      <c r="I713" s="7" t="s">
        <v>19</v>
      </c>
      <c r="J713" s="7" t="s">
        <v>23</v>
      </c>
      <c r="K713" s="20">
        <v>16130.43</v>
      </c>
      <c r="L713">
        <v>13</v>
      </c>
      <c r="M713" s="7"/>
      <c r="N713" s="7">
        <v>11</v>
      </c>
      <c r="O713" s="7">
        <v>0</v>
      </c>
      <c r="P713" s="7">
        <v>314222</v>
      </c>
      <c r="Q713" s="7">
        <v>1467092</v>
      </c>
      <c r="R713" s="8">
        <f>(Таблица2[[#This Row],[Кредитный рейтинг]]-MIN(F:F))/(MAX(F:F)-MIN(F:F))</f>
        <v>0.93333333333333335</v>
      </c>
      <c r="S713">
        <f>(Таблица2[[#This Row],[Срок кредитной истории (лет)]]-MIN(L:L))/(MAX(L:L)-MIN(L:L))</f>
        <v>0.18640350877192982</v>
      </c>
      <c r="T713" s="8">
        <f>(Таблица2[[#This Row],[Срок с последнего нарушения кредитного договора (мес.)]]-MIN(M:M))/(MAX(M:M)-MIN(M:M))</f>
        <v>0</v>
      </c>
      <c r="U713">
        <f>(Таблица2[[#This Row],[Количество кредитных карт]]-MIN(N:N))/(MAX(N:N)-MIN(N:N))</f>
        <v>0.21951219512195122</v>
      </c>
      <c r="V713" s="37">
        <f>(Таблица2[[#This Row],[Число нарушений кредитных договоров]]-MIN(O:O))/(MAX(O:O)-MIN(O:O))</f>
        <v>0</v>
      </c>
      <c r="W713" s="37">
        <f>((Таблица2[[#This Row],[Размер кредита]]-AVERAGE(D:D)))/STDEV(D:D)</f>
        <v>1.2274006905965038</v>
      </c>
      <c r="X713" s="37">
        <f>((Таблица2[[#This Row],[Годовой доход]]-AVERAGE(G:G)))/STDEV(G:G)</f>
        <v>0.17023913901606638</v>
      </c>
      <c r="Y713" s="38">
        <f>(Таблица2[[#This Row],[Годовой доход]]-AVERAGE(G:G))/STDEV(G:G)</f>
        <v>0.17023913901606638</v>
      </c>
      <c r="Z713" s="38">
        <f>(Таблица2[[#This Row],[Текущий баланс кредитов]]-AVERAGE(P:P))/STDEV(P:P)</f>
        <v>0.14255099341295138</v>
      </c>
      <c r="AA713" s="38">
        <f>(Таблица2[[#This Row],[Максимальный выданный кредит]]-AVERAGE(Q:Q))/STDEV(Q:Q)</f>
        <v>0.18978046126587703</v>
      </c>
    </row>
    <row r="714" spans="1:27" x14ac:dyDescent="0.2">
      <c r="A714" s="8">
        <v>1065</v>
      </c>
      <c r="B714" s="8" t="s">
        <v>1007</v>
      </c>
      <c r="C714" s="8" t="s">
        <v>16</v>
      </c>
      <c r="D714" s="21">
        <v>299420</v>
      </c>
      <c r="E714" s="8" t="s">
        <v>28</v>
      </c>
      <c r="F714" s="8">
        <v>677</v>
      </c>
      <c r="G714" s="22">
        <v>836589</v>
      </c>
      <c r="H714" s="8" t="s">
        <v>55</v>
      </c>
      <c r="I714" s="8" t="s">
        <v>19</v>
      </c>
      <c r="J714" s="8" t="s">
        <v>23</v>
      </c>
      <c r="K714" s="23">
        <v>6748.42</v>
      </c>
      <c r="L714">
        <v>17.899999999999999</v>
      </c>
      <c r="M714" s="8">
        <v>39</v>
      </c>
      <c r="N714" s="8">
        <v>7</v>
      </c>
      <c r="O714" s="8">
        <v>2</v>
      </c>
      <c r="P714" s="8">
        <v>99142</v>
      </c>
      <c r="Q714" s="8">
        <v>204622</v>
      </c>
      <c r="R714" s="8">
        <f>(Таблица2[[#This Row],[Кредитный рейтинг]]-MIN(F:F))/(MAX(F:F)-MIN(F:F))</f>
        <v>0.55151515151515151</v>
      </c>
      <c r="S714">
        <f>(Таблица2[[#This Row],[Срок кредитной истории (лет)]]-MIN(L:L))/(MAX(L:L)-MIN(L:L))</f>
        <v>0.29385964912280699</v>
      </c>
      <c r="T714" s="8">
        <f>(Таблица2[[#This Row],[Срок с последнего нарушения кредитного договора (мес.)]]-MIN(M:M))/(MAX(M:M)-MIN(M:M))</f>
        <v>0.47560975609756095</v>
      </c>
      <c r="U714">
        <f>(Таблица2[[#This Row],[Количество кредитных карт]]-MIN(N:N))/(MAX(N:N)-MIN(N:N))</f>
        <v>0.12195121951219512</v>
      </c>
      <c r="V714" s="37">
        <f>(Таблица2[[#This Row],[Число нарушений кредитных договоров]]-MIN(O:O))/(MAX(O:O)-MIN(O:O))</f>
        <v>0.2857142857142857</v>
      </c>
      <c r="W714" s="37">
        <f>((Таблица2[[#This Row],[Размер кредита]]-AVERAGE(D:D)))/STDEV(D:D)</f>
        <v>-6.093547157071548E-2</v>
      </c>
      <c r="X714" s="37">
        <f>((Таблица2[[#This Row],[Годовой доход]]-AVERAGE(G:G)))/STDEV(G:G)</f>
        <v>-0.62618164904568152</v>
      </c>
      <c r="Y714" s="38">
        <f>(Таблица2[[#This Row],[Годовой доход]]-AVERAGE(G:G))/STDEV(G:G)</f>
        <v>-0.62618164904568152</v>
      </c>
      <c r="Z714" s="38">
        <f>(Таблица2[[#This Row],[Текущий баланс кредитов]]-AVERAGE(P:P))/STDEV(P:P)</f>
        <v>-0.58905382239682025</v>
      </c>
      <c r="AA714" s="38">
        <f>(Таблица2[[#This Row],[Максимальный выданный кредит]]-AVERAGE(Q:Q))/STDEV(Q:Q)</f>
        <v>-0.12571648388184409</v>
      </c>
    </row>
    <row r="715" spans="1:27" x14ac:dyDescent="0.2">
      <c r="A715" s="7">
        <v>1066</v>
      </c>
      <c r="B715" s="25" t="s">
        <v>1008</v>
      </c>
      <c r="C715" s="7" t="s">
        <v>16</v>
      </c>
      <c r="D715" s="18">
        <v>451462</v>
      </c>
      <c r="E715" s="7" t="s">
        <v>28</v>
      </c>
      <c r="F715" s="7">
        <v>698</v>
      </c>
      <c r="G715" s="19">
        <v>2228016</v>
      </c>
      <c r="H715" s="7" t="s">
        <v>22</v>
      </c>
      <c r="I715" s="7" t="s">
        <v>19</v>
      </c>
      <c r="J715" s="7" t="s">
        <v>23</v>
      </c>
      <c r="K715" s="20">
        <v>14890.49</v>
      </c>
      <c r="L715">
        <v>33.4</v>
      </c>
      <c r="M715" s="7"/>
      <c r="N715" s="7">
        <v>8</v>
      </c>
      <c r="O715" s="7">
        <v>0</v>
      </c>
      <c r="P715" s="7">
        <v>333051</v>
      </c>
      <c r="Q715" s="7">
        <v>494406</v>
      </c>
      <c r="R715" s="8">
        <f>(Таблица2[[#This Row],[Кредитный рейтинг]]-MIN(F:F))/(MAX(F:F)-MIN(F:F))</f>
        <v>0.67878787878787883</v>
      </c>
      <c r="S715">
        <f>(Таблица2[[#This Row],[Срок кредитной истории (лет)]]-MIN(L:L))/(MAX(L:L)-MIN(L:L))</f>
        <v>0.63377192982456132</v>
      </c>
      <c r="T715" s="8">
        <f>(Таблица2[[#This Row],[Срок с последнего нарушения кредитного договора (мес.)]]-MIN(M:M))/(MAX(M:M)-MIN(M:M))</f>
        <v>0</v>
      </c>
      <c r="U715">
        <f>(Таблица2[[#This Row],[Количество кредитных карт]]-MIN(N:N))/(MAX(N:N)-MIN(N:N))</f>
        <v>0.14634146341463414</v>
      </c>
      <c r="V715" s="37">
        <f>(Таблица2[[#This Row],[Число нарушений кредитных договоров]]-MIN(O:O))/(MAX(O:O)-MIN(O:O))</f>
        <v>0</v>
      </c>
      <c r="W715" s="37">
        <f>((Таблица2[[#This Row],[Размер кредита]]-AVERAGE(D:D)))/STDEV(D:D)</f>
        <v>0.75181589463080456</v>
      </c>
      <c r="X715" s="37">
        <f>((Таблица2[[#This Row],[Годовой доход]]-AVERAGE(G:G)))/STDEV(G:G)</f>
        <v>1.0606125659563714</v>
      </c>
      <c r="Y715" s="38">
        <f>(Таблица2[[#This Row],[Годовой доход]]-AVERAGE(G:G))/STDEV(G:G)</f>
        <v>1.0606125659563714</v>
      </c>
      <c r="Z715" s="38">
        <f>(Таблица2[[#This Row],[Текущий баланс кредитов]]-AVERAGE(P:P))/STDEV(P:P)</f>
        <v>0.20659872949665134</v>
      </c>
      <c r="AA715" s="38">
        <f>(Таблица2[[#This Row],[Максимальный выданный кредит]]-AVERAGE(Q:Q))/STDEV(Q:Q)</f>
        <v>-5.3298155721422678E-2</v>
      </c>
    </row>
    <row r="716" spans="1:27" x14ac:dyDescent="0.2">
      <c r="A716" s="7">
        <v>1067</v>
      </c>
      <c r="B716" s="7" t="s">
        <v>1009</v>
      </c>
      <c r="C716" s="7" t="s">
        <v>34</v>
      </c>
      <c r="D716" s="18">
        <v>203544</v>
      </c>
      <c r="E716" s="7" t="s">
        <v>17</v>
      </c>
      <c r="F716" s="7">
        <v>728</v>
      </c>
      <c r="G716" s="19">
        <v>532114</v>
      </c>
      <c r="H716" s="7" t="s">
        <v>42</v>
      </c>
      <c r="I716" s="7" t="s">
        <v>32</v>
      </c>
      <c r="J716" s="7" t="s">
        <v>23</v>
      </c>
      <c r="K716" s="20">
        <v>9045.9</v>
      </c>
      <c r="L716">
        <v>13.9</v>
      </c>
      <c r="M716" s="7"/>
      <c r="N716" s="7">
        <v>6</v>
      </c>
      <c r="O716" s="7">
        <v>0</v>
      </c>
      <c r="P716" s="7">
        <v>237728</v>
      </c>
      <c r="Q716" s="7">
        <v>277200</v>
      </c>
      <c r="R716" s="8">
        <f>(Таблица2[[#This Row],[Кредитный рейтинг]]-MIN(F:F))/(MAX(F:F)-MIN(F:F))</f>
        <v>0.8606060606060606</v>
      </c>
      <c r="S716">
        <f>(Таблица2[[#This Row],[Срок кредитной истории (лет)]]-MIN(L:L))/(MAX(L:L)-MIN(L:L))</f>
        <v>0.20614035087719298</v>
      </c>
      <c r="T716" s="8">
        <f>(Таблица2[[#This Row],[Срок с последнего нарушения кредитного договора (мес.)]]-MIN(M:M))/(MAX(M:M)-MIN(M:M))</f>
        <v>0</v>
      </c>
      <c r="U716">
        <f>(Таблица2[[#This Row],[Количество кредитных карт]]-MIN(N:N))/(MAX(N:N)-MIN(N:N))</f>
        <v>9.7560975609756101E-2</v>
      </c>
      <c r="V716" s="37">
        <f>(Таблица2[[#This Row],[Число нарушений кредитных договоров]]-MIN(O:O))/(MAX(O:O)-MIN(O:O))</f>
        <v>0</v>
      </c>
      <c r="W716" s="37">
        <f>((Таблица2[[#This Row],[Размер кредита]]-AVERAGE(D:D)))/STDEV(D:D)</f>
        <v>-0.5734474747404773</v>
      </c>
      <c r="X716" s="37">
        <f>((Таблица2[[#This Row],[Годовой доход]]-AVERAGE(G:G)))/STDEV(G:G)</f>
        <v>-0.99528952794464653</v>
      </c>
      <c r="Y716" s="38">
        <f>(Таблица2[[#This Row],[Годовой доход]]-AVERAGE(G:G))/STDEV(G:G)</f>
        <v>-0.99528952794464653</v>
      </c>
      <c r="Z716" s="38">
        <f>(Таблица2[[#This Row],[Текущий баланс кредитов]]-AVERAGE(P:P))/STDEV(P:P)</f>
        <v>-0.11764697376462287</v>
      </c>
      <c r="AA716" s="38">
        <f>(Таблица2[[#This Row],[Максимальный выданный кредит]]-AVERAGE(Q:Q))/STDEV(Q:Q)</f>
        <v>-0.10757891444658518</v>
      </c>
    </row>
    <row r="717" spans="1:27" x14ac:dyDescent="0.2">
      <c r="A717" s="7">
        <v>1070</v>
      </c>
      <c r="B717" s="7" t="s">
        <v>1010</v>
      </c>
      <c r="C717" s="7" t="s">
        <v>34</v>
      </c>
      <c r="D717" s="18">
        <v>217734</v>
      </c>
      <c r="E717" s="7" t="s">
        <v>17</v>
      </c>
      <c r="F717" s="7">
        <v>731</v>
      </c>
      <c r="G717" s="19">
        <v>1222289</v>
      </c>
      <c r="H717" s="7" t="s">
        <v>22</v>
      </c>
      <c r="I717" s="7" t="s">
        <v>19</v>
      </c>
      <c r="J717" s="7" t="s">
        <v>23</v>
      </c>
      <c r="K717" s="20">
        <v>25158.66</v>
      </c>
      <c r="L717">
        <v>27.4</v>
      </c>
      <c r="M717" s="7">
        <v>5</v>
      </c>
      <c r="N717" s="7">
        <v>13</v>
      </c>
      <c r="O717" s="7">
        <v>0</v>
      </c>
      <c r="P717" s="7">
        <v>533691</v>
      </c>
      <c r="Q717" s="7">
        <v>1407626</v>
      </c>
      <c r="R717" s="8">
        <f>(Таблица2[[#This Row],[Кредитный рейтинг]]-MIN(F:F))/(MAX(F:F)-MIN(F:F))</f>
        <v>0.87878787878787878</v>
      </c>
      <c r="S717">
        <f>(Таблица2[[#This Row],[Срок кредитной истории (лет)]]-MIN(L:L))/(MAX(L:L)-MIN(L:L))</f>
        <v>0.5021929824561403</v>
      </c>
      <c r="T717" s="8">
        <f>(Таблица2[[#This Row],[Срок с последнего нарушения кредитного договора (мес.)]]-MIN(M:M))/(MAX(M:M)-MIN(M:M))</f>
        <v>6.097560975609756E-2</v>
      </c>
      <c r="U717">
        <f>(Таблица2[[#This Row],[Количество кредитных карт]]-MIN(N:N))/(MAX(N:N)-MIN(N:N))</f>
        <v>0.26829268292682928</v>
      </c>
      <c r="V717" s="37">
        <f>(Таблица2[[#This Row],[Число нарушений кредитных договоров]]-MIN(O:O))/(MAX(O:O)-MIN(O:O))</f>
        <v>0</v>
      </c>
      <c r="W717" s="37">
        <f>((Таблица2[[#This Row],[Размер кредита]]-AVERAGE(D:D)))/STDEV(D:D)</f>
        <v>-0.49759381663022118</v>
      </c>
      <c r="X717" s="37">
        <f>((Таблица2[[#This Row],[Годовой доход]]-AVERAGE(G:G)))/STDEV(G:G)</f>
        <v>-0.1586066136853703</v>
      </c>
      <c r="Y717" s="38">
        <f>(Таблица2[[#This Row],[Годовой доход]]-AVERAGE(G:G))/STDEV(G:G)</f>
        <v>-0.1586066136853703</v>
      </c>
      <c r="Z717" s="38">
        <f>(Таблица2[[#This Row],[Текущий баланс кредитов]]-AVERAGE(P:P))/STDEV(P:P)</f>
        <v>0.88908520078209197</v>
      </c>
      <c r="AA717" s="38">
        <f>(Таблица2[[#This Row],[Максимальный выданный кредит]]-AVERAGE(Q:Q))/STDEV(Q:Q)</f>
        <v>0.17491963974920385</v>
      </c>
    </row>
    <row r="718" spans="1:27" x14ac:dyDescent="0.2">
      <c r="A718" s="8">
        <v>1071</v>
      </c>
      <c r="B718" s="8" t="s">
        <v>1011</v>
      </c>
      <c r="C718" s="8" t="s">
        <v>16</v>
      </c>
      <c r="D718" s="21">
        <v>111496</v>
      </c>
      <c r="E718" s="8" t="s">
        <v>17</v>
      </c>
      <c r="F718" s="8">
        <v>741</v>
      </c>
      <c r="G718" s="22">
        <v>1328822</v>
      </c>
      <c r="H718" s="8" t="s">
        <v>55</v>
      </c>
      <c r="I718" s="8" t="s">
        <v>19</v>
      </c>
      <c r="J718" s="8" t="s">
        <v>78</v>
      </c>
      <c r="K718" s="23">
        <v>20264.64</v>
      </c>
      <c r="L718">
        <v>16.7</v>
      </c>
      <c r="M718" s="8"/>
      <c r="N718" s="8">
        <v>20</v>
      </c>
      <c r="O718" s="8">
        <v>0</v>
      </c>
      <c r="P718" s="8">
        <v>578778</v>
      </c>
      <c r="Q718" s="8">
        <v>820270</v>
      </c>
      <c r="R718" s="8">
        <f>(Таблица2[[#This Row],[Кредитный рейтинг]]-MIN(F:F))/(MAX(F:F)-MIN(F:F))</f>
        <v>0.93939393939393945</v>
      </c>
      <c r="S718">
        <f>(Таблица2[[#This Row],[Срок кредитной истории (лет)]]-MIN(L:L))/(MAX(L:L)-MIN(L:L))</f>
        <v>0.26754385964912281</v>
      </c>
      <c r="T718" s="8">
        <f>(Таблица2[[#This Row],[Срок с последнего нарушения кредитного договора (мес.)]]-MIN(M:M))/(MAX(M:M)-MIN(M:M))</f>
        <v>0</v>
      </c>
      <c r="U718">
        <f>(Таблица2[[#This Row],[Количество кредитных карт]]-MIN(N:N))/(MAX(N:N)-MIN(N:N))</f>
        <v>0.43902439024390244</v>
      </c>
      <c r="V718" s="37">
        <f>(Таблица2[[#This Row],[Число нарушений кредитных договоров]]-MIN(O:O))/(MAX(O:O)-MIN(O:O))</f>
        <v>0</v>
      </c>
      <c r="W718" s="37">
        <f>((Таблица2[[#This Row],[Размер кредита]]-AVERAGE(D:D)))/STDEV(D:D)</f>
        <v>-1.0654966306060771</v>
      </c>
      <c r="X718" s="37">
        <f>((Таблица2[[#This Row],[Годовой доход]]-AVERAGE(G:G)))/STDEV(G:G)</f>
        <v>-2.9459164263436033E-2</v>
      </c>
      <c r="Y718" s="38">
        <f>(Таблица2[[#This Row],[Годовой доход]]-AVERAGE(G:G))/STDEV(G:G)</f>
        <v>-2.9459164263436033E-2</v>
      </c>
      <c r="Z718" s="38">
        <f>(Таблица2[[#This Row],[Текущий баланс кредитов]]-AVERAGE(P:P))/STDEV(P:P)</f>
        <v>1.0424507686192463</v>
      </c>
      <c r="AA718" s="38">
        <f>(Таблица2[[#This Row],[Максимальный выданный кредит]]-AVERAGE(Q:Q))/STDEV(Q:Q)</f>
        <v>2.8136727114301728E-2</v>
      </c>
    </row>
    <row r="719" spans="1:27" x14ac:dyDescent="0.2">
      <c r="A719" s="7">
        <v>1072</v>
      </c>
      <c r="B719" s="7" t="s">
        <v>1012</v>
      </c>
      <c r="C719" s="7" t="s">
        <v>16</v>
      </c>
      <c r="D719" s="18">
        <v>268840</v>
      </c>
      <c r="E719" s="7" t="s">
        <v>17</v>
      </c>
      <c r="F719" s="7">
        <v>738</v>
      </c>
      <c r="G719" s="19">
        <v>1528474</v>
      </c>
      <c r="H719" s="7"/>
      <c r="I719" s="7" t="s">
        <v>32</v>
      </c>
      <c r="J719" s="7" t="s">
        <v>23</v>
      </c>
      <c r="K719" s="20">
        <v>30187.200000000001</v>
      </c>
      <c r="L719">
        <v>11.4</v>
      </c>
      <c r="M719" s="7">
        <v>59</v>
      </c>
      <c r="N719" s="7">
        <v>11</v>
      </c>
      <c r="O719" s="7">
        <v>2</v>
      </c>
      <c r="P719" s="7">
        <v>250268</v>
      </c>
      <c r="Q719" s="7">
        <v>434456</v>
      </c>
      <c r="R719" s="8">
        <f>(Таблица2[[#This Row],[Кредитный рейтинг]]-MIN(F:F))/(MAX(F:F)-MIN(F:F))</f>
        <v>0.92121212121212126</v>
      </c>
      <c r="S719">
        <f>(Таблица2[[#This Row],[Срок кредитной истории (лет)]]-MIN(L:L))/(MAX(L:L)-MIN(L:L))</f>
        <v>0.15131578947368421</v>
      </c>
      <c r="T719" s="8">
        <f>(Таблица2[[#This Row],[Срок с последнего нарушения кредитного договора (мес.)]]-MIN(M:M))/(MAX(M:M)-MIN(M:M))</f>
        <v>0.71951219512195119</v>
      </c>
      <c r="U719">
        <f>(Таблица2[[#This Row],[Количество кредитных карт]]-MIN(N:N))/(MAX(N:N)-MIN(N:N))</f>
        <v>0.21951219512195122</v>
      </c>
      <c r="V719" s="37">
        <f>(Таблица2[[#This Row],[Число нарушений кредитных договоров]]-MIN(O:O))/(MAX(O:O)-MIN(O:O))</f>
        <v>0.2857142857142857</v>
      </c>
      <c r="W719" s="37">
        <f>((Таблица2[[#This Row],[Размер кредита]]-AVERAGE(D:D)))/STDEV(D:D)</f>
        <v>-0.22440304486258536</v>
      </c>
      <c r="X719" s="37">
        <f>((Таблица2[[#This Row],[Годовой доход]]-AVERAGE(G:G)))/STDEV(G:G)</f>
        <v>0.21257425798120194</v>
      </c>
      <c r="Y719" s="38">
        <f>(Таблица2[[#This Row],[Годовой доход]]-AVERAGE(G:G))/STDEV(G:G)</f>
        <v>0.21257425798120194</v>
      </c>
      <c r="Z719" s="38">
        <f>(Таблица2[[#This Row],[Текущий баланс кредитов]]-AVERAGE(P:P))/STDEV(P:P)</f>
        <v>-7.4991569309282829E-2</v>
      </c>
      <c r="AA719" s="38">
        <f>(Таблица2[[#This Row],[Максимальный выданный кредит]]-AVERAGE(Q:Q))/STDEV(Q:Q)</f>
        <v>-6.8279931020325535E-2</v>
      </c>
    </row>
    <row r="720" spans="1:27" x14ac:dyDescent="0.2">
      <c r="A720" s="7">
        <v>1074</v>
      </c>
      <c r="B720" s="7" t="s">
        <v>1013</v>
      </c>
      <c r="C720" s="7" t="s">
        <v>16</v>
      </c>
      <c r="D720" s="18">
        <v>533126</v>
      </c>
      <c r="E720" s="7" t="s">
        <v>28</v>
      </c>
      <c r="F720" s="7">
        <v>744</v>
      </c>
      <c r="G720" s="19">
        <v>3069488</v>
      </c>
      <c r="H720" s="7" t="s">
        <v>22</v>
      </c>
      <c r="I720" s="7" t="s">
        <v>19</v>
      </c>
      <c r="J720" s="7" t="s">
        <v>23</v>
      </c>
      <c r="K720" s="20">
        <v>27369.69</v>
      </c>
      <c r="L720">
        <v>39.4</v>
      </c>
      <c r="M720" s="7"/>
      <c r="N720" s="7">
        <v>11</v>
      </c>
      <c r="O720" s="7">
        <v>0</v>
      </c>
      <c r="P720" s="7">
        <v>631161</v>
      </c>
      <c r="Q720" s="7">
        <v>1163734</v>
      </c>
      <c r="R720" s="8">
        <f>(Таблица2[[#This Row],[Кредитный рейтинг]]-MIN(F:F))/(MAX(F:F)-MIN(F:F))</f>
        <v>0.95757575757575752</v>
      </c>
      <c r="S720">
        <f>(Таблица2[[#This Row],[Срок кредитной истории (лет)]]-MIN(L:L))/(MAX(L:L)-MIN(L:L))</f>
        <v>0.76535087719298245</v>
      </c>
      <c r="T720" s="8">
        <f>(Таблица2[[#This Row],[Срок с последнего нарушения кредитного договора (мес.)]]-MIN(M:M))/(MAX(M:M)-MIN(M:M))</f>
        <v>0</v>
      </c>
      <c r="U720">
        <f>(Таблица2[[#This Row],[Количество кредитных карт]]-MIN(N:N))/(MAX(N:N)-MIN(N:N))</f>
        <v>0.21951219512195122</v>
      </c>
      <c r="V720" s="37">
        <f>(Таблица2[[#This Row],[Число нарушений кредитных договоров]]-MIN(O:O))/(MAX(O:O)-MIN(O:O))</f>
        <v>0</v>
      </c>
      <c r="W720" s="37">
        <f>((Таблица2[[#This Row],[Размер кредита]]-AVERAGE(D:D)))/STDEV(D:D)</f>
        <v>1.1883566371195966</v>
      </c>
      <c r="X720" s="37">
        <f>((Таблица2[[#This Row],[Годовой доход]]-AVERAGE(G:G)))/STDEV(G:G)</f>
        <v>2.0807092736429462</v>
      </c>
      <c r="Y720" s="38">
        <f>(Таблица2[[#This Row],[Годовой доход]]-AVERAGE(G:G))/STDEV(G:G)</f>
        <v>2.0807092736429462</v>
      </c>
      <c r="Z720" s="38">
        <f>(Таблица2[[#This Row],[Текущий баланс кредитов]]-AVERAGE(P:P))/STDEV(P:P)</f>
        <v>1.220634026321326</v>
      </c>
      <c r="AA720" s="38">
        <f>(Таблица2[[#This Row],[Максимальный выданный кредит]]-AVERAGE(Q:Q))/STDEV(Q:Q)</f>
        <v>0.11396992930383247</v>
      </c>
    </row>
    <row r="721" spans="1:27" x14ac:dyDescent="0.2">
      <c r="A721" s="7">
        <v>1076</v>
      </c>
      <c r="B721" s="7" t="s">
        <v>1014</v>
      </c>
      <c r="C721" s="7" t="s">
        <v>16</v>
      </c>
      <c r="D721" s="18">
        <v>183326</v>
      </c>
      <c r="E721" s="7" t="s">
        <v>17</v>
      </c>
      <c r="F721" s="7">
        <v>707</v>
      </c>
      <c r="G721" s="19">
        <v>1248053</v>
      </c>
      <c r="H721" s="7" t="s">
        <v>42</v>
      </c>
      <c r="I721" s="7" t="s">
        <v>25</v>
      </c>
      <c r="J721" s="7" t="s">
        <v>23</v>
      </c>
      <c r="K721" s="20">
        <v>15392.47</v>
      </c>
      <c r="L721">
        <v>17.399999999999999</v>
      </c>
      <c r="M721" s="7"/>
      <c r="N721" s="7">
        <v>13</v>
      </c>
      <c r="O721" s="7">
        <v>0</v>
      </c>
      <c r="P721" s="7">
        <v>266361</v>
      </c>
      <c r="Q721" s="7">
        <v>403172</v>
      </c>
      <c r="R721" s="8">
        <f>(Таблица2[[#This Row],[Кредитный рейтинг]]-MIN(F:F))/(MAX(F:F)-MIN(F:F))</f>
        <v>0.73333333333333328</v>
      </c>
      <c r="S721">
        <f>(Таблица2[[#This Row],[Срок кредитной истории (лет)]]-MIN(L:L))/(MAX(L:L)-MIN(L:L))</f>
        <v>0.2828947368421052</v>
      </c>
      <c r="T721" s="8">
        <f>(Таблица2[[#This Row],[Срок с последнего нарушения кредитного договора (мес.)]]-MIN(M:M))/(MAX(M:M)-MIN(M:M))</f>
        <v>0</v>
      </c>
      <c r="U721">
        <f>(Таблица2[[#This Row],[Количество кредитных карт]]-MIN(N:N))/(MAX(N:N)-MIN(N:N))</f>
        <v>0.26829268292682928</v>
      </c>
      <c r="V721" s="37">
        <f>(Таблица2[[#This Row],[Число нарушений кредитных договоров]]-MIN(O:O))/(MAX(O:O)-MIN(O:O))</f>
        <v>0</v>
      </c>
      <c r="W721" s="37">
        <f>((Таблица2[[#This Row],[Размер кредита]]-AVERAGE(D:D)))/STDEV(D:D)</f>
        <v>-0.68152423722625322</v>
      </c>
      <c r="X721" s="37">
        <f>((Таблица2[[#This Row],[Годовой доход]]-AVERAGE(G:G)))/STDEV(G:G)</f>
        <v>-0.12737352265342042</v>
      </c>
      <c r="Y721" s="38">
        <f>(Таблица2[[#This Row],[Годовой доход]]-AVERAGE(G:G))/STDEV(G:G)</f>
        <v>-0.12737352265342042</v>
      </c>
      <c r="Z721" s="38">
        <f>(Таблица2[[#This Row],[Текущий баланс кредитов]]-AVERAGE(P:P))/STDEV(P:P)</f>
        <v>-2.025046692492978E-2</v>
      </c>
      <c r="AA721" s="38">
        <f>(Таблица2[[#This Row],[Максимальный выданный кредит]]-AVERAGE(Q:Q))/STDEV(Q:Q)</f>
        <v>-7.6097943671716309E-2</v>
      </c>
    </row>
    <row r="722" spans="1:27" x14ac:dyDescent="0.2">
      <c r="A722" s="8">
        <v>1077</v>
      </c>
      <c r="B722" s="8" t="s">
        <v>1015</v>
      </c>
      <c r="C722" s="8" t="s">
        <v>16</v>
      </c>
      <c r="D722" s="21">
        <v>104390</v>
      </c>
      <c r="E722" s="8" t="s">
        <v>17</v>
      </c>
      <c r="F722" s="8">
        <v>739</v>
      </c>
      <c r="G722" s="22">
        <v>1059497</v>
      </c>
      <c r="H722" s="8" t="s">
        <v>22</v>
      </c>
      <c r="I722" s="8" t="s">
        <v>19</v>
      </c>
      <c r="J722" s="8" t="s">
        <v>23</v>
      </c>
      <c r="K722" s="23">
        <v>3920.08</v>
      </c>
      <c r="L722">
        <v>12.7</v>
      </c>
      <c r="M722" s="8"/>
      <c r="N722" s="8">
        <v>4</v>
      </c>
      <c r="O722" s="8">
        <v>1</v>
      </c>
      <c r="P722" s="8">
        <v>25536</v>
      </c>
      <c r="Q722" s="8">
        <v>42856</v>
      </c>
      <c r="R722" s="8">
        <f>(Таблица2[[#This Row],[Кредитный рейтинг]]-MIN(F:F))/(MAX(F:F)-MIN(F:F))</f>
        <v>0.92727272727272725</v>
      </c>
      <c r="S722">
        <f>(Таблица2[[#This Row],[Срок кредитной истории (лет)]]-MIN(L:L))/(MAX(L:L)-MIN(L:L))</f>
        <v>0.17982456140350875</v>
      </c>
      <c r="T722" s="8">
        <f>(Таблица2[[#This Row],[Срок с последнего нарушения кредитного договора (мес.)]]-MIN(M:M))/(MAX(M:M)-MIN(M:M))</f>
        <v>0</v>
      </c>
      <c r="U722">
        <f>(Таблица2[[#This Row],[Количество кредитных карт]]-MIN(N:N))/(MAX(N:N)-MIN(N:N))</f>
        <v>4.878048780487805E-2</v>
      </c>
      <c r="V722" s="37">
        <f>(Таблица2[[#This Row],[Число нарушений кредитных договоров]]-MIN(O:O))/(MAX(O:O)-MIN(O:O))</f>
        <v>0.14285714285714285</v>
      </c>
      <c r="W722" s="37">
        <f>((Таблица2[[#This Row],[Размер кредита]]-AVERAGE(D:D)))/STDEV(D:D)</f>
        <v>-1.103482260946562</v>
      </c>
      <c r="X722" s="37">
        <f>((Таблица2[[#This Row],[Годовой доход]]-AVERAGE(G:G)))/STDEV(G:G)</f>
        <v>-0.35595552516158441</v>
      </c>
      <c r="Y722" s="38">
        <f>(Таблица2[[#This Row],[Годовой доход]]-AVERAGE(G:G))/STDEV(G:G)</f>
        <v>-0.35595552516158441</v>
      </c>
      <c r="Z722" s="38">
        <f>(Таблица2[[#This Row],[Текущий баланс кредитов]]-AVERAGE(P:P))/STDEV(P:P)</f>
        <v>-0.83942812066952821</v>
      </c>
      <c r="AA722" s="38">
        <f>(Таблица2[[#This Row],[Максимальный выданный кредит]]-AVERAGE(Q:Q))/STDEV(Q:Q)</f>
        <v>-0.16614253664251663</v>
      </c>
    </row>
    <row r="723" spans="1:27" x14ac:dyDescent="0.2">
      <c r="A723" s="8">
        <v>1080</v>
      </c>
      <c r="B723" s="8" t="s">
        <v>1017</v>
      </c>
      <c r="C723" s="8" t="s">
        <v>34</v>
      </c>
      <c r="D723" s="21">
        <v>98406</v>
      </c>
      <c r="E723" s="8" t="s">
        <v>17</v>
      </c>
      <c r="F723" s="8">
        <v>684</v>
      </c>
      <c r="G723" s="22">
        <v>660953</v>
      </c>
      <c r="H723" s="8" t="s">
        <v>29</v>
      </c>
      <c r="I723" s="8" t="s">
        <v>32</v>
      </c>
      <c r="J723" s="8" t="s">
        <v>23</v>
      </c>
      <c r="K723" s="23">
        <v>4742.3999999999996</v>
      </c>
      <c r="L723">
        <v>9.9</v>
      </c>
      <c r="M723" s="8"/>
      <c r="N723" s="8">
        <v>8</v>
      </c>
      <c r="O723" s="8">
        <v>0</v>
      </c>
      <c r="P723" s="8">
        <v>153121</v>
      </c>
      <c r="Q723" s="8">
        <v>244882</v>
      </c>
      <c r="R723" s="8">
        <f>(Таблица2[[#This Row],[Кредитный рейтинг]]-MIN(F:F))/(MAX(F:F)-MIN(F:F))</f>
        <v>0.59393939393939399</v>
      </c>
      <c r="S723">
        <f>(Таблица2[[#This Row],[Срок кредитной истории (лет)]]-MIN(L:L))/(MAX(L:L)-MIN(L:L))</f>
        <v>0.11842105263157895</v>
      </c>
      <c r="T723" s="8">
        <f>(Таблица2[[#This Row],[Срок с последнего нарушения кредитного договора (мес.)]]-MIN(M:M))/(MAX(M:M)-MIN(M:M))</f>
        <v>0</v>
      </c>
      <c r="U723">
        <f>(Таблица2[[#This Row],[Количество кредитных карт]]-MIN(N:N))/(MAX(N:N)-MIN(N:N))</f>
        <v>0.14634146341463414</v>
      </c>
      <c r="V723" s="37">
        <f>(Таблица2[[#This Row],[Число нарушений кредитных договоров]]-MIN(O:O))/(MAX(O:O)-MIN(O:O))</f>
        <v>0</v>
      </c>
      <c r="W723" s="37">
        <f>((Таблица2[[#This Row],[Размер кредита]]-AVERAGE(D:D)))/STDEV(D:D)</f>
        <v>-1.1354701601806545</v>
      </c>
      <c r="X723" s="37">
        <f>((Таблица2[[#This Row],[Годовой доход]]-AVERAGE(G:G)))/STDEV(G:G)</f>
        <v>-0.83910103953192383</v>
      </c>
      <c r="Y723" s="38">
        <f>(Таблица2[[#This Row],[Годовой доход]]-AVERAGE(G:G))/STDEV(G:G)</f>
        <v>-0.83910103953192383</v>
      </c>
      <c r="Z723" s="38">
        <f>(Таблица2[[#This Row],[Текущий баланс кредитов]]-AVERAGE(P:P))/STDEV(P:P)</f>
        <v>-0.40544169503678834</v>
      </c>
      <c r="AA723" s="38">
        <f>(Таблица2[[#This Row],[Максимальный выданный кредит]]-AVERAGE(Q:Q))/STDEV(Q:Q)</f>
        <v>-0.11565532836001208</v>
      </c>
    </row>
    <row r="724" spans="1:27" x14ac:dyDescent="0.2">
      <c r="A724" s="7">
        <v>1081</v>
      </c>
      <c r="B724" s="7" t="s">
        <v>1018</v>
      </c>
      <c r="C724" s="7" t="s">
        <v>16</v>
      </c>
      <c r="D724" s="18">
        <v>217338</v>
      </c>
      <c r="E724" s="7" t="s">
        <v>17</v>
      </c>
      <c r="F724" s="7">
        <v>746</v>
      </c>
      <c r="G724" s="19">
        <v>1595468</v>
      </c>
      <c r="H724" s="7" t="s">
        <v>74</v>
      </c>
      <c r="I724" s="7" t="s">
        <v>19</v>
      </c>
      <c r="J724" s="7" t="s">
        <v>23</v>
      </c>
      <c r="K724" s="20">
        <v>33504.6</v>
      </c>
      <c r="L724">
        <v>10.199999999999999</v>
      </c>
      <c r="M724" s="7"/>
      <c r="N724" s="7">
        <v>11</v>
      </c>
      <c r="O724" s="7">
        <v>0</v>
      </c>
      <c r="P724" s="7">
        <v>104462</v>
      </c>
      <c r="Q724" s="7">
        <v>326018</v>
      </c>
      <c r="R724" s="8">
        <f>(Таблица2[[#This Row],[Кредитный рейтинг]]-MIN(F:F))/(MAX(F:F)-MIN(F:F))</f>
        <v>0.96969696969696972</v>
      </c>
      <c r="S724">
        <f>(Таблица2[[#This Row],[Срок кредитной истории (лет)]]-MIN(L:L))/(MAX(L:L)-MIN(L:L))</f>
        <v>0.12499999999999999</v>
      </c>
      <c r="T724" s="8">
        <f>(Таблица2[[#This Row],[Срок с последнего нарушения кредитного договора (мес.)]]-MIN(M:M))/(MAX(M:M)-MIN(M:M))</f>
        <v>0</v>
      </c>
      <c r="U724">
        <f>(Таблица2[[#This Row],[Количество кредитных карт]]-MIN(N:N))/(MAX(N:N)-MIN(N:N))</f>
        <v>0.21951219512195122</v>
      </c>
      <c r="V724" s="37">
        <f>(Таблица2[[#This Row],[Число нарушений кредитных договоров]]-MIN(O:O))/(MAX(O:O)-MIN(O:O))</f>
        <v>0</v>
      </c>
      <c r="W724" s="37">
        <f>((Таблица2[[#This Row],[Размер кредита]]-AVERAGE(D:D)))/STDEV(D:D)</f>
        <v>-0.49971066290306554</v>
      </c>
      <c r="X724" s="37">
        <f>((Таблица2[[#This Row],[Годовой доход]]-AVERAGE(G:G)))/STDEV(G:G)</f>
        <v>0.29378950796546094</v>
      </c>
      <c r="Y724" s="38">
        <f>(Таблица2[[#This Row],[Годовой доход]]-AVERAGE(G:G))/STDEV(G:G)</f>
        <v>0.29378950796546094</v>
      </c>
      <c r="Z724" s="38">
        <f>(Таблица2[[#This Row],[Текущий баланс кредитов]]-AVERAGE(P:P))/STDEV(P:P)</f>
        <v>-0.57095759020364567</v>
      </c>
      <c r="AA724" s="38">
        <f>(Таблица2[[#This Row],[Максимальный выданный кредит]]-AVERAGE(Q:Q))/STDEV(Q:Q)</f>
        <v>-9.5379076138964847E-2</v>
      </c>
    </row>
    <row r="725" spans="1:27" x14ac:dyDescent="0.2">
      <c r="A725" s="7">
        <v>1084</v>
      </c>
      <c r="B725" s="7" t="s">
        <v>1019</v>
      </c>
      <c r="C725" s="7" t="s">
        <v>16</v>
      </c>
      <c r="D725" s="18">
        <v>367598</v>
      </c>
      <c r="E725" s="7" t="s">
        <v>28</v>
      </c>
      <c r="F725" s="7">
        <v>708</v>
      </c>
      <c r="G725" s="19">
        <v>821712</v>
      </c>
      <c r="H725" s="7" t="s">
        <v>79</v>
      </c>
      <c r="I725" s="7" t="s">
        <v>32</v>
      </c>
      <c r="J725" s="7" t="s">
        <v>23</v>
      </c>
      <c r="K725" s="20">
        <v>22870.87</v>
      </c>
      <c r="L725">
        <v>30.5</v>
      </c>
      <c r="M725" s="7"/>
      <c r="N725" s="7">
        <v>12</v>
      </c>
      <c r="O725" s="7">
        <v>0</v>
      </c>
      <c r="P725" s="7">
        <v>262295</v>
      </c>
      <c r="Q725" s="7">
        <v>560340</v>
      </c>
      <c r="R725" s="8">
        <f>(Таблица2[[#This Row],[Кредитный рейтинг]]-MIN(F:F))/(MAX(F:F)-MIN(F:F))</f>
        <v>0.73939393939393938</v>
      </c>
      <c r="S725">
        <f>(Таблица2[[#This Row],[Срок кредитной истории (лет)]]-MIN(L:L))/(MAX(L:L)-MIN(L:L))</f>
        <v>0.57017543859649122</v>
      </c>
      <c r="T725" s="8">
        <f>(Таблица2[[#This Row],[Срок с последнего нарушения кредитного договора (мес.)]]-MIN(M:M))/(MAX(M:M)-MIN(M:M))</f>
        <v>0</v>
      </c>
      <c r="U725">
        <f>(Таблица2[[#This Row],[Количество кредитных карт]]-MIN(N:N))/(MAX(N:N)-MIN(N:N))</f>
        <v>0.24390243902439024</v>
      </c>
      <c r="V725" s="37">
        <f>(Таблица2[[#This Row],[Число нарушений кредитных договоров]]-MIN(O:O))/(MAX(O:O)-MIN(O:O))</f>
        <v>0</v>
      </c>
      <c r="W725" s="37">
        <f>((Таблица2[[#This Row],[Размер кредита]]-AVERAGE(D:D)))/STDEV(D:D)</f>
        <v>0.30351489507065488</v>
      </c>
      <c r="X725" s="37">
        <f>((Таблица2[[#This Row],[Годовой доход]]-AVERAGE(G:G)))/STDEV(G:G)</f>
        <v>-0.64421668612386496</v>
      </c>
      <c r="Y725" s="38">
        <f>(Таблица2[[#This Row],[Годовой доход]]-AVERAGE(G:G))/STDEV(G:G)</f>
        <v>-0.64421668612386496</v>
      </c>
      <c r="Z725" s="38">
        <f>(Таблица2[[#This Row],[Текущий баланс кредитов]]-AVERAGE(P:P))/STDEV(P:P)</f>
        <v>-3.408115867257034E-2</v>
      </c>
      <c r="AA725" s="38">
        <f>(Таблица2[[#This Row],[Максимальный выданный кредит]]-AVERAGE(Q:Q))/STDEV(Q:Q)</f>
        <v>-3.6820951842225676E-2</v>
      </c>
    </row>
    <row r="726" spans="1:27" x14ac:dyDescent="0.2">
      <c r="A726" s="8">
        <v>1086</v>
      </c>
      <c r="B726" s="8" t="s">
        <v>1020</v>
      </c>
      <c r="C726" s="8" t="s">
        <v>34</v>
      </c>
      <c r="D726" s="21">
        <v>230318</v>
      </c>
      <c r="E726" s="8" t="s">
        <v>28</v>
      </c>
      <c r="F726" s="8">
        <v>707</v>
      </c>
      <c r="G726" s="22">
        <v>1338778</v>
      </c>
      <c r="H726" s="8" t="s">
        <v>31</v>
      </c>
      <c r="I726" s="8" t="s">
        <v>32</v>
      </c>
      <c r="J726" s="8" t="s">
        <v>23</v>
      </c>
      <c r="K726" s="23">
        <v>18631.400000000001</v>
      </c>
      <c r="L726">
        <v>10</v>
      </c>
      <c r="M726" s="8"/>
      <c r="N726" s="8">
        <v>14</v>
      </c>
      <c r="O726" s="8">
        <v>1</v>
      </c>
      <c r="P726" s="8">
        <v>181013</v>
      </c>
      <c r="Q726" s="8">
        <v>671814</v>
      </c>
      <c r="R726" s="8">
        <f>(Таблица2[[#This Row],[Кредитный рейтинг]]-MIN(F:F))/(MAX(F:F)-MIN(F:F))</f>
        <v>0.73333333333333328</v>
      </c>
      <c r="S726">
        <f>(Таблица2[[#This Row],[Срок кредитной истории (лет)]]-MIN(L:L))/(MAX(L:L)-MIN(L:L))</f>
        <v>0.1206140350877193</v>
      </c>
      <c r="T726" s="8">
        <f>(Таблица2[[#This Row],[Срок с последнего нарушения кредитного договора (мес.)]]-MIN(M:M))/(MAX(M:M)-MIN(M:M))</f>
        <v>0</v>
      </c>
      <c r="U726">
        <f>(Таблица2[[#This Row],[Количество кредитных карт]]-MIN(N:N))/(MAX(N:N)-MIN(N:N))</f>
        <v>0.29268292682926828</v>
      </c>
      <c r="V726" s="37">
        <f>(Таблица2[[#This Row],[Число нарушений кредитных договоров]]-MIN(O:O))/(MAX(O:O)-MIN(O:O))</f>
        <v>0.14285714285714285</v>
      </c>
      <c r="W726" s="37">
        <f>((Таблица2[[#This Row],[Размер кредита]]-AVERAGE(D:D)))/STDEV(D:D)</f>
        <v>-0.43032514618205603</v>
      </c>
      <c r="X726" s="37">
        <f>((Таблица2[[#This Row],[Годовой доход]]-AVERAGE(G:G)))/STDEV(G:G)</f>
        <v>-1.7389739705366912E-2</v>
      </c>
      <c r="Y726" s="38">
        <f>(Таблица2[[#This Row],[Годовой доход]]-AVERAGE(G:G))/STDEV(G:G)</f>
        <v>-1.7389739705366912E-2</v>
      </c>
      <c r="Z726" s="38">
        <f>(Таблица2[[#This Row],[Текущий баланс кредитов]]-AVERAGE(P:P))/STDEV(P:P)</f>
        <v>-0.31056573482400168</v>
      </c>
      <c r="AA726" s="38">
        <f>(Таблица2[[#This Row],[Максимальный выданный кредит]]-AVERAGE(Q:Q))/STDEV(Q:Q)</f>
        <v>-8.9630966350547608E-3</v>
      </c>
    </row>
    <row r="727" spans="1:27" x14ac:dyDescent="0.2">
      <c r="A727" s="8">
        <v>1087</v>
      </c>
      <c r="B727" s="8" t="s">
        <v>1021</v>
      </c>
      <c r="C727" s="8" t="s">
        <v>16</v>
      </c>
      <c r="D727" s="21">
        <v>439692</v>
      </c>
      <c r="E727" s="8" t="s">
        <v>17</v>
      </c>
      <c r="F727" s="8">
        <v>744</v>
      </c>
      <c r="G727" s="22">
        <v>2278404</v>
      </c>
      <c r="H727" s="8" t="s">
        <v>79</v>
      </c>
      <c r="I727" s="8" t="s">
        <v>19</v>
      </c>
      <c r="J727" s="8" t="s">
        <v>23</v>
      </c>
      <c r="K727" s="23">
        <v>26201.57</v>
      </c>
      <c r="L727">
        <v>32.700000000000003</v>
      </c>
      <c r="M727" s="8">
        <v>20</v>
      </c>
      <c r="N727" s="8">
        <v>15</v>
      </c>
      <c r="O727" s="8">
        <v>0</v>
      </c>
      <c r="P727" s="8">
        <v>565307</v>
      </c>
      <c r="Q727" s="8">
        <v>1228084</v>
      </c>
      <c r="R727" s="8">
        <f>(Таблица2[[#This Row],[Кредитный рейтинг]]-MIN(F:F))/(MAX(F:F)-MIN(F:F))</f>
        <v>0.95757575757575752</v>
      </c>
      <c r="S727">
        <f>(Таблица2[[#This Row],[Срок кредитной истории (лет)]]-MIN(L:L))/(MAX(L:L)-MIN(L:L))</f>
        <v>0.61842105263157898</v>
      </c>
      <c r="T727" s="8">
        <f>(Таблица2[[#This Row],[Срок с последнего нарушения кредитного договора (мес.)]]-MIN(M:M))/(MAX(M:M)-MIN(M:M))</f>
        <v>0.24390243902439024</v>
      </c>
      <c r="U727">
        <f>(Таблица2[[#This Row],[Количество кредитных карт]]-MIN(N:N))/(MAX(N:N)-MIN(N:N))</f>
        <v>0.31707317073170732</v>
      </c>
      <c r="V727" s="37">
        <f>(Таблица2[[#This Row],[Число нарушений кредитных договоров]]-MIN(O:O))/(MAX(O:O)-MIN(O:O))</f>
        <v>0</v>
      </c>
      <c r="W727" s="37">
        <f>((Таблица2[[#This Row],[Размер кредита]]-AVERAGE(D:D)))/STDEV(D:D)</f>
        <v>0.68889851929904167</v>
      </c>
      <c r="X727" s="37">
        <f>((Таблица2[[#This Row],[Годовой доход]]-AVERAGE(G:G)))/STDEV(G:G)</f>
        <v>1.1216967528418662</v>
      </c>
      <c r="Y727" s="38">
        <f>(Таблица2[[#This Row],[Годовой доход]]-AVERAGE(G:G))/STDEV(G:G)</f>
        <v>1.1216967528418662</v>
      </c>
      <c r="Z727" s="38">
        <f>(Таблица2[[#This Row],[Текущий баланс кредитов]]-AVERAGE(P:P))/STDEV(P:P)</f>
        <v>0.99662852353010078</v>
      </c>
      <c r="AA727" s="38">
        <f>(Таблица2[[#This Row],[Максимальный выданный кредит]]-AVERAGE(Q:Q))/STDEV(Q:Q)</f>
        <v>0.13005128444118691</v>
      </c>
    </row>
    <row r="728" spans="1:27" x14ac:dyDescent="0.2">
      <c r="A728" s="7">
        <v>1088</v>
      </c>
      <c r="B728" s="7" t="s">
        <v>1022</v>
      </c>
      <c r="C728" s="7" t="s">
        <v>16</v>
      </c>
      <c r="D728" s="18">
        <v>48246</v>
      </c>
      <c r="E728" s="7" t="s">
        <v>17</v>
      </c>
      <c r="F728" s="7">
        <v>655</v>
      </c>
      <c r="G728" s="19">
        <v>787797</v>
      </c>
      <c r="H728" s="7" t="s">
        <v>29</v>
      </c>
      <c r="I728" s="7" t="s">
        <v>19</v>
      </c>
      <c r="J728" s="7" t="s">
        <v>20</v>
      </c>
      <c r="K728" s="20">
        <v>2934.55</v>
      </c>
      <c r="L728">
        <v>10.1</v>
      </c>
      <c r="M728" s="7"/>
      <c r="N728" s="7">
        <v>14</v>
      </c>
      <c r="O728" s="7">
        <v>0</v>
      </c>
      <c r="P728" s="7">
        <v>117686</v>
      </c>
      <c r="Q728" s="7">
        <v>293700</v>
      </c>
      <c r="R728" s="8">
        <f>(Таблица2[[#This Row],[Кредитный рейтинг]]-MIN(F:F))/(MAX(F:F)-MIN(F:F))</f>
        <v>0.41818181818181815</v>
      </c>
      <c r="S728">
        <f>(Таблица2[[#This Row],[Срок кредитной истории (лет)]]-MIN(L:L))/(MAX(L:L)-MIN(L:L))</f>
        <v>0.12280701754385964</v>
      </c>
      <c r="T728" s="8">
        <f>(Таблица2[[#This Row],[Срок с последнего нарушения кредитного договора (мес.)]]-MIN(M:M))/(MAX(M:M)-MIN(M:M))</f>
        <v>0</v>
      </c>
      <c r="U728">
        <f>(Таблица2[[#This Row],[Количество кредитных карт]]-MIN(N:N))/(MAX(N:N)-MIN(N:N))</f>
        <v>0.29268292682926828</v>
      </c>
      <c r="V728" s="37">
        <f>(Таблица2[[#This Row],[Число нарушений кредитных договоров]]-MIN(O:O))/(MAX(O:O)-MIN(O:O))</f>
        <v>0</v>
      </c>
      <c r="W728" s="37">
        <f>((Таблица2[[#This Row],[Размер кредита]]-AVERAGE(D:D)))/STDEV(D:D)</f>
        <v>-1.4036040214076064</v>
      </c>
      <c r="X728" s="37">
        <f>((Таблица2[[#This Row],[Годовой доход]]-AVERAGE(G:G)))/STDEV(G:G)</f>
        <v>-0.68533104268140965</v>
      </c>
      <c r="Y728" s="38">
        <f>(Таблица2[[#This Row],[Годовой доход]]-AVERAGE(G:G))/STDEV(G:G)</f>
        <v>-0.68533104268140965</v>
      </c>
      <c r="Z728" s="38">
        <f>(Таблица2[[#This Row],[Текущий баланс кредитов]]-AVERAGE(P:P))/STDEV(P:P)</f>
        <v>-0.52597552732346886</v>
      </c>
      <c r="AA728" s="38">
        <f>(Таблица2[[#This Row],[Максимальный выданный кредит]]-AVERAGE(Q:Q))/STDEV(Q:Q)</f>
        <v>-0.10345549005239174</v>
      </c>
    </row>
    <row r="729" spans="1:27" x14ac:dyDescent="0.2">
      <c r="A729" s="8">
        <v>1091</v>
      </c>
      <c r="B729" s="8" t="s">
        <v>1023</v>
      </c>
      <c r="C729" s="8" t="s">
        <v>16</v>
      </c>
      <c r="D729" s="21">
        <v>564498</v>
      </c>
      <c r="E729" s="8" t="s">
        <v>17</v>
      </c>
      <c r="F729" s="8">
        <v>742</v>
      </c>
      <c r="G729" s="22">
        <v>1875110</v>
      </c>
      <c r="H729" s="8" t="s">
        <v>22</v>
      </c>
      <c r="I729" s="8" t="s">
        <v>19</v>
      </c>
      <c r="J729" s="8" t="s">
        <v>23</v>
      </c>
      <c r="K729" s="23">
        <v>20001.3</v>
      </c>
      <c r="L729">
        <v>10.8</v>
      </c>
      <c r="M729" s="8">
        <v>75</v>
      </c>
      <c r="N729" s="8">
        <v>20</v>
      </c>
      <c r="O729" s="8">
        <v>0</v>
      </c>
      <c r="P729" s="8">
        <v>434131</v>
      </c>
      <c r="Q729" s="8">
        <v>672914</v>
      </c>
      <c r="R729" s="8">
        <f>(Таблица2[[#This Row],[Кредитный рейтинг]]-MIN(F:F))/(MAX(F:F)-MIN(F:F))</f>
        <v>0.94545454545454544</v>
      </c>
      <c r="S729">
        <f>(Таблица2[[#This Row],[Срок кредитной истории (лет)]]-MIN(L:L))/(MAX(L:L)-MIN(L:L))</f>
        <v>0.13815789473684212</v>
      </c>
      <c r="T729" s="8">
        <f>(Таблица2[[#This Row],[Срок с последнего нарушения кредитного договора (мес.)]]-MIN(M:M))/(MAX(M:M)-MIN(M:M))</f>
        <v>0.91463414634146345</v>
      </c>
      <c r="U729">
        <f>(Таблица2[[#This Row],[Количество кредитных карт]]-MIN(N:N))/(MAX(N:N)-MIN(N:N))</f>
        <v>0.43902439024390244</v>
      </c>
      <c r="V729" s="37">
        <f>(Таблица2[[#This Row],[Число нарушений кредитных договоров]]-MIN(O:O))/(MAX(O:O)-MIN(O:O))</f>
        <v>0</v>
      </c>
      <c r="W729" s="37">
        <f>((Таблица2[[#This Row],[Размер кредита]]-AVERAGE(D:D)))/STDEV(D:D)</f>
        <v>1.3560579029571553</v>
      </c>
      <c r="X729" s="37">
        <f>((Таблица2[[#This Row],[Годовой доход]]-AVERAGE(G:G)))/STDEV(G:G)</f>
        <v>0.63279292522817332</v>
      </c>
      <c r="Y729" s="38">
        <f>(Таблица2[[#This Row],[Годовой доход]]-AVERAGE(G:G))/STDEV(G:G)</f>
        <v>0.63279292522817332</v>
      </c>
      <c r="Z729" s="38">
        <f>(Таблица2[[#This Row],[Текущий баланс кредитов]]-AVERAGE(P:P))/STDEV(P:P)</f>
        <v>0.550427141166968</v>
      </c>
      <c r="AA729" s="38">
        <f>(Таблица2[[#This Row],[Максимальный выданный кредит]]-AVERAGE(Q:Q))/STDEV(Q:Q)</f>
        <v>-8.6882016754418652E-3</v>
      </c>
    </row>
    <row r="730" spans="1:27" x14ac:dyDescent="0.2">
      <c r="A730" s="8">
        <v>1092</v>
      </c>
      <c r="B730" s="8" t="s">
        <v>1025</v>
      </c>
      <c r="C730" s="8" t="s">
        <v>16</v>
      </c>
      <c r="D730" s="21">
        <v>360404</v>
      </c>
      <c r="E730" s="8" t="s">
        <v>17</v>
      </c>
      <c r="F730" s="8">
        <v>738</v>
      </c>
      <c r="G730" s="22">
        <v>875444</v>
      </c>
      <c r="H730" s="8" t="s">
        <v>42</v>
      </c>
      <c r="I730" s="8" t="s">
        <v>32</v>
      </c>
      <c r="J730" s="8" t="s">
        <v>78</v>
      </c>
      <c r="K730" s="23">
        <v>14809.36</v>
      </c>
      <c r="L730">
        <v>16</v>
      </c>
      <c r="M730" s="8"/>
      <c r="N730" s="8">
        <v>10</v>
      </c>
      <c r="O730" s="8">
        <v>0</v>
      </c>
      <c r="P730" s="8">
        <v>235277</v>
      </c>
      <c r="Q730" s="8">
        <v>574750</v>
      </c>
      <c r="R730" s="8">
        <f>(Таблица2[[#This Row],[Кредитный рейтинг]]-MIN(F:F))/(MAX(F:F)-MIN(F:F))</f>
        <v>0.92121212121212126</v>
      </c>
      <c r="S730">
        <f>(Таблица2[[#This Row],[Срок кредитной истории (лет)]]-MIN(L:L))/(MAX(L:L)-MIN(L:L))</f>
        <v>0.25219298245614036</v>
      </c>
      <c r="T730" s="8">
        <f>(Таблица2[[#This Row],[Срок с последнего нарушения кредитного договора (мес.)]]-MIN(M:M))/(MAX(M:M)-MIN(M:M))</f>
        <v>0</v>
      </c>
      <c r="U730">
        <f>(Таблица2[[#This Row],[Количество кредитных карт]]-MIN(N:N))/(MAX(N:N)-MIN(N:N))</f>
        <v>0.1951219512195122</v>
      </c>
      <c r="V730" s="37">
        <f>(Таблица2[[#This Row],[Число нарушений кредитных договоров]]-MIN(O:O))/(MAX(O:O)-MIN(O:O))</f>
        <v>0</v>
      </c>
      <c r="W730" s="37">
        <f>((Таблица2[[#This Row],[Размер кредита]]-AVERAGE(D:D)))/STDEV(D:D)</f>
        <v>0.26505885444731569</v>
      </c>
      <c r="X730" s="37">
        <f>((Таблица2[[#This Row],[Годовой доход]]-AVERAGE(G:G)))/STDEV(G:G)</f>
        <v>-0.57907864671504927</v>
      </c>
      <c r="Y730" s="38">
        <f>(Таблица2[[#This Row],[Годовой доход]]-AVERAGE(G:G))/STDEV(G:G)</f>
        <v>-0.57907864671504927</v>
      </c>
      <c r="Z730" s="38">
        <f>(Таблица2[[#This Row],[Текущий баланс кредитов]]-AVERAGE(P:P))/STDEV(P:P)</f>
        <v>-0.12598416645362115</v>
      </c>
      <c r="AA730" s="38">
        <f>(Таблица2[[#This Row],[Максимальный выданный кредит]]-AVERAGE(Q:Q))/STDEV(Q:Q)</f>
        <v>-3.3219827871296737E-2</v>
      </c>
    </row>
    <row r="731" spans="1:27" x14ac:dyDescent="0.2">
      <c r="A731" s="7">
        <v>1093</v>
      </c>
      <c r="B731" s="7" t="s">
        <v>1026</v>
      </c>
      <c r="C731" s="7" t="s">
        <v>34</v>
      </c>
      <c r="D731" s="18">
        <v>250866</v>
      </c>
      <c r="E731" s="7" t="s">
        <v>17</v>
      </c>
      <c r="F731" s="7">
        <v>741</v>
      </c>
      <c r="G731" s="19">
        <v>965105</v>
      </c>
      <c r="H731" s="7" t="s">
        <v>42</v>
      </c>
      <c r="I731" s="7" t="s">
        <v>19</v>
      </c>
      <c r="J731" s="7" t="s">
        <v>23</v>
      </c>
      <c r="K731" s="20">
        <v>8444.74</v>
      </c>
      <c r="L731">
        <v>12.3</v>
      </c>
      <c r="M731" s="7"/>
      <c r="N731" s="7">
        <v>10</v>
      </c>
      <c r="O731" s="7">
        <v>0</v>
      </c>
      <c r="P731" s="7">
        <v>285361</v>
      </c>
      <c r="Q731" s="7">
        <v>569690</v>
      </c>
      <c r="R731" s="8">
        <f>(Таблица2[[#This Row],[Кредитный рейтинг]]-MIN(F:F))/(MAX(F:F)-MIN(F:F))</f>
        <v>0.93939393939393945</v>
      </c>
      <c r="S731">
        <f>(Таблица2[[#This Row],[Срок кредитной истории (лет)]]-MIN(L:L))/(MAX(L:L)-MIN(L:L))</f>
        <v>0.17105263157894737</v>
      </c>
      <c r="T731" s="8">
        <f>(Таблица2[[#This Row],[Срок с последнего нарушения кредитного договора (мес.)]]-MIN(M:M))/(MAX(M:M)-MIN(M:M))</f>
        <v>0</v>
      </c>
      <c r="U731">
        <f>(Таблица2[[#This Row],[Количество кредитных карт]]-MIN(N:N))/(MAX(N:N)-MIN(N:N))</f>
        <v>0.1951219512195122</v>
      </c>
      <c r="V731" s="37">
        <f>(Таблица2[[#This Row],[Число нарушений кредитных договоров]]-MIN(O:O))/(MAX(O:O)-MIN(O:O))</f>
        <v>0</v>
      </c>
      <c r="W731" s="37">
        <f>((Таблица2[[#This Row],[Размер кредита]]-AVERAGE(D:D)))/STDEV(D:D)</f>
        <v>-0.3204843451355765</v>
      </c>
      <c r="X731" s="37">
        <f>((Таблица2[[#This Row],[Годовой доход]]-AVERAGE(G:G)))/STDEV(G:G)</f>
        <v>-0.47038472593350689</v>
      </c>
      <c r="Y731" s="38">
        <f>(Таблица2[[#This Row],[Годовой доход]]-AVERAGE(G:G))/STDEV(G:G)</f>
        <v>-0.47038472593350689</v>
      </c>
      <c r="Z731" s="38">
        <f>(Таблица2[[#This Row],[Текущий баланс кредитов]]-AVERAGE(P:P))/STDEV(P:P)</f>
        <v>4.4378933764979367E-2</v>
      </c>
      <c r="AA731" s="38">
        <f>(Таблица2[[#This Row],[Максимальный выданный кредит]]-AVERAGE(Q:Q))/STDEV(Q:Q)</f>
        <v>-3.4484344685516054E-2</v>
      </c>
    </row>
    <row r="732" spans="1:27" x14ac:dyDescent="0.2">
      <c r="A732" s="8">
        <v>1094</v>
      </c>
      <c r="B732" s="8" t="s">
        <v>1027</v>
      </c>
      <c r="C732" s="8" t="s">
        <v>16</v>
      </c>
      <c r="D732" s="21">
        <v>612260</v>
      </c>
      <c r="E732" s="8" t="s">
        <v>17</v>
      </c>
      <c r="F732" s="8">
        <v>678</v>
      </c>
      <c r="G732" s="22">
        <v>1665692</v>
      </c>
      <c r="H732" s="8" t="s">
        <v>22</v>
      </c>
      <c r="I732" s="8" t="s">
        <v>32</v>
      </c>
      <c r="J732" s="8" t="s">
        <v>78</v>
      </c>
      <c r="K732" s="23">
        <v>20821.34</v>
      </c>
      <c r="L732">
        <v>18.5</v>
      </c>
      <c r="M732" s="8"/>
      <c r="N732" s="8">
        <v>13</v>
      </c>
      <c r="O732" s="8">
        <v>0</v>
      </c>
      <c r="P732" s="8">
        <v>310289</v>
      </c>
      <c r="Q732" s="8">
        <v>650870</v>
      </c>
      <c r="R732" s="8">
        <f>(Таблица2[[#This Row],[Кредитный рейтинг]]-MIN(F:F))/(MAX(F:F)-MIN(F:F))</f>
        <v>0.55757575757575761</v>
      </c>
      <c r="S732">
        <f>(Таблица2[[#This Row],[Срок кредитной истории (лет)]]-MIN(L:L))/(MAX(L:L)-MIN(L:L))</f>
        <v>0.30701754385964913</v>
      </c>
      <c r="T732" s="8">
        <f>(Таблица2[[#This Row],[Срок с последнего нарушения кредитного договора (мес.)]]-MIN(M:M))/(MAX(M:M)-MIN(M:M))</f>
        <v>0</v>
      </c>
      <c r="U732">
        <f>(Таблица2[[#This Row],[Количество кредитных карт]]-MIN(N:N))/(MAX(N:N)-MIN(N:N))</f>
        <v>0.26829268292682928</v>
      </c>
      <c r="V732" s="37">
        <f>(Таблица2[[#This Row],[Число нарушений кредитных договоров]]-MIN(O:O))/(MAX(O:O)-MIN(O:O))</f>
        <v>0</v>
      </c>
      <c r="W732" s="37">
        <f>((Таблица2[[#This Row],[Размер кредита]]-AVERAGE(D:D)))/STDEV(D:D)</f>
        <v>1.6113730839763276</v>
      </c>
      <c r="X732" s="37">
        <f>((Таблица2[[#This Row],[Годовой доход]]-AVERAGE(G:G)))/STDEV(G:G)</f>
        <v>0.37892041095520035</v>
      </c>
      <c r="Y732" s="38">
        <f>(Таблица2[[#This Row],[Годовой доход]]-AVERAGE(G:G))/STDEV(G:G)</f>
        <v>0.37892041095520035</v>
      </c>
      <c r="Z732" s="38">
        <f>(Таблица2[[#This Row],[Текущий баланс кредитов]]-AVERAGE(P:P))/STDEV(P:P)</f>
        <v>0.12917270747014017</v>
      </c>
      <c r="AA732" s="38">
        <f>(Таблица2[[#This Row],[Максимальный выданный кредит]]-AVERAGE(Q:Q))/STDEV(Q:Q)</f>
        <v>-1.4197096666084307E-2</v>
      </c>
    </row>
    <row r="733" spans="1:27" x14ac:dyDescent="0.2">
      <c r="A733" s="8">
        <v>1095</v>
      </c>
      <c r="B733" s="24" t="s">
        <v>1028</v>
      </c>
      <c r="C733" s="8" t="s">
        <v>34</v>
      </c>
      <c r="D733" s="21">
        <v>80982</v>
      </c>
      <c r="E733" s="8" t="s">
        <v>28</v>
      </c>
      <c r="F733" s="8">
        <v>701</v>
      </c>
      <c r="G733" s="22">
        <v>738245</v>
      </c>
      <c r="H733" s="8" t="s">
        <v>31</v>
      </c>
      <c r="I733" s="8" t="s">
        <v>32</v>
      </c>
      <c r="J733" s="8" t="s">
        <v>23</v>
      </c>
      <c r="K733" s="23">
        <v>14082.23</v>
      </c>
      <c r="L733">
        <v>11.4</v>
      </c>
      <c r="M733" s="8">
        <v>40</v>
      </c>
      <c r="N733" s="8">
        <v>7</v>
      </c>
      <c r="O733" s="8">
        <v>0</v>
      </c>
      <c r="P733" s="8">
        <v>52383</v>
      </c>
      <c r="Q733" s="8">
        <v>101288</v>
      </c>
      <c r="R733" s="8">
        <f>(Таблица2[[#This Row],[Кредитный рейтинг]]-MIN(F:F))/(MAX(F:F)-MIN(F:F))</f>
        <v>0.69696969696969702</v>
      </c>
      <c r="S733">
        <f>(Таблица2[[#This Row],[Срок кредитной истории (лет)]]-MIN(L:L))/(MAX(L:L)-MIN(L:L))</f>
        <v>0.15131578947368421</v>
      </c>
      <c r="T733" s="8">
        <f>(Таблица2[[#This Row],[Срок с последнего нарушения кредитного договора (мес.)]]-MIN(M:M))/(MAX(M:M)-MIN(M:M))</f>
        <v>0.48780487804878048</v>
      </c>
      <c r="U733">
        <f>(Таблица2[[#This Row],[Количество кредитных карт]]-MIN(N:N))/(MAX(N:N)-MIN(N:N))</f>
        <v>0.12195121951219512</v>
      </c>
      <c r="V733" s="37">
        <f>(Таблица2[[#This Row],[Число нарушений кредитных договоров]]-MIN(O:O))/(MAX(O:O)-MIN(O:O))</f>
        <v>0</v>
      </c>
      <c r="W733" s="37">
        <f>((Таблица2[[#This Row],[Размер кредита]]-AVERAGE(D:D)))/STDEV(D:D)</f>
        <v>-1.2286113961858063</v>
      </c>
      <c r="X733" s="37">
        <f>((Таблица2[[#This Row],[Годовой доход]]-AVERAGE(G:G)))/STDEV(G:G)</f>
        <v>-0.74540176643607425</v>
      </c>
      <c r="Y733" s="38">
        <f>(Таблица2[[#This Row],[Годовой доход]]-AVERAGE(G:G))/STDEV(G:G)</f>
        <v>-0.74540176643607425</v>
      </c>
      <c r="Z733" s="38">
        <f>(Таблица2[[#This Row],[Текущий баланс кредитов]]-AVERAGE(P:P))/STDEV(P:P)</f>
        <v>-0.74810677749468668</v>
      </c>
      <c r="AA733" s="38">
        <f>(Таблица2[[#This Row],[Максимальный выданный кредит]]-AVERAGE(Q:Q))/STDEV(Q:Q)</f>
        <v>-0.15154011638787956</v>
      </c>
    </row>
    <row r="734" spans="1:27" x14ac:dyDescent="0.2">
      <c r="A734" s="8">
        <v>1096</v>
      </c>
      <c r="B734" s="8" t="s">
        <v>1029</v>
      </c>
      <c r="C734" s="8" t="s">
        <v>16</v>
      </c>
      <c r="D734" s="21">
        <v>110440</v>
      </c>
      <c r="E734" s="8" t="s">
        <v>17</v>
      </c>
      <c r="F734" s="8">
        <v>750</v>
      </c>
      <c r="G734" s="22">
        <v>1068142</v>
      </c>
      <c r="H734" s="8" t="s">
        <v>22</v>
      </c>
      <c r="I734" s="8" t="s">
        <v>19</v>
      </c>
      <c r="J734" s="8" t="s">
        <v>23</v>
      </c>
      <c r="K734" s="23">
        <v>8144.73</v>
      </c>
      <c r="L734">
        <v>21.1</v>
      </c>
      <c r="M734" s="8"/>
      <c r="N734" s="8">
        <v>14</v>
      </c>
      <c r="O734" s="8">
        <v>0</v>
      </c>
      <c r="P734" s="8">
        <v>98154</v>
      </c>
      <c r="Q734" s="8">
        <v>1148026</v>
      </c>
      <c r="R734" s="8">
        <f>(Таблица2[[#This Row],[Кредитный рейтинг]]-MIN(F:F))/(MAX(F:F)-MIN(F:F))</f>
        <v>0.9939393939393939</v>
      </c>
      <c r="S734">
        <f>(Таблица2[[#This Row],[Срок кредитной истории (лет)]]-MIN(L:L))/(MAX(L:L)-MIN(L:L))</f>
        <v>0.36403508771929827</v>
      </c>
      <c r="T734" s="8">
        <f>(Таблица2[[#This Row],[Срок с последнего нарушения кредитного договора (мес.)]]-MIN(M:M))/(MAX(M:M)-MIN(M:M))</f>
        <v>0</v>
      </c>
      <c r="U734">
        <f>(Таблица2[[#This Row],[Количество кредитных карт]]-MIN(N:N))/(MAX(N:N)-MIN(N:N))</f>
        <v>0.29268292682926828</v>
      </c>
      <c r="V734" s="37">
        <f>(Таблица2[[#This Row],[Число нарушений кредитных договоров]]-MIN(O:O))/(MAX(O:O)-MIN(O:O))</f>
        <v>0</v>
      </c>
      <c r="W734" s="37">
        <f>((Таблица2[[#This Row],[Размер кредита]]-AVERAGE(D:D)))/STDEV(D:D)</f>
        <v>-1.0711415540003286</v>
      </c>
      <c r="X734" s="37">
        <f>((Таблица2[[#This Row],[Годовой доход]]-AVERAGE(G:G)))/STDEV(G:G)</f>
        <v>-0.34547539505868091</v>
      </c>
      <c r="Y734" s="38">
        <f>(Таблица2[[#This Row],[Годовой доход]]-AVERAGE(G:G))/STDEV(G:G)</f>
        <v>-0.34547539505868091</v>
      </c>
      <c r="Z734" s="38">
        <f>(Таблица2[[#This Row],[Текущий баланс кредитов]]-AVERAGE(P:P))/STDEV(P:P)</f>
        <v>-0.59241455123269549</v>
      </c>
      <c r="AA734" s="38">
        <f>(Таблица2[[#This Row],[Максимальный выданный кредит]]-AVERAGE(Q:Q))/STDEV(Q:Q)</f>
        <v>0.11004442928056031</v>
      </c>
    </row>
    <row r="735" spans="1:27" x14ac:dyDescent="0.2">
      <c r="A735" s="8">
        <v>1097</v>
      </c>
      <c r="B735" s="8" t="s">
        <v>1030</v>
      </c>
      <c r="C735" s="8" t="s">
        <v>16</v>
      </c>
      <c r="D735" s="21">
        <v>131956</v>
      </c>
      <c r="E735" s="8" t="s">
        <v>17</v>
      </c>
      <c r="F735" s="8">
        <v>737</v>
      </c>
      <c r="G735" s="22">
        <v>569829</v>
      </c>
      <c r="H735" s="8" t="s">
        <v>79</v>
      </c>
      <c r="I735" s="8" t="s">
        <v>32</v>
      </c>
      <c r="J735" s="8" t="s">
        <v>23</v>
      </c>
      <c r="K735" s="23">
        <v>13723.32</v>
      </c>
      <c r="L735">
        <v>14.1</v>
      </c>
      <c r="M735" s="8">
        <v>54</v>
      </c>
      <c r="N735" s="8">
        <v>10</v>
      </c>
      <c r="O735" s="8">
        <v>0</v>
      </c>
      <c r="P735" s="8">
        <v>184243</v>
      </c>
      <c r="Q735" s="8">
        <v>237578</v>
      </c>
      <c r="R735" s="8">
        <f>(Таблица2[[#This Row],[Кредитный рейтинг]]-MIN(F:F))/(MAX(F:F)-MIN(F:F))</f>
        <v>0.91515151515151516</v>
      </c>
      <c r="S735">
        <f>(Таблица2[[#This Row],[Срок кредитной истории (лет)]]-MIN(L:L))/(MAX(L:L)-MIN(L:L))</f>
        <v>0.21052631578947367</v>
      </c>
      <c r="T735" s="8">
        <f>(Таблица2[[#This Row],[Срок с последнего нарушения кредитного договора (мес.)]]-MIN(M:M))/(MAX(M:M)-MIN(M:M))</f>
        <v>0.65853658536585369</v>
      </c>
      <c r="U735">
        <f>(Таблица2[[#This Row],[Количество кредитных карт]]-MIN(N:N))/(MAX(N:N)-MIN(N:N))</f>
        <v>0.1951219512195122</v>
      </c>
      <c r="V735" s="37">
        <f>(Таблица2[[#This Row],[Число нарушений кредитных договоров]]-MIN(O:O))/(MAX(O:O)-MIN(O:O))</f>
        <v>0</v>
      </c>
      <c r="W735" s="37">
        <f>((Таблица2[[#This Row],[Размер кредита]]-AVERAGE(D:D)))/STDEV(D:D)</f>
        <v>-0.95612623984245193</v>
      </c>
      <c r="X735" s="37">
        <f>((Таблица2[[#This Row],[Годовой доход]]-AVERAGE(G:G)))/STDEV(G:G)</f>
        <v>-0.94956852079241905</v>
      </c>
      <c r="Y735" s="38">
        <f>(Таблица2[[#This Row],[Годовой доход]]-AVERAGE(G:G))/STDEV(G:G)</f>
        <v>-0.94956852079241905</v>
      </c>
      <c r="Z735" s="38">
        <f>(Таблица2[[#This Row],[Текущий баланс кредитов]]-AVERAGE(P:P))/STDEV(P:P)</f>
        <v>-0.29957873670671714</v>
      </c>
      <c r="AA735" s="38">
        <f>(Таблица2[[#This Row],[Максимальный выданный кредит]]-AVERAGE(Q:Q))/STDEV(Q:Q)</f>
        <v>-0.11748063089184171</v>
      </c>
    </row>
    <row r="736" spans="1:27" x14ac:dyDescent="0.2">
      <c r="A736" s="7">
        <v>1100</v>
      </c>
      <c r="B736" s="7" t="s">
        <v>1031</v>
      </c>
      <c r="C736" s="7" t="s">
        <v>16</v>
      </c>
      <c r="D736" s="18">
        <v>52932</v>
      </c>
      <c r="E736" s="7" t="s">
        <v>17</v>
      </c>
      <c r="F736" s="7">
        <v>704</v>
      </c>
      <c r="G736" s="19">
        <v>2247377</v>
      </c>
      <c r="H736" s="7" t="s">
        <v>42</v>
      </c>
      <c r="I736" s="7" t="s">
        <v>19</v>
      </c>
      <c r="J736" s="7" t="s">
        <v>78</v>
      </c>
      <c r="K736" s="20">
        <v>54124.35</v>
      </c>
      <c r="L736">
        <v>31.4</v>
      </c>
      <c r="M736" s="7">
        <v>45</v>
      </c>
      <c r="N736" s="7">
        <v>17</v>
      </c>
      <c r="O736" s="7">
        <v>0</v>
      </c>
      <c r="P736" s="7">
        <v>684019</v>
      </c>
      <c r="Q736" s="7">
        <v>1001308</v>
      </c>
      <c r="R736" s="8">
        <f>(Таблица2[[#This Row],[Кредитный рейтинг]]-MIN(F:F))/(MAX(F:F)-MIN(F:F))</f>
        <v>0.7151515151515152</v>
      </c>
      <c r="S736">
        <f>(Таблица2[[#This Row],[Срок кредитной истории (лет)]]-MIN(L:L))/(MAX(L:L)-MIN(L:L))</f>
        <v>0.58991228070175439</v>
      </c>
      <c r="T736" s="8">
        <f>(Таблица2[[#This Row],[Срок с последнего нарушения кредитного договора (мес.)]]-MIN(M:M))/(MAX(M:M)-MIN(M:M))</f>
        <v>0.54878048780487809</v>
      </c>
      <c r="U736">
        <f>(Таблица2[[#This Row],[Количество кредитных карт]]-MIN(N:N))/(MAX(N:N)-MIN(N:N))</f>
        <v>0.36585365853658536</v>
      </c>
      <c r="V736" s="37">
        <f>(Таблица2[[#This Row],[Число нарушений кредитных договоров]]-MIN(O:O))/(MAX(O:O)-MIN(O:O))</f>
        <v>0</v>
      </c>
      <c r="W736" s="37">
        <f>((Таблица2[[#This Row],[Размер кредита]]-AVERAGE(D:D)))/STDEV(D:D)</f>
        <v>-1.3785546738456149</v>
      </c>
      <c r="X736" s="37">
        <f>((Таблица2[[#This Row],[Годовой доход]]-AVERAGE(G:G)))/STDEV(G:G)</f>
        <v>1.0840834507362807</v>
      </c>
      <c r="Y736" s="38">
        <f>(Таблица2[[#This Row],[Годовой доход]]-AVERAGE(G:G))/STDEV(G:G)</f>
        <v>1.0840834507362807</v>
      </c>
      <c r="Z736" s="38">
        <f>(Таблица2[[#This Row],[Текущий баланс кредитов]]-AVERAGE(P:P))/STDEV(P:P)</f>
        <v>1.4004330190406531</v>
      </c>
      <c r="AA736" s="38">
        <f>(Таблица2[[#This Row],[Максимальный выданный кредит]]-AVERAGE(Q:Q))/STDEV(Q:Q)</f>
        <v>7.3378939567392207E-2</v>
      </c>
    </row>
    <row r="737" spans="1:27" x14ac:dyDescent="0.2">
      <c r="A737" s="7">
        <v>1101</v>
      </c>
      <c r="B737" s="7" t="s">
        <v>1032</v>
      </c>
      <c r="C737" s="7" t="s">
        <v>16</v>
      </c>
      <c r="D737" s="18">
        <v>437580</v>
      </c>
      <c r="E737" s="7" t="s">
        <v>17</v>
      </c>
      <c r="F737" s="7">
        <v>747</v>
      </c>
      <c r="G737" s="19">
        <v>982566</v>
      </c>
      <c r="H737" s="7" t="s">
        <v>37</v>
      </c>
      <c r="I737" s="7" t="s">
        <v>32</v>
      </c>
      <c r="J737" s="7" t="s">
        <v>80</v>
      </c>
      <c r="K737" s="20">
        <v>17931.82</v>
      </c>
      <c r="L737">
        <v>22.1</v>
      </c>
      <c r="M737" s="7">
        <v>72</v>
      </c>
      <c r="N737" s="7">
        <v>11</v>
      </c>
      <c r="O737" s="7">
        <v>0</v>
      </c>
      <c r="P737" s="7">
        <v>78926</v>
      </c>
      <c r="Q737" s="7">
        <v>613360</v>
      </c>
      <c r="R737" s="8">
        <f>(Таблица2[[#This Row],[Кредитный рейтинг]]-MIN(F:F))/(MAX(F:F)-MIN(F:F))</f>
        <v>0.97575757575757571</v>
      </c>
      <c r="S737">
        <f>(Таблица2[[#This Row],[Срок кредитной истории (лет)]]-MIN(L:L))/(MAX(L:L)-MIN(L:L))</f>
        <v>0.38596491228070179</v>
      </c>
      <c r="T737" s="8">
        <f>(Таблица2[[#This Row],[Срок с последнего нарушения кредитного договора (мес.)]]-MIN(M:M))/(MAX(M:M)-MIN(M:M))</f>
        <v>0.87804878048780488</v>
      </c>
      <c r="U737">
        <f>(Таблица2[[#This Row],[Количество кредитных карт]]-MIN(N:N))/(MAX(N:N)-MIN(N:N))</f>
        <v>0.21951219512195122</v>
      </c>
      <c r="V737" s="37">
        <f>(Таблица2[[#This Row],[Число нарушений кредитных договоров]]-MIN(O:O))/(MAX(O:O)-MIN(O:O))</f>
        <v>0</v>
      </c>
      <c r="W737" s="37">
        <f>((Таблица2[[#This Row],[Размер кредита]]-AVERAGE(D:D)))/STDEV(D:D)</f>
        <v>0.67760867251053847</v>
      </c>
      <c r="X737" s="37">
        <f>((Таблица2[[#This Row],[Годовой доход]]-AVERAGE(G:G)))/STDEV(G:G)</f>
        <v>-0.44921716645093912</v>
      </c>
      <c r="Y737" s="38">
        <f>(Таблица2[[#This Row],[Годовой доход]]-AVERAGE(G:G))/STDEV(G:G)</f>
        <v>-0.44921716645093912</v>
      </c>
      <c r="Z737" s="38">
        <f>(Таблица2[[#This Row],[Текущий баланс кредитов]]-AVERAGE(P:P))/STDEV(P:P)</f>
        <v>-0.65781950473088358</v>
      </c>
      <c r="AA737" s="38">
        <f>(Таблица2[[#This Row],[Максимальный выданный кредит]]-AVERAGE(Q:Q))/STDEV(Q:Q)</f>
        <v>-2.3571014788884074E-2</v>
      </c>
    </row>
    <row r="738" spans="1:27" x14ac:dyDescent="0.2">
      <c r="A738" s="7">
        <v>1103</v>
      </c>
      <c r="B738" s="7" t="s">
        <v>1033</v>
      </c>
      <c r="C738" s="7" t="s">
        <v>34</v>
      </c>
      <c r="D738" s="18">
        <v>425524</v>
      </c>
      <c r="E738" s="7" t="s">
        <v>28</v>
      </c>
      <c r="F738" s="7">
        <v>726</v>
      </c>
      <c r="G738" s="19">
        <v>827032</v>
      </c>
      <c r="H738" s="7" t="s">
        <v>22</v>
      </c>
      <c r="I738" s="7" t="s">
        <v>19</v>
      </c>
      <c r="J738" s="7" t="s">
        <v>23</v>
      </c>
      <c r="K738" s="20">
        <v>20813.36</v>
      </c>
      <c r="L738">
        <v>17.8</v>
      </c>
      <c r="M738" s="7"/>
      <c r="N738" s="7">
        <v>12</v>
      </c>
      <c r="O738" s="7">
        <v>0</v>
      </c>
      <c r="P738" s="7">
        <v>389367</v>
      </c>
      <c r="Q738" s="7">
        <v>1022318</v>
      </c>
      <c r="R738" s="8">
        <f>(Таблица2[[#This Row],[Кредитный рейтинг]]-MIN(F:F))/(MAX(F:F)-MIN(F:F))</f>
        <v>0.84848484848484851</v>
      </c>
      <c r="S738">
        <f>(Таблица2[[#This Row],[Срок кредитной истории (лет)]]-MIN(L:L))/(MAX(L:L)-MIN(L:L))</f>
        <v>0.29166666666666669</v>
      </c>
      <c r="T738" s="8">
        <f>(Таблица2[[#This Row],[Срок с последнего нарушения кредитного договора (мес.)]]-MIN(M:M))/(MAX(M:M)-MIN(M:M))</f>
        <v>0</v>
      </c>
      <c r="U738">
        <f>(Таблица2[[#This Row],[Количество кредитных карт]]-MIN(N:N))/(MAX(N:N)-MIN(N:N))</f>
        <v>0.24390243902439024</v>
      </c>
      <c r="V738" s="37">
        <f>(Таблица2[[#This Row],[Число нарушений кредитных договоров]]-MIN(O:O))/(MAX(O:O)-MIN(O:O))</f>
        <v>0</v>
      </c>
      <c r="W738" s="37">
        <f>((Таблица2[[#This Row],[Размер кредита]]-AVERAGE(D:D)))/STDEV(D:D)</f>
        <v>0.61316246375949912</v>
      </c>
      <c r="X738" s="37">
        <f>((Таблица2[[#This Row],[Годовой доход]]-AVERAGE(G:G)))/STDEV(G:G)</f>
        <v>-0.637767375291309</v>
      </c>
      <c r="Y738" s="38">
        <f>(Таблица2[[#This Row],[Годовой доход]]-AVERAGE(G:G))/STDEV(G:G)</f>
        <v>-0.637767375291309</v>
      </c>
      <c r="Z738" s="38">
        <f>(Таблица2[[#This Row],[Текущий баланс кредитов]]-AVERAGE(P:P))/STDEV(P:P)</f>
        <v>0.39816027314154206</v>
      </c>
      <c r="AA738" s="38">
        <f>(Таблица2[[#This Row],[Максимальный выданный кредит]]-AVERAGE(Q:Q))/STDEV(Q:Q)</f>
        <v>7.862943329599853E-2</v>
      </c>
    </row>
    <row r="739" spans="1:27" x14ac:dyDescent="0.2">
      <c r="A739" s="8">
        <v>1105</v>
      </c>
      <c r="B739" s="8" t="s">
        <v>1034</v>
      </c>
      <c r="C739" s="8" t="s">
        <v>16</v>
      </c>
      <c r="D739" s="21">
        <v>467126</v>
      </c>
      <c r="E739" s="8" t="s">
        <v>17</v>
      </c>
      <c r="F739" s="8">
        <v>737</v>
      </c>
      <c r="G739" s="22">
        <v>3487640</v>
      </c>
      <c r="H739" s="8" t="s">
        <v>55</v>
      </c>
      <c r="I739" s="8" t="s">
        <v>32</v>
      </c>
      <c r="J739" s="8" t="s">
        <v>23</v>
      </c>
      <c r="K739" s="23">
        <v>24064.639999999999</v>
      </c>
      <c r="L739">
        <v>14.4</v>
      </c>
      <c r="M739" s="8"/>
      <c r="N739" s="8">
        <v>11</v>
      </c>
      <c r="O739" s="8">
        <v>0</v>
      </c>
      <c r="P739" s="8">
        <v>890302</v>
      </c>
      <c r="Q739" s="8">
        <v>1285394</v>
      </c>
      <c r="R739" s="8">
        <f>(Таблица2[[#This Row],[Кредитный рейтинг]]-MIN(F:F))/(MAX(F:F)-MIN(F:F))</f>
        <v>0.91515151515151516</v>
      </c>
      <c r="S739">
        <f>(Таблица2[[#This Row],[Срок кредитной истории (лет)]]-MIN(L:L))/(MAX(L:L)-MIN(L:L))</f>
        <v>0.21710526315789475</v>
      </c>
      <c r="T739" s="8">
        <f>(Таблица2[[#This Row],[Срок с последнего нарушения кредитного договора (мес.)]]-MIN(M:M))/(MAX(M:M)-MIN(M:M))</f>
        <v>0</v>
      </c>
      <c r="U739">
        <f>(Таблица2[[#This Row],[Количество кредитных карт]]-MIN(N:N))/(MAX(N:N)-MIN(N:N))</f>
        <v>0.21951219512195122</v>
      </c>
      <c r="V739" s="37">
        <f>(Таблица2[[#This Row],[Число нарушений кредитных договоров]]-MIN(O:O))/(MAX(O:O)-MIN(O:O))</f>
        <v>0</v>
      </c>
      <c r="W739" s="37">
        <f>((Таблица2[[#This Row],[Размер кредита]]-AVERAGE(D:D)))/STDEV(D:D)</f>
        <v>0.83554892497887023</v>
      </c>
      <c r="X739" s="37">
        <f>((Таблица2[[#This Row],[Годовой доход]]-AVERAGE(G:G)))/STDEV(G:G)</f>
        <v>2.5876251050818486</v>
      </c>
      <c r="Y739" s="38">
        <f>(Таблица2[[#This Row],[Годовой доход]]-AVERAGE(G:G))/STDEV(G:G)</f>
        <v>2.5876251050818486</v>
      </c>
      <c r="Z739" s="38">
        <f>(Таблица2[[#This Row],[Текущий баланс кредитов]]-AVERAGE(P:P))/STDEV(P:P)</f>
        <v>2.1021144223309967</v>
      </c>
      <c r="AA739" s="38">
        <f>(Таблица2[[#This Row],[Максимальный выданный кредит]]-AVERAGE(Q:Q))/STDEV(Q:Q)</f>
        <v>0.14437331183701882</v>
      </c>
    </row>
    <row r="740" spans="1:27" x14ac:dyDescent="0.2">
      <c r="A740" s="7">
        <v>1106</v>
      </c>
      <c r="B740" s="7" t="s">
        <v>1035</v>
      </c>
      <c r="C740" s="7" t="s">
        <v>16</v>
      </c>
      <c r="D740" s="18">
        <v>577764</v>
      </c>
      <c r="E740" s="7" t="s">
        <v>28</v>
      </c>
      <c r="F740" s="7">
        <v>715</v>
      </c>
      <c r="G740" s="19">
        <v>1135098</v>
      </c>
      <c r="H740" s="7" t="s">
        <v>29</v>
      </c>
      <c r="I740" s="7" t="s">
        <v>19</v>
      </c>
      <c r="J740" s="7" t="s">
        <v>20</v>
      </c>
      <c r="K740" s="20">
        <v>10688.83</v>
      </c>
      <c r="L740">
        <v>19.8</v>
      </c>
      <c r="M740" s="7">
        <v>34</v>
      </c>
      <c r="N740" s="7">
        <v>4</v>
      </c>
      <c r="O740" s="7">
        <v>0</v>
      </c>
      <c r="P740" s="7">
        <v>46987</v>
      </c>
      <c r="Q740" s="7">
        <v>591448</v>
      </c>
      <c r="R740" s="8">
        <f>(Таблица2[[#This Row],[Кредитный рейтинг]]-MIN(F:F))/(MAX(F:F)-MIN(F:F))</f>
        <v>0.78181818181818186</v>
      </c>
      <c r="S740">
        <f>(Таблица2[[#This Row],[Срок кредитной истории (лет)]]-MIN(L:L))/(MAX(L:L)-MIN(L:L))</f>
        <v>0.33552631578947367</v>
      </c>
      <c r="T740" s="8">
        <f>(Таблица2[[#This Row],[Срок с последнего нарушения кредитного договора (мес.)]]-MIN(M:M))/(MAX(M:M)-MIN(M:M))</f>
        <v>0.41463414634146339</v>
      </c>
      <c r="U740">
        <f>(Таблица2[[#This Row],[Количество кредитных карт]]-MIN(N:N))/(MAX(N:N)-MIN(N:N))</f>
        <v>4.878048780487805E-2</v>
      </c>
      <c r="V740" s="37">
        <f>(Таблица2[[#This Row],[Число нарушений кредитных договоров]]-MIN(O:O))/(MAX(O:O)-MIN(O:O))</f>
        <v>0</v>
      </c>
      <c r="W740" s="37">
        <f>((Таблица2[[#This Row],[Размер кредита]]-AVERAGE(D:D)))/STDEV(D:D)</f>
        <v>1.4269722530974414</v>
      </c>
      <c r="X740" s="37">
        <f>((Таблица2[[#This Row],[Годовой доход]]-AVERAGE(G:G)))/STDEV(G:G)</f>
        <v>-0.26430621158036871</v>
      </c>
      <c r="Y740" s="38">
        <f>(Таблица2[[#This Row],[Годовой доход]]-AVERAGE(G:G))/STDEV(G:G)</f>
        <v>-0.26430621158036871</v>
      </c>
      <c r="Z740" s="38">
        <f>(Таблица2[[#This Row],[Текущий баланс кредитов]]-AVERAGE(P:P))/STDEV(P:P)</f>
        <v>-0.76646152729062078</v>
      </c>
      <c r="AA740" s="38">
        <f>(Таблица2[[#This Row],[Максимальный выданный кредит]]-AVERAGE(Q:Q))/STDEV(Q:Q)</f>
        <v>-2.9046922384372967E-2</v>
      </c>
    </row>
    <row r="741" spans="1:27" x14ac:dyDescent="0.2">
      <c r="A741" s="8">
        <v>1108</v>
      </c>
      <c r="B741" s="8" t="s">
        <v>1036</v>
      </c>
      <c r="C741" s="8" t="s">
        <v>16</v>
      </c>
      <c r="D741" s="21">
        <v>390038</v>
      </c>
      <c r="E741" s="8" t="s">
        <v>28</v>
      </c>
      <c r="F741" s="8">
        <v>708</v>
      </c>
      <c r="G741" s="22">
        <v>1039433</v>
      </c>
      <c r="H741" s="8" t="s">
        <v>22</v>
      </c>
      <c r="I741" s="8" t="s">
        <v>32</v>
      </c>
      <c r="J741" s="8" t="s">
        <v>23</v>
      </c>
      <c r="K741" s="23">
        <v>27631.89</v>
      </c>
      <c r="L741">
        <v>29</v>
      </c>
      <c r="M741" s="8">
        <v>13</v>
      </c>
      <c r="N741" s="8">
        <v>16</v>
      </c>
      <c r="O741" s="8">
        <v>0</v>
      </c>
      <c r="P741" s="8">
        <v>384389</v>
      </c>
      <c r="Q741" s="8">
        <v>883080</v>
      </c>
      <c r="R741" s="8">
        <f>(Таблица2[[#This Row],[Кредитный рейтинг]]-MIN(F:F))/(MAX(F:F)-MIN(F:F))</f>
        <v>0.73939393939393938</v>
      </c>
      <c r="S741">
        <f>(Таблица2[[#This Row],[Срок кредитной истории (лет)]]-MIN(L:L))/(MAX(L:L)-MIN(L:L))</f>
        <v>0.53728070175438591</v>
      </c>
      <c r="T741" s="8">
        <f>(Таблица2[[#This Row],[Срок с последнего нарушения кредитного договора (мес.)]]-MIN(M:M))/(MAX(M:M)-MIN(M:M))</f>
        <v>0.15853658536585366</v>
      </c>
      <c r="U741">
        <f>(Таблица2[[#This Row],[Количество кредитных карт]]-MIN(N:N))/(MAX(N:N)-MIN(N:N))</f>
        <v>0.34146341463414637</v>
      </c>
      <c r="V741" s="37">
        <f>(Таблица2[[#This Row],[Число нарушений кредитных договоров]]-MIN(O:O))/(MAX(O:O)-MIN(O:O))</f>
        <v>0</v>
      </c>
      <c r="W741" s="37">
        <f>((Таблица2[[#This Row],[Размер кредита]]-AVERAGE(D:D)))/STDEV(D:D)</f>
        <v>0.42346951719850184</v>
      </c>
      <c r="X741" s="37">
        <f>((Таблица2[[#This Row],[Годовой доход]]-AVERAGE(G:G)))/STDEV(G:G)</f>
        <v>-0.38027864030150998</v>
      </c>
      <c r="Y741" s="38">
        <f>(Таблица2[[#This Row],[Годовой доход]]-AVERAGE(G:G))/STDEV(G:G)</f>
        <v>-0.38027864030150998</v>
      </c>
      <c r="Z741" s="38">
        <f>(Таблица2[[#This Row],[Текущий баланс кредитов]]-AVERAGE(P:P))/STDEV(P:P)</f>
        <v>0.38122737016078584</v>
      </c>
      <c r="AA741" s="38">
        <f>(Таблица2[[#This Row],[Максимальный выданный кредит]]-AVERAGE(Q:Q))/STDEV(Q:Q)</f>
        <v>4.3833229308198107E-2</v>
      </c>
    </row>
    <row r="742" spans="1:27" x14ac:dyDescent="0.2">
      <c r="A742" s="7">
        <v>1109</v>
      </c>
      <c r="B742" s="7" t="s">
        <v>1037</v>
      </c>
      <c r="C742" s="7" t="s">
        <v>16</v>
      </c>
      <c r="D742" s="18">
        <v>111364</v>
      </c>
      <c r="E742" s="7" t="s">
        <v>17</v>
      </c>
      <c r="F742" s="7">
        <v>732</v>
      </c>
      <c r="G742" s="19">
        <v>1250200</v>
      </c>
      <c r="H742" s="7" t="s">
        <v>22</v>
      </c>
      <c r="I742" s="7" t="s">
        <v>19</v>
      </c>
      <c r="J742" s="7" t="s">
        <v>23</v>
      </c>
      <c r="K742" s="20">
        <v>23336.75</v>
      </c>
      <c r="L742">
        <v>8.3000000000000007</v>
      </c>
      <c r="M742" s="7"/>
      <c r="N742" s="7">
        <v>21</v>
      </c>
      <c r="O742" s="7">
        <v>1</v>
      </c>
      <c r="P742" s="7">
        <v>280193</v>
      </c>
      <c r="Q742" s="7">
        <v>688820</v>
      </c>
      <c r="R742" s="8">
        <f>(Таблица2[[#This Row],[Кредитный рейтинг]]-MIN(F:F))/(MAX(F:F)-MIN(F:F))</f>
        <v>0.88484848484848488</v>
      </c>
      <c r="S742">
        <f>(Таблица2[[#This Row],[Срок кредитной истории (лет)]]-MIN(L:L))/(MAX(L:L)-MIN(L:L))</f>
        <v>8.3333333333333343E-2</v>
      </c>
      <c r="T742" s="8">
        <f>(Таблица2[[#This Row],[Срок с последнего нарушения кредитного договора (мес.)]]-MIN(M:M))/(MAX(M:M)-MIN(M:M))</f>
        <v>0</v>
      </c>
      <c r="U742">
        <f>(Таблица2[[#This Row],[Количество кредитных карт]]-MIN(N:N))/(MAX(N:N)-MIN(N:N))</f>
        <v>0.46341463414634149</v>
      </c>
      <c r="V742" s="37">
        <f>(Таблица2[[#This Row],[Число нарушений кредитных договоров]]-MIN(O:O))/(MAX(O:O)-MIN(O:O))</f>
        <v>0.14285714285714285</v>
      </c>
      <c r="W742" s="37">
        <f>((Таблица2[[#This Row],[Размер кредита]]-AVERAGE(D:D)))/STDEV(D:D)</f>
        <v>-1.0662022460303586</v>
      </c>
      <c r="X742" s="37">
        <f>((Таблица2[[#This Row],[Годовой доход]]-AVERAGE(G:G)))/STDEV(G:G)</f>
        <v>-0.12477076506742461</v>
      </c>
      <c r="Y742" s="38">
        <f>(Таблица2[[#This Row],[Годовой доход]]-AVERAGE(G:G))/STDEV(G:G)</f>
        <v>-0.12477076506742461</v>
      </c>
      <c r="Z742" s="38">
        <f>(Таблица2[[#This Row],[Текущий баланс кредитов]]-AVERAGE(P:P))/STDEV(P:P)</f>
        <v>2.6799736777324081E-2</v>
      </c>
      <c r="AA742" s="38">
        <f>(Таблица2[[#This Row],[Максимальный выданный кредит]]-AVERAGE(Q:Q))/STDEV(Q:Q)</f>
        <v>-4.7132205594393843E-3</v>
      </c>
    </row>
    <row r="743" spans="1:27" x14ac:dyDescent="0.2">
      <c r="A743" s="8">
        <v>1110</v>
      </c>
      <c r="B743" s="8" t="s">
        <v>1038</v>
      </c>
      <c r="C743" s="8" t="s">
        <v>16</v>
      </c>
      <c r="D743" s="21">
        <v>222750</v>
      </c>
      <c r="E743" s="8" t="s">
        <v>17</v>
      </c>
      <c r="F743" s="8">
        <v>744</v>
      </c>
      <c r="G743" s="22">
        <v>1442822</v>
      </c>
      <c r="H743" s="8" t="s">
        <v>79</v>
      </c>
      <c r="I743" s="8" t="s">
        <v>19</v>
      </c>
      <c r="J743" s="8" t="s">
        <v>23</v>
      </c>
      <c r="K743" s="23">
        <v>21161.25</v>
      </c>
      <c r="L743">
        <v>15.3</v>
      </c>
      <c r="M743" s="8">
        <v>31</v>
      </c>
      <c r="N743" s="8">
        <v>12</v>
      </c>
      <c r="O743" s="8">
        <v>0</v>
      </c>
      <c r="P743" s="8">
        <v>528390</v>
      </c>
      <c r="Q743" s="8">
        <v>1477828</v>
      </c>
      <c r="R743" s="8">
        <f>(Таблица2[[#This Row],[Кредитный рейтинг]]-MIN(F:F))/(MAX(F:F)-MIN(F:F))</f>
        <v>0.95757575757575752</v>
      </c>
      <c r="S743">
        <f>(Таблица2[[#This Row],[Срок кредитной истории (лет)]]-MIN(L:L))/(MAX(L:L)-MIN(L:L))</f>
        <v>0.23684210526315791</v>
      </c>
      <c r="T743" s="8">
        <f>(Таблица2[[#This Row],[Срок с последнего нарушения кредитного договора (мес.)]]-MIN(M:M))/(MAX(M:M)-MIN(M:M))</f>
        <v>0.37804878048780488</v>
      </c>
      <c r="U743">
        <f>(Таблица2[[#This Row],[Количество кредитных карт]]-MIN(N:N))/(MAX(N:N)-MIN(N:N))</f>
        <v>0.24390243902439024</v>
      </c>
      <c r="V743" s="37">
        <f>(Таблица2[[#This Row],[Число нарушений кредитных договоров]]-MIN(O:O))/(MAX(O:O)-MIN(O:O))</f>
        <v>0</v>
      </c>
      <c r="W743" s="37">
        <f>((Таблица2[[#This Row],[Размер кредита]]-AVERAGE(D:D)))/STDEV(D:D)</f>
        <v>-0.47078043050752594</v>
      </c>
      <c r="X743" s="37">
        <f>((Таблица2[[#This Row],[Годовой доход]]-AVERAGE(G:G)))/STDEV(G:G)</f>
        <v>0.10874035357705006</v>
      </c>
      <c r="Y743" s="38">
        <f>(Таблица2[[#This Row],[Годовой доход]]-AVERAGE(G:G))/STDEV(G:G)</f>
        <v>0.10874035357705006</v>
      </c>
      <c r="Z743" s="38">
        <f>(Таблица2[[#This Row],[Текущий баланс кредитов]]-AVERAGE(P:P))/STDEV(P:P)</f>
        <v>0.87105359798960735</v>
      </c>
      <c r="AA743" s="38">
        <f>(Таблица2[[#This Row],[Максимальный выданный кредит]]-AVERAGE(Q:Q))/STDEV(Q:Q)</f>
        <v>0.19246343607169888</v>
      </c>
    </row>
    <row r="744" spans="1:27" x14ac:dyDescent="0.2">
      <c r="A744" s="8">
        <v>1111</v>
      </c>
      <c r="B744" s="8" t="s">
        <v>1039</v>
      </c>
      <c r="C744" s="8" t="s">
        <v>16</v>
      </c>
      <c r="D744" s="21">
        <v>44748</v>
      </c>
      <c r="E744" s="8" t="s">
        <v>17</v>
      </c>
      <c r="F744" s="8">
        <v>736</v>
      </c>
      <c r="G744" s="22">
        <v>734274</v>
      </c>
      <c r="H744" s="8" t="s">
        <v>79</v>
      </c>
      <c r="I744" s="8" t="s">
        <v>25</v>
      </c>
      <c r="J744" s="8" t="s">
        <v>23</v>
      </c>
      <c r="K744" s="23">
        <v>10035.040000000001</v>
      </c>
      <c r="L744">
        <v>17.8</v>
      </c>
      <c r="M744" s="8"/>
      <c r="N744" s="8">
        <v>9</v>
      </c>
      <c r="O744" s="8">
        <v>0</v>
      </c>
      <c r="P744" s="8">
        <v>97052</v>
      </c>
      <c r="Q744" s="8">
        <v>597784</v>
      </c>
      <c r="R744" s="8">
        <f>(Таблица2[[#This Row],[Кредитный рейтинг]]-MIN(F:F))/(MAX(F:F)-MIN(F:F))</f>
        <v>0.90909090909090906</v>
      </c>
      <c r="S744">
        <f>(Таблица2[[#This Row],[Срок кредитной истории (лет)]]-MIN(L:L))/(MAX(L:L)-MIN(L:L))</f>
        <v>0.29166666666666669</v>
      </c>
      <c r="T744" s="8">
        <f>(Таблица2[[#This Row],[Срок с последнего нарушения кредитного договора (мес.)]]-MIN(M:M))/(MAX(M:M)-MIN(M:M))</f>
        <v>0</v>
      </c>
      <c r="U744">
        <f>(Таблица2[[#This Row],[Количество кредитных карт]]-MIN(N:N))/(MAX(N:N)-MIN(N:N))</f>
        <v>0.17073170731707318</v>
      </c>
      <c r="V744" s="37">
        <f>(Таблица2[[#This Row],[Число нарушений кредитных договоров]]-MIN(O:O))/(MAX(O:O)-MIN(O:O))</f>
        <v>0</v>
      </c>
      <c r="W744" s="37">
        <f>((Таблица2[[#This Row],[Размер кредита]]-AVERAGE(D:D)))/STDEV(D:D)</f>
        <v>-1.422302830151065</v>
      </c>
      <c r="X744" s="37">
        <f>((Таблица2[[#This Row],[Годовой доход]]-AVERAGE(G:G)))/STDEV(G:G)</f>
        <v>-0.75021571630751782</v>
      </c>
      <c r="Y744" s="38">
        <f>(Таблица2[[#This Row],[Годовой доход]]-AVERAGE(G:G))/STDEV(G:G)</f>
        <v>-0.75021571630751782</v>
      </c>
      <c r="Z744" s="38">
        <f>(Таблица2[[#This Row],[Текущий баланс кредитов]]-AVERAGE(P:P))/STDEV(P:P)</f>
        <v>-0.59616305647271017</v>
      </c>
      <c r="AA744" s="38">
        <f>(Таблица2[[#This Row],[Максимальный выданный кредит]]-AVERAGE(Q:Q))/STDEV(Q:Q)</f>
        <v>-2.7463527417002684E-2</v>
      </c>
    </row>
    <row r="745" spans="1:27" x14ac:dyDescent="0.2">
      <c r="A745" s="8">
        <v>1112</v>
      </c>
      <c r="B745" s="8" t="s">
        <v>1040</v>
      </c>
      <c r="C745" s="8" t="s">
        <v>16</v>
      </c>
      <c r="D745" s="21">
        <v>21934</v>
      </c>
      <c r="E745" s="8" t="s">
        <v>17</v>
      </c>
      <c r="F745" s="8">
        <v>702</v>
      </c>
      <c r="G745" s="22">
        <v>729087</v>
      </c>
      <c r="H745" s="8" t="s">
        <v>31</v>
      </c>
      <c r="I745" s="8" t="s">
        <v>32</v>
      </c>
      <c r="J745" s="8" t="s">
        <v>78</v>
      </c>
      <c r="K745" s="23">
        <v>16039.8</v>
      </c>
      <c r="L745">
        <v>18.3</v>
      </c>
      <c r="M745" s="8"/>
      <c r="N745" s="8">
        <v>10</v>
      </c>
      <c r="O745" s="8">
        <v>0</v>
      </c>
      <c r="P745" s="8">
        <v>135166</v>
      </c>
      <c r="Q745" s="8">
        <v>256586</v>
      </c>
      <c r="R745" s="8">
        <f>(Таблица2[[#This Row],[Кредитный рейтинг]]-MIN(F:F))/(MAX(F:F)-MIN(F:F))</f>
        <v>0.70303030303030301</v>
      </c>
      <c r="S745">
        <f>(Таблица2[[#This Row],[Срок кредитной истории (лет)]]-MIN(L:L))/(MAX(L:L)-MIN(L:L))</f>
        <v>0.30263157894736842</v>
      </c>
      <c r="T745" s="8">
        <f>(Таблица2[[#This Row],[Срок с последнего нарушения кредитного договора (мес.)]]-MIN(M:M))/(MAX(M:M)-MIN(M:M))</f>
        <v>0</v>
      </c>
      <c r="U745">
        <f>(Таблица2[[#This Row],[Количество кредитных карт]]-MIN(N:N))/(MAX(N:N)-MIN(N:N))</f>
        <v>0.1951219512195122</v>
      </c>
      <c r="V745" s="37">
        <f>(Таблица2[[#This Row],[Число нарушений кредитных договоров]]-MIN(O:O))/(MAX(O:O)-MIN(O:O))</f>
        <v>0</v>
      </c>
      <c r="W745" s="37">
        <f>((Таблица2[[#This Row],[Размер кредита]]-AVERAGE(D:D)))/STDEV(D:D)</f>
        <v>-1.5442566959810429</v>
      </c>
      <c r="X745" s="37">
        <f>((Таблица2[[#This Row],[Годовой доход]]-AVERAGE(G:G)))/STDEV(G:G)</f>
        <v>-0.75650379436925996</v>
      </c>
      <c r="Y745" s="38">
        <f>(Таблица2[[#This Row],[Годовой доход]]-AVERAGE(G:G))/STDEV(G:G)</f>
        <v>-0.75650379436925996</v>
      </c>
      <c r="Z745" s="38">
        <f>(Таблица2[[#This Row],[Текущий баланс кредитов]]-AVERAGE(P:P))/STDEV(P:P)</f>
        <v>-0.46651647868875246</v>
      </c>
      <c r="AA745" s="38">
        <f>(Таблица2[[#This Row],[Максимальный выданный кредит]]-AVERAGE(Q:Q))/STDEV(Q:Q)</f>
        <v>-0.11273044598973087</v>
      </c>
    </row>
    <row r="746" spans="1:27" x14ac:dyDescent="0.2">
      <c r="A746" s="8">
        <v>1113</v>
      </c>
      <c r="B746" s="8" t="s">
        <v>1041</v>
      </c>
      <c r="C746" s="8" t="s">
        <v>16</v>
      </c>
      <c r="D746" s="21">
        <v>252648</v>
      </c>
      <c r="E746" s="8" t="s">
        <v>17</v>
      </c>
      <c r="F746" s="8">
        <v>743</v>
      </c>
      <c r="G746" s="22">
        <v>1626951</v>
      </c>
      <c r="H746" s="8" t="s">
        <v>22</v>
      </c>
      <c r="I746" s="8" t="s">
        <v>25</v>
      </c>
      <c r="J746" s="8" t="s">
        <v>23</v>
      </c>
      <c r="K746" s="23">
        <v>32810.15</v>
      </c>
      <c r="L746">
        <v>14.2</v>
      </c>
      <c r="M746" s="8"/>
      <c r="N746" s="8">
        <v>19</v>
      </c>
      <c r="O746" s="8">
        <v>1</v>
      </c>
      <c r="P746" s="8">
        <v>182457</v>
      </c>
      <c r="Q746" s="8">
        <v>800206</v>
      </c>
      <c r="R746" s="8">
        <f>(Таблица2[[#This Row],[Кредитный рейтинг]]-MIN(F:F))/(MAX(F:F)-MIN(F:F))</f>
        <v>0.95151515151515154</v>
      </c>
      <c r="S746">
        <f>(Таблица2[[#This Row],[Срок кредитной истории (лет)]]-MIN(L:L))/(MAX(L:L)-MIN(L:L))</f>
        <v>0.212719298245614</v>
      </c>
      <c r="T746" s="8">
        <f>(Таблица2[[#This Row],[Срок с последнего нарушения кредитного договора (мес.)]]-MIN(M:M))/(MAX(M:M)-MIN(M:M))</f>
        <v>0</v>
      </c>
      <c r="U746">
        <f>(Таблица2[[#This Row],[Количество кредитных карт]]-MIN(N:N))/(MAX(N:N)-MIN(N:N))</f>
        <v>0.41463414634146339</v>
      </c>
      <c r="V746" s="37">
        <f>(Таблица2[[#This Row],[Число нарушений кредитных договоров]]-MIN(O:O))/(MAX(O:O)-MIN(O:O))</f>
        <v>0.14285714285714285</v>
      </c>
      <c r="W746" s="37">
        <f>((Таблица2[[#This Row],[Размер кредита]]-AVERAGE(D:D)))/STDEV(D:D)</f>
        <v>-0.31095853690777692</v>
      </c>
      <c r="X746" s="37">
        <f>((Таблица2[[#This Row],[Годовой доход]]-AVERAGE(G:G)))/STDEV(G:G)</f>
        <v>0.33195560814240854</v>
      </c>
      <c r="Y746" s="38">
        <f>(Таблица2[[#This Row],[Годовой доход]]-AVERAGE(G:G))/STDEV(G:G)</f>
        <v>0.33195560814240854</v>
      </c>
      <c r="Z746" s="38">
        <f>(Таблица2[[#This Row],[Текущий баланс кредитов]]-AVERAGE(P:P))/STDEV(P:P)</f>
        <v>-0.30565390037156859</v>
      </c>
      <c r="AA746" s="38">
        <f>(Таблица2[[#This Row],[Максимальный выданный кредит]]-AVERAGE(Q:Q))/STDEV(Q:Q)</f>
        <v>2.3122643050962496E-2</v>
      </c>
    </row>
    <row r="747" spans="1:27" x14ac:dyDescent="0.2">
      <c r="A747" s="8">
        <v>1114</v>
      </c>
      <c r="B747" s="8" t="s">
        <v>1042</v>
      </c>
      <c r="C747" s="8" t="s">
        <v>34</v>
      </c>
      <c r="D747" s="21">
        <v>215314</v>
      </c>
      <c r="E747" s="8" t="s">
        <v>17</v>
      </c>
      <c r="F747" s="8">
        <v>732</v>
      </c>
      <c r="G747" s="22">
        <v>843125</v>
      </c>
      <c r="H747" s="8" t="s">
        <v>79</v>
      </c>
      <c r="I747" s="8" t="s">
        <v>32</v>
      </c>
      <c r="J747" s="8" t="s">
        <v>23</v>
      </c>
      <c r="K747" s="23">
        <v>15667.97</v>
      </c>
      <c r="L747">
        <v>16.7</v>
      </c>
      <c r="M747" s="8">
        <v>69</v>
      </c>
      <c r="N747" s="8">
        <v>14</v>
      </c>
      <c r="O747" s="8">
        <v>0</v>
      </c>
      <c r="P747" s="8">
        <v>192907</v>
      </c>
      <c r="Q747" s="8">
        <v>279906</v>
      </c>
      <c r="R747" s="8">
        <f>(Таблица2[[#This Row],[Кредитный рейтинг]]-MIN(F:F))/(MAX(F:F)-MIN(F:F))</f>
        <v>0.88484848484848488</v>
      </c>
      <c r="S747">
        <f>(Таблица2[[#This Row],[Срок кредитной истории (лет)]]-MIN(L:L))/(MAX(L:L)-MIN(L:L))</f>
        <v>0.26754385964912281</v>
      </c>
      <c r="T747" s="8">
        <f>(Таблица2[[#This Row],[Срок с последнего нарушения кредитного договора (мес.)]]-MIN(M:M))/(MAX(M:M)-MIN(M:M))</f>
        <v>0.84146341463414631</v>
      </c>
      <c r="U747">
        <f>(Таблица2[[#This Row],[Количество кредитных карт]]-MIN(N:N))/(MAX(N:N)-MIN(N:N))</f>
        <v>0.29268292682926828</v>
      </c>
      <c r="V747" s="37">
        <f>(Таблица2[[#This Row],[Число нарушений кредитных договоров]]-MIN(O:O))/(MAX(O:O)-MIN(O:O))</f>
        <v>0</v>
      </c>
      <c r="W747" s="37">
        <f>((Таблица2[[#This Row],[Размер кредита]]-AVERAGE(D:D)))/STDEV(D:D)</f>
        <v>-0.51053009940871452</v>
      </c>
      <c r="X747" s="37">
        <f>((Таблица2[[#This Row],[Годовой доход]]-AVERAGE(G:G)))/STDEV(G:G)</f>
        <v>-0.61825821002282699</v>
      </c>
      <c r="Y747" s="38">
        <f>(Таблица2[[#This Row],[Годовой доход]]-AVERAGE(G:G))/STDEV(G:G)</f>
        <v>-0.61825821002282699</v>
      </c>
      <c r="Z747" s="38">
        <f>(Таблица2[[#This Row],[Текущий баланс кредитов]]-AVERAGE(P:P))/STDEV(P:P)</f>
        <v>-0.27010772999211857</v>
      </c>
      <c r="AA747" s="38">
        <f>(Таблица2[[#This Row],[Максимальный выданный кредит]]-AVERAGE(Q:Q))/STDEV(Q:Q)</f>
        <v>-0.10690267284593746</v>
      </c>
    </row>
    <row r="748" spans="1:27" x14ac:dyDescent="0.2">
      <c r="A748" s="8">
        <v>1115</v>
      </c>
      <c r="B748" s="8" t="s">
        <v>1043</v>
      </c>
      <c r="C748" s="8" t="s">
        <v>16</v>
      </c>
      <c r="D748" s="21">
        <v>130746</v>
      </c>
      <c r="E748" s="8" t="s">
        <v>17</v>
      </c>
      <c r="F748" s="8">
        <v>742</v>
      </c>
      <c r="G748" s="22">
        <v>1674945</v>
      </c>
      <c r="H748" s="8" t="s">
        <v>31</v>
      </c>
      <c r="I748" s="8" t="s">
        <v>19</v>
      </c>
      <c r="J748" s="8" t="s">
        <v>23</v>
      </c>
      <c r="K748" s="23">
        <v>11780.38</v>
      </c>
      <c r="L748">
        <v>16.899999999999999</v>
      </c>
      <c r="M748" s="8">
        <v>10</v>
      </c>
      <c r="N748" s="8">
        <v>6</v>
      </c>
      <c r="O748" s="8">
        <v>0</v>
      </c>
      <c r="P748" s="8">
        <v>54245</v>
      </c>
      <c r="Q748" s="8">
        <v>106788</v>
      </c>
      <c r="R748" s="8">
        <f>(Таблица2[[#This Row],[Кредитный рейтинг]]-MIN(F:F))/(MAX(F:F)-MIN(F:F))</f>
        <v>0.94545454545454544</v>
      </c>
      <c r="S748">
        <f>(Таблица2[[#This Row],[Срок кредитной истории (лет)]]-MIN(L:L))/(MAX(L:L)-MIN(L:L))</f>
        <v>0.27192982456140347</v>
      </c>
      <c r="T748" s="8">
        <f>(Таблица2[[#This Row],[Срок с последнего нарушения кредитного договора (мес.)]]-MIN(M:M))/(MAX(M:M)-MIN(M:M))</f>
        <v>0.12195121951219512</v>
      </c>
      <c r="U748">
        <f>(Таблица2[[#This Row],[Количество кредитных карт]]-MIN(N:N))/(MAX(N:N)-MIN(N:N))</f>
        <v>9.7560975609756101E-2</v>
      </c>
      <c r="V748" s="37">
        <f>(Таблица2[[#This Row],[Число нарушений кредитных договоров]]-MIN(O:O))/(MAX(O:O)-MIN(O:O))</f>
        <v>0</v>
      </c>
      <c r="W748" s="37">
        <f>((Таблица2[[#This Row],[Размер кредита]]-AVERAGE(D:D)))/STDEV(D:D)</f>
        <v>-0.96259438123169849</v>
      </c>
      <c r="X748" s="37">
        <f>((Таблица2[[#This Row],[Годовой доход]]-AVERAGE(G:G)))/STDEV(G:G)</f>
        <v>0.39013760515325319</v>
      </c>
      <c r="Y748" s="38">
        <f>(Таблица2[[#This Row],[Годовой доход]]-AVERAGE(G:G))/STDEV(G:G)</f>
        <v>0.39013760515325319</v>
      </c>
      <c r="Z748" s="38">
        <f>(Таблица2[[#This Row],[Текущий баланс кредитов]]-AVERAGE(P:P))/STDEV(P:P)</f>
        <v>-0.74177309622707555</v>
      </c>
      <c r="AA748" s="38">
        <f>(Таблица2[[#This Row],[Максимальный выданный кредит]]-AVERAGE(Q:Q))/STDEV(Q:Q)</f>
        <v>-0.15016564158981507</v>
      </c>
    </row>
    <row r="749" spans="1:27" x14ac:dyDescent="0.2">
      <c r="A749" s="7">
        <v>1117</v>
      </c>
      <c r="B749" s="7" t="s">
        <v>1044</v>
      </c>
      <c r="C749" s="7" t="s">
        <v>34</v>
      </c>
      <c r="D749" s="18">
        <v>52074</v>
      </c>
      <c r="E749" s="7" t="s">
        <v>17</v>
      </c>
      <c r="F749" s="7">
        <v>737</v>
      </c>
      <c r="G749" s="19">
        <v>877021</v>
      </c>
      <c r="H749" s="7" t="s">
        <v>55</v>
      </c>
      <c r="I749" s="7" t="s">
        <v>32</v>
      </c>
      <c r="J749" s="7" t="s">
        <v>23</v>
      </c>
      <c r="K749" s="20">
        <v>4743.16</v>
      </c>
      <c r="L749">
        <v>9.1</v>
      </c>
      <c r="M749" s="7"/>
      <c r="N749" s="7">
        <v>7</v>
      </c>
      <c r="O749" s="7">
        <v>0</v>
      </c>
      <c r="P749" s="7">
        <v>127889</v>
      </c>
      <c r="Q749" s="7">
        <v>315766</v>
      </c>
      <c r="R749" s="8">
        <f>(Таблица2[[#This Row],[Кредитный рейтинг]]-MIN(F:F))/(MAX(F:F)-MIN(F:F))</f>
        <v>0.91515151515151516</v>
      </c>
      <c r="S749">
        <f>(Таблица2[[#This Row],[Срок кредитной истории (лет)]]-MIN(L:L))/(MAX(L:L)-MIN(L:L))</f>
        <v>0.10087719298245613</v>
      </c>
      <c r="T749" s="8">
        <f>(Таблица2[[#This Row],[Срок с последнего нарушения кредитного договора (мес.)]]-MIN(M:M))/(MAX(M:M)-MIN(M:M))</f>
        <v>0</v>
      </c>
      <c r="U749">
        <f>(Таблица2[[#This Row],[Количество кредитных карт]]-MIN(N:N))/(MAX(N:N)-MIN(N:N))</f>
        <v>0.12195121951219512</v>
      </c>
      <c r="V749" s="37">
        <f>(Таблица2[[#This Row],[Число нарушений кредитных договоров]]-MIN(O:O))/(MAX(O:O)-MIN(O:O))</f>
        <v>0</v>
      </c>
      <c r="W749" s="37">
        <f>((Таблица2[[#This Row],[Размер кредита]]-AVERAGE(D:D)))/STDEV(D:D)</f>
        <v>-1.3831411741034445</v>
      </c>
      <c r="X749" s="37">
        <f>((Таблица2[[#This Row],[Годовой доход]]-AVERAGE(G:G)))/STDEV(G:G)</f>
        <v>-0.57716688671825578</v>
      </c>
      <c r="Y749" s="38">
        <f>(Таблица2[[#This Row],[Годовой доход]]-AVERAGE(G:G))/STDEV(G:G)</f>
        <v>-0.57716688671825578</v>
      </c>
      <c r="Z749" s="38">
        <f>(Таблица2[[#This Row],[Текущий баланс кредитов]]-AVERAGE(P:P))/STDEV(P:P)</f>
        <v>-0.49126953915298766</v>
      </c>
      <c r="AA749" s="38">
        <f>(Таблица2[[#This Row],[Максимальный выданный кредит]]-AVERAGE(Q:Q))/STDEV(Q:Q)</f>
        <v>-9.7941097162557042E-2</v>
      </c>
    </row>
    <row r="750" spans="1:27" x14ac:dyDescent="0.2">
      <c r="A750" s="8">
        <v>1118</v>
      </c>
      <c r="B750" s="8" t="s">
        <v>1045</v>
      </c>
      <c r="C750" s="8" t="s">
        <v>34</v>
      </c>
      <c r="D750" s="21">
        <v>55286</v>
      </c>
      <c r="E750" s="8" t="s">
        <v>17</v>
      </c>
      <c r="F750" s="8">
        <v>704</v>
      </c>
      <c r="G750" s="22">
        <v>1909880</v>
      </c>
      <c r="H750" s="8" t="s">
        <v>37</v>
      </c>
      <c r="I750" s="8" t="s">
        <v>19</v>
      </c>
      <c r="J750" s="8" t="s">
        <v>78</v>
      </c>
      <c r="K750" s="23">
        <v>14737.92</v>
      </c>
      <c r="L750">
        <v>16</v>
      </c>
      <c r="M750" s="8">
        <v>33</v>
      </c>
      <c r="N750" s="8">
        <v>7</v>
      </c>
      <c r="O750" s="8">
        <v>0</v>
      </c>
      <c r="P750" s="8">
        <v>131290</v>
      </c>
      <c r="Q750" s="8">
        <v>191224</v>
      </c>
      <c r="R750" s="8">
        <f>(Таблица2[[#This Row],[Кредитный рейтинг]]-MIN(F:F))/(MAX(F:F)-MIN(F:F))</f>
        <v>0.7151515151515152</v>
      </c>
      <c r="S750">
        <f>(Таблица2[[#This Row],[Срок кредитной истории (лет)]]-MIN(L:L))/(MAX(L:L)-MIN(L:L))</f>
        <v>0.25219298245614036</v>
      </c>
      <c r="T750" s="8">
        <f>(Таблица2[[#This Row],[Срок с последнего нарушения кредитного договора (мес.)]]-MIN(M:M))/(MAX(M:M)-MIN(M:M))</f>
        <v>0.40243902439024393</v>
      </c>
      <c r="U750">
        <f>(Таблица2[[#This Row],[Количество кредитных карт]]-MIN(N:N))/(MAX(N:N)-MIN(N:N))</f>
        <v>0.12195121951219512</v>
      </c>
      <c r="V750" s="37">
        <f>(Таблица2[[#This Row],[Число нарушений кредитных договоров]]-MIN(O:O))/(MAX(O:O)-MIN(O:O))</f>
        <v>0</v>
      </c>
      <c r="W750" s="37">
        <f>((Таблица2[[#This Row],[Размер кредита]]-AVERAGE(D:D)))/STDEV(D:D)</f>
        <v>-1.3659711987792624</v>
      </c>
      <c r="X750" s="37">
        <f>((Таблица2[[#This Row],[Годовой доход]]-AVERAGE(G:G)))/STDEV(G:G)</f>
        <v>0.67494377816952156</v>
      </c>
      <c r="Y750" s="38">
        <f>(Таблица2[[#This Row],[Годовой доход]]-AVERAGE(G:G))/STDEV(G:G)</f>
        <v>0.67494377816952156</v>
      </c>
      <c r="Z750" s="38">
        <f>(Таблица2[[#This Row],[Текущий баланс кредитов]]-AVERAGE(P:P))/STDEV(P:P)</f>
        <v>-0.47970087642949394</v>
      </c>
      <c r="AA750" s="38">
        <f>(Таблица2[[#This Row],[Максимальный выданный кредит]]-AVERAGE(Q:Q))/STDEV(Q:Q)</f>
        <v>-0.12906470448992916</v>
      </c>
    </row>
    <row r="751" spans="1:27" x14ac:dyDescent="0.2">
      <c r="A751" s="7">
        <v>1119</v>
      </c>
      <c r="B751" s="7" t="s">
        <v>1046</v>
      </c>
      <c r="C751" s="7" t="s">
        <v>16</v>
      </c>
      <c r="D751" s="18">
        <v>121572</v>
      </c>
      <c r="E751" s="7" t="s">
        <v>17</v>
      </c>
      <c r="F751" s="7">
        <v>710</v>
      </c>
      <c r="G751" s="19">
        <v>1349798</v>
      </c>
      <c r="H751" s="7" t="s">
        <v>79</v>
      </c>
      <c r="I751" s="7" t="s">
        <v>32</v>
      </c>
      <c r="J751" s="7" t="s">
        <v>87</v>
      </c>
      <c r="K751" s="20">
        <v>20809.560000000001</v>
      </c>
      <c r="L751">
        <v>21.3</v>
      </c>
      <c r="M751" s="7"/>
      <c r="N751" s="7">
        <v>17</v>
      </c>
      <c r="O751" s="7">
        <v>0</v>
      </c>
      <c r="P751" s="7">
        <v>206986</v>
      </c>
      <c r="Q751" s="7">
        <v>544698</v>
      </c>
      <c r="R751" s="8">
        <f>(Таблица2[[#This Row],[Кредитный рейтинг]]-MIN(F:F))/(MAX(F:F)-MIN(F:F))</f>
        <v>0.75151515151515147</v>
      </c>
      <c r="S751">
        <f>(Таблица2[[#This Row],[Срок кредитной истории (лет)]]-MIN(L:L))/(MAX(L:L)-MIN(L:L))</f>
        <v>0.36842105263157893</v>
      </c>
      <c r="T751" s="8">
        <f>(Таблица2[[#This Row],[Срок с последнего нарушения кредитного договора (мес.)]]-MIN(M:M))/(MAX(M:M)-MIN(M:M))</f>
        <v>0</v>
      </c>
      <c r="U751">
        <f>(Таблица2[[#This Row],[Количество кредитных карт]]-MIN(N:N))/(MAX(N:N)-MIN(N:N))</f>
        <v>0.36585365853658536</v>
      </c>
      <c r="V751" s="37">
        <f>(Таблица2[[#This Row],[Число нарушений кредитных договоров]]-MIN(O:O))/(MAX(O:O)-MIN(O:O))</f>
        <v>0</v>
      </c>
      <c r="W751" s="37">
        <f>((Таблица2[[#This Row],[Размер кредита]]-AVERAGE(D:D)))/STDEV(D:D)</f>
        <v>-1.0116346532192595</v>
      </c>
      <c r="X751" s="37">
        <f>((Таблица2[[#This Row],[Годовой доход]]-AVERAGE(G:G)))/STDEV(G:G)</f>
        <v>-4.0304529807865903E-3</v>
      </c>
      <c r="Y751" s="38">
        <f>(Таблица2[[#This Row],[Годовой доход]]-AVERAGE(G:G))/STDEV(G:G)</f>
        <v>-4.0304529807865903E-3</v>
      </c>
      <c r="Z751" s="38">
        <f>(Таблица2[[#This Row],[Текущий баланс кредитов]]-AVERAGE(P:P))/STDEV(P:P)</f>
        <v>-0.22221734408089588</v>
      </c>
      <c r="AA751" s="38">
        <f>(Таблица2[[#This Row],[Максимальный выданный кредит]]-AVERAGE(Q:Q))/STDEV(Q:Q)</f>
        <v>-4.0729958167921063E-2</v>
      </c>
    </row>
    <row r="752" spans="1:27" x14ac:dyDescent="0.2">
      <c r="A752" s="7">
        <v>1122</v>
      </c>
      <c r="B752" s="7" t="s">
        <v>1048</v>
      </c>
      <c r="C752" s="7" t="s">
        <v>16</v>
      </c>
      <c r="D752" s="18">
        <v>116138</v>
      </c>
      <c r="E752" s="7" t="s">
        <v>17</v>
      </c>
      <c r="F752" s="7">
        <v>721</v>
      </c>
      <c r="G752" s="19">
        <v>928720</v>
      </c>
      <c r="H752" s="7" t="s">
        <v>74</v>
      </c>
      <c r="I752" s="7" t="s">
        <v>32</v>
      </c>
      <c r="J752" s="7" t="s">
        <v>23</v>
      </c>
      <c r="K752" s="20">
        <v>5758.14</v>
      </c>
      <c r="L752">
        <v>18.8</v>
      </c>
      <c r="M752" s="7">
        <v>15</v>
      </c>
      <c r="N752" s="7">
        <v>9</v>
      </c>
      <c r="O752" s="7">
        <v>1</v>
      </c>
      <c r="P752" s="7">
        <v>88426</v>
      </c>
      <c r="Q752" s="7">
        <v>167860</v>
      </c>
      <c r="R752" s="8">
        <f>(Таблица2[[#This Row],[Кредитный рейтинг]]-MIN(F:F))/(MAX(F:F)-MIN(F:F))</f>
        <v>0.81818181818181823</v>
      </c>
      <c r="S752">
        <f>(Таблица2[[#This Row],[Срок кредитной истории (лет)]]-MIN(L:L))/(MAX(L:L)-MIN(L:L))</f>
        <v>0.31359649122807021</v>
      </c>
      <c r="T752" s="8">
        <f>(Таблица2[[#This Row],[Срок с последнего нарушения кредитного договора (мес.)]]-MIN(M:M))/(MAX(M:M)-MIN(M:M))</f>
        <v>0.18292682926829268</v>
      </c>
      <c r="U752">
        <f>(Таблица2[[#This Row],[Количество кредитных карт]]-MIN(N:N))/(MAX(N:N)-MIN(N:N))</f>
        <v>0.17073170731707318</v>
      </c>
      <c r="V752" s="37">
        <f>(Таблица2[[#This Row],[Число нарушений кредитных договоров]]-MIN(O:O))/(MAX(O:O)-MIN(O:O))</f>
        <v>0.14285714285714285</v>
      </c>
      <c r="W752" s="37">
        <f>((Таблица2[[#This Row],[Размер кредита]]-AVERAGE(D:D)))/STDEV(D:D)</f>
        <v>-1.0406824881855126</v>
      </c>
      <c r="X752" s="37">
        <f>((Таблица2[[#This Row],[Годовой доход]]-AVERAGE(G:G)))/STDEV(G:G)</f>
        <v>-0.51449340537759536</v>
      </c>
      <c r="Y752" s="38">
        <f>(Таблица2[[#This Row],[Годовой доход]]-AVERAGE(G:G))/STDEV(G:G)</f>
        <v>-0.51449340537759536</v>
      </c>
      <c r="Z752" s="38">
        <f>(Таблица2[[#This Row],[Текущий баланс кредитов]]-AVERAGE(P:P))/STDEV(P:P)</f>
        <v>-0.62550480438592893</v>
      </c>
      <c r="AA752" s="38">
        <f>(Таблица2[[#This Row],[Максимальный выданный кредит]]-AVERAGE(Q:Q))/STDEV(Q:Q)</f>
        <v>-0.1349034734321071</v>
      </c>
    </row>
    <row r="753" spans="1:27" x14ac:dyDescent="0.2">
      <c r="A753" s="7">
        <v>1123</v>
      </c>
      <c r="B753" s="7" t="s">
        <v>1049</v>
      </c>
      <c r="C753" s="7" t="s">
        <v>16</v>
      </c>
      <c r="D753" s="18">
        <v>65516</v>
      </c>
      <c r="E753" s="7" t="s">
        <v>17</v>
      </c>
      <c r="F753" s="7">
        <v>716</v>
      </c>
      <c r="G753" s="19">
        <v>1131564</v>
      </c>
      <c r="H753" s="7" t="s">
        <v>22</v>
      </c>
      <c r="I753" s="7" t="s">
        <v>32</v>
      </c>
      <c r="J753" s="7" t="s">
        <v>23</v>
      </c>
      <c r="K753" s="20">
        <v>15936.25</v>
      </c>
      <c r="L753">
        <v>14.9</v>
      </c>
      <c r="M753" s="7">
        <v>21</v>
      </c>
      <c r="N753" s="7">
        <v>6</v>
      </c>
      <c r="O753" s="7">
        <v>0</v>
      </c>
      <c r="P753" s="7">
        <v>322715</v>
      </c>
      <c r="Q753" s="7">
        <v>423654</v>
      </c>
      <c r="R753" s="8">
        <f>(Таблица2[[#This Row],[Кредитный рейтинг]]-MIN(F:F))/(MAX(F:F)-MIN(F:F))</f>
        <v>0.78787878787878785</v>
      </c>
      <c r="S753">
        <f>(Таблица2[[#This Row],[Срок кредитной истории (лет)]]-MIN(L:L))/(MAX(L:L)-MIN(L:L))</f>
        <v>0.22807017543859648</v>
      </c>
      <c r="T753" s="8">
        <f>(Таблица2[[#This Row],[Срок с последнего нарушения кредитного договора (мес.)]]-MIN(M:M))/(MAX(M:M)-MIN(M:M))</f>
        <v>0.25609756097560976</v>
      </c>
      <c r="U753">
        <f>(Таблица2[[#This Row],[Количество кредитных карт]]-MIN(N:N))/(MAX(N:N)-MIN(N:N))</f>
        <v>9.7560975609756101E-2</v>
      </c>
      <c r="V753" s="37">
        <f>(Таблица2[[#This Row],[Число нарушений кредитных договоров]]-MIN(O:O))/(MAX(O:O)-MIN(O:O))</f>
        <v>0</v>
      </c>
      <c r="W753" s="37">
        <f>((Таблица2[[#This Row],[Размер кредита]]-AVERAGE(D:D)))/STDEV(D:D)</f>
        <v>-1.3112860033974498</v>
      </c>
      <c r="X753" s="37">
        <f>((Таблица2[[#This Row],[Годовой доход]]-AVERAGE(G:G)))/STDEV(G:G)</f>
        <v>-0.26859039663342382</v>
      </c>
      <c r="Y753" s="38">
        <f>(Таблица2[[#This Row],[Годовой доход]]-AVERAGE(G:G))/STDEV(G:G)</f>
        <v>-0.26859039663342382</v>
      </c>
      <c r="Z753" s="38">
        <f>(Таблица2[[#This Row],[Текущий баланс кредитов]]-AVERAGE(P:P))/STDEV(P:P)</f>
        <v>0.17144033552134075</v>
      </c>
      <c r="AA753" s="38">
        <f>(Таблица2[[#This Row],[Максимальный выданный кредит]]-AVERAGE(Q:Q))/STDEV(Q:Q)</f>
        <v>-7.0979399523724174E-2</v>
      </c>
    </row>
    <row r="754" spans="1:27" x14ac:dyDescent="0.2">
      <c r="A754" s="8">
        <v>1124</v>
      </c>
      <c r="B754" s="8" t="s">
        <v>1050</v>
      </c>
      <c r="C754" s="8" t="s">
        <v>16</v>
      </c>
      <c r="D754" s="21">
        <v>261140</v>
      </c>
      <c r="E754" s="8" t="s">
        <v>17</v>
      </c>
      <c r="F754" s="8">
        <v>731</v>
      </c>
      <c r="G754" s="22">
        <v>1597558</v>
      </c>
      <c r="H754" s="8" t="s">
        <v>22</v>
      </c>
      <c r="I754" s="8" t="s">
        <v>32</v>
      </c>
      <c r="J754" s="8" t="s">
        <v>23</v>
      </c>
      <c r="K754" s="23">
        <v>10490.66</v>
      </c>
      <c r="L754">
        <v>21</v>
      </c>
      <c r="M754" s="8"/>
      <c r="N754" s="8">
        <v>8</v>
      </c>
      <c r="O754" s="8">
        <v>1</v>
      </c>
      <c r="P754" s="8">
        <v>138567</v>
      </c>
      <c r="Q754" s="8">
        <v>348040</v>
      </c>
      <c r="R754" s="8">
        <f>(Таблица2[[#This Row],[Кредитный рейтинг]]-MIN(F:F))/(MAX(F:F)-MIN(F:F))</f>
        <v>0.87878787878787878</v>
      </c>
      <c r="S754">
        <f>(Таблица2[[#This Row],[Срок кредитной истории (лет)]]-MIN(L:L))/(MAX(L:L)-MIN(L:L))</f>
        <v>0.36184210526315791</v>
      </c>
      <c r="T754" s="8">
        <f>(Таблица2[[#This Row],[Срок с последнего нарушения кредитного договора (мес.)]]-MIN(M:M))/(MAX(M:M)-MIN(M:M))</f>
        <v>0</v>
      </c>
      <c r="U754">
        <f>(Таблица2[[#This Row],[Количество кредитных карт]]-MIN(N:N))/(MAX(N:N)-MIN(N:N))</f>
        <v>0.14634146341463414</v>
      </c>
      <c r="V754" s="37">
        <f>(Таблица2[[#This Row],[Число нарушений кредитных договоров]]-MIN(O:O))/(MAX(O:O)-MIN(O:O))</f>
        <v>0.14285714285714285</v>
      </c>
      <c r="W754" s="37">
        <f>((Таблица2[[#This Row],[Размер кредита]]-AVERAGE(D:D)))/STDEV(D:D)</f>
        <v>-0.26556394461233679</v>
      </c>
      <c r="X754" s="37">
        <f>((Таблица2[[#This Row],[Годовой доход]]-AVERAGE(G:G)))/STDEV(G:G)</f>
        <v>0.29632316579253654</v>
      </c>
      <c r="Y754" s="38">
        <f>(Таблица2[[#This Row],[Годовой доход]]-AVERAGE(G:G))/STDEV(G:G)</f>
        <v>0.29632316579253654</v>
      </c>
      <c r="Z754" s="38">
        <f>(Таблица2[[#This Row],[Текущий баланс кредитов]]-AVERAGE(P:P))/STDEV(P:P)</f>
        <v>-0.45494781596525874</v>
      </c>
      <c r="AA754" s="38">
        <f>(Таблица2[[#This Row],[Максимальный выданный кредит]]-AVERAGE(Q:Q))/STDEV(Q:Q)</f>
        <v>-8.9875679047514673E-2</v>
      </c>
    </row>
    <row r="755" spans="1:27" x14ac:dyDescent="0.2">
      <c r="A755" s="7">
        <v>1125</v>
      </c>
      <c r="B755" s="7" t="s">
        <v>1051</v>
      </c>
      <c r="C755" s="7" t="s">
        <v>34</v>
      </c>
      <c r="D755" s="18">
        <v>131582</v>
      </c>
      <c r="E755" s="7" t="s">
        <v>17</v>
      </c>
      <c r="F755" s="7">
        <v>736</v>
      </c>
      <c r="G755" s="19">
        <v>1704699</v>
      </c>
      <c r="H755" s="7" t="s">
        <v>49</v>
      </c>
      <c r="I755" s="7" t="s">
        <v>32</v>
      </c>
      <c r="J755" s="7" t="s">
        <v>23</v>
      </c>
      <c r="K755" s="20">
        <v>22303.15</v>
      </c>
      <c r="L755">
        <v>13.7</v>
      </c>
      <c r="M755" s="7"/>
      <c r="N755" s="7">
        <v>14</v>
      </c>
      <c r="O755" s="7">
        <v>0</v>
      </c>
      <c r="P755" s="7">
        <v>777024</v>
      </c>
      <c r="Q755" s="7">
        <v>945054</v>
      </c>
      <c r="R755" s="8">
        <f>(Таблица2[[#This Row],[Кредитный рейтинг]]-MIN(F:F))/(MAX(F:F)-MIN(F:F))</f>
        <v>0.90909090909090906</v>
      </c>
      <c r="S755">
        <f>(Таблица2[[#This Row],[Срок кредитной истории (лет)]]-MIN(L:L))/(MAX(L:L)-MIN(L:L))</f>
        <v>0.20175438596491227</v>
      </c>
      <c r="T755" s="8">
        <f>(Таблица2[[#This Row],[Срок с последнего нарушения кредитного договора (мес.)]]-MIN(M:M))/(MAX(M:M)-MIN(M:M))</f>
        <v>0</v>
      </c>
      <c r="U755">
        <f>(Таблица2[[#This Row],[Количество кредитных карт]]-MIN(N:N))/(MAX(N:N)-MIN(N:N))</f>
        <v>0.29268292682926828</v>
      </c>
      <c r="V755" s="37">
        <f>(Таблица2[[#This Row],[Число нарушений кредитных договоров]]-MIN(O:O))/(MAX(O:O)-MIN(O:O))</f>
        <v>0</v>
      </c>
      <c r="W755" s="37">
        <f>((Таблица2[[#This Row],[Размер кредита]]-AVERAGE(D:D)))/STDEV(D:D)</f>
        <v>-0.95812548354458271</v>
      </c>
      <c r="X755" s="37">
        <f>((Таблица2[[#This Row],[Годовой доход]]-AVERAGE(G:G)))/STDEV(G:G)</f>
        <v>0.42620767930962006</v>
      </c>
      <c r="Y755" s="38">
        <f>(Таблица2[[#This Row],[Годовой доход]]-AVERAGE(G:G))/STDEV(G:G)</f>
        <v>0.42620767930962006</v>
      </c>
      <c r="Z755" s="38">
        <f>(Таблица2[[#This Row],[Текущий баланс кредитов]]-AVERAGE(P:P))/STDEV(P:P)</f>
        <v>1.7167939354177584</v>
      </c>
      <c r="AA755" s="38">
        <f>(Таблица2[[#This Row],[Максимальный выданный кредит]]-AVERAGE(Q:Q))/STDEV(Q:Q)</f>
        <v>5.9320811332788687E-2</v>
      </c>
    </row>
    <row r="756" spans="1:27" x14ac:dyDescent="0.2">
      <c r="A756" s="8">
        <v>1126</v>
      </c>
      <c r="B756" s="8" t="s">
        <v>1052</v>
      </c>
      <c r="C756" s="8" t="s">
        <v>16</v>
      </c>
      <c r="D756" s="21">
        <v>214698</v>
      </c>
      <c r="E756" s="8" t="s">
        <v>17</v>
      </c>
      <c r="F756" s="8">
        <v>743</v>
      </c>
      <c r="G756" s="22">
        <v>1446280</v>
      </c>
      <c r="H756" s="8" t="s">
        <v>22</v>
      </c>
      <c r="I756" s="8" t="s">
        <v>25</v>
      </c>
      <c r="J756" s="8" t="s">
        <v>23</v>
      </c>
      <c r="K756" s="23">
        <v>9666.06</v>
      </c>
      <c r="L756">
        <v>28.8</v>
      </c>
      <c r="M756" s="8">
        <v>54</v>
      </c>
      <c r="N756" s="8">
        <v>9</v>
      </c>
      <c r="O756" s="8">
        <v>1</v>
      </c>
      <c r="P756" s="8">
        <v>210577</v>
      </c>
      <c r="Q756" s="8">
        <v>315436</v>
      </c>
      <c r="R756" s="8">
        <f>(Таблица2[[#This Row],[Кредитный рейтинг]]-MIN(F:F))/(MAX(F:F)-MIN(F:F))</f>
        <v>0.95151515151515154</v>
      </c>
      <c r="S756">
        <f>(Таблица2[[#This Row],[Срок кредитной истории (лет)]]-MIN(L:L))/(MAX(L:L)-MIN(L:L))</f>
        <v>0.53289473684210531</v>
      </c>
      <c r="T756" s="8">
        <f>(Таблица2[[#This Row],[Срок с последнего нарушения кредитного договора (мес.)]]-MIN(M:M))/(MAX(M:M)-MIN(M:M))</f>
        <v>0.65853658536585369</v>
      </c>
      <c r="U756">
        <f>(Таблица2[[#This Row],[Количество кредитных карт]]-MIN(N:N))/(MAX(N:N)-MIN(N:N))</f>
        <v>0.17073170731707318</v>
      </c>
      <c r="V756" s="37">
        <f>(Таблица2[[#This Row],[Число нарушений кредитных договоров]]-MIN(O:O))/(MAX(O:O)-MIN(O:O))</f>
        <v>0.14285714285714285</v>
      </c>
      <c r="W756" s="37">
        <f>((Таблица2[[#This Row],[Размер кредита]]-AVERAGE(D:D)))/STDEV(D:D)</f>
        <v>-0.51382297138869459</v>
      </c>
      <c r="X756" s="37">
        <f>((Таблица2[[#This Row],[Годовой доход]]-AVERAGE(G:G)))/STDEV(G:G)</f>
        <v>0.11293240561821147</v>
      </c>
      <c r="Y756" s="38">
        <f>(Таблица2[[#This Row],[Годовой доход]]-AVERAGE(G:G))/STDEV(G:G)</f>
        <v>0.11293240561821147</v>
      </c>
      <c r="Z756" s="38">
        <f>(Таблица2[[#This Row],[Текущий баланс кредитов]]-AVERAGE(P:P))/STDEV(P:P)</f>
        <v>-0.21000238735050306</v>
      </c>
      <c r="AA756" s="38">
        <f>(Таблица2[[#This Row],[Максимальный выданный кредит]]-AVERAGE(Q:Q))/STDEV(Q:Q)</f>
        <v>-9.8023565650440916E-2</v>
      </c>
    </row>
    <row r="757" spans="1:27" x14ac:dyDescent="0.2">
      <c r="A757" s="8">
        <v>1127</v>
      </c>
      <c r="B757" s="8" t="s">
        <v>1053</v>
      </c>
      <c r="C757" s="8" t="s">
        <v>16</v>
      </c>
      <c r="D757" s="21">
        <v>85844</v>
      </c>
      <c r="E757" s="8" t="s">
        <v>17</v>
      </c>
      <c r="F757" s="8">
        <v>716</v>
      </c>
      <c r="G757" s="22">
        <v>688218</v>
      </c>
      <c r="H757" s="8" t="s">
        <v>31</v>
      </c>
      <c r="I757" s="8" t="s">
        <v>32</v>
      </c>
      <c r="J757" s="8" t="s">
        <v>23</v>
      </c>
      <c r="K757" s="23">
        <v>6882.18</v>
      </c>
      <c r="L757">
        <v>19</v>
      </c>
      <c r="M757" s="8"/>
      <c r="N757" s="8">
        <v>13</v>
      </c>
      <c r="O757" s="8">
        <v>0</v>
      </c>
      <c r="P757" s="8">
        <v>209703</v>
      </c>
      <c r="Q757" s="8">
        <v>341022</v>
      </c>
      <c r="R757" s="8">
        <f>(Таблица2[[#This Row],[Кредитный рейтинг]]-MIN(F:F))/(MAX(F:F)-MIN(F:F))</f>
        <v>0.78787878787878785</v>
      </c>
      <c r="S757">
        <f>(Таблица2[[#This Row],[Срок кредитной истории (лет)]]-MIN(L:L))/(MAX(L:L)-MIN(L:L))</f>
        <v>0.31798245614035087</v>
      </c>
      <c r="T757" s="8">
        <f>(Таблица2[[#This Row],[Срок с последнего нарушения кредитного договора (мес.)]]-MIN(M:M))/(MAX(M:M)-MIN(M:M))</f>
        <v>0</v>
      </c>
      <c r="U757">
        <f>(Таблица2[[#This Row],[Количество кредитных карт]]-MIN(N:N))/(MAX(N:N)-MIN(N:N))</f>
        <v>0.26829268292682928</v>
      </c>
      <c r="V757" s="37">
        <f>(Таблица2[[#This Row],[Число нарушений кредитных договоров]]-MIN(O:O))/(MAX(O:O)-MIN(O:O))</f>
        <v>0</v>
      </c>
      <c r="W757" s="37">
        <f>((Таблица2[[#This Row],[Размер кредита]]-AVERAGE(D:D)))/STDEV(D:D)</f>
        <v>-1.2026212280581061</v>
      </c>
      <c r="X757" s="37">
        <f>((Таблица2[[#This Row],[Годовой доход]]-AVERAGE(G:G)))/STDEV(G:G)</f>
        <v>-0.80604832151507422</v>
      </c>
      <c r="Y757" s="38">
        <f>(Таблица2[[#This Row],[Годовой доход]]-AVERAGE(G:G))/STDEV(G:G)</f>
        <v>-0.80604832151507422</v>
      </c>
      <c r="Z757" s="38">
        <f>(Таблица2[[#This Row],[Текущий баланс кредитов]]-AVERAGE(P:P))/STDEV(P:P)</f>
        <v>-0.21297533978223887</v>
      </c>
      <c r="AA757" s="38">
        <f>(Таблица2[[#This Row],[Максимальный выданный кредит]]-AVERAGE(Q:Q))/STDEV(Q:Q)</f>
        <v>-9.1629508889844946E-2</v>
      </c>
    </row>
    <row r="758" spans="1:27" x14ac:dyDescent="0.2">
      <c r="A758" s="7">
        <v>1128</v>
      </c>
      <c r="B758" s="7" t="s">
        <v>1054</v>
      </c>
      <c r="C758" s="7" t="s">
        <v>34</v>
      </c>
      <c r="D758" s="18">
        <v>445940</v>
      </c>
      <c r="E758" s="7" t="s">
        <v>28</v>
      </c>
      <c r="F758" s="7">
        <v>653</v>
      </c>
      <c r="G758" s="19">
        <v>1116877</v>
      </c>
      <c r="H758" s="7" t="s">
        <v>49</v>
      </c>
      <c r="I758" s="7" t="s">
        <v>32</v>
      </c>
      <c r="J758" s="7" t="s">
        <v>23</v>
      </c>
      <c r="K758" s="20">
        <v>27549.62</v>
      </c>
      <c r="L758">
        <v>39.4</v>
      </c>
      <c r="M758" s="7">
        <v>12</v>
      </c>
      <c r="N758" s="7">
        <v>17</v>
      </c>
      <c r="O758" s="7">
        <v>0</v>
      </c>
      <c r="P758" s="7">
        <v>239818</v>
      </c>
      <c r="Q758" s="7">
        <v>793386</v>
      </c>
      <c r="R758" s="8">
        <f>(Таблица2[[#This Row],[Кредитный рейтинг]]-MIN(F:F))/(MAX(F:F)-MIN(F:F))</f>
        <v>0.40606060606060607</v>
      </c>
      <c r="S758">
        <f>(Таблица2[[#This Row],[Срок кредитной истории (лет)]]-MIN(L:L))/(MAX(L:L)-MIN(L:L))</f>
        <v>0.76535087719298245</v>
      </c>
      <c r="T758" s="8">
        <f>(Таблица2[[#This Row],[Срок с последнего нарушения кредитного договора (мес.)]]-MIN(M:M))/(MAX(M:M)-MIN(M:M))</f>
        <v>0.14634146341463414</v>
      </c>
      <c r="U758">
        <f>(Таблица2[[#This Row],[Количество кредитных карт]]-MIN(N:N))/(MAX(N:N)-MIN(N:N))</f>
        <v>0.36585365853658536</v>
      </c>
      <c r="V758" s="37">
        <f>(Таблица2[[#This Row],[Число нарушений кредитных договоров]]-MIN(O:O))/(MAX(O:O)-MIN(O:O))</f>
        <v>0</v>
      </c>
      <c r="W758" s="37">
        <f>((Таблица2[[#This Row],[Размер кредита]]-AVERAGE(D:D)))/STDEV(D:D)</f>
        <v>0.72229764938169705</v>
      </c>
      <c r="X758" s="37">
        <f>((Таблица2[[#This Row],[Годовой доход]]-AVERAGE(G:G)))/STDEV(G:G)</f>
        <v>-0.28639510118187311</v>
      </c>
      <c r="Y758" s="38">
        <f>(Таблица2[[#This Row],[Годовой доход]]-AVERAGE(G:G))/STDEV(G:G)</f>
        <v>-0.28639510118187311</v>
      </c>
      <c r="Z758" s="38">
        <f>(Таблица2[[#This Row],[Текущий баланс кредитов]]-AVERAGE(P:P))/STDEV(P:P)</f>
        <v>-0.11053773968873286</v>
      </c>
      <c r="AA758" s="38">
        <f>(Таблица2[[#This Row],[Максимальный выданный кредит]]-AVERAGE(Q:Q))/STDEV(Q:Q)</f>
        <v>2.141829430136254E-2</v>
      </c>
    </row>
    <row r="759" spans="1:27" x14ac:dyDescent="0.2">
      <c r="A759" s="7">
        <v>1130</v>
      </c>
      <c r="B759" s="7" t="s">
        <v>1055</v>
      </c>
      <c r="C759" s="7" t="s">
        <v>16</v>
      </c>
      <c r="D759" s="18">
        <v>212366</v>
      </c>
      <c r="E759" s="7" t="s">
        <v>17</v>
      </c>
      <c r="F759" s="7">
        <v>712</v>
      </c>
      <c r="G759" s="19">
        <v>872917</v>
      </c>
      <c r="H759" s="7" t="s">
        <v>37</v>
      </c>
      <c r="I759" s="7" t="s">
        <v>32</v>
      </c>
      <c r="J759" s="7" t="s">
        <v>23</v>
      </c>
      <c r="K759" s="20">
        <v>19931.38</v>
      </c>
      <c r="L759">
        <v>16.8</v>
      </c>
      <c r="M759" s="7">
        <v>42</v>
      </c>
      <c r="N759" s="7">
        <v>20</v>
      </c>
      <c r="O759" s="7">
        <v>0</v>
      </c>
      <c r="P759" s="7">
        <v>200944</v>
      </c>
      <c r="Q759" s="7">
        <v>257928</v>
      </c>
      <c r="R759" s="8">
        <f>(Таблица2[[#This Row],[Кредитный рейтинг]]-MIN(F:F))/(MAX(F:F)-MIN(F:F))</f>
        <v>0.76363636363636367</v>
      </c>
      <c r="S759">
        <f>(Таблица2[[#This Row],[Срок кредитной истории (лет)]]-MIN(L:L))/(MAX(L:L)-MIN(L:L))</f>
        <v>0.26973684210526316</v>
      </c>
      <c r="T759" s="8">
        <f>(Таблица2[[#This Row],[Срок с последнего нарушения кредитного договора (мес.)]]-MIN(M:M))/(MAX(M:M)-MIN(M:M))</f>
        <v>0.51219512195121952</v>
      </c>
      <c r="U759">
        <f>(Таблица2[[#This Row],[Количество кредитных карт]]-MIN(N:N))/(MAX(N:N)-MIN(N:N))</f>
        <v>0.43902439024390244</v>
      </c>
      <c r="V759" s="37">
        <f>(Таблица2[[#This Row],[Число нарушений кредитных договоров]]-MIN(O:O))/(MAX(O:O)-MIN(O:O))</f>
        <v>0</v>
      </c>
      <c r="W759" s="37">
        <f>((Таблица2[[#This Row],[Размер кредита]]-AVERAGE(D:D)))/STDEV(D:D)</f>
        <v>-0.52628884388433361</v>
      </c>
      <c r="X759" s="37">
        <f>((Таблица2[[#This Row],[Годовой доход]]-AVERAGE(G:G)))/STDEV(G:G)</f>
        <v>-0.58214206936051338</v>
      </c>
      <c r="Y759" s="38">
        <f>(Таблица2[[#This Row],[Годовой доход]]-AVERAGE(G:G))/STDEV(G:G)</f>
        <v>-0.58214206936051338</v>
      </c>
      <c r="Z759" s="38">
        <f>(Таблица2[[#This Row],[Текущий баланс кредитов]]-AVERAGE(P:P))/STDEV(P:P)</f>
        <v>-0.24276949350028698</v>
      </c>
      <c r="AA759" s="38">
        <f>(Таблица2[[#This Row],[Максимальный выданный кредит]]-AVERAGE(Q:Q))/STDEV(Q:Q)</f>
        <v>-0.11239507413900313</v>
      </c>
    </row>
    <row r="760" spans="1:27" x14ac:dyDescent="0.2">
      <c r="A760" s="8">
        <v>1133</v>
      </c>
      <c r="B760" s="8" t="s">
        <v>1056</v>
      </c>
      <c r="C760" s="8" t="s">
        <v>16</v>
      </c>
      <c r="D760" s="21">
        <v>336798</v>
      </c>
      <c r="E760" s="8" t="s">
        <v>17</v>
      </c>
      <c r="F760" s="8">
        <v>691</v>
      </c>
      <c r="G760" s="22">
        <v>1260441</v>
      </c>
      <c r="H760" s="8" t="s">
        <v>22</v>
      </c>
      <c r="I760" s="8" t="s">
        <v>19</v>
      </c>
      <c r="J760" s="8" t="s">
        <v>23</v>
      </c>
      <c r="K760" s="23">
        <v>13129.57</v>
      </c>
      <c r="L760">
        <v>14.1</v>
      </c>
      <c r="M760" s="8">
        <v>38</v>
      </c>
      <c r="N760" s="8">
        <v>18</v>
      </c>
      <c r="O760" s="8">
        <v>0</v>
      </c>
      <c r="P760" s="8">
        <v>124089</v>
      </c>
      <c r="Q760" s="8">
        <v>733062</v>
      </c>
      <c r="R760" s="8">
        <f>(Таблица2[[#This Row],[Кредитный рейтинг]]-MIN(F:F))/(MAX(F:F)-MIN(F:F))</f>
        <v>0.63636363636363635</v>
      </c>
      <c r="S760">
        <f>(Таблица2[[#This Row],[Срок кредитной истории (лет)]]-MIN(L:L))/(MAX(L:L)-MIN(L:L))</f>
        <v>0.21052631578947367</v>
      </c>
      <c r="T760" s="8">
        <f>(Таблица2[[#This Row],[Срок с последнего нарушения кредитного договора (мес.)]]-MIN(M:M))/(MAX(M:M)-MIN(M:M))</f>
        <v>0.46341463414634149</v>
      </c>
      <c r="U760">
        <f>(Таблица2[[#This Row],[Количество кредитных карт]]-MIN(N:N))/(MAX(N:N)-MIN(N:N))</f>
        <v>0.3902439024390244</v>
      </c>
      <c r="V760" s="37">
        <f>(Таблица2[[#This Row],[Число нарушений кредитных договоров]]-MIN(O:O))/(MAX(O:O)-MIN(O:O))</f>
        <v>0</v>
      </c>
      <c r="W760" s="37">
        <f>((Таблица2[[#This Row],[Размер кредита]]-AVERAGE(D:D)))/STDEV(D:D)</f>
        <v>0.13887129607164922</v>
      </c>
      <c r="X760" s="37">
        <f>((Таблица2[[#This Row],[Годовой доход]]-AVERAGE(G:G)))/STDEV(G:G)</f>
        <v>-0.11235584171475427</v>
      </c>
      <c r="Y760" s="38">
        <f>(Таблица2[[#This Row],[Годовой доход]]-AVERAGE(G:G))/STDEV(G:G)</f>
        <v>-0.11235584171475427</v>
      </c>
      <c r="Z760" s="38">
        <f>(Таблица2[[#This Row],[Текущий баланс кредитов]]-AVERAGE(P:P))/STDEV(P:P)</f>
        <v>-0.50419541929096945</v>
      </c>
      <c r="AA760" s="38">
        <f>(Таблица2[[#This Row],[Максимальный выданный кредит]]-AVERAGE(Q:Q))/STDEV(Q:Q)</f>
        <v>6.3430547161913058E-3</v>
      </c>
    </row>
    <row r="761" spans="1:27" x14ac:dyDescent="0.2">
      <c r="A761" s="7">
        <v>1134</v>
      </c>
      <c r="B761" s="7" t="s">
        <v>1057</v>
      </c>
      <c r="C761" s="7" t="s">
        <v>16</v>
      </c>
      <c r="D761" s="18">
        <v>335192</v>
      </c>
      <c r="E761" s="7" t="s">
        <v>17</v>
      </c>
      <c r="F761" s="7">
        <v>702</v>
      </c>
      <c r="G761" s="19">
        <v>2508779</v>
      </c>
      <c r="H761" s="7" t="s">
        <v>74</v>
      </c>
      <c r="I761" s="7" t="s">
        <v>32</v>
      </c>
      <c r="J761" s="7" t="s">
        <v>23</v>
      </c>
      <c r="K761" s="20">
        <v>14446.27</v>
      </c>
      <c r="L761">
        <v>15.6</v>
      </c>
      <c r="M761" s="7">
        <v>63</v>
      </c>
      <c r="N761" s="7">
        <v>8</v>
      </c>
      <c r="O761" s="7">
        <v>0</v>
      </c>
      <c r="P761" s="7">
        <v>317642</v>
      </c>
      <c r="Q761" s="7">
        <v>511544</v>
      </c>
      <c r="R761" s="8">
        <f>(Таблица2[[#This Row],[Кредитный рейтинг]]-MIN(F:F))/(MAX(F:F)-MIN(F:F))</f>
        <v>0.70303030303030301</v>
      </c>
      <c r="S761">
        <f>(Таблица2[[#This Row],[Срок кредитной истории (лет)]]-MIN(L:L))/(MAX(L:L)-MIN(L:L))</f>
        <v>0.24342105263157893</v>
      </c>
      <c r="T761" s="8">
        <f>(Таблица2[[#This Row],[Срок с последнего нарушения кредитного договора (мес.)]]-MIN(M:M))/(MAX(M:M)-MIN(M:M))</f>
        <v>0.76829268292682928</v>
      </c>
      <c r="U761">
        <f>(Таблица2[[#This Row],[Количество кредитных карт]]-MIN(N:N))/(MAX(N:N)-MIN(N:N))</f>
        <v>0.14634146341463414</v>
      </c>
      <c r="V761" s="37">
        <f>(Таблица2[[#This Row],[Число нарушений кредитных договоров]]-MIN(O:O))/(MAX(O:O)-MIN(O:O))</f>
        <v>0</v>
      </c>
      <c r="W761" s="37">
        <f>((Таблица2[[#This Row],[Размер кредита]]-AVERAGE(D:D)))/STDEV(D:D)</f>
        <v>0.13028630840955821</v>
      </c>
      <c r="X761" s="37">
        <f>((Таблица2[[#This Row],[Годовой доход]]-AVERAGE(G:G)))/STDEV(G:G)</f>
        <v>1.4009749451445153</v>
      </c>
      <c r="Y761" s="38">
        <f>(Таблица2[[#This Row],[Годовой доход]]-AVERAGE(G:G))/STDEV(G:G)</f>
        <v>1.4009749451445153</v>
      </c>
      <c r="Z761" s="38">
        <f>(Таблица2[[#This Row],[Текущий баланс кредитов]]-AVERAGE(P:P))/STDEV(P:P)</f>
        <v>0.15418428553713501</v>
      </c>
      <c r="AA761" s="38">
        <f>(Таблица2[[#This Row],[Максимальный выданный кредит]]-AVERAGE(Q:Q))/STDEV(Q:Q)</f>
        <v>-4.9015292250653757E-2</v>
      </c>
    </row>
    <row r="762" spans="1:27" x14ac:dyDescent="0.2">
      <c r="A762" s="8">
        <v>1135</v>
      </c>
      <c r="B762" s="8" t="s">
        <v>1058</v>
      </c>
      <c r="C762" s="8" t="s">
        <v>16</v>
      </c>
      <c r="D762" s="21">
        <v>172348</v>
      </c>
      <c r="E762" s="8" t="s">
        <v>17</v>
      </c>
      <c r="F762" s="8">
        <v>719</v>
      </c>
      <c r="G762" s="22">
        <v>753692</v>
      </c>
      <c r="H762" s="8" t="s">
        <v>29</v>
      </c>
      <c r="I762" s="8" t="s">
        <v>32</v>
      </c>
      <c r="J762" s="8" t="s">
        <v>23</v>
      </c>
      <c r="K762" s="23">
        <v>8102.17</v>
      </c>
      <c r="L762">
        <v>8.8000000000000007</v>
      </c>
      <c r="M762" s="8">
        <v>34</v>
      </c>
      <c r="N762" s="8">
        <v>5</v>
      </c>
      <c r="O762" s="8">
        <v>0</v>
      </c>
      <c r="P762" s="8">
        <v>74100</v>
      </c>
      <c r="Q762" s="8">
        <v>135344</v>
      </c>
      <c r="R762" s="8">
        <f>(Таблица2[[#This Row],[Кредитный рейтинг]]-MIN(F:F))/(MAX(F:F)-MIN(F:F))</f>
        <v>0.80606060606060603</v>
      </c>
      <c r="S762">
        <f>(Таблица2[[#This Row],[Срок кредитной истории (лет)]]-MIN(L:L))/(MAX(L:L)-MIN(L:L))</f>
        <v>9.4298245614035103E-2</v>
      </c>
      <c r="T762" s="8">
        <f>(Таблица2[[#This Row],[Срок с последнего нарушения кредитного договора (мес.)]]-MIN(M:M))/(MAX(M:M)-MIN(M:M))</f>
        <v>0.41463414634146339</v>
      </c>
      <c r="U762">
        <f>(Таблица2[[#This Row],[Количество кредитных карт]]-MIN(N:N))/(MAX(N:N)-MIN(N:N))</f>
        <v>7.3170731707317069E-2</v>
      </c>
      <c r="V762" s="37">
        <f>(Таблица2[[#This Row],[Число нарушений кредитных договоров]]-MIN(O:O))/(MAX(O:O)-MIN(O:O))</f>
        <v>0</v>
      </c>
      <c r="W762" s="37">
        <f>((Таблица2[[#This Row],[Размер кредита]]-AVERAGE(D:D)))/STDEV(D:D)</f>
        <v>-0.74020792001232738</v>
      </c>
      <c r="X762" s="37">
        <f>((Таблица2[[#This Row],[Годовой доход]]-AVERAGE(G:G)))/STDEV(G:G)</f>
        <v>-0.72667573176868838</v>
      </c>
      <c r="Y762" s="38">
        <f>(Таблица2[[#This Row],[Годовой доход]]-AVERAGE(G:G))/STDEV(G:G)</f>
        <v>-0.72667573176868838</v>
      </c>
      <c r="Z762" s="38">
        <f>(Таблица2[[#This Row],[Текущий баланс кредитов]]-AVERAGE(P:P))/STDEV(P:P)</f>
        <v>-0.67423537250612042</v>
      </c>
      <c r="AA762" s="38">
        <f>(Таблица2[[#This Row],[Максимальный выданный кредит]]-AVERAGE(Q:Q))/STDEV(Q:Q)</f>
        <v>-0.1430293684382643</v>
      </c>
    </row>
    <row r="763" spans="1:27" x14ac:dyDescent="0.2">
      <c r="A763" s="7">
        <v>1139</v>
      </c>
      <c r="B763" s="7" t="s">
        <v>1059</v>
      </c>
      <c r="C763" s="7" t="s">
        <v>16</v>
      </c>
      <c r="D763" s="18">
        <v>306592</v>
      </c>
      <c r="E763" s="7" t="s">
        <v>28</v>
      </c>
      <c r="F763" s="7">
        <v>688</v>
      </c>
      <c r="G763" s="19">
        <v>1032878</v>
      </c>
      <c r="H763" s="7" t="s">
        <v>74</v>
      </c>
      <c r="I763" s="7" t="s">
        <v>19</v>
      </c>
      <c r="J763" s="7" t="s">
        <v>23</v>
      </c>
      <c r="K763" s="20">
        <v>19022.23</v>
      </c>
      <c r="L763">
        <v>15.6</v>
      </c>
      <c r="M763" s="7">
        <v>78</v>
      </c>
      <c r="N763" s="7">
        <v>12</v>
      </c>
      <c r="O763" s="7">
        <v>1</v>
      </c>
      <c r="P763" s="7">
        <v>179265</v>
      </c>
      <c r="Q763" s="7">
        <v>411048</v>
      </c>
      <c r="R763" s="8">
        <f>(Таблица2[[#This Row],[Кредитный рейтинг]]-MIN(F:F))/(MAX(F:F)-MIN(F:F))</f>
        <v>0.61818181818181817</v>
      </c>
      <c r="S763">
        <f>(Таблица2[[#This Row],[Срок кредитной истории (лет)]]-MIN(L:L))/(MAX(L:L)-MIN(L:L))</f>
        <v>0.24342105263157893</v>
      </c>
      <c r="T763" s="8">
        <f>(Таблица2[[#This Row],[Срок с последнего нарушения кредитного договора (мес.)]]-MIN(M:M))/(MAX(M:M)-MIN(M:M))</f>
        <v>0.95121951219512191</v>
      </c>
      <c r="U763">
        <f>(Таблица2[[#This Row],[Количество кредитных карт]]-MIN(N:N))/(MAX(N:N)-MIN(N:N))</f>
        <v>0.24390243902439024</v>
      </c>
      <c r="V763" s="37">
        <f>(Таблица2[[#This Row],[Число нарушений кредитных договоров]]-MIN(O:O))/(MAX(O:O)-MIN(O:O))</f>
        <v>0.14285714285714285</v>
      </c>
      <c r="W763" s="37">
        <f>((Таблица2[[#This Row],[Размер кредита]]-AVERAGE(D:D)))/STDEV(D:D)</f>
        <v>-2.2597033518089879E-2</v>
      </c>
      <c r="X763" s="37">
        <f>((Таблица2[[#This Row],[Годовой доход]]-AVERAGE(G:G)))/STDEV(G:G)</f>
        <v>-0.38822511257733794</v>
      </c>
      <c r="Y763" s="38">
        <f>(Таблица2[[#This Row],[Годовой доход]]-AVERAGE(G:G))/STDEV(G:G)</f>
        <v>-0.38822511257733794</v>
      </c>
      <c r="Z763" s="38">
        <f>(Таблица2[[#This Row],[Текущий баланс кредитов]]-AVERAGE(P:P))/STDEV(P:P)</f>
        <v>-0.31651163968747331</v>
      </c>
      <c r="AA763" s="38">
        <f>(Таблица2[[#This Row],[Максимальный выданный кредит]]-AVERAGE(Q:Q))/STDEV(Q:Q)</f>
        <v>-7.4129695760887959E-2</v>
      </c>
    </row>
    <row r="764" spans="1:27" x14ac:dyDescent="0.2">
      <c r="A764" s="7">
        <v>1140</v>
      </c>
      <c r="B764" s="7" t="s">
        <v>1060</v>
      </c>
      <c r="C764" s="7" t="s">
        <v>16</v>
      </c>
      <c r="D764" s="18">
        <v>440000</v>
      </c>
      <c r="E764" s="7" t="s">
        <v>17</v>
      </c>
      <c r="F764" s="7">
        <v>680</v>
      </c>
      <c r="G764" s="19">
        <v>1425000</v>
      </c>
      <c r="H764" s="7" t="s">
        <v>37</v>
      </c>
      <c r="I764" s="7" t="s">
        <v>32</v>
      </c>
      <c r="J764" s="7" t="s">
        <v>23</v>
      </c>
      <c r="K764" s="20">
        <v>6234.47</v>
      </c>
      <c r="L764">
        <v>23.9</v>
      </c>
      <c r="M764" s="7"/>
      <c r="N764" s="7">
        <v>7</v>
      </c>
      <c r="O764" s="7">
        <v>0</v>
      </c>
      <c r="P764" s="7">
        <v>361703</v>
      </c>
      <c r="Q764" s="7">
        <v>594066</v>
      </c>
      <c r="R764" s="8">
        <f>(Таблица2[[#This Row],[Кредитный рейтинг]]-MIN(F:F))/(MAX(F:F)-MIN(F:F))</f>
        <v>0.5696969696969697</v>
      </c>
      <c r="S764">
        <f>(Таблица2[[#This Row],[Срок кредитной истории (лет)]]-MIN(L:L))/(MAX(L:L)-MIN(L:L))</f>
        <v>0.425438596491228</v>
      </c>
      <c r="T764" s="8">
        <f>(Таблица2[[#This Row],[Срок с последнего нарушения кредитного договора (мес.)]]-MIN(M:M))/(MAX(M:M)-MIN(M:M))</f>
        <v>0</v>
      </c>
      <c r="U764">
        <f>(Таблица2[[#This Row],[Количество кредитных карт]]-MIN(N:N))/(MAX(N:N)-MIN(N:N))</f>
        <v>0.12195121951219512</v>
      </c>
      <c r="V764" s="37">
        <f>(Таблица2[[#This Row],[Число нарушений кредитных договоров]]-MIN(O:O))/(MAX(O:O)-MIN(O:O))</f>
        <v>0</v>
      </c>
      <c r="W764" s="37">
        <f>((Таблица2[[#This Row],[Размер кредита]]-AVERAGE(D:D)))/STDEV(D:D)</f>
        <v>0.6905449552890317</v>
      </c>
      <c r="X764" s="37">
        <f>((Таблица2[[#This Row],[Годовой доход]]-AVERAGE(G:G)))/STDEV(G:G)</f>
        <v>8.71351622879874E-2</v>
      </c>
      <c r="Y764" s="38">
        <f>(Таблица2[[#This Row],[Годовой доход]]-AVERAGE(G:G))/STDEV(G:G)</f>
        <v>8.71351622879874E-2</v>
      </c>
      <c r="Z764" s="38">
        <f>(Таблица2[[#This Row],[Текущий баланс кредитов]]-AVERAGE(P:P))/STDEV(P:P)</f>
        <v>0.30405986573703436</v>
      </c>
      <c r="AA764" s="38">
        <f>(Таблица2[[#This Row],[Максимальный выданный кредит]]-AVERAGE(Q:Q))/STDEV(Q:Q)</f>
        <v>-2.8392672380494272E-2</v>
      </c>
    </row>
    <row r="765" spans="1:27" x14ac:dyDescent="0.2">
      <c r="A765" s="7">
        <v>1142</v>
      </c>
      <c r="B765" s="7" t="s">
        <v>1061</v>
      </c>
      <c r="C765" s="7" t="s">
        <v>16</v>
      </c>
      <c r="D765" s="18">
        <v>212454</v>
      </c>
      <c r="E765" s="7" t="s">
        <v>28</v>
      </c>
      <c r="F765" s="7">
        <v>708</v>
      </c>
      <c r="G765" s="19">
        <v>1146042</v>
      </c>
      <c r="H765" s="7" t="s">
        <v>55</v>
      </c>
      <c r="I765" s="7" t="s">
        <v>32</v>
      </c>
      <c r="J765" s="7" t="s">
        <v>23</v>
      </c>
      <c r="K765" s="20">
        <v>18403.400000000001</v>
      </c>
      <c r="L765">
        <v>29.5</v>
      </c>
      <c r="M765" s="7"/>
      <c r="N765" s="7">
        <v>9</v>
      </c>
      <c r="O765" s="7">
        <v>0</v>
      </c>
      <c r="P765" s="7">
        <v>345876</v>
      </c>
      <c r="Q765" s="7">
        <v>422906</v>
      </c>
      <c r="R765" s="8">
        <f>(Таблица2[[#This Row],[Кредитный рейтинг]]-MIN(F:F))/(MAX(F:F)-MIN(F:F))</f>
        <v>0.73939393939393938</v>
      </c>
      <c r="S765">
        <f>(Таблица2[[#This Row],[Срок кредитной истории (лет)]]-MIN(L:L))/(MAX(L:L)-MIN(L:L))</f>
        <v>0.54824561403508765</v>
      </c>
      <c r="T765" s="8">
        <f>(Таблица2[[#This Row],[Срок с последнего нарушения кредитного договора (мес.)]]-MIN(M:M))/(MAX(M:M)-MIN(M:M))</f>
        <v>0</v>
      </c>
      <c r="U765">
        <f>(Таблица2[[#This Row],[Количество кредитных карт]]-MIN(N:N))/(MAX(N:N)-MIN(N:N))</f>
        <v>0.17073170731707318</v>
      </c>
      <c r="V765" s="37">
        <f>(Таблица2[[#This Row],[Число нарушений кредитных договоров]]-MIN(O:O))/(MAX(O:O)-MIN(O:O))</f>
        <v>0</v>
      </c>
      <c r="W765" s="37">
        <f>((Таблица2[[#This Row],[Размер кредита]]-AVERAGE(D:D)))/STDEV(D:D)</f>
        <v>-0.52581843360147928</v>
      </c>
      <c r="X765" s="37">
        <f>((Таблица2[[#This Row],[Годовой доход]]-AVERAGE(G:G)))/STDEV(G:G)</f>
        <v>-0.25103905786768205</v>
      </c>
      <c r="Y765" s="38">
        <f>(Таблица2[[#This Row],[Годовой доход]]-AVERAGE(G:G))/STDEV(G:G)</f>
        <v>-0.25103905786768205</v>
      </c>
      <c r="Z765" s="38">
        <f>(Таблица2[[#This Row],[Текущий баланс кредитов]]-AVERAGE(P:P))/STDEV(P:P)</f>
        <v>0.25022357496233999</v>
      </c>
      <c r="AA765" s="38">
        <f>(Таблица2[[#This Row],[Максимальный выданный кредит]]-AVERAGE(Q:Q))/STDEV(Q:Q)</f>
        <v>-7.1166328096260945E-2</v>
      </c>
    </row>
    <row r="766" spans="1:27" x14ac:dyDescent="0.2">
      <c r="A766" s="7">
        <v>1144</v>
      </c>
      <c r="B766" s="7" t="s">
        <v>1062</v>
      </c>
      <c r="C766" s="7" t="s">
        <v>16</v>
      </c>
      <c r="D766" s="18">
        <v>262922</v>
      </c>
      <c r="E766" s="7" t="s">
        <v>28</v>
      </c>
      <c r="F766" s="7">
        <v>714</v>
      </c>
      <c r="G766" s="19">
        <v>2895087</v>
      </c>
      <c r="H766" s="7" t="s">
        <v>53</v>
      </c>
      <c r="I766" s="7" t="s">
        <v>19</v>
      </c>
      <c r="J766" s="7" t="s">
        <v>23</v>
      </c>
      <c r="K766" s="20">
        <v>44632.52</v>
      </c>
      <c r="L766">
        <v>26.2</v>
      </c>
      <c r="M766" s="7">
        <v>19</v>
      </c>
      <c r="N766" s="7">
        <v>27</v>
      </c>
      <c r="O766" s="7">
        <v>0</v>
      </c>
      <c r="P766" s="7">
        <v>521835</v>
      </c>
      <c r="Q766" s="7">
        <v>1405184</v>
      </c>
      <c r="R766" s="8">
        <f>(Таблица2[[#This Row],[Кредитный рейтинг]]-MIN(F:F))/(MAX(F:F)-MIN(F:F))</f>
        <v>0.77575757575757576</v>
      </c>
      <c r="S766">
        <f>(Таблица2[[#This Row],[Срок кредитной истории (лет)]]-MIN(L:L))/(MAX(L:L)-MIN(L:L))</f>
        <v>0.47587719298245612</v>
      </c>
      <c r="T766" s="8">
        <f>(Таблица2[[#This Row],[Срок с последнего нарушения кредитного договора (мес.)]]-MIN(M:M))/(MAX(M:M)-MIN(M:M))</f>
        <v>0.23170731707317074</v>
      </c>
      <c r="U766">
        <f>(Таблица2[[#This Row],[Количество кредитных карт]]-MIN(N:N))/(MAX(N:N)-MIN(N:N))</f>
        <v>0.6097560975609756</v>
      </c>
      <c r="V766" s="37">
        <f>(Таблица2[[#This Row],[Число нарушений кредитных договоров]]-MIN(O:O))/(MAX(O:O)-MIN(O:O))</f>
        <v>0</v>
      </c>
      <c r="W766" s="37">
        <f>((Таблица2[[#This Row],[Размер кредита]]-AVERAGE(D:D)))/STDEV(D:D)</f>
        <v>-0.25603813638453715</v>
      </c>
      <c r="X766" s="37">
        <f>((Таблица2[[#This Row],[Годовой доход]]-AVERAGE(G:G)))/STDEV(G:G)</f>
        <v>1.8692870445999759</v>
      </c>
      <c r="Y766" s="38">
        <f>(Таблица2[[#This Row],[Годовой доход]]-AVERAGE(G:G))/STDEV(G:G)</f>
        <v>1.8692870445999759</v>
      </c>
      <c r="Z766" s="38">
        <f>(Таблица2[[#This Row],[Текущий баланс кредитов]]-AVERAGE(P:P))/STDEV(P:P)</f>
        <v>0.84875645475158867</v>
      </c>
      <c r="AA766" s="38">
        <f>(Таблица2[[#This Row],[Максимальный выданный кредит]]-AVERAGE(Q:Q))/STDEV(Q:Q)</f>
        <v>0.17430937293886323</v>
      </c>
    </row>
    <row r="767" spans="1:27" x14ac:dyDescent="0.2">
      <c r="A767" s="7">
        <v>1146</v>
      </c>
      <c r="B767" s="7" t="s">
        <v>1063</v>
      </c>
      <c r="C767" s="7" t="s">
        <v>16</v>
      </c>
      <c r="D767" s="18">
        <v>556160</v>
      </c>
      <c r="E767" s="7" t="s">
        <v>28</v>
      </c>
      <c r="F767" s="7">
        <v>708</v>
      </c>
      <c r="G767" s="19">
        <v>3266176</v>
      </c>
      <c r="H767" s="7" t="s">
        <v>37</v>
      </c>
      <c r="I767" s="7" t="s">
        <v>19</v>
      </c>
      <c r="J767" s="7" t="s">
        <v>23</v>
      </c>
      <c r="K767" s="20">
        <v>51034</v>
      </c>
      <c r="L767">
        <v>21.6</v>
      </c>
      <c r="M767" s="7"/>
      <c r="N767" s="7">
        <v>8</v>
      </c>
      <c r="O767" s="7">
        <v>0</v>
      </c>
      <c r="P767" s="7">
        <v>1122254</v>
      </c>
      <c r="Q767" s="7">
        <v>1353594</v>
      </c>
      <c r="R767" s="8">
        <f>(Таблица2[[#This Row],[Кредитный рейтинг]]-MIN(F:F))/(MAX(F:F)-MIN(F:F))</f>
        <v>0.73939393939393938</v>
      </c>
      <c r="S767">
        <f>(Таблица2[[#This Row],[Срок кредитной истории (лет)]]-MIN(L:L))/(MAX(L:L)-MIN(L:L))</f>
        <v>0.375</v>
      </c>
      <c r="T767" s="8">
        <f>(Таблица2[[#This Row],[Срок с последнего нарушения кредитного договора (мес.)]]-MIN(M:M))/(MAX(M:M)-MIN(M:M))</f>
        <v>0</v>
      </c>
      <c r="U767">
        <f>(Таблица2[[#This Row],[Количество кредитных карт]]-MIN(N:N))/(MAX(N:N)-MIN(N:N))</f>
        <v>0.14634146341463414</v>
      </c>
      <c r="V767" s="37">
        <f>(Таблица2[[#This Row],[Число нарушений кредитных договоров]]-MIN(O:O))/(MAX(O:O)-MIN(O:O))</f>
        <v>0</v>
      </c>
      <c r="W767" s="37">
        <f>((Таблица2[[#This Row],[Размер кредита]]-AVERAGE(D:D)))/STDEV(D:D)</f>
        <v>1.3114865286567101</v>
      </c>
      <c r="X767" s="37">
        <f>((Таблица2[[#This Row],[Годовой доход]]-AVERAGE(G:G)))/STDEV(G:G)</f>
        <v>2.3191495084237315</v>
      </c>
      <c r="Y767" s="38">
        <f>(Таблица2[[#This Row],[Годовой доход]]-AVERAGE(G:G))/STDEV(G:G)</f>
        <v>2.3191495084237315</v>
      </c>
      <c r="Z767" s="38">
        <f>(Таблица2[[#This Row],[Текущий баланс кредитов]]-AVERAGE(P:P))/STDEV(P:P)</f>
        <v>2.8911101459534079</v>
      </c>
      <c r="AA767" s="38">
        <f>(Таблица2[[#This Row],[Максимальный выданный кредит]]-AVERAGE(Q:Q))/STDEV(Q:Q)</f>
        <v>0.16141679933301839</v>
      </c>
    </row>
    <row r="768" spans="1:27" x14ac:dyDescent="0.2">
      <c r="A768" s="7">
        <v>1147</v>
      </c>
      <c r="B768" s="7" t="s">
        <v>1064</v>
      </c>
      <c r="C768" s="7" t="s">
        <v>34</v>
      </c>
      <c r="D768" s="18">
        <v>360162</v>
      </c>
      <c r="E768" s="7" t="s">
        <v>17</v>
      </c>
      <c r="F768" s="7">
        <v>738</v>
      </c>
      <c r="G768" s="19">
        <v>738986</v>
      </c>
      <c r="H768" s="7"/>
      <c r="I768" s="7" t="s">
        <v>32</v>
      </c>
      <c r="J768" s="7" t="s">
        <v>23</v>
      </c>
      <c r="K768" s="20">
        <v>18228.41</v>
      </c>
      <c r="L768">
        <v>6.2</v>
      </c>
      <c r="M768" s="7"/>
      <c r="N768" s="7">
        <v>11</v>
      </c>
      <c r="O768" s="7">
        <v>1</v>
      </c>
      <c r="P768" s="7">
        <v>204820</v>
      </c>
      <c r="Q768" s="7">
        <v>307604</v>
      </c>
      <c r="R768" s="8">
        <f>(Таблица2[[#This Row],[Кредитный рейтинг]]-MIN(F:F))/(MAX(F:F)-MIN(F:F))</f>
        <v>0.92121212121212126</v>
      </c>
      <c r="S768">
        <f>(Таблица2[[#This Row],[Срок кредитной истории (лет)]]-MIN(L:L))/(MAX(L:L)-MIN(L:L))</f>
        <v>3.728070175438597E-2</v>
      </c>
      <c r="T768" s="8">
        <f>(Таблица2[[#This Row],[Срок с последнего нарушения кредитного договора (мес.)]]-MIN(M:M))/(MAX(M:M)-MIN(M:M))</f>
        <v>0</v>
      </c>
      <c r="U768">
        <f>(Таблица2[[#This Row],[Количество кредитных карт]]-MIN(N:N))/(MAX(N:N)-MIN(N:N))</f>
        <v>0.21951219512195122</v>
      </c>
      <c r="V768" s="37">
        <f>(Таблица2[[#This Row],[Число нарушений кредитных договоров]]-MIN(O:O))/(MAX(O:O)-MIN(O:O))</f>
        <v>0.14285714285714285</v>
      </c>
      <c r="W768" s="37">
        <f>((Таблица2[[#This Row],[Размер кредита]]-AVERAGE(D:D)))/STDEV(D:D)</f>
        <v>0.26376522616946635</v>
      </c>
      <c r="X768" s="37">
        <f>((Таблица2[[#This Row],[Годовой доход]]-AVERAGE(G:G)))/STDEV(G:G)</f>
        <v>-0.74450346957011104</v>
      </c>
      <c r="Y768" s="38">
        <f>(Таблица2[[#This Row],[Годовой доход]]-AVERAGE(G:G))/STDEV(G:G)</f>
        <v>-0.74450346957011104</v>
      </c>
      <c r="Z768" s="38">
        <f>(Таблица2[[#This Row],[Текущий баланс кредитов]]-AVERAGE(P:P))/STDEV(P:P)</f>
        <v>-0.22958509575954553</v>
      </c>
      <c r="AA768" s="38">
        <f>(Таблица2[[#This Row],[Максимальный выданный кредит]]-AVERAGE(Q:Q))/STDEV(Q:Q)</f>
        <v>-9.9980817762884741E-2</v>
      </c>
    </row>
    <row r="769" spans="1:27" x14ac:dyDescent="0.2">
      <c r="A769" s="8">
        <v>1148</v>
      </c>
      <c r="B769" s="8" t="s">
        <v>1066</v>
      </c>
      <c r="C769" s="8" t="s">
        <v>16</v>
      </c>
      <c r="D769" s="21">
        <v>476498</v>
      </c>
      <c r="E769" s="8" t="s">
        <v>28</v>
      </c>
      <c r="F769" s="8">
        <v>737</v>
      </c>
      <c r="G769" s="22">
        <v>1215867</v>
      </c>
      <c r="H769" s="8" t="s">
        <v>22</v>
      </c>
      <c r="I769" s="8" t="s">
        <v>32</v>
      </c>
      <c r="J769" s="8" t="s">
        <v>23</v>
      </c>
      <c r="K769" s="23">
        <v>16718.099999999999</v>
      </c>
      <c r="L769">
        <v>15.4</v>
      </c>
      <c r="M769" s="8"/>
      <c r="N769" s="8">
        <v>18</v>
      </c>
      <c r="O769" s="8">
        <v>0</v>
      </c>
      <c r="P769" s="8">
        <v>239875</v>
      </c>
      <c r="Q769" s="8">
        <v>1310166</v>
      </c>
      <c r="R769" s="8">
        <f>(Таблица2[[#This Row],[Кредитный рейтинг]]-MIN(F:F))/(MAX(F:F)-MIN(F:F))</f>
        <v>0.91515151515151516</v>
      </c>
      <c r="S769">
        <f>(Таблица2[[#This Row],[Срок кредитной истории (лет)]]-MIN(L:L))/(MAX(L:L)-MIN(L:L))</f>
        <v>0.23903508771929824</v>
      </c>
      <c r="T769" s="8">
        <f>(Таблица2[[#This Row],[Срок с последнего нарушения кредитного договора (мес.)]]-MIN(M:M))/(MAX(M:M)-MIN(M:M))</f>
        <v>0</v>
      </c>
      <c r="U769">
        <f>(Таблица2[[#This Row],[Количество кредитных карт]]-MIN(N:N))/(MAX(N:N)-MIN(N:N))</f>
        <v>0.3902439024390244</v>
      </c>
      <c r="V769" s="37">
        <f>(Таблица2[[#This Row],[Число нарушений кредитных договоров]]-MIN(O:O))/(MAX(O:O)-MIN(O:O))</f>
        <v>0</v>
      </c>
      <c r="W769" s="37">
        <f>((Таблица2[[#This Row],[Размер кредита]]-AVERAGE(D:D)))/STDEV(D:D)</f>
        <v>0.88564762010285336</v>
      </c>
      <c r="X769" s="37">
        <f>((Таблица2[[#This Row],[Годовой доход]]-AVERAGE(G:G)))/STDEV(G:G)</f>
        <v>-0.16639185319038433</v>
      </c>
      <c r="Y769" s="38">
        <f>(Таблица2[[#This Row],[Годовой доход]]-AVERAGE(G:G))/STDEV(G:G)</f>
        <v>-0.16639185319038433</v>
      </c>
      <c r="Z769" s="38">
        <f>(Таблица2[[#This Row],[Текущий баланс кредитов]]-AVERAGE(P:P))/STDEV(P:P)</f>
        <v>-0.11034385148666313</v>
      </c>
      <c r="AA769" s="38">
        <f>(Таблица2[[#This Row],[Максимальный выданный кредит]]-AVERAGE(Q:Q))/STDEV(Q:Q)</f>
        <v>0.15056394632750122</v>
      </c>
    </row>
    <row r="770" spans="1:27" x14ac:dyDescent="0.2">
      <c r="A770" s="7">
        <v>1149</v>
      </c>
      <c r="B770" s="7" t="s">
        <v>1067</v>
      </c>
      <c r="C770" s="7" t="s">
        <v>16</v>
      </c>
      <c r="D770" s="18">
        <v>288552</v>
      </c>
      <c r="E770" s="7" t="s">
        <v>28</v>
      </c>
      <c r="F770" s="7">
        <v>695</v>
      </c>
      <c r="G770" s="19">
        <v>1015968</v>
      </c>
      <c r="H770" s="7" t="s">
        <v>49</v>
      </c>
      <c r="I770" s="7" t="s">
        <v>32</v>
      </c>
      <c r="J770" s="7" t="s">
        <v>23</v>
      </c>
      <c r="K770" s="20">
        <v>15493.36</v>
      </c>
      <c r="L770">
        <v>18.8</v>
      </c>
      <c r="M770" s="7"/>
      <c r="N770" s="7">
        <v>11</v>
      </c>
      <c r="O770" s="7">
        <v>0</v>
      </c>
      <c r="P770" s="7">
        <v>191007</v>
      </c>
      <c r="Q770" s="7">
        <v>410322</v>
      </c>
      <c r="R770" s="8">
        <f>(Таблица2[[#This Row],[Кредитный рейтинг]]-MIN(F:F))/(MAX(F:F)-MIN(F:F))</f>
        <v>0.66060606060606064</v>
      </c>
      <c r="S770">
        <f>(Таблица2[[#This Row],[Срок кредитной истории (лет)]]-MIN(L:L))/(MAX(L:L)-MIN(L:L))</f>
        <v>0.31359649122807021</v>
      </c>
      <c r="T770" s="8">
        <f>(Таблица2[[#This Row],[Срок с последнего нарушения кредитного договора (мес.)]]-MIN(M:M))/(MAX(M:M)-MIN(M:M))</f>
        <v>0</v>
      </c>
      <c r="U770">
        <f>(Таблица2[[#This Row],[Количество кредитных карт]]-MIN(N:N))/(MAX(N:N)-MIN(N:N))</f>
        <v>0.21951219512195122</v>
      </c>
      <c r="V770" s="37">
        <f>(Таблица2[[#This Row],[Число нарушений кредитных договоров]]-MIN(O:O))/(MAX(O:O)-MIN(O:O))</f>
        <v>0</v>
      </c>
      <c r="W770" s="37">
        <f>((Таблица2[[#This Row],[Размер кредита]]-AVERAGE(D:D)))/STDEV(D:D)</f>
        <v>-0.11903114150322176</v>
      </c>
      <c r="X770" s="37">
        <f>((Таблица2[[#This Row],[Годовой доход]]-AVERAGE(G:G)))/STDEV(G:G)</f>
        <v>-0.40872470772367669</v>
      </c>
      <c r="Y770" s="38">
        <f>(Таблица2[[#This Row],[Годовой доход]]-AVERAGE(G:G))/STDEV(G:G)</f>
        <v>-0.40872470772367669</v>
      </c>
      <c r="Z770" s="38">
        <f>(Таблица2[[#This Row],[Текущий баланс кредитов]]-AVERAGE(P:P))/STDEV(P:P)</f>
        <v>-0.27657067006110947</v>
      </c>
      <c r="AA770" s="38">
        <f>(Таблица2[[#This Row],[Максимальный выданный кредит]]-AVERAGE(Q:Q))/STDEV(Q:Q)</f>
        <v>-7.4311126434232475E-2</v>
      </c>
    </row>
    <row r="771" spans="1:27" x14ac:dyDescent="0.2">
      <c r="A771" s="8">
        <v>1151</v>
      </c>
      <c r="B771" s="8" t="s">
        <v>1069</v>
      </c>
      <c r="C771" s="8" t="s">
        <v>16</v>
      </c>
      <c r="D771" s="21">
        <v>287408</v>
      </c>
      <c r="E771" s="8" t="s">
        <v>17</v>
      </c>
      <c r="F771" s="8">
        <v>747</v>
      </c>
      <c r="G771" s="22">
        <v>754566</v>
      </c>
      <c r="H771" s="8" t="s">
        <v>49</v>
      </c>
      <c r="I771" s="8" t="s">
        <v>32</v>
      </c>
      <c r="J771" s="8" t="s">
        <v>23</v>
      </c>
      <c r="K771" s="23">
        <v>5652.88</v>
      </c>
      <c r="L771">
        <v>10</v>
      </c>
      <c r="M771" s="8"/>
      <c r="N771" s="8">
        <v>6</v>
      </c>
      <c r="O771" s="8">
        <v>0</v>
      </c>
      <c r="P771" s="8">
        <v>217493</v>
      </c>
      <c r="Q771" s="8">
        <v>431222</v>
      </c>
      <c r="R771" s="8">
        <f>(Таблица2[[#This Row],[Кредитный рейтинг]]-MIN(F:F))/(MAX(F:F)-MIN(F:F))</f>
        <v>0.97575757575757571</v>
      </c>
      <c r="S771">
        <f>(Таблица2[[#This Row],[Срок кредитной истории (лет)]]-MIN(L:L))/(MAX(L:L)-MIN(L:L))</f>
        <v>0.1206140350877193</v>
      </c>
      <c r="T771" s="8">
        <f>(Таблица2[[#This Row],[Срок с последнего нарушения кредитного договора (мес.)]]-MIN(M:M))/(MAX(M:M)-MIN(M:M))</f>
        <v>0</v>
      </c>
      <c r="U771">
        <f>(Таблица2[[#This Row],[Количество кредитных карт]]-MIN(N:N))/(MAX(N:N)-MIN(N:N))</f>
        <v>9.7560975609756101E-2</v>
      </c>
      <c r="V771" s="37">
        <f>(Таблица2[[#This Row],[Число нарушений кредитных договоров]]-MIN(O:O))/(MAX(O:O)-MIN(O:O))</f>
        <v>0</v>
      </c>
      <c r="W771" s="37">
        <f>((Таблица2[[#This Row],[Размер кредита]]-AVERAGE(D:D)))/STDEV(D:D)</f>
        <v>-0.12514647518032768</v>
      </c>
      <c r="X771" s="37">
        <f>((Таблица2[[#This Row],[Годовой доход]]-AVERAGE(G:G)))/STDEV(G:G)</f>
        <v>-0.72561620213191136</v>
      </c>
      <c r="Y771" s="38">
        <f>(Таблица2[[#This Row],[Годовой доход]]-AVERAGE(G:G))/STDEV(G:G)</f>
        <v>-0.72561620213191136</v>
      </c>
      <c r="Z771" s="38">
        <f>(Таблица2[[#This Row],[Текущий баланс кредитов]]-AVERAGE(P:P))/STDEV(P:P)</f>
        <v>-0.18647728549937612</v>
      </c>
      <c r="AA771" s="38">
        <f>(Таблица2[[#This Row],[Максимальный выданный кредит]]-AVERAGE(Q:Q))/STDEV(Q:Q)</f>
        <v>-6.9088122201587443E-2</v>
      </c>
    </row>
    <row r="772" spans="1:27" x14ac:dyDescent="0.2">
      <c r="A772" s="7">
        <v>1153</v>
      </c>
      <c r="B772" s="7" t="s">
        <v>1070</v>
      </c>
      <c r="C772" s="7" t="s">
        <v>16</v>
      </c>
      <c r="D772" s="18">
        <v>249546</v>
      </c>
      <c r="E772" s="7" t="s">
        <v>28</v>
      </c>
      <c r="F772" s="7">
        <v>724</v>
      </c>
      <c r="G772" s="19">
        <v>2309184</v>
      </c>
      <c r="H772" s="7" t="s">
        <v>74</v>
      </c>
      <c r="I772" s="7" t="s">
        <v>19</v>
      </c>
      <c r="J772" s="7" t="s">
        <v>23</v>
      </c>
      <c r="K772" s="20">
        <v>16279.77</v>
      </c>
      <c r="L772">
        <v>18.2</v>
      </c>
      <c r="M772" s="7">
        <v>18</v>
      </c>
      <c r="N772" s="7">
        <v>8</v>
      </c>
      <c r="O772" s="7">
        <v>0</v>
      </c>
      <c r="P772" s="7">
        <v>60743</v>
      </c>
      <c r="Q772" s="7">
        <v>265430</v>
      </c>
      <c r="R772" s="8">
        <f>(Таблица2[[#This Row],[Кредитный рейтинг]]-MIN(F:F))/(MAX(F:F)-MIN(F:F))</f>
        <v>0.83636363636363631</v>
      </c>
      <c r="S772">
        <f>(Таблица2[[#This Row],[Срок кредитной истории (лет)]]-MIN(L:L))/(MAX(L:L)-MIN(L:L))</f>
        <v>0.30043859649122806</v>
      </c>
      <c r="T772" s="8">
        <f>(Таблица2[[#This Row],[Срок с последнего нарушения кредитного договора (мес.)]]-MIN(M:M))/(MAX(M:M)-MIN(M:M))</f>
        <v>0.21951219512195122</v>
      </c>
      <c r="U772">
        <f>(Таблица2[[#This Row],[Количество кредитных карт]]-MIN(N:N))/(MAX(N:N)-MIN(N:N))</f>
        <v>0.14634146341463414</v>
      </c>
      <c r="V772" s="37">
        <f>(Таблица2[[#This Row],[Число нарушений кредитных договоров]]-MIN(O:O))/(MAX(O:O)-MIN(O:O))</f>
        <v>0</v>
      </c>
      <c r="W772" s="37">
        <f>((Таблица2[[#This Row],[Размер кредита]]-AVERAGE(D:D)))/STDEV(D:D)</f>
        <v>-0.32754049937839103</v>
      </c>
      <c r="X772" s="37">
        <f>((Таблица2[[#This Row],[Годовой доход]]-AVERAGE(G:G)))/STDEV(G:G)</f>
        <v>1.1590106226587975</v>
      </c>
      <c r="Y772" s="38">
        <f>(Таблица2[[#This Row],[Годовой доход]]-AVERAGE(G:G))/STDEV(G:G)</f>
        <v>1.1590106226587975</v>
      </c>
      <c r="Z772" s="38">
        <f>(Таблица2[[#This Row],[Текущий баланс кредитов]]-AVERAGE(P:P))/STDEV(P:P)</f>
        <v>-0.71966984119112665</v>
      </c>
      <c r="AA772" s="38">
        <f>(Таблица2[[#This Row],[Максимальный выданный кредит]]-AVERAGE(Q:Q))/STDEV(Q:Q)</f>
        <v>-0.11052029051444318</v>
      </c>
    </row>
    <row r="773" spans="1:27" x14ac:dyDescent="0.2">
      <c r="A773" s="7">
        <v>1154</v>
      </c>
      <c r="B773" s="7" t="s">
        <v>1071</v>
      </c>
      <c r="C773" s="7" t="s">
        <v>16</v>
      </c>
      <c r="D773" s="18">
        <v>201146</v>
      </c>
      <c r="E773" s="7" t="s">
        <v>17</v>
      </c>
      <c r="F773" s="7">
        <v>702</v>
      </c>
      <c r="G773" s="19">
        <v>778297</v>
      </c>
      <c r="H773" s="7" t="s">
        <v>53</v>
      </c>
      <c r="I773" s="7" t="s">
        <v>32</v>
      </c>
      <c r="J773" s="7" t="s">
        <v>23</v>
      </c>
      <c r="K773" s="20">
        <v>16279.2</v>
      </c>
      <c r="L773">
        <v>20.399999999999999</v>
      </c>
      <c r="M773" s="7"/>
      <c r="N773" s="7">
        <v>14</v>
      </c>
      <c r="O773" s="7">
        <v>0</v>
      </c>
      <c r="P773" s="7">
        <v>350512</v>
      </c>
      <c r="Q773" s="7">
        <v>737924</v>
      </c>
      <c r="R773" s="8">
        <f>(Таблица2[[#This Row],[Кредитный рейтинг]]-MIN(F:F))/(MAX(F:F)-MIN(F:F))</f>
        <v>0.70303030303030301</v>
      </c>
      <c r="S773">
        <f>(Таблица2[[#This Row],[Срок кредитной истории (лет)]]-MIN(L:L))/(MAX(L:L)-MIN(L:L))</f>
        <v>0.34868421052631576</v>
      </c>
      <c r="T773" s="8">
        <f>(Таблица2[[#This Row],[Срок с последнего нарушения кредитного договора (мес.)]]-MIN(M:M))/(MAX(M:M)-MIN(M:M))</f>
        <v>0</v>
      </c>
      <c r="U773">
        <f>(Таблица2[[#This Row],[Количество кредитных карт]]-MIN(N:N))/(MAX(N:N)-MIN(N:N))</f>
        <v>0.29268292682926828</v>
      </c>
      <c r="V773" s="37">
        <f>(Таблица2[[#This Row],[Число нарушений кредитных договоров]]-MIN(O:O))/(MAX(O:O)-MIN(O:O))</f>
        <v>0</v>
      </c>
      <c r="W773" s="37">
        <f>((Таблица2[[#This Row],[Размер кредита]]-AVERAGE(D:D)))/STDEV(D:D)</f>
        <v>-0.58626615494825707</v>
      </c>
      <c r="X773" s="37">
        <f>((Таблица2[[#This Row],[Годовой доход]]-AVERAGE(G:G)))/STDEV(G:G)</f>
        <v>-0.6968476691681168</v>
      </c>
      <c r="Y773" s="38">
        <f>(Таблица2[[#This Row],[Годовой доход]]-AVERAGE(G:G))/STDEV(G:G)</f>
        <v>-0.6968476691681168</v>
      </c>
      <c r="Z773" s="38">
        <f>(Таблица2[[#This Row],[Текущий баланс кредитов]]-AVERAGE(P:P))/STDEV(P:P)</f>
        <v>0.26599314873067786</v>
      </c>
      <c r="AA773" s="38">
        <f>(Таблица2[[#This Row],[Максимальный выданный кредит]]-AVERAGE(Q:Q))/STDEV(Q:Q)</f>
        <v>7.5580904376803077E-3</v>
      </c>
    </row>
    <row r="774" spans="1:27" x14ac:dyDescent="0.2">
      <c r="A774" s="7">
        <v>1156</v>
      </c>
      <c r="B774" s="7" t="s">
        <v>1072</v>
      </c>
      <c r="C774" s="7" t="s">
        <v>16</v>
      </c>
      <c r="D774" s="18">
        <v>758450</v>
      </c>
      <c r="E774" s="7" t="s">
        <v>28</v>
      </c>
      <c r="F774" s="7">
        <v>723</v>
      </c>
      <c r="G774" s="19">
        <v>2245800</v>
      </c>
      <c r="H774" s="7" t="s">
        <v>22</v>
      </c>
      <c r="I774" s="7" t="s">
        <v>25</v>
      </c>
      <c r="J774" s="7" t="s">
        <v>23</v>
      </c>
      <c r="K774" s="20">
        <v>20960.8</v>
      </c>
      <c r="L774">
        <v>7</v>
      </c>
      <c r="M774" s="7"/>
      <c r="N774" s="7">
        <v>7</v>
      </c>
      <c r="O774" s="7">
        <v>0</v>
      </c>
      <c r="P774" s="7">
        <v>641725</v>
      </c>
      <c r="Q774" s="7">
        <v>762872</v>
      </c>
      <c r="R774" s="8">
        <f>(Таблица2[[#This Row],[Кредитный рейтинг]]-MIN(F:F))/(MAX(F:F)-MIN(F:F))</f>
        <v>0.83030303030303032</v>
      </c>
      <c r="S774">
        <f>(Таблица2[[#This Row],[Срок кредитной истории (лет)]]-MIN(L:L))/(MAX(L:L)-MIN(L:L))</f>
        <v>5.4824561403508769E-2</v>
      </c>
      <c r="T774" s="8">
        <f>(Таблица2[[#This Row],[Срок с последнего нарушения кредитного договора (мес.)]]-MIN(M:M))/(MAX(M:M)-MIN(M:M))</f>
        <v>0</v>
      </c>
      <c r="U774">
        <f>(Таблица2[[#This Row],[Количество кредитных карт]]-MIN(N:N))/(MAX(N:N)-MIN(N:N))</f>
        <v>0.12195121951219512</v>
      </c>
      <c r="V774" s="37">
        <f>(Таблица2[[#This Row],[Число нарушений кредитных договоров]]-MIN(O:O))/(MAX(O:O)-MIN(O:O))</f>
        <v>0</v>
      </c>
      <c r="W774" s="37">
        <f>((Таблица2[[#This Row],[Размер кредита]]-AVERAGE(D:D)))/STDEV(D:D)</f>
        <v>2.3928421663680366</v>
      </c>
      <c r="X774" s="37">
        <f>((Таблица2[[#This Row],[Годовой доход]]-AVERAGE(G:G)))/STDEV(G:G)</f>
        <v>1.0821716907394874</v>
      </c>
      <c r="Y774" s="38">
        <f>(Таблица2[[#This Row],[Годовой доход]]-AVERAGE(G:G))/STDEV(G:G)</f>
        <v>1.0821716907394874</v>
      </c>
      <c r="Z774" s="38">
        <f>(Таблица2[[#This Row],[Текущий баланс кредитов]]-AVERAGE(P:P))/STDEV(P:P)</f>
        <v>1.2565679731049153</v>
      </c>
      <c r="AA774" s="38">
        <f>(Таблица2[[#This Row],[Максимальный выданный кредит]]-AVERAGE(Q:Q))/STDEV(Q:Q)</f>
        <v>1.3792708121700796E-2</v>
      </c>
    </row>
    <row r="775" spans="1:27" x14ac:dyDescent="0.2">
      <c r="A775" s="8">
        <v>1157</v>
      </c>
      <c r="B775" s="8" t="s">
        <v>1073</v>
      </c>
      <c r="C775" s="8" t="s">
        <v>16</v>
      </c>
      <c r="D775" s="21">
        <v>86262</v>
      </c>
      <c r="E775" s="8" t="s">
        <v>17</v>
      </c>
      <c r="F775" s="8">
        <v>738</v>
      </c>
      <c r="G775" s="22">
        <v>863208</v>
      </c>
      <c r="H775" s="8" t="s">
        <v>29</v>
      </c>
      <c r="I775" s="8" t="s">
        <v>25</v>
      </c>
      <c r="J775" s="8" t="s">
        <v>23</v>
      </c>
      <c r="K775" s="23">
        <v>19997.88</v>
      </c>
      <c r="L775">
        <v>25.6</v>
      </c>
      <c r="M775" s="8">
        <v>46</v>
      </c>
      <c r="N775" s="8">
        <v>21</v>
      </c>
      <c r="O775" s="8">
        <v>1</v>
      </c>
      <c r="P775" s="8">
        <v>269021</v>
      </c>
      <c r="Q775" s="8">
        <v>1207338</v>
      </c>
      <c r="R775" s="8">
        <f>(Таблица2[[#This Row],[Кредитный рейтинг]]-MIN(F:F))/(MAX(F:F)-MIN(F:F))</f>
        <v>0.92121212121212126</v>
      </c>
      <c r="S775">
        <f>(Таблица2[[#This Row],[Срок кредитной истории (лет)]]-MIN(L:L))/(MAX(L:L)-MIN(L:L))</f>
        <v>0.46271929824561403</v>
      </c>
      <c r="T775" s="8">
        <f>(Таблица2[[#This Row],[Срок с последнего нарушения кредитного договора (мес.)]]-MIN(M:M))/(MAX(M:M)-MIN(M:M))</f>
        <v>0.56097560975609762</v>
      </c>
      <c r="U775">
        <f>(Таблица2[[#This Row],[Количество кредитных карт]]-MIN(N:N))/(MAX(N:N)-MIN(N:N))</f>
        <v>0.46341463414634149</v>
      </c>
      <c r="V775" s="37">
        <f>(Таблица2[[#This Row],[Число нарушений кредитных договоров]]-MIN(O:O))/(MAX(O:O)-MIN(O:O))</f>
        <v>0.14285714285714285</v>
      </c>
      <c r="W775" s="37">
        <f>((Таблица2[[#This Row],[Размер кредита]]-AVERAGE(D:D)))/STDEV(D:D)</f>
        <v>-1.2003867792145482</v>
      </c>
      <c r="X775" s="37">
        <f>((Таблица2[[#This Row],[Годовой доход]]-AVERAGE(G:G)))/STDEV(G:G)</f>
        <v>-0.59391206162992805</v>
      </c>
      <c r="Y775" s="38">
        <f>(Таблица2[[#This Row],[Годовой доход]]-AVERAGE(G:G))/STDEV(G:G)</f>
        <v>-0.59391206162992805</v>
      </c>
      <c r="Z775" s="38">
        <f>(Таблица2[[#This Row],[Текущий баланс кредитов]]-AVERAGE(P:P))/STDEV(P:P)</f>
        <v>-1.12023508283425E-2</v>
      </c>
      <c r="AA775" s="38">
        <f>(Таблица2[[#This Row],[Максимальный выданный кредит]]-AVERAGE(Q:Q))/STDEV(Q:Q)</f>
        <v>0.12486676550288768</v>
      </c>
    </row>
    <row r="776" spans="1:27" x14ac:dyDescent="0.2">
      <c r="A776" s="7">
        <v>1159</v>
      </c>
      <c r="B776" s="7" t="s">
        <v>1074</v>
      </c>
      <c r="C776" s="7" t="s">
        <v>34</v>
      </c>
      <c r="D776" s="18">
        <v>178860</v>
      </c>
      <c r="E776" s="7" t="s">
        <v>17</v>
      </c>
      <c r="F776" s="7">
        <v>704</v>
      </c>
      <c r="G776" s="19">
        <v>1062043</v>
      </c>
      <c r="H776" s="7" t="s">
        <v>49</v>
      </c>
      <c r="I776" s="7" t="s">
        <v>32</v>
      </c>
      <c r="J776" s="7" t="s">
        <v>23</v>
      </c>
      <c r="K776" s="20">
        <v>13983.43</v>
      </c>
      <c r="L776">
        <v>11.9</v>
      </c>
      <c r="M776" s="7"/>
      <c r="N776" s="7">
        <v>6</v>
      </c>
      <c r="O776" s="7">
        <v>0</v>
      </c>
      <c r="P776" s="7">
        <v>145730</v>
      </c>
      <c r="Q776" s="7">
        <v>268268</v>
      </c>
      <c r="R776" s="8">
        <f>(Таблица2[[#This Row],[Кредитный рейтинг]]-MIN(F:F))/(MAX(F:F)-MIN(F:F))</f>
        <v>0.7151515151515152</v>
      </c>
      <c r="S776">
        <f>(Таблица2[[#This Row],[Срок кредитной истории (лет)]]-MIN(L:L))/(MAX(L:L)-MIN(L:L))</f>
        <v>0.16228070175438597</v>
      </c>
      <c r="T776" s="8">
        <f>(Таблица2[[#This Row],[Срок с последнего нарушения кредитного договора (мес.)]]-MIN(M:M))/(MAX(M:M)-MIN(M:M))</f>
        <v>0</v>
      </c>
      <c r="U776">
        <f>(Таблица2[[#This Row],[Количество кредитных карт]]-MIN(N:N))/(MAX(N:N)-MIN(N:N))</f>
        <v>9.7560975609756101E-2</v>
      </c>
      <c r="V776" s="37">
        <f>(Таблица2[[#This Row],[Число нарушений кредитных договоров]]-MIN(O:O))/(MAX(O:O)-MIN(O:O))</f>
        <v>0</v>
      </c>
      <c r="W776" s="37">
        <f>((Таблица2[[#This Row],[Размер кредита]]-AVERAGE(D:D)))/STDEV(D:D)</f>
        <v>-0.70539755908110902</v>
      </c>
      <c r="X776" s="37">
        <f>((Таблица2[[#This Row],[Годовой доход]]-AVERAGE(G:G)))/STDEV(G:G)</f>
        <v>-0.35286906926314693</v>
      </c>
      <c r="Y776" s="38">
        <f>(Таблица2[[#This Row],[Годовой доход]]-AVERAGE(G:G))/STDEV(G:G)</f>
        <v>-0.35286906926314693</v>
      </c>
      <c r="Z776" s="38">
        <f>(Таблица2[[#This Row],[Текущий баланс кредитов]]-AVERAGE(P:P))/STDEV(P:P)</f>
        <v>-0.43058253190516299</v>
      </c>
      <c r="AA776" s="38">
        <f>(Таблица2[[#This Row],[Максимальный выданный кредит]]-AVERAGE(Q:Q))/STDEV(Q:Q)</f>
        <v>-0.10981106151864191</v>
      </c>
    </row>
    <row r="777" spans="1:27" x14ac:dyDescent="0.2">
      <c r="A777" s="8">
        <v>1161</v>
      </c>
      <c r="B777" s="8" t="s">
        <v>1075</v>
      </c>
      <c r="C777" s="8" t="s">
        <v>34</v>
      </c>
      <c r="D777" s="21">
        <v>215270</v>
      </c>
      <c r="E777" s="8" t="s">
        <v>17</v>
      </c>
      <c r="F777" s="8">
        <v>726</v>
      </c>
      <c r="G777" s="22">
        <v>855209</v>
      </c>
      <c r="H777" s="8" t="s">
        <v>22</v>
      </c>
      <c r="I777" s="8" t="s">
        <v>32</v>
      </c>
      <c r="J777" s="8" t="s">
        <v>23</v>
      </c>
      <c r="K777" s="23">
        <v>6841.71</v>
      </c>
      <c r="L777">
        <v>22.5</v>
      </c>
      <c r="M777" s="8">
        <v>10</v>
      </c>
      <c r="N777" s="8">
        <v>10</v>
      </c>
      <c r="O777" s="8">
        <v>1</v>
      </c>
      <c r="P777" s="8">
        <v>82536</v>
      </c>
      <c r="Q777" s="8">
        <v>264704</v>
      </c>
      <c r="R777" s="8">
        <f>(Таблица2[[#This Row],[Кредитный рейтинг]]-MIN(F:F))/(MAX(F:F)-MIN(F:F))</f>
        <v>0.84848484848484851</v>
      </c>
      <c r="S777">
        <f>(Таблица2[[#This Row],[Срок кредитной истории (лет)]]-MIN(L:L))/(MAX(L:L)-MIN(L:L))</f>
        <v>0.39473684210526316</v>
      </c>
      <c r="T777" s="8">
        <f>(Таблица2[[#This Row],[Срок с последнего нарушения кредитного договора (мес.)]]-MIN(M:M))/(MAX(M:M)-MIN(M:M))</f>
        <v>0.12195121951219512</v>
      </c>
      <c r="U777">
        <f>(Таблица2[[#This Row],[Количество кредитных карт]]-MIN(N:N))/(MAX(N:N)-MIN(N:N))</f>
        <v>0.1951219512195122</v>
      </c>
      <c r="V777" s="37">
        <f>(Таблица2[[#This Row],[Число нарушений кредитных договоров]]-MIN(O:O))/(MAX(O:O)-MIN(O:O))</f>
        <v>0.14285714285714285</v>
      </c>
      <c r="W777" s="37">
        <f>((Таблица2[[#This Row],[Размер кредита]]-AVERAGE(D:D)))/STDEV(D:D)</f>
        <v>-0.51076530455014157</v>
      </c>
      <c r="X777" s="37">
        <f>((Таблица2[[#This Row],[Годовой доход]]-AVERAGE(G:G)))/STDEV(G:G)</f>
        <v>-0.60360906113173551</v>
      </c>
      <c r="Y777" s="38">
        <f>(Таблица2[[#This Row],[Годовой доход]]-AVERAGE(G:G))/STDEV(G:G)</f>
        <v>-0.60360906113173551</v>
      </c>
      <c r="Z777" s="38">
        <f>(Таблица2[[#This Row],[Текущий баланс кредитов]]-AVERAGE(P:P))/STDEV(P:P)</f>
        <v>-0.64553991859980087</v>
      </c>
      <c r="AA777" s="38">
        <f>(Таблица2[[#This Row],[Максимальный выданный кредит]]-AVERAGE(Q:Q))/STDEV(Q:Q)</f>
        <v>-0.11070172118778769</v>
      </c>
    </row>
    <row r="778" spans="1:27" x14ac:dyDescent="0.2">
      <c r="A778" s="7">
        <v>1163</v>
      </c>
      <c r="B778" s="25" t="s">
        <v>1076</v>
      </c>
      <c r="C778" s="7" t="s">
        <v>16</v>
      </c>
      <c r="D778" s="18">
        <v>171820</v>
      </c>
      <c r="E778" s="7" t="s">
        <v>17</v>
      </c>
      <c r="F778" s="7">
        <v>742</v>
      </c>
      <c r="G778" s="19">
        <v>797639</v>
      </c>
      <c r="H778" s="7" t="s">
        <v>55</v>
      </c>
      <c r="I778" s="7" t="s">
        <v>32</v>
      </c>
      <c r="J778" s="7" t="s">
        <v>23</v>
      </c>
      <c r="K778" s="20">
        <v>14025.04</v>
      </c>
      <c r="L778">
        <v>16.100000000000001</v>
      </c>
      <c r="M778" s="7"/>
      <c r="N778" s="7">
        <v>12</v>
      </c>
      <c r="O778" s="7">
        <v>0</v>
      </c>
      <c r="P778" s="7">
        <v>173660</v>
      </c>
      <c r="Q778" s="7">
        <v>305118</v>
      </c>
      <c r="R778" s="8">
        <f>(Таблица2[[#This Row],[Кредитный рейтинг]]-MIN(F:F))/(MAX(F:F)-MIN(F:F))</f>
        <v>0.94545454545454544</v>
      </c>
      <c r="S778">
        <f>(Таблица2[[#This Row],[Срок кредитной истории (лет)]]-MIN(L:L))/(MAX(L:L)-MIN(L:L))</f>
        <v>0.25438596491228072</v>
      </c>
      <c r="T778" s="8">
        <f>(Таблица2[[#This Row],[Срок с последнего нарушения кредитного договора (мес.)]]-MIN(M:M))/(MAX(M:M)-MIN(M:M))</f>
        <v>0</v>
      </c>
      <c r="U778">
        <f>(Таблица2[[#This Row],[Количество кредитных карт]]-MIN(N:N))/(MAX(N:N)-MIN(N:N))</f>
        <v>0.24390243902439024</v>
      </c>
      <c r="V778" s="37">
        <f>(Таблица2[[#This Row],[Число нарушений кредитных договоров]]-MIN(O:O))/(MAX(O:O)-MIN(O:O))</f>
        <v>0</v>
      </c>
      <c r="W778" s="37">
        <f>((Таблица2[[#This Row],[Размер кредита]]-AVERAGE(D:D)))/STDEV(D:D)</f>
        <v>-0.74303038170945312</v>
      </c>
      <c r="X778" s="37">
        <f>((Таблица2[[#This Row],[Годовой доход]]-AVERAGE(G:G)))/STDEV(G:G)</f>
        <v>-0.67339981764118095</v>
      </c>
      <c r="Y778" s="38">
        <f>(Таблица2[[#This Row],[Годовой доход]]-AVERAGE(G:G))/STDEV(G:G)</f>
        <v>-0.67339981764118095</v>
      </c>
      <c r="Z778" s="38">
        <f>(Таблица2[[#This Row],[Текущий баланс кредитов]]-AVERAGE(P:P))/STDEV(P:P)</f>
        <v>-0.33557731289099652</v>
      </c>
      <c r="AA778" s="38">
        <f>(Таблица2[[#This Row],[Максимальный выданный кредит]]-AVERAGE(Q:Q))/STDEV(Q:Q)</f>
        <v>-0.10060208037160988</v>
      </c>
    </row>
    <row r="779" spans="1:27" x14ac:dyDescent="0.2">
      <c r="A779" s="8">
        <v>1166</v>
      </c>
      <c r="B779" s="8" t="s">
        <v>1077</v>
      </c>
      <c r="C779" s="8" t="s">
        <v>34</v>
      </c>
      <c r="D779" s="21">
        <v>778316</v>
      </c>
      <c r="E779" s="8" t="s">
        <v>28</v>
      </c>
      <c r="F779" s="8">
        <v>709</v>
      </c>
      <c r="G779" s="22">
        <v>2016546</v>
      </c>
      <c r="H779" s="8" t="s">
        <v>55</v>
      </c>
      <c r="I779" s="8" t="s">
        <v>19</v>
      </c>
      <c r="J779" s="8" t="s">
        <v>23</v>
      </c>
      <c r="K779" s="23">
        <v>52262.16</v>
      </c>
      <c r="L779">
        <v>14.4</v>
      </c>
      <c r="M779" s="8"/>
      <c r="N779" s="8">
        <v>28</v>
      </c>
      <c r="O779" s="8">
        <v>0</v>
      </c>
      <c r="P779" s="8">
        <v>1009375</v>
      </c>
      <c r="Q779" s="8">
        <v>2557412</v>
      </c>
      <c r="R779" s="8">
        <f>(Таблица2[[#This Row],[Кредитный рейтинг]]-MIN(F:F))/(MAX(F:F)-MIN(F:F))</f>
        <v>0.74545454545454548</v>
      </c>
      <c r="S779">
        <f>(Таблица2[[#This Row],[Срок кредитной истории (лет)]]-MIN(L:L))/(MAX(L:L)-MIN(L:L))</f>
        <v>0.21710526315789475</v>
      </c>
      <c r="T779" s="8">
        <f>(Таблица2[[#This Row],[Срок с последнего нарушения кредитного договора (мес.)]]-MIN(M:M))/(MAX(M:M)-MIN(M:M))</f>
        <v>0</v>
      </c>
      <c r="U779">
        <f>(Таблица2[[#This Row],[Количество кредитных карт]]-MIN(N:N))/(MAX(N:N)-MIN(N:N))</f>
        <v>0.63414634146341464</v>
      </c>
      <c r="V779" s="37">
        <f>(Таблица2[[#This Row],[Число нарушений кредитных договоров]]-MIN(O:O))/(MAX(O:O)-MIN(O:O))</f>
        <v>0</v>
      </c>
      <c r="W779" s="37">
        <f>((Таблица2[[#This Row],[Размер кредита]]-AVERAGE(D:D)))/STDEV(D:D)</f>
        <v>2.4990372877223952</v>
      </c>
      <c r="X779" s="37">
        <f>((Таблица2[[#This Row],[Годовой доход]]-AVERAGE(G:G)))/STDEV(G:G)</f>
        <v>0.80425246036226972</v>
      </c>
      <c r="Y779" s="38">
        <f>(Таблица2[[#This Row],[Годовой доход]]-AVERAGE(G:G))/STDEV(G:G)</f>
        <v>0.80425246036226972</v>
      </c>
      <c r="Z779" s="38">
        <f>(Таблица2[[#This Row],[Текущий баланс кредитов]]-AVERAGE(P:P))/STDEV(P:P)</f>
        <v>2.5071468764546574</v>
      </c>
      <c r="AA779" s="38">
        <f>(Таблица2[[#This Row],[Максимальный выданный кредит]]-AVERAGE(Q:Q))/STDEV(Q:Q)</f>
        <v>0.46225634523417986</v>
      </c>
    </row>
    <row r="780" spans="1:27" x14ac:dyDescent="0.2">
      <c r="A780" s="7">
        <v>1167</v>
      </c>
      <c r="B780" s="7" t="s">
        <v>1078</v>
      </c>
      <c r="C780" s="7" t="s">
        <v>34</v>
      </c>
      <c r="D780" s="18">
        <v>184690</v>
      </c>
      <c r="E780" s="7" t="s">
        <v>17</v>
      </c>
      <c r="F780" s="7">
        <v>736</v>
      </c>
      <c r="G780" s="19">
        <v>945535</v>
      </c>
      <c r="H780" s="7" t="s">
        <v>49</v>
      </c>
      <c r="I780" s="7" t="s">
        <v>32</v>
      </c>
      <c r="J780" s="7" t="s">
        <v>23</v>
      </c>
      <c r="K780" s="20">
        <v>8903.9699999999993</v>
      </c>
      <c r="L780">
        <v>30</v>
      </c>
      <c r="M780" s="7">
        <v>46</v>
      </c>
      <c r="N780" s="7">
        <v>7</v>
      </c>
      <c r="O780" s="7">
        <v>0</v>
      </c>
      <c r="P780" s="7">
        <v>57038</v>
      </c>
      <c r="Q780" s="7">
        <v>293546</v>
      </c>
      <c r="R780" s="8">
        <f>(Таблица2[[#This Row],[Кредитный рейтинг]]-MIN(F:F))/(MAX(F:F)-MIN(F:F))</f>
        <v>0.90909090909090906</v>
      </c>
      <c r="S780">
        <f>(Таблица2[[#This Row],[Срок кредитной истории (лет)]]-MIN(L:L))/(MAX(L:L)-MIN(L:L))</f>
        <v>0.55921052631578949</v>
      </c>
      <c r="T780" s="8">
        <f>(Таблица2[[#This Row],[Срок с последнего нарушения кредитного договора (мес.)]]-MIN(M:M))/(MAX(M:M)-MIN(M:M))</f>
        <v>0.56097560975609762</v>
      </c>
      <c r="U780">
        <f>(Таблица2[[#This Row],[Количество кредитных карт]]-MIN(N:N))/(MAX(N:N)-MIN(N:N))</f>
        <v>0.12195121951219512</v>
      </c>
      <c r="V780" s="37">
        <f>(Таблица2[[#This Row],[Число нарушений кредитных договоров]]-MIN(O:O))/(MAX(O:O)-MIN(O:O))</f>
        <v>0</v>
      </c>
      <c r="W780" s="37">
        <f>((Таблица2[[#This Row],[Размер кредита]]-AVERAGE(D:D)))/STDEV(D:D)</f>
        <v>-0.67423287784201147</v>
      </c>
      <c r="X780" s="37">
        <f>((Таблица2[[#This Row],[Годовой доход]]-AVERAGE(G:G)))/STDEV(G:G)</f>
        <v>-0.49410897649612368</v>
      </c>
      <c r="Y780" s="38">
        <f>(Таблица2[[#This Row],[Годовой доход]]-AVERAGE(G:G))/STDEV(G:G)</f>
        <v>-0.49410897649612368</v>
      </c>
      <c r="Z780" s="38">
        <f>(Таблица2[[#This Row],[Текущий баланс кредитов]]-AVERAGE(P:P))/STDEV(P:P)</f>
        <v>-0.73227257432565884</v>
      </c>
      <c r="AA780" s="38">
        <f>(Таблица2[[#This Row],[Максимальный выданный кредит]]-AVERAGE(Q:Q))/STDEV(Q:Q)</f>
        <v>-0.10349397534673754</v>
      </c>
    </row>
    <row r="781" spans="1:27" x14ac:dyDescent="0.2">
      <c r="A781" s="8">
        <v>1168</v>
      </c>
      <c r="B781" s="8" t="s">
        <v>1079</v>
      </c>
      <c r="C781" s="8" t="s">
        <v>16</v>
      </c>
      <c r="D781" s="21">
        <v>216040</v>
      </c>
      <c r="E781" s="8" t="s">
        <v>17</v>
      </c>
      <c r="F781" s="8">
        <v>727</v>
      </c>
      <c r="G781" s="22">
        <v>932881</v>
      </c>
      <c r="H781" s="8" t="s">
        <v>37</v>
      </c>
      <c r="I781" s="8" t="s">
        <v>32</v>
      </c>
      <c r="J781" s="8" t="s">
        <v>23</v>
      </c>
      <c r="K781" s="23">
        <v>16014.53</v>
      </c>
      <c r="L781">
        <v>21.7</v>
      </c>
      <c r="M781" s="8"/>
      <c r="N781" s="8">
        <v>8</v>
      </c>
      <c r="O781" s="8">
        <v>0</v>
      </c>
      <c r="P781" s="8">
        <v>195054</v>
      </c>
      <c r="Q781" s="8">
        <v>276782</v>
      </c>
      <c r="R781" s="8">
        <f>(Таблица2[[#This Row],[Кредитный рейтинг]]-MIN(F:F))/(MAX(F:F)-MIN(F:F))</f>
        <v>0.8545454545454545</v>
      </c>
      <c r="S781">
        <f>(Таблица2[[#This Row],[Срок кредитной истории (лет)]]-MIN(L:L))/(MAX(L:L)-MIN(L:L))</f>
        <v>0.3771929824561403</v>
      </c>
      <c r="T781" s="8">
        <f>(Таблица2[[#This Row],[Срок с последнего нарушения кредитного договора (мес.)]]-MIN(M:M))/(MAX(M:M)-MIN(M:M))</f>
        <v>0</v>
      </c>
      <c r="U781">
        <f>(Таблица2[[#This Row],[Количество кредитных карт]]-MIN(N:N))/(MAX(N:N)-MIN(N:N))</f>
        <v>0.14634146341463414</v>
      </c>
      <c r="V781" s="37">
        <f>(Таблица2[[#This Row],[Число нарушений кредитных договоров]]-MIN(O:O))/(MAX(O:O)-MIN(O:O))</f>
        <v>0</v>
      </c>
      <c r="W781" s="37">
        <f>((Таблица2[[#This Row],[Размер кредита]]-AVERAGE(D:D)))/STDEV(D:D)</f>
        <v>-0.50664921457516643</v>
      </c>
      <c r="X781" s="37">
        <f>((Таблица2[[#This Row],[Годовой доход]]-AVERAGE(G:G)))/STDEV(G:G)</f>
        <v>-0.50944912297641765</v>
      </c>
      <c r="Y781" s="38">
        <f>(Таблица2[[#This Row],[Годовой доход]]-AVERAGE(G:G))/STDEV(G:G)</f>
        <v>-0.50944912297641765</v>
      </c>
      <c r="Z781" s="38">
        <f>(Таблица2[[#This Row],[Текущий баланс кредитов]]-AVERAGE(P:P))/STDEV(P:P)</f>
        <v>-0.26280460771415881</v>
      </c>
      <c r="AA781" s="38">
        <f>(Таблица2[[#This Row],[Максимальный выданный кредит]]-AVERAGE(Q:Q))/STDEV(Q:Q)</f>
        <v>-0.10768337453123809</v>
      </c>
    </row>
    <row r="782" spans="1:27" x14ac:dyDescent="0.2">
      <c r="A782" s="8">
        <v>1170</v>
      </c>
      <c r="B782" s="8" t="s">
        <v>1080</v>
      </c>
      <c r="C782" s="8" t="s">
        <v>34</v>
      </c>
      <c r="D782" s="21">
        <v>668976</v>
      </c>
      <c r="E782" s="8" t="s">
        <v>28</v>
      </c>
      <c r="F782" s="8">
        <v>691</v>
      </c>
      <c r="G782" s="22">
        <v>2311008</v>
      </c>
      <c r="H782" s="8" t="s">
        <v>22</v>
      </c>
      <c r="I782" s="8" t="s">
        <v>19</v>
      </c>
      <c r="J782" s="8" t="s">
        <v>23</v>
      </c>
      <c r="K782" s="23">
        <v>35242.910000000003</v>
      </c>
      <c r="L782">
        <v>10.4</v>
      </c>
      <c r="M782" s="8">
        <v>14</v>
      </c>
      <c r="N782" s="8">
        <v>13</v>
      </c>
      <c r="O782" s="8">
        <v>0</v>
      </c>
      <c r="P782" s="8">
        <v>184889</v>
      </c>
      <c r="Q782" s="8">
        <v>601326</v>
      </c>
      <c r="R782" s="8">
        <f>(Таблица2[[#This Row],[Кредитный рейтинг]]-MIN(F:F))/(MAX(F:F)-MIN(F:F))</f>
        <v>0.63636363636363635</v>
      </c>
      <c r="S782">
        <f>(Таблица2[[#This Row],[Срок кредитной истории (лет)]]-MIN(L:L))/(MAX(L:L)-MIN(L:L))</f>
        <v>0.12938596491228072</v>
      </c>
      <c r="T782" s="8">
        <f>(Таблица2[[#This Row],[Срок с последнего нарушения кредитного договора (мес.)]]-MIN(M:M))/(MAX(M:M)-MIN(M:M))</f>
        <v>0.17073170731707318</v>
      </c>
      <c r="U782">
        <f>(Таблица2[[#This Row],[Количество кредитных карт]]-MIN(N:N))/(MAX(N:N)-MIN(N:N))</f>
        <v>0.26829268292682928</v>
      </c>
      <c r="V782" s="37">
        <f>(Таблица2[[#This Row],[Число нарушений кредитных договоров]]-MIN(O:O))/(MAX(O:O)-MIN(O:O))</f>
        <v>0</v>
      </c>
      <c r="W782" s="37">
        <f>((Таблица2[[#This Row],[Размер кредита]]-AVERAGE(D:D)))/STDEV(D:D)</f>
        <v>1.9145525112759252</v>
      </c>
      <c r="X782" s="37">
        <f>((Таблица2[[#This Row],[Годовой доход]]-AVERAGE(G:G)))/STDEV(G:G)</f>
        <v>1.1612218149442453</v>
      </c>
      <c r="Y782" s="38">
        <f>(Таблица2[[#This Row],[Годовой доход]]-AVERAGE(G:G))/STDEV(G:G)</f>
        <v>1.1612218149442453</v>
      </c>
      <c r="Z782" s="38">
        <f>(Таблица2[[#This Row],[Текущий баланс кредитов]]-AVERAGE(P:P))/STDEV(P:P)</f>
        <v>-0.2973813370832602</v>
      </c>
      <c r="AA782" s="38">
        <f>(Таблица2[[#This Row],[Максимальный выданный кредит]]-AVERAGE(Q:Q))/STDEV(Q:Q)</f>
        <v>-2.6578365647049157E-2</v>
      </c>
    </row>
    <row r="783" spans="1:27" x14ac:dyDescent="0.2">
      <c r="A783" s="7">
        <v>1172</v>
      </c>
      <c r="B783" s="7" t="s">
        <v>1081</v>
      </c>
      <c r="C783" s="7" t="s">
        <v>16</v>
      </c>
      <c r="D783" s="18">
        <v>417164</v>
      </c>
      <c r="E783" s="7" t="s">
        <v>17</v>
      </c>
      <c r="F783" s="7">
        <v>709</v>
      </c>
      <c r="G783" s="19">
        <v>1002364</v>
      </c>
      <c r="H783" s="7" t="s">
        <v>22</v>
      </c>
      <c r="I783" s="7" t="s">
        <v>19</v>
      </c>
      <c r="J783" s="7" t="s">
        <v>23</v>
      </c>
      <c r="K783" s="20">
        <v>9271.81</v>
      </c>
      <c r="L783">
        <v>22.4</v>
      </c>
      <c r="M783" s="7">
        <v>45</v>
      </c>
      <c r="N783" s="7">
        <v>8</v>
      </c>
      <c r="O783" s="7">
        <v>0</v>
      </c>
      <c r="P783" s="7">
        <v>136705</v>
      </c>
      <c r="Q783" s="7">
        <v>205832</v>
      </c>
      <c r="R783" s="8">
        <f>(Таблица2[[#This Row],[Кредитный рейтинг]]-MIN(F:F))/(MAX(F:F)-MIN(F:F))</f>
        <v>0.74545454545454548</v>
      </c>
      <c r="S783">
        <f>(Таблица2[[#This Row],[Срок кредитной истории (лет)]]-MIN(L:L))/(MAX(L:L)-MIN(L:L))</f>
        <v>0.39254385964912275</v>
      </c>
      <c r="T783" s="8">
        <f>(Таблица2[[#This Row],[Срок с последнего нарушения кредитного договора (мес.)]]-MIN(M:M))/(MAX(M:M)-MIN(M:M))</f>
        <v>0.54878048780487809</v>
      </c>
      <c r="U783">
        <f>(Таблица2[[#This Row],[Количество кредитных карт]]-MIN(N:N))/(MAX(N:N)-MIN(N:N))</f>
        <v>0.14634146341463414</v>
      </c>
      <c r="V783" s="37">
        <f>(Таблица2[[#This Row],[Число нарушений кредитных договоров]]-MIN(O:O))/(MAX(O:O)-MIN(O:O))</f>
        <v>0</v>
      </c>
      <c r="W783" s="37">
        <f>((Таблица2[[#This Row],[Размер кредита]]-AVERAGE(D:D)))/STDEV(D:D)</f>
        <v>0.56847348688834043</v>
      </c>
      <c r="X783" s="37">
        <f>((Таблица2[[#This Row],[Годовой доход]]-AVERAGE(G:G)))/STDEV(G:G)</f>
        <v>-0.42521651685264139</v>
      </c>
      <c r="Y783" s="38">
        <f>(Таблица2[[#This Row],[Годовой доход]]-AVERAGE(G:G))/STDEV(G:G)</f>
        <v>-0.42521651685264139</v>
      </c>
      <c r="Z783" s="38">
        <f>(Таблица2[[#This Row],[Текущий баланс кредитов]]-AVERAGE(P:P))/STDEV(P:P)</f>
        <v>-0.46128149723286982</v>
      </c>
      <c r="AA783" s="38">
        <f>(Таблица2[[#This Row],[Максимальный выданный кредит]]-AVERAGE(Q:Q))/STDEV(Q:Q)</f>
        <v>-0.12541409942626991</v>
      </c>
    </row>
    <row r="784" spans="1:27" x14ac:dyDescent="0.2">
      <c r="A784" s="7">
        <v>1173</v>
      </c>
      <c r="B784" s="7" t="s">
        <v>1082</v>
      </c>
      <c r="C784" s="7" t="s">
        <v>34</v>
      </c>
      <c r="D784" s="18">
        <v>60962</v>
      </c>
      <c r="E784" s="7" t="s">
        <v>17</v>
      </c>
      <c r="F784" s="7">
        <v>746</v>
      </c>
      <c r="G784" s="19">
        <v>285893</v>
      </c>
      <c r="H784" s="7"/>
      <c r="I784" s="7" t="s">
        <v>19</v>
      </c>
      <c r="J784" s="7" t="s">
        <v>78</v>
      </c>
      <c r="K784" s="20">
        <v>5396.38</v>
      </c>
      <c r="L784">
        <v>14.1</v>
      </c>
      <c r="M784" s="7"/>
      <c r="N784" s="7">
        <v>5</v>
      </c>
      <c r="O784" s="7">
        <v>0</v>
      </c>
      <c r="P784" s="7">
        <v>144818</v>
      </c>
      <c r="Q784" s="7">
        <v>574222</v>
      </c>
      <c r="R784" s="8">
        <f>(Таблица2[[#This Row],[Кредитный рейтинг]]-MIN(F:F))/(MAX(F:F)-MIN(F:F))</f>
        <v>0.96969696969696972</v>
      </c>
      <c r="S784">
        <f>(Таблица2[[#This Row],[Срок кредитной истории (лет)]]-MIN(L:L))/(MAX(L:L)-MIN(L:L))</f>
        <v>0.21052631578947367</v>
      </c>
      <c r="T784" s="8">
        <f>(Таблица2[[#This Row],[Срок с последнего нарушения кредитного договора (мес.)]]-MIN(M:M))/(MAX(M:M)-MIN(M:M))</f>
        <v>0</v>
      </c>
      <c r="U784">
        <f>(Таблица2[[#This Row],[Количество кредитных карт]]-MIN(N:N))/(MAX(N:N)-MIN(N:N))</f>
        <v>7.3170731707317069E-2</v>
      </c>
      <c r="V784" s="37">
        <f>(Таблица2[[#This Row],[Число нарушений кредитных договоров]]-MIN(O:O))/(MAX(O:O)-MIN(O:O))</f>
        <v>0</v>
      </c>
      <c r="W784" s="37">
        <f>((Таблица2[[#This Row],[Размер кредита]]-AVERAGE(D:D)))/STDEV(D:D)</f>
        <v>-1.3356297355351598</v>
      </c>
      <c r="X784" s="37">
        <f>((Таблица2[[#This Row],[Годовой доход]]-AVERAGE(G:G)))/STDEV(G:G)</f>
        <v>-1.2937774532271231</v>
      </c>
      <c r="Y784" s="38">
        <f>(Таблица2[[#This Row],[Годовой доход]]-AVERAGE(G:G))/STDEV(G:G)</f>
        <v>-1.2937774532271231</v>
      </c>
      <c r="Z784" s="38">
        <f>(Таблица2[[#This Row],[Текущий баланс кредитов]]-AVERAGE(P:P))/STDEV(P:P)</f>
        <v>-0.43368474313827859</v>
      </c>
      <c r="AA784" s="38">
        <f>(Таблица2[[#This Row],[Максимальный выданный кредит]]-AVERAGE(Q:Q))/STDEV(Q:Q)</f>
        <v>-3.3351777451910924E-2</v>
      </c>
    </row>
    <row r="785" spans="1:27" x14ac:dyDescent="0.2">
      <c r="A785" s="7">
        <v>1174</v>
      </c>
      <c r="B785" s="7" t="s">
        <v>1083</v>
      </c>
      <c r="C785" s="7" t="s">
        <v>34</v>
      </c>
      <c r="D785" s="18">
        <v>525096</v>
      </c>
      <c r="E785" s="7" t="s">
        <v>17</v>
      </c>
      <c r="F785" s="7">
        <v>748</v>
      </c>
      <c r="G785" s="19">
        <v>1011028</v>
      </c>
      <c r="H785" s="7" t="s">
        <v>79</v>
      </c>
      <c r="I785" s="7" t="s">
        <v>19</v>
      </c>
      <c r="J785" s="7" t="s">
        <v>23</v>
      </c>
      <c r="K785" s="20">
        <v>13985.71</v>
      </c>
      <c r="L785">
        <v>19.399999999999999</v>
      </c>
      <c r="M785" s="7">
        <v>42</v>
      </c>
      <c r="N785" s="7">
        <v>7</v>
      </c>
      <c r="O785" s="7">
        <v>0</v>
      </c>
      <c r="P785" s="7">
        <v>172140</v>
      </c>
      <c r="Q785" s="7">
        <v>476872</v>
      </c>
      <c r="R785" s="8">
        <f>(Таблица2[[#This Row],[Кредитный рейтинг]]-MIN(F:F))/(MAX(F:F)-MIN(F:F))</f>
        <v>0.98181818181818181</v>
      </c>
      <c r="S785">
        <f>(Таблица2[[#This Row],[Срок кредитной истории (лет)]]-MIN(L:L))/(MAX(L:L)-MIN(L:L))</f>
        <v>0.32675438596491224</v>
      </c>
      <c r="T785" s="8">
        <f>(Таблица2[[#This Row],[Срок с последнего нарушения кредитного договора (мес.)]]-MIN(M:M))/(MAX(M:M)-MIN(M:M))</f>
        <v>0.51219512195121952</v>
      </c>
      <c r="U785">
        <f>(Таблица2[[#This Row],[Количество кредитных карт]]-MIN(N:N))/(MAX(N:N)-MIN(N:N))</f>
        <v>0.12195121951219512</v>
      </c>
      <c r="V785" s="37">
        <f>(Таблица2[[#This Row],[Число нарушений кредитных договоров]]-MIN(O:O))/(MAX(O:O)-MIN(O:O))</f>
        <v>0</v>
      </c>
      <c r="W785" s="37">
        <f>((Таблица2[[#This Row],[Размер кредита]]-AVERAGE(D:D)))/STDEV(D:D)</f>
        <v>1.1454316988091415</v>
      </c>
      <c r="X785" s="37">
        <f>((Таблица2[[#This Row],[Годовой доход]]-AVERAGE(G:G)))/STDEV(G:G)</f>
        <v>-0.41471335349676441</v>
      </c>
      <c r="Y785" s="38">
        <f>(Таблица2[[#This Row],[Годовой доход]]-AVERAGE(G:G))/STDEV(G:G)</f>
        <v>-0.41471335349676441</v>
      </c>
      <c r="Z785" s="38">
        <f>(Таблица2[[#This Row],[Текущий баланс кредитов]]-AVERAGE(P:P))/STDEV(P:P)</f>
        <v>-0.34074766494618924</v>
      </c>
      <c r="AA785" s="38">
        <f>(Таблица2[[#This Row],[Максимальный выданный кредит]]-AVERAGE(Q:Q))/STDEV(Q:Q)</f>
        <v>-5.7679981377652248E-2</v>
      </c>
    </row>
    <row r="786" spans="1:27" x14ac:dyDescent="0.2">
      <c r="A786" s="8">
        <v>1175</v>
      </c>
      <c r="B786" s="8" t="s">
        <v>1084</v>
      </c>
      <c r="C786" s="8" t="s">
        <v>16</v>
      </c>
      <c r="D786" s="21">
        <v>158136</v>
      </c>
      <c r="E786" s="8" t="s">
        <v>17</v>
      </c>
      <c r="F786" s="8">
        <v>690</v>
      </c>
      <c r="G786" s="22">
        <v>866476</v>
      </c>
      <c r="H786" s="8" t="s">
        <v>42</v>
      </c>
      <c r="I786" s="8" t="s">
        <v>32</v>
      </c>
      <c r="J786" s="8" t="s">
        <v>78</v>
      </c>
      <c r="K786" s="23">
        <v>2729.35</v>
      </c>
      <c r="L786">
        <v>15.7</v>
      </c>
      <c r="M786" s="8">
        <v>36</v>
      </c>
      <c r="N786" s="8">
        <v>15</v>
      </c>
      <c r="O786" s="8">
        <v>0</v>
      </c>
      <c r="P786" s="8">
        <v>63156</v>
      </c>
      <c r="Q786" s="8">
        <v>115522</v>
      </c>
      <c r="R786" s="8">
        <f>(Таблица2[[#This Row],[Кредитный рейтинг]]-MIN(F:F))/(MAX(F:F)-MIN(F:F))</f>
        <v>0.63030303030303025</v>
      </c>
      <c r="S786">
        <f>(Таблица2[[#This Row],[Срок кредитной истории (лет)]]-MIN(L:L))/(MAX(L:L)-MIN(L:L))</f>
        <v>0.24561403508771928</v>
      </c>
      <c r="T786" s="8">
        <f>(Таблица2[[#This Row],[Срок с последнего нарушения кредитного договора (мес.)]]-MIN(M:M))/(MAX(M:M)-MIN(M:M))</f>
        <v>0.43902439024390244</v>
      </c>
      <c r="U786">
        <f>(Таблица2[[#This Row],[Количество кредитных карт]]-MIN(N:N))/(MAX(N:N)-MIN(N:N))</f>
        <v>0.31707317073170732</v>
      </c>
      <c r="V786" s="37">
        <f>(Таблица2[[#This Row],[Число нарушений кредитных договоров]]-MIN(O:O))/(MAX(O:O)-MIN(O:O))</f>
        <v>0</v>
      </c>
      <c r="W786" s="37">
        <f>((Таблица2[[#This Row],[Размер кредита]]-AVERAGE(D:D)))/STDEV(D:D)</f>
        <v>-0.81617918069329709</v>
      </c>
      <c r="X786" s="37">
        <f>((Таблица2[[#This Row],[Годовой доход]]-AVERAGE(G:G)))/STDEV(G:G)</f>
        <v>-0.58995034211850084</v>
      </c>
      <c r="Y786" s="38">
        <f>(Таблица2[[#This Row],[Годовой доход]]-AVERAGE(G:G))/STDEV(G:G)</f>
        <v>-0.58995034211850084</v>
      </c>
      <c r="Z786" s="38">
        <f>(Таблица2[[#This Row],[Текущий баланс кредитов]]-AVERAGE(P:P))/STDEV(P:P)</f>
        <v>-0.71146190730350811</v>
      </c>
      <c r="AA786" s="38">
        <f>(Таблица2[[#This Row],[Максимальный выданный кредит]]-AVERAGE(Q:Q))/STDEV(Q:Q)</f>
        <v>-0.1479829756104887</v>
      </c>
    </row>
    <row r="787" spans="1:27" x14ac:dyDescent="0.2">
      <c r="A787" s="7">
        <v>1176</v>
      </c>
      <c r="B787" s="7" t="s">
        <v>1085</v>
      </c>
      <c r="C787" s="7" t="s">
        <v>16</v>
      </c>
      <c r="D787" s="18">
        <v>225126</v>
      </c>
      <c r="E787" s="7" t="s">
        <v>17</v>
      </c>
      <c r="F787" s="7">
        <v>720</v>
      </c>
      <c r="G787" s="19">
        <v>731044</v>
      </c>
      <c r="H787" s="7" t="s">
        <v>53</v>
      </c>
      <c r="I787" s="7" t="s">
        <v>32</v>
      </c>
      <c r="J787" s="7" t="s">
        <v>23</v>
      </c>
      <c r="K787" s="20">
        <v>7188.46</v>
      </c>
      <c r="L787">
        <v>23.2</v>
      </c>
      <c r="M787" s="7">
        <v>15</v>
      </c>
      <c r="N787" s="7">
        <v>10</v>
      </c>
      <c r="O787" s="7">
        <v>1</v>
      </c>
      <c r="P787" s="7">
        <v>200013</v>
      </c>
      <c r="Q787" s="7">
        <v>238744</v>
      </c>
      <c r="R787" s="8">
        <f>(Таблица2[[#This Row],[Кредитный рейтинг]]-MIN(F:F))/(MAX(F:F)-MIN(F:F))</f>
        <v>0.81212121212121213</v>
      </c>
      <c r="S787">
        <f>(Таблица2[[#This Row],[Срок кредитной истории (лет)]]-MIN(L:L))/(MAX(L:L)-MIN(L:L))</f>
        <v>0.41008771929824561</v>
      </c>
      <c r="T787" s="8">
        <f>(Таблица2[[#This Row],[Срок с последнего нарушения кредитного договора (мес.)]]-MIN(M:M))/(MAX(M:M)-MIN(M:M))</f>
        <v>0.18292682926829268</v>
      </c>
      <c r="U787">
        <f>(Таблица2[[#This Row],[Количество кредитных карт]]-MIN(N:N))/(MAX(N:N)-MIN(N:N))</f>
        <v>0.1951219512195122</v>
      </c>
      <c r="V787" s="37">
        <f>(Таблица2[[#This Row],[Число нарушений кредитных договоров]]-MIN(O:O))/(MAX(O:O)-MIN(O:O))</f>
        <v>0.14285714285714285</v>
      </c>
      <c r="W787" s="37">
        <f>((Таблица2[[#This Row],[Размер кредита]]-AVERAGE(D:D)))/STDEV(D:D)</f>
        <v>-0.45807935287045981</v>
      </c>
      <c r="X787" s="37">
        <f>((Таблица2[[#This Row],[Годовой доход]]-AVERAGE(G:G)))/STDEV(G:G)</f>
        <v>-0.75413136931299829</v>
      </c>
      <c r="Y787" s="38">
        <f>(Таблица2[[#This Row],[Годовой доход]]-AVERAGE(G:G))/STDEV(G:G)</f>
        <v>-0.75413136931299829</v>
      </c>
      <c r="Z787" s="38">
        <f>(Таблица2[[#This Row],[Текущий баланс кредитов]]-AVERAGE(P:P))/STDEV(P:P)</f>
        <v>-0.24593633413409252</v>
      </c>
      <c r="AA787" s="38">
        <f>(Таблица2[[#This Row],[Максимальный выданный кредит]]-AVERAGE(Q:Q))/STDEV(Q:Q)</f>
        <v>-0.11718924223465205</v>
      </c>
    </row>
    <row r="788" spans="1:27" x14ac:dyDescent="0.2">
      <c r="A788" s="8">
        <v>1177</v>
      </c>
      <c r="B788" s="8" t="s">
        <v>1086</v>
      </c>
      <c r="C788" s="8" t="s">
        <v>16</v>
      </c>
      <c r="D788" s="21">
        <v>26400</v>
      </c>
      <c r="E788" s="8" t="s">
        <v>17</v>
      </c>
      <c r="F788" s="8">
        <v>659</v>
      </c>
      <c r="G788" s="22">
        <v>1330532</v>
      </c>
      <c r="H788" s="8" t="s">
        <v>49</v>
      </c>
      <c r="I788" s="8" t="s">
        <v>19</v>
      </c>
      <c r="J788" s="8" t="s">
        <v>20</v>
      </c>
      <c r="K788" s="23">
        <v>24392.959999999999</v>
      </c>
      <c r="L788">
        <v>21.5</v>
      </c>
      <c r="M788" s="8"/>
      <c r="N788" s="8">
        <v>16</v>
      </c>
      <c r="O788" s="8">
        <v>0</v>
      </c>
      <c r="P788" s="8">
        <v>602699</v>
      </c>
      <c r="Q788" s="8">
        <v>1166968</v>
      </c>
      <c r="R788" s="8">
        <f>(Таблица2[[#This Row],[Кредитный рейтинг]]-MIN(F:F))/(MAX(F:F)-MIN(F:F))</f>
        <v>0.44242424242424244</v>
      </c>
      <c r="S788">
        <f>(Таблица2[[#This Row],[Срок кредитной истории (лет)]]-MIN(L:L))/(MAX(L:L)-MIN(L:L))</f>
        <v>0.37280701754385964</v>
      </c>
      <c r="T788" s="8">
        <f>(Таблица2[[#This Row],[Срок с последнего нарушения кредитного договора (мес.)]]-MIN(M:M))/(MAX(M:M)-MIN(M:M))</f>
        <v>0</v>
      </c>
      <c r="U788">
        <f>(Таблица2[[#This Row],[Количество кредитных карт]]-MIN(N:N))/(MAX(N:N)-MIN(N:N))</f>
        <v>0.34146341463414637</v>
      </c>
      <c r="V788" s="37">
        <f>(Таблица2[[#This Row],[Число нарушений кредитных договоров]]-MIN(O:O))/(MAX(O:O)-MIN(O:O))</f>
        <v>0</v>
      </c>
      <c r="W788" s="37">
        <f>((Таблица2[[#This Row],[Размер кредита]]-AVERAGE(D:D)))/STDEV(D:D)</f>
        <v>-1.520383374126187</v>
      </c>
      <c r="X788" s="37">
        <f>((Таблица2[[#This Row],[Годовой доход]]-AVERAGE(G:G)))/STDEV(G:G)</f>
        <v>-2.738617149582874E-2</v>
      </c>
      <c r="Y788" s="38">
        <f>(Таблица2[[#This Row],[Годовой доход]]-AVERAGE(G:G))/STDEV(G:G)</f>
        <v>-2.738617149582874E-2</v>
      </c>
      <c r="Z788" s="38">
        <f>(Таблица2[[#This Row],[Текущий баланс кредитов]]-AVERAGE(P:P))/STDEV(P:P)</f>
        <v>1.123819184087842</v>
      </c>
      <c r="AA788" s="38">
        <f>(Таблица2[[#This Row],[Максимальный выданный кредит]]-AVERAGE(Q:Q))/STDEV(Q:Q)</f>
        <v>0.11477812048509439</v>
      </c>
    </row>
    <row r="789" spans="1:27" x14ac:dyDescent="0.2">
      <c r="A789" s="8">
        <v>1178</v>
      </c>
      <c r="B789" s="8" t="s">
        <v>1087</v>
      </c>
      <c r="C789" s="8" t="s">
        <v>16</v>
      </c>
      <c r="D789" s="21">
        <v>296274</v>
      </c>
      <c r="E789" s="8" t="s">
        <v>17</v>
      </c>
      <c r="F789" s="8">
        <v>725</v>
      </c>
      <c r="G789" s="22">
        <v>583737</v>
      </c>
      <c r="H789" s="8" t="s">
        <v>18</v>
      </c>
      <c r="I789" s="8" t="s">
        <v>32</v>
      </c>
      <c r="J789" s="8" t="s">
        <v>23</v>
      </c>
      <c r="K789" s="23">
        <v>13815.09</v>
      </c>
      <c r="L789">
        <v>16.8</v>
      </c>
      <c r="M789" s="8"/>
      <c r="N789" s="8">
        <v>16</v>
      </c>
      <c r="O789" s="8">
        <v>0</v>
      </c>
      <c r="P789" s="8">
        <v>436943</v>
      </c>
      <c r="Q789" s="8">
        <v>869308</v>
      </c>
      <c r="R789" s="8">
        <f>(Таблица2[[#This Row],[Кредитный рейтинг]]-MIN(F:F))/(MAX(F:F)-MIN(F:F))</f>
        <v>0.84242424242424241</v>
      </c>
      <c r="S789">
        <f>(Таблица2[[#This Row],[Срок кредитной истории (лет)]]-MIN(L:L))/(MAX(L:L)-MIN(L:L))</f>
        <v>0.26973684210526316</v>
      </c>
      <c r="T789" s="8">
        <f>(Таблица2[[#This Row],[Срок с последнего нарушения кредитного договора (мес.)]]-MIN(M:M))/(MAX(M:M)-MIN(M:M))</f>
        <v>0</v>
      </c>
      <c r="U789">
        <f>(Таблица2[[#This Row],[Количество кредитных карт]]-MIN(N:N))/(MAX(N:N)-MIN(N:N))</f>
        <v>0.34146341463414637</v>
      </c>
      <c r="V789" s="37">
        <f>(Таблица2[[#This Row],[Число нарушений кредитных договоров]]-MIN(O:O))/(MAX(O:O)-MIN(O:O))</f>
        <v>0</v>
      </c>
      <c r="W789" s="37">
        <f>((Таблица2[[#This Row],[Размер кредита]]-AVERAGE(D:D)))/STDEV(D:D)</f>
        <v>-7.7752639182756766E-2</v>
      </c>
      <c r="X789" s="37">
        <f>((Таблица2[[#This Row],[Годовой доход]]-AVERAGE(G:G)))/STDEV(G:G)</f>
        <v>-0.93270817961587971</v>
      </c>
      <c r="Y789" s="38">
        <f>(Таблица2[[#This Row],[Годовой доход]]-AVERAGE(G:G))/STDEV(G:G)</f>
        <v>-0.93270817961587971</v>
      </c>
      <c r="Z789" s="38">
        <f>(Таблица2[[#This Row],[Текущий баланс кредитов]]-AVERAGE(P:P))/STDEV(P:P)</f>
        <v>0.55999229246907456</v>
      </c>
      <c r="AA789" s="38">
        <f>(Таблица2[[#This Row],[Максимальный выданный кредит]]-AVERAGE(Q:Q))/STDEV(Q:Q)</f>
        <v>4.0391544413844647E-2</v>
      </c>
    </row>
    <row r="790" spans="1:27" x14ac:dyDescent="0.2">
      <c r="A790" s="7">
        <v>1179</v>
      </c>
      <c r="B790" s="7" t="s">
        <v>1088</v>
      </c>
      <c r="C790" s="7" t="s">
        <v>16</v>
      </c>
      <c r="D790" s="18">
        <v>393976</v>
      </c>
      <c r="E790" s="7" t="s">
        <v>28</v>
      </c>
      <c r="F790" s="7">
        <v>630</v>
      </c>
      <c r="G790" s="19">
        <v>1455533</v>
      </c>
      <c r="H790" s="7" t="s">
        <v>22</v>
      </c>
      <c r="I790" s="7" t="s">
        <v>19</v>
      </c>
      <c r="J790" s="7" t="s">
        <v>23</v>
      </c>
      <c r="K790" s="20">
        <v>21347.83</v>
      </c>
      <c r="L790">
        <v>21.3</v>
      </c>
      <c r="M790" s="7">
        <v>32</v>
      </c>
      <c r="N790" s="7">
        <v>14</v>
      </c>
      <c r="O790" s="7">
        <v>0</v>
      </c>
      <c r="P790" s="7">
        <v>282264</v>
      </c>
      <c r="Q790" s="7">
        <v>415800</v>
      </c>
      <c r="R790" s="8">
        <f>(Таблица2[[#This Row],[Кредитный рейтинг]]-MIN(F:F))/(MAX(F:F)-MIN(F:F))</f>
        <v>0.26666666666666666</v>
      </c>
      <c r="S790">
        <f>(Таблица2[[#This Row],[Срок кредитной истории (лет)]]-MIN(L:L))/(MAX(L:L)-MIN(L:L))</f>
        <v>0.36842105263157893</v>
      </c>
      <c r="T790" s="8">
        <f>(Таблица2[[#This Row],[Срок с последнего нарушения кредитного договора (мес.)]]-MIN(M:M))/(MAX(M:M)-MIN(M:M))</f>
        <v>0.3902439024390244</v>
      </c>
      <c r="U790">
        <f>(Таблица2[[#This Row],[Количество кредитных карт]]-MIN(N:N))/(MAX(N:N)-MIN(N:N))</f>
        <v>0.29268292682926828</v>
      </c>
      <c r="V790" s="37">
        <f>(Таблица2[[#This Row],[Число нарушений кредитных договоров]]-MIN(O:O))/(MAX(O:O)-MIN(O:O))</f>
        <v>0</v>
      </c>
      <c r="W790" s="37">
        <f>((Таблица2[[#This Row],[Размер кредита]]-AVERAGE(D:D)))/STDEV(D:D)</f>
        <v>0.44452037735623184</v>
      </c>
      <c r="X790" s="37">
        <f>((Таблица2[[#This Row],[Годовой доход]]-AVERAGE(G:G)))/STDEV(G:G)</f>
        <v>0.12414959981626426</v>
      </c>
      <c r="Y790" s="38">
        <f>(Таблица2[[#This Row],[Годовой доход]]-AVERAGE(G:G))/STDEV(G:G)</f>
        <v>0.12414959981626426</v>
      </c>
      <c r="Z790" s="38">
        <f>(Таблица2[[#This Row],[Текущий баланс кредитов]]-AVERAGE(P:P))/STDEV(P:P)</f>
        <v>3.3844341452524178E-2</v>
      </c>
      <c r="AA790" s="38">
        <f>(Таблица2[[#This Row],[Максимальный выданный кредит]]-AVERAGE(Q:Q))/STDEV(Q:Q)</f>
        <v>-7.2942149535360254E-2</v>
      </c>
    </row>
    <row r="791" spans="1:27" x14ac:dyDescent="0.2">
      <c r="A791" s="7">
        <v>1181</v>
      </c>
      <c r="B791" s="7" t="s">
        <v>1089</v>
      </c>
      <c r="C791" s="7" t="s">
        <v>34</v>
      </c>
      <c r="D791" s="18">
        <v>55946</v>
      </c>
      <c r="E791" s="7" t="s">
        <v>17</v>
      </c>
      <c r="F791" s="7">
        <v>727</v>
      </c>
      <c r="G791" s="19">
        <v>501771</v>
      </c>
      <c r="H791" s="7" t="s">
        <v>42</v>
      </c>
      <c r="I791" s="7" t="s">
        <v>32</v>
      </c>
      <c r="J791" s="7" t="s">
        <v>23</v>
      </c>
      <c r="K791" s="20">
        <v>8655.4500000000007</v>
      </c>
      <c r="L791">
        <v>14.4</v>
      </c>
      <c r="M791" s="7"/>
      <c r="N791" s="7">
        <v>6</v>
      </c>
      <c r="O791" s="7">
        <v>0</v>
      </c>
      <c r="P791" s="7">
        <v>40432</v>
      </c>
      <c r="Q791" s="7">
        <v>212828</v>
      </c>
      <c r="R791" s="8">
        <f>(Таблица2[[#This Row],[Кредитный рейтинг]]-MIN(F:F))/(MAX(F:F)-MIN(F:F))</f>
        <v>0.8545454545454545</v>
      </c>
      <c r="S791">
        <f>(Таблица2[[#This Row],[Срок кредитной истории (лет)]]-MIN(L:L))/(MAX(L:L)-MIN(L:L))</f>
        <v>0.21710526315789475</v>
      </c>
      <c r="T791" s="8">
        <f>(Таблица2[[#This Row],[Срок с последнего нарушения кредитного договора (мес.)]]-MIN(M:M))/(MAX(M:M)-MIN(M:M))</f>
        <v>0</v>
      </c>
      <c r="U791">
        <f>(Таблица2[[#This Row],[Количество кредитных карт]]-MIN(N:N))/(MAX(N:N)-MIN(N:N))</f>
        <v>9.7560975609756101E-2</v>
      </c>
      <c r="V791" s="37">
        <f>(Таблица2[[#This Row],[Число нарушений кредитных договоров]]-MIN(O:O))/(MAX(O:O)-MIN(O:O))</f>
        <v>0</v>
      </c>
      <c r="W791" s="37">
        <f>((Таблица2[[#This Row],[Размер кредита]]-AVERAGE(D:D)))/STDEV(D:D)</f>
        <v>-1.3624431216578552</v>
      </c>
      <c r="X791" s="37">
        <f>((Таблица2[[#This Row],[Годовой доход]]-AVERAGE(G:G)))/STDEV(G:G)</f>
        <v>-1.0320736329431892</v>
      </c>
      <c r="Y791" s="38">
        <f>(Таблица2[[#This Row],[Годовой доход]]-AVERAGE(G:G))/STDEV(G:G)</f>
        <v>-1.0320736329431892</v>
      </c>
      <c r="Z791" s="38">
        <f>(Таблица2[[#This Row],[Текущий баланс кредитов]]-AVERAGE(P:P))/STDEV(P:P)</f>
        <v>-0.78875867052863946</v>
      </c>
      <c r="AA791" s="38">
        <f>(Таблица2[[#This Row],[Максимальный выданный кредит]]-AVERAGE(Q:Q))/STDEV(Q:Q)</f>
        <v>-0.12366576748313188</v>
      </c>
    </row>
    <row r="792" spans="1:27" x14ac:dyDescent="0.2">
      <c r="A792" s="7">
        <v>1182</v>
      </c>
      <c r="B792" s="7" t="s">
        <v>1090</v>
      </c>
      <c r="C792" s="7" t="s">
        <v>16</v>
      </c>
      <c r="D792" s="18">
        <v>272646</v>
      </c>
      <c r="E792" s="7" t="s">
        <v>17</v>
      </c>
      <c r="F792" s="7">
        <v>744</v>
      </c>
      <c r="G792" s="19">
        <v>1506928</v>
      </c>
      <c r="H792" s="7" t="s">
        <v>22</v>
      </c>
      <c r="I792" s="7" t="s">
        <v>19</v>
      </c>
      <c r="J792" s="7" t="s">
        <v>23</v>
      </c>
      <c r="K792" s="20">
        <v>26120.06</v>
      </c>
      <c r="L792">
        <v>28.9</v>
      </c>
      <c r="M792" s="7">
        <v>40</v>
      </c>
      <c r="N792" s="7">
        <v>10</v>
      </c>
      <c r="O792" s="7">
        <v>0</v>
      </c>
      <c r="P792" s="7">
        <v>965903</v>
      </c>
      <c r="Q792" s="7">
        <v>1686894</v>
      </c>
      <c r="R792" s="8">
        <f>(Таблица2[[#This Row],[Кредитный рейтинг]]-MIN(F:F))/(MAX(F:F)-MIN(F:F))</f>
        <v>0.95757575757575752</v>
      </c>
      <c r="S792">
        <f>(Таблица2[[#This Row],[Срок кредитной истории (лет)]]-MIN(L:L))/(MAX(L:L)-MIN(L:L))</f>
        <v>0.53508771929824561</v>
      </c>
      <c r="T792" s="8">
        <f>(Таблица2[[#This Row],[Срок с последнего нарушения кредитного договора (мес.)]]-MIN(M:M))/(MAX(M:M)-MIN(M:M))</f>
        <v>0.48780487804878048</v>
      </c>
      <c r="U792">
        <f>(Таблица2[[#This Row],[Количество кредитных карт]]-MIN(N:N))/(MAX(N:N)-MIN(N:N))</f>
        <v>0.1951219512195122</v>
      </c>
      <c r="V792" s="37">
        <f>(Таблица2[[#This Row],[Число нарушений кредитных договоров]]-MIN(O:O))/(MAX(O:O)-MIN(O:O))</f>
        <v>0</v>
      </c>
      <c r="W792" s="37">
        <f>((Таблица2[[#This Row],[Размер кредита]]-AVERAGE(D:D)))/STDEV(D:D)</f>
        <v>-0.20405780012913682</v>
      </c>
      <c r="X792" s="37">
        <f>((Таблица2[[#This Row],[Годовой доход]]-AVERAGE(G:G)))/STDEV(G:G)</f>
        <v>0.18645454910935008</v>
      </c>
      <c r="Y792" s="38">
        <f>(Таблица2[[#This Row],[Годовой доход]]-AVERAGE(G:G))/STDEV(G:G)</f>
        <v>0.18645454910935008</v>
      </c>
      <c r="Z792" s="38">
        <f>(Таблица2[[#This Row],[Текущий баланс кредитов]]-AVERAGE(P:P))/STDEV(P:P)</f>
        <v>2.3592748076761452</v>
      </c>
      <c r="AA792" s="38">
        <f>(Таблица2[[#This Row],[Максимальный выданный кредит]]-AVERAGE(Q:Q))/STDEV(Q:Q)</f>
        <v>0.24470997209572598</v>
      </c>
    </row>
    <row r="793" spans="1:27" x14ac:dyDescent="0.2">
      <c r="A793" s="8">
        <v>1183</v>
      </c>
      <c r="B793" s="8" t="s">
        <v>1091</v>
      </c>
      <c r="C793" s="8" t="s">
        <v>16</v>
      </c>
      <c r="D793" s="21">
        <v>725406</v>
      </c>
      <c r="E793" s="8" t="s">
        <v>28</v>
      </c>
      <c r="F793" s="8">
        <v>724</v>
      </c>
      <c r="G793" s="22">
        <v>2432000</v>
      </c>
      <c r="H793" s="8" t="s">
        <v>53</v>
      </c>
      <c r="I793" s="8" t="s">
        <v>19</v>
      </c>
      <c r="J793" s="8" t="s">
        <v>23</v>
      </c>
      <c r="K793" s="23">
        <v>36480</v>
      </c>
      <c r="L793">
        <v>29.9</v>
      </c>
      <c r="M793" s="8"/>
      <c r="N793" s="8">
        <v>9</v>
      </c>
      <c r="O793" s="8">
        <v>0</v>
      </c>
      <c r="P793" s="8">
        <v>411331</v>
      </c>
      <c r="Q793" s="8">
        <v>862840</v>
      </c>
      <c r="R793" s="8">
        <f>(Таблица2[[#This Row],[Кредитный рейтинг]]-MIN(F:F))/(MAX(F:F)-MIN(F:F))</f>
        <v>0.83636363636363631</v>
      </c>
      <c r="S793">
        <f>(Таблица2[[#This Row],[Срок кредитной истории (лет)]]-MIN(L:L))/(MAX(L:L)-MIN(L:L))</f>
        <v>0.55701754385964908</v>
      </c>
      <c r="T793" s="8">
        <f>(Таблица2[[#This Row],[Срок с последнего нарушения кредитного договора (мес.)]]-MIN(M:M))/(MAX(M:M)-MIN(M:M))</f>
        <v>0</v>
      </c>
      <c r="U793">
        <f>(Таблица2[[#This Row],[Количество кредитных карт]]-MIN(N:N))/(MAX(N:N)-MIN(N:N))</f>
        <v>0.17073170731707318</v>
      </c>
      <c r="V793" s="37">
        <f>(Таблица2[[#This Row],[Число нарушений кредитных договоров]]-MIN(O:O))/(MAX(O:O)-MIN(O:O))</f>
        <v>0</v>
      </c>
      <c r="W793" s="37">
        <f>((Таблица2[[#This Row],[Размер кредита]]-AVERAGE(D:D)))/STDEV(D:D)</f>
        <v>2.2162031051562461</v>
      </c>
      <c r="X793" s="37">
        <f>((Таблица2[[#This Row],[Годовой доход]]-AVERAGE(G:G)))/STDEV(G:G)</f>
        <v>1.3078975698789479</v>
      </c>
      <c r="Y793" s="38">
        <f>(Таблица2[[#This Row],[Годовой доход]]-AVERAGE(G:G))/STDEV(G:G)</f>
        <v>1.3078975698789479</v>
      </c>
      <c r="Z793" s="38">
        <f>(Таблица2[[#This Row],[Текущий баланс кредитов]]-AVERAGE(P:P))/STDEV(P:P)</f>
        <v>0.47287186033907702</v>
      </c>
      <c r="AA793" s="38">
        <f>(Таблица2[[#This Row],[Максимальный выданный кредит]]-AVERAGE(Q:Q))/STDEV(Q:Q)</f>
        <v>3.8775162051320818E-2</v>
      </c>
    </row>
    <row r="794" spans="1:27" x14ac:dyDescent="0.2">
      <c r="A794" s="7">
        <v>1184</v>
      </c>
      <c r="B794" s="7" t="s">
        <v>1092</v>
      </c>
      <c r="C794" s="7" t="s">
        <v>16</v>
      </c>
      <c r="D794" s="18">
        <v>129844</v>
      </c>
      <c r="E794" s="7" t="s">
        <v>17</v>
      </c>
      <c r="F794" s="7">
        <v>735</v>
      </c>
      <c r="G794" s="19">
        <v>2990144</v>
      </c>
      <c r="H794" s="7" t="s">
        <v>22</v>
      </c>
      <c r="I794" s="7" t="s">
        <v>19</v>
      </c>
      <c r="J794" s="7" t="s">
        <v>78</v>
      </c>
      <c r="K794" s="20">
        <v>33888.21</v>
      </c>
      <c r="L794">
        <v>11.4</v>
      </c>
      <c r="M794" s="7">
        <v>16</v>
      </c>
      <c r="N794" s="7">
        <v>9</v>
      </c>
      <c r="O794" s="7">
        <v>0</v>
      </c>
      <c r="P794" s="7">
        <v>391400</v>
      </c>
      <c r="Q794" s="7">
        <v>538868</v>
      </c>
      <c r="R794" s="8">
        <f>(Таблица2[[#This Row],[Кредитный рейтинг]]-MIN(F:F))/(MAX(F:F)-MIN(F:F))</f>
        <v>0.90303030303030307</v>
      </c>
      <c r="S794">
        <f>(Таблица2[[#This Row],[Срок кредитной истории (лет)]]-MIN(L:L))/(MAX(L:L)-MIN(L:L))</f>
        <v>0.15131578947368421</v>
      </c>
      <c r="T794" s="8">
        <f>(Таблица2[[#This Row],[Срок с последнего нарушения кредитного договора (мес.)]]-MIN(M:M))/(MAX(M:M)-MIN(M:M))</f>
        <v>0.1951219512195122</v>
      </c>
      <c r="U794">
        <f>(Таблица2[[#This Row],[Количество кредитных карт]]-MIN(N:N))/(MAX(N:N)-MIN(N:N))</f>
        <v>0.17073170731707318</v>
      </c>
      <c r="V794" s="37">
        <f>(Таблица2[[#This Row],[Число нарушений кредитных договоров]]-MIN(O:O))/(MAX(O:O)-MIN(O:O))</f>
        <v>0</v>
      </c>
      <c r="W794" s="37">
        <f>((Таблица2[[#This Row],[Размер кредита]]-AVERAGE(D:D)))/STDEV(D:D)</f>
        <v>-0.96741608663095513</v>
      </c>
      <c r="X794" s="37">
        <f>((Таблица2[[#This Row],[Годовой доход]]-AVERAGE(G:G)))/STDEV(G:G)</f>
        <v>1.9845224092259679</v>
      </c>
      <c r="Y794" s="38">
        <f>(Таблица2[[#This Row],[Годовой доход]]-AVERAGE(G:G))/STDEV(G:G)</f>
        <v>1.9845224092259679</v>
      </c>
      <c r="Z794" s="38">
        <f>(Таблица2[[#This Row],[Текущий баланс кредитов]]-AVERAGE(P:P))/STDEV(P:P)</f>
        <v>0.40507561901536232</v>
      </c>
      <c r="AA794" s="38">
        <f>(Таблица2[[#This Row],[Максимальный выданный кредит]]-AVERAGE(Q:Q))/STDEV(Q:Q)</f>
        <v>-4.2186901453869413E-2</v>
      </c>
    </row>
    <row r="795" spans="1:27" x14ac:dyDescent="0.2">
      <c r="A795" s="7">
        <v>1185</v>
      </c>
      <c r="B795" s="7" t="s">
        <v>1093</v>
      </c>
      <c r="C795" s="7" t="s">
        <v>16</v>
      </c>
      <c r="D795" s="18">
        <v>612304</v>
      </c>
      <c r="E795" s="7" t="s">
        <v>17</v>
      </c>
      <c r="F795" s="7">
        <v>747</v>
      </c>
      <c r="G795" s="19">
        <v>1794170</v>
      </c>
      <c r="H795" s="7" t="s">
        <v>49</v>
      </c>
      <c r="I795" s="7" t="s">
        <v>19</v>
      </c>
      <c r="J795" s="7" t="s">
        <v>23</v>
      </c>
      <c r="K795" s="20">
        <v>14248.67</v>
      </c>
      <c r="L795">
        <v>12.1</v>
      </c>
      <c r="M795" s="7">
        <v>24</v>
      </c>
      <c r="N795" s="7">
        <v>9</v>
      </c>
      <c r="O795" s="7">
        <v>0</v>
      </c>
      <c r="P795" s="7">
        <v>510720</v>
      </c>
      <c r="Q795" s="7">
        <v>1411344</v>
      </c>
      <c r="R795" s="8">
        <f>(Таблица2[[#This Row],[Кредитный рейтинг]]-MIN(F:F))/(MAX(F:F)-MIN(F:F))</f>
        <v>0.97575757575757571</v>
      </c>
      <c r="S795">
        <f>(Таблица2[[#This Row],[Срок кредитной истории (лет)]]-MIN(L:L))/(MAX(L:L)-MIN(L:L))</f>
        <v>0.16666666666666666</v>
      </c>
      <c r="T795" s="8">
        <f>(Таблица2[[#This Row],[Срок с последнего нарушения кредитного договора (мес.)]]-MIN(M:M))/(MAX(M:M)-MIN(M:M))</f>
        <v>0.29268292682926828</v>
      </c>
      <c r="U795">
        <f>(Таблица2[[#This Row],[Количество кредитных карт]]-MIN(N:N))/(MAX(N:N)-MIN(N:N))</f>
        <v>0.17073170731707318</v>
      </c>
      <c r="V795" s="37">
        <f>(Таблица2[[#This Row],[Число нарушений кредитных договоров]]-MIN(O:O))/(MAX(O:O)-MIN(O:O))</f>
        <v>0</v>
      </c>
      <c r="W795" s="37">
        <f>((Таблица2[[#This Row],[Размер кредита]]-AVERAGE(D:D)))/STDEV(D:D)</f>
        <v>1.6116082891177548</v>
      </c>
      <c r="X795" s="37">
        <f>((Таблица2[[#This Row],[Годовой доход]]-AVERAGE(G:G)))/STDEV(G:G)</f>
        <v>0.53467126756142824</v>
      </c>
      <c r="Y795" s="38">
        <f>(Таблица2[[#This Row],[Годовой доход]]-AVERAGE(G:G))/STDEV(G:G)</f>
        <v>0.53467126756142824</v>
      </c>
      <c r="Z795" s="38">
        <f>(Таблица2[[#This Row],[Текущий баланс кредитов]]-AVERAGE(P:P))/STDEV(P:P)</f>
        <v>0.81094825534799175</v>
      </c>
      <c r="AA795" s="38">
        <f>(Таблица2[[#This Row],[Максимальный выданный кредит]]-AVERAGE(Q:Q))/STDEV(Q:Q)</f>
        <v>0.17584878471269544</v>
      </c>
    </row>
    <row r="796" spans="1:27" x14ac:dyDescent="0.2">
      <c r="A796" s="7">
        <v>1186</v>
      </c>
      <c r="B796" s="7" t="s">
        <v>1094</v>
      </c>
      <c r="C796" s="7" t="s">
        <v>16</v>
      </c>
      <c r="D796" s="18">
        <v>257400</v>
      </c>
      <c r="E796" s="7" t="s">
        <v>17</v>
      </c>
      <c r="F796" s="7">
        <v>720</v>
      </c>
      <c r="G796" s="19">
        <v>703950</v>
      </c>
      <c r="H796" s="7" t="s">
        <v>29</v>
      </c>
      <c r="I796" s="7" t="s">
        <v>32</v>
      </c>
      <c r="J796" s="7" t="s">
        <v>78</v>
      </c>
      <c r="K796" s="20">
        <v>3132.53</v>
      </c>
      <c r="L796">
        <v>15.2</v>
      </c>
      <c r="M796" s="7"/>
      <c r="N796" s="7">
        <v>5</v>
      </c>
      <c r="O796" s="7">
        <v>0</v>
      </c>
      <c r="P796" s="7">
        <v>93233</v>
      </c>
      <c r="Q796" s="7">
        <v>175824</v>
      </c>
      <c r="R796" s="8">
        <f>(Таблица2[[#This Row],[Кредитный рейтинг]]-MIN(F:F))/(MAX(F:F)-MIN(F:F))</f>
        <v>0.81212121212121213</v>
      </c>
      <c r="S796">
        <f>(Таблица2[[#This Row],[Срок кредитной истории (лет)]]-MIN(L:L))/(MAX(L:L)-MIN(L:L))</f>
        <v>0.23464912280701752</v>
      </c>
      <c r="T796" s="8">
        <f>(Таблица2[[#This Row],[Срок с последнего нарушения кредитного договора (мес.)]]-MIN(M:M))/(MAX(M:M)-MIN(M:M))</f>
        <v>0</v>
      </c>
      <c r="U796">
        <f>(Таблица2[[#This Row],[Количество кредитных карт]]-MIN(N:N))/(MAX(N:N)-MIN(N:N))</f>
        <v>7.3170731707317069E-2</v>
      </c>
      <c r="V796" s="37">
        <f>(Таблица2[[#This Row],[Число нарушений кредитных договоров]]-MIN(O:O))/(MAX(O:O)-MIN(O:O))</f>
        <v>0</v>
      </c>
      <c r="W796" s="37">
        <f>((Таблица2[[#This Row],[Размер кредита]]-AVERAGE(D:D)))/STDEV(D:D)</f>
        <v>-0.28555638163364461</v>
      </c>
      <c r="X796" s="37">
        <f>((Таблица2[[#This Row],[Годовой доход]]-AVERAGE(G:G)))/STDEV(G:G)</f>
        <v>-0.78697678805308713</v>
      </c>
      <c r="Y796" s="38">
        <f>(Таблица2[[#This Row],[Годовой доход]]-AVERAGE(G:G))/STDEV(G:G)</f>
        <v>-0.78697678805308713</v>
      </c>
      <c r="Z796" s="38">
        <f>(Таблица2[[#This Row],[Текущий баланс кредитов]]-AVERAGE(P:P))/STDEV(P:P)</f>
        <v>-0.60915356601138193</v>
      </c>
      <c r="AA796" s="38">
        <f>(Таблица2[[#This Row],[Максимальный выданный кредит]]-AVERAGE(Q:Q))/STDEV(Q:Q)</f>
        <v>-0.13291323392450971</v>
      </c>
    </row>
    <row r="797" spans="1:27" x14ac:dyDescent="0.2">
      <c r="A797" s="7">
        <v>1188</v>
      </c>
      <c r="B797" s="7" t="s">
        <v>1095</v>
      </c>
      <c r="C797" s="7" t="s">
        <v>34</v>
      </c>
      <c r="D797" s="18">
        <v>279488</v>
      </c>
      <c r="E797" s="7" t="s">
        <v>17</v>
      </c>
      <c r="F797" s="7">
        <v>700</v>
      </c>
      <c r="G797" s="19">
        <v>626373</v>
      </c>
      <c r="H797" s="7" t="s">
        <v>29</v>
      </c>
      <c r="I797" s="7" t="s">
        <v>32</v>
      </c>
      <c r="J797" s="7" t="s">
        <v>23</v>
      </c>
      <c r="K797" s="20">
        <v>6837.91</v>
      </c>
      <c r="L797">
        <v>16</v>
      </c>
      <c r="M797" s="7">
        <v>60</v>
      </c>
      <c r="N797" s="7">
        <v>9</v>
      </c>
      <c r="O797" s="7">
        <v>0</v>
      </c>
      <c r="P797" s="7">
        <v>235239</v>
      </c>
      <c r="Q797" s="7">
        <v>315986</v>
      </c>
      <c r="R797" s="8">
        <f>(Таблица2[[#This Row],[Кредитный рейтинг]]-MIN(F:F))/(MAX(F:F)-MIN(F:F))</f>
        <v>0.69090909090909092</v>
      </c>
      <c r="S797">
        <f>(Таблица2[[#This Row],[Срок кредитной истории (лет)]]-MIN(L:L))/(MAX(L:L)-MIN(L:L))</f>
        <v>0.25219298245614036</v>
      </c>
      <c r="T797" s="8">
        <f>(Таблица2[[#This Row],[Срок с последнего нарушения кредитного договора (мес.)]]-MIN(M:M))/(MAX(M:M)-MIN(M:M))</f>
        <v>0.73170731707317072</v>
      </c>
      <c r="U797">
        <f>(Таблица2[[#This Row],[Количество кредитных карт]]-MIN(N:N))/(MAX(N:N)-MIN(N:N))</f>
        <v>0.17073170731707318</v>
      </c>
      <c r="V797" s="37">
        <f>(Таблица2[[#This Row],[Число нарушений кредитных договоров]]-MIN(O:O))/(MAX(O:O)-MIN(O:O))</f>
        <v>0</v>
      </c>
      <c r="W797" s="37">
        <f>((Таблица2[[#This Row],[Размер кредита]]-AVERAGE(D:D)))/STDEV(D:D)</f>
        <v>-0.16748340063721484</v>
      </c>
      <c r="X797" s="37">
        <f>((Таблица2[[#This Row],[Годовой доход]]-AVERAGE(G:G)))/STDEV(G:G)</f>
        <v>-0.88102155994353792</v>
      </c>
      <c r="Y797" s="38">
        <f>(Таблица2[[#This Row],[Годовой доход]]-AVERAGE(G:G))/STDEV(G:G)</f>
        <v>-0.88102155994353792</v>
      </c>
      <c r="Z797" s="38">
        <f>(Таблица2[[#This Row],[Текущий баланс кредитов]]-AVERAGE(P:P))/STDEV(P:P)</f>
        <v>-0.12611342525500097</v>
      </c>
      <c r="AA797" s="38">
        <f>(Таблица2[[#This Row],[Максимальный выданный кредит]]-AVERAGE(Q:Q))/STDEV(Q:Q)</f>
        <v>-9.7886118170634459E-2</v>
      </c>
    </row>
    <row r="798" spans="1:27" x14ac:dyDescent="0.2">
      <c r="A798" s="8">
        <v>1189</v>
      </c>
      <c r="B798" s="8" t="s">
        <v>1096</v>
      </c>
      <c r="C798" s="8" t="s">
        <v>34</v>
      </c>
      <c r="D798" s="21">
        <v>485408</v>
      </c>
      <c r="E798" s="8" t="s">
        <v>17</v>
      </c>
      <c r="F798" s="8">
        <v>721</v>
      </c>
      <c r="G798" s="22">
        <v>3601412</v>
      </c>
      <c r="H798" s="8" t="s">
        <v>49</v>
      </c>
      <c r="I798" s="8" t="s">
        <v>32</v>
      </c>
      <c r="J798" s="8" t="s">
        <v>1699</v>
      </c>
      <c r="K798" s="23">
        <v>24789.68</v>
      </c>
      <c r="L798">
        <v>14</v>
      </c>
      <c r="M798" s="8"/>
      <c r="N798" s="8">
        <v>3</v>
      </c>
      <c r="O798" s="8">
        <v>0</v>
      </c>
      <c r="P798" s="8">
        <v>296609</v>
      </c>
      <c r="Q798" s="8">
        <v>364210</v>
      </c>
      <c r="R798" s="8">
        <f>(Таблица2[[#This Row],[Кредитный рейтинг]]-MIN(F:F))/(MAX(F:F)-MIN(F:F))</f>
        <v>0.81818181818181823</v>
      </c>
      <c r="S798">
        <f>(Таблица2[[#This Row],[Срок кредитной истории (лет)]]-MIN(L:L))/(MAX(L:L)-MIN(L:L))</f>
        <v>0.20833333333333331</v>
      </c>
      <c r="T798" s="8">
        <f>(Таблица2[[#This Row],[Срок с последнего нарушения кредитного договора (мес.)]]-MIN(M:M))/(MAX(M:M)-MIN(M:M))</f>
        <v>0</v>
      </c>
      <c r="U798">
        <f>(Таблица2[[#This Row],[Количество кредитных карт]]-MIN(N:N))/(MAX(N:N)-MIN(N:N))</f>
        <v>2.4390243902439025E-2</v>
      </c>
      <c r="V798" s="37">
        <f>(Таблица2[[#This Row],[Число нарушений кредитных договоров]]-MIN(O:O))/(MAX(O:O)-MIN(O:O))</f>
        <v>0</v>
      </c>
      <c r="W798" s="37">
        <f>((Таблица2[[#This Row],[Размер кредита]]-AVERAGE(D:D)))/STDEV(D:D)</f>
        <v>0.93327666124185149</v>
      </c>
      <c r="X798" s="37">
        <f>((Таблица2[[#This Row],[Годовой доход]]-AVERAGE(G:G)))/STDEV(G:G)</f>
        <v>2.725548223886654</v>
      </c>
      <c r="Y798" s="38">
        <f>(Таблица2[[#This Row],[Годовой доход]]-AVERAGE(G:G))/STDEV(G:G)</f>
        <v>2.725548223886654</v>
      </c>
      <c r="Z798" s="38">
        <f>(Таблица2[[#This Row],[Текущий баланс кредитов]]-AVERAGE(P:P))/STDEV(P:P)</f>
        <v>8.2639538973405591E-2</v>
      </c>
      <c r="AA798" s="38">
        <f>(Таблица2[[#This Row],[Максимальный выданный кредит]]-AVERAGE(Q:Q))/STDEV(Q:Q)</f>
        <v>-8.5834723141205091E-2</v>
      </c>
    </row>
    <row r="799" spans="1:27" x14ac:dyDescent="0.2">
      <c r="A799" s="7">
        <v>1190</v>
      </c>
      <c r="B799" s="7" t="s">
        <v>1097</v>
      </c>
      <c r="C799" s="7" t="s">
        <v>34</v>
      </c>
      <c r="D799" s="18">
        <v>324368</v>
      </c>
      <c r="E799" s="7" t="s">
        <v>17</v>
      </c>
      <c r="F799" s="7">
        <v>741</v>
      </c>
      <c r="G799" s="19">
        <v>1792802</v>
      </c>
      <c r="H799" s="7" t="s">
        <v>49</v>
      </c>
      <c r="I799" s="7" t="s">
        <v>32</v>
      </c>
      <c r="J799" s="7" t="s">
        <v>23</v>
      </c>
      <c r="K799" s="20">
        <v>6797.82</v>
      </c>
      <c r="L799">
        <v>17.8</v>
      </c>
      <c r="M799" s="7">
        <v>41</v>
      </c>
      <c r="N799" s="7">
        <v>7</v>
      </c>
      <c r="O799" s="7">
        <v>0</v>
      </c>
      <c r="P799" s="7">
        <v>87381</v>
      </c>
      <c r="Q799" s="7">
        <v>346500</v>
      </c>
      <c r="R799" s="8">
        <f>(Таблица2[[#This Row],[Кредитный рейтинг]]-MIN(F:F))/(MAX(F:F)-MIN(F:F))</f>
        <v>0.93939393939393945</v>
      </c>
      <c r="S799">
        <f>(Таблица2[[#This Row],[Срок кредитной истории (лет)]]-MIN(L:L))/(MAX(L:L)-MIN(L:L))</f>
        <v>0.29166666666666669</v>
      </c>
      <c r="T799" s="8">
        <f>(Таблица2[[#This Row],[Срок с последнего нарушения кредитного договора (мес.)]]-MIN(M:M))/(MAX(M:M)-MIN(M:M))</f>
        <v>0.5</v>
      </c>
      <c r="U799">
        <f>(Таблица2[[#This Row],[Количество кредитных карт]]-MIN(N:N))/(MAX(N:N)-MIN(N:N))</f>
        <v>0.12195121951219512</v>
      </c>
      <c r="V799" s="37">
        <f>(Таблица2[[#This Row],[Число нарушений кредитных договоров]]-MIN(O:O))/(MAX(O:O)-MIN(O:O))</f>
        <v>0</v>
      </c>
      <c r="W799" s="37">
        <f>((Таблица2[[#This Row],[Размер кредита]]-AVERAGE(D:D)))/STDEV(D:D)</f>
        <v>7.2425843618479091E-2</v>
      </c>
      <c r="X799" s="37">
        <f>((Таблица2[[#This Row],[Годовой доход]]-AVERAGE(G:G)))/STDEV(G:G)</f>
        <v>0.53301287334734238</v>
      </c>
      <c r="Y799" s="38">
        <f>(Таблица2[[#This Row],[Годовой доход]]-AVERAGE(G:G))/STDEV(G:G)</f>
        <v>0.53301287334734238</v>
      </c>
      <c r="Z799" s="38">
        <f>(Таблица2[[#This Row],[Текущий баланс кредитов]]-AVERAGE(P:P))/STDEV(P:P)</f>
        <v>-0.62905942142387394</v>
      </c>
      <c r="AA799" s="38">
        <f>(Таблица2[[#This Row],[Максимальный выданный кредит]]-AVERAGE(Q:Q))/STDEV(Q:Q)</f>
        <v>-9.0260531990972726E-2</v>
      </c>
    </row>
    <row r="800" spans="1:27" x14ac:dyDescent="0.2">
      <c r="A800" s="8">
        <v>1194</v>
      </c>
      <c r="B800" s="8" t="s">
        <v>1098</v>
      </c>
      <c r="C800" s="8" t="s">
        <v>16</v>
      </c>
      <c r="D800" s="21">
        <v>605836</v>
      </c>
      <c r="E800" s="8" t="s">
        <v>17</v>
      </c>
      <c r="F800" s="8">
        <v>746</v>
      </c>
      <c r="G800" s="22">
        <v>1950863</v>
      </c>
      <c r="H800" s="8" t="s">
        <v>22</v>
      </c>
      <c r="I800" s="8" t="s">
        <v>19</v>
      </c>
      <c r="J800" s="8" t="s">
        <v>23</v>
      </c>
      <c r="K800" s="23">
        <v>39505.18</v>
      </c>
      <c r="L800">
        <v>12.2</v>
      </c>
      <c r="M800" s="8"/>
      <c r="N800" s="8">
        <v>10</v>
      </c>
      <c r="O800" s="8">
        <v>0</v>
      </c>
      <c r="P800" s="8">
        <v>972154</v>
      </c>
      <c r="Q800" s="8">
        <v>1437612</v>
      </c>
      <c r="R800" s="8">
        <f>(Таблица2[[#This Row],[Кредитный рейтинг]]-MIN(F:F))/(MAX(F:F)-MIN(F:F))</f>
        <v>0.96969696969696972</v>
      </c>
      <c r="S800">
        <f>(Таблица2[[#This Row],[Срок кредитной истории (лет)]]-MIN(L:L))/(MAX(L:L)-MIN(L:L))</f>
        <v>0.16885964912280699</v>
      </c>
      <c r="T800" s="8">
        <f>(Таблица2[[#This Row],[Срок с последнего нарушения кредитного договора (мес.)]]-MIN(M:M))/(MAX(M:M)-MIN(M:M))</f>
        <v>0</v>
      </c>
      <c r="U800">
        <f>(Таблица2[[#This Row],[Количество кредитных карт]]-MIN(N:N))/(MAX(N:N)-MIN(N:N))</f>
        <v>0.1951219512195122</v>
      </c>
      <c r="V800" s="37">
        <f>(Таблица2[[#This Row],[Число нарушений кредитных договоров]]-MIN(O:O))/(MAX(O:O)-MIN(O:O))</f>
        <v>0</v>
      </c>
      <c r="W800" s="37">
        <f>((Таблица2[[#This Row],[Размер кредита]]-AVERAGE(D:D)))/STDEV(D:D)</f>
        <v>1.5770331333279635</v>
      </c>
      <c r="X800" s="37">
        <f>((Таблица2[[#This Row],[Годовой доход]]-AVERAGE(G:G)))/STDEV(G:G)</f>
        <v>0.72462650483317637</v>
      </c>
      <c r="Y800" s="38">
        <f>(Таблица2[[#This Row],[Годовой доход]]-AVERAGE(G:G))/STDEV(G:G)</f>
        <v>0.72462650483317637</v>
      </c>
      <c r="Z800" s="38">
        <f>(Таблица2[[#This Row],[Текущий баланс кредитов]]-AVERAGE(P:P))/STDEV(P:P)</f>
        <v>2.3805378805031254</v>
      </c>
      <c r="AA800" s="38">
        <f>(Таблица2[[#This Row],[Максимальный выданный кредит]]-AVERAGE(Q:Q))/STDEV(Q:Q)</f>
        <v>0.18241327634825141</v>
      </c>
    </row>
    <row r="801" spans="1:27" x14ac:dyDescent="0.2">
      <c r="A801" s="8">
        <v>1196</v>
      </c>
      <c r="B801" s="8" t="s">
        <v>1099</v>
      </c>
      <c r="C801" s="8" t="s">
        <v>16</v>
      </c>
      <c r="D801" s="21">
        <v>223168</v>
      </c>
      <c r="E801" s="8" t="s">
        <v>28</v>
      </c>
      <c r="F801" s="8">
        <v>705</v>
      </c>
      <c r="G801" s="22">
        <v>1252784</v>
      </c>
      <c r="H801" s="8" t="s">
        <v>55</v>
      </c>
      <c r="I801" s="8" t="s">
        <v>19</v>
      </c>
      <c r="J801" s="8" t="s">
        <v>1699</v>
      </c>
      <c r="K801" s="23">
        <v>20566.55</v>
      </c>
      <c r="L801">
        <v>22</v>
      </c>
      <c r="M801" s="8">
        <v>29</v>
      </c>
      <c r="N801" s="8">
        <v>26</v>
      </c>
      <c r="O801" s="8">
        <v>0</v>
      </c>
      <c r="P801" s="8">
        <v>236379</v>
      </c>
      <c r="Q801" s="8">
        <v>918434</v>
      </c>
      <c r="R801" s="8">
        <f>(Таблица2[[#This Row],[Кредитный рейтинг]]-MIN(F:F))/(MAX(F:F)-MIN(F:F))</f>
        <v>0.72121212121212119</v>
      </c>
      <c r="S801">
        <f>(Таблица2[[#This Row],[Срок кредитной истории (лет)]]-MIN(L:L))/(MAX(L:L)-MIN(L:L))</f>
        <v>0.38377192982456138</v>
      </c>
      <c r="T801" s="8">
        <f>(Таблица2[[#This Row],[Срок с последнего нарушения кредитного договора (мес.)]]-MIN(M:M))/(MAX(M:M)-MIN(M:M))</f>
        <v>0.35365853658536583</v>
      </c>
      <c r="U801">
        <f>(Таблица2[[#This Row],[Количество кредитных карт]]-MIN(N:N))/(MAX(N:N)-MIN(N:N))</f>
        <v>0.58536585365853655</v>
      </c>
      <c r="V801" s="37">
        <f>(Таблица2[[#This Row],[Число нарушений кредитных договоров]]-MIN(O:O))/(MAX(O:O)-MIN(O:O))</f>
        <v>0</v>
      </c>
      <c r="W801" s="37">
        <f>((Таблица2[[#This Row],[Размер кредита]]-AVERAGE(D:D)))/STDEV(D:D)</f>
        <v>-0.46854598166396805</v>
      </c>
      <c r="X801" s="37">
        <f>((Таблица2[[#This Row],[Годовой доход]]-AVERAGE(G:G)))/STDEV(G:G)</f>
        <v>-0.12163824266304026</v>
      </c>
      <c r="Y801" s="38">
        <f>(Таблица2[[#This Row],[Годовой доход]]-AVERAGE(G:G))/STDEV(G:G)</f>
        <v>-0.12163824266304026</v>
      </c>
      <c r="Z801" s="38">
        <f>(Таблица2[[#This Row],[Текущий баланс кредитов]]-AVERAGE(P:P))/STDEV(P:P)</f>
        <v>-0.12223566121360642</v>
      </c>
      <c r="AA801" s="38">
        <f>(Таблица2[[#This Row],[Максимальный выданный кредит]]-AVERAGE(Q:Q))/STDEV(Q:Q)</f>
        <v>5.2668353310156596E-2</v>
      </c>
    </row>
    <row r="802" spans="1:27" x14ac:dyDescent="0.2">
      <c r="A802" s="7">
        <v>1201</v>
      </c>
      <c r="B802" s="7" t="s">
        <v>1100</v>
      </c>
      <c r="C802" s="7" t="s">
        <v>34</v>
      </c>
      <c r="D802" s="18">
        <v>415910</v>
      </c>
      <c r="E802" s="7" t="s">
        <v>17</v>
      </c>
      <c r="F802" s="7">
        <v>693</v>
      </c>
      <c r="G802" s="19">
        <v>1126890</v>
      </c>
      <c r="H802" s="7" t="s">
        <v>79</v>
      </c>
      <c r="I802" s="7" t="s">
        <v>19</v>
      </c>
      <c r="J802" s="7" t="s">
        <v>20</v>
      </c>
      <c r="K802" s="20">
        <v>12301.93</v>
      </c>
      <c r="L802">
        <v>22</v>
      </c>
      <c r="M802" s="7">
        <v>17</v>
      </c>
      <c r="N802" s="7">
        <v>7</v>
      </c>
      <c r="O802" s="7">
        <v>0</v>
      </c>
      <c r="P802" s="7">
        <v>221635</v>
      </c>
      <c r="Q802" s="7">
        <v>263230</v>
      </c>
      <c r="R802" s="8">
        <f>(Таблица2[[#This Row],[Кредитный рейтинг]]-MIN(F:F))/(MAX(F:F)-MIN(F:F))</f>
        <v>0.64848484848484844</v>
      </c>
      <c r="S802">
        <f>(Таблица2[[#This Row],[Срок кредитной истории (лет)]]-MIN(L:L))/(MAX(L:L)-MIN(L:L))</f>
        <v>0.38377192982456138</v>
      </c>
      <c r="T802" s="8">
        <f>(Таблица2[[#This Row],[Срок с последнего нарушения кредитного договора (мес.)]]-MIN(M:M))/(MAX(M:M)-MIN(M:M))</f>
        <v>0.2073170731707317</v>
      </c>
      <c r="U802">
        <f>(Таблица2[[#This Row],[Количество кредитных карт]]-MIN(N:N))/(MAX(N:N)-MIN(N:N))</f>
        <v>0.12195121951219512</v>
      </c>
      <c r="V802" s="37">
        <f>(Таблица2[[#This Row],[Число нарушений кредитных договоров]]-MIN(O:O))/(MAX(O:O)-MIN(O:O))</f>
        <v>0</v>
      </c>
      <c r="W802" s="37">
        <f>((Таблица2[[#This Row],[Размер кредита]]-AVERAGE(D:D)))/STDEV(D:D)</f>
        <v>0.56177014035766659</v>
      </c>
      <c r="X802" s="37">
        <f>((Таблица2[[#This Row],[Годовой доход]]-AVERAGE(G:G)))/STDEV(G:G)</f>
        <v>-0.27425657686488375</v>
      </c>
      <c r="Y802" s="38">
        <f>(Таблица2[[#This Row],[Годовой доход]]-AVERAGE(G:G))/STDEV(G:G)</f>
        <v>-0.27425657686488375</v>
      </c>
      <c r="Z802" s="38">
        <f>(Таблица2[[#This Row],[Текущий баланс кредитов]]-AVERAGE(P:P))/STDEV(P:P)</f>
        <v>-0.17238807614897592</v>
      </c>
      <c r="AA802" s="38">
        <f>(Таблица2[[#This Row],[Максимальный выданный кредит]]-AVERAGE(Q:Q))/STDEV(Q:Q)</f>
        <v>-0.11107008043366898</v>
      </c>
    </row>
    <row r="803" spans="1:27" x14ac:dyDescent="0.2">
      <c r="A803" s="8">
        <v>1203</v>
      </c>
      <c r="B803" s="8" t="s">
        <v>1101</v>
      </c>
      <c r="C803" s="8" t="s">
        <v>16</v>
      </c>
      <c r="D803" s="21">
        <v>324060</v>
      </c>
      <c r="E803" s="8" t="s">
        <v>28</v>
      </c>
      <c r="F803" s="8">
        <v>683</v>
      </c>
      <c r="G803" s="22">
        <v>699656</v>
      </c>
      <c r="H803" s="8"/>
      <c r="I803" s="8" t="s">
        <v>25</v>
      </c>
      <c r="J803" s="8" t="s">
        <v>23</v>
      </c>
      <c r="K803" s="23">
        <v>15509.13</v>
      </c>
      <c r="L803">
        <v>20.8</v>
      </c>
      <c r="M803" s="8">
        <v>78</v>
      </c>
      <c r="N803" s="8">
        <v>9</v>
      </c>
      <c r="O803" s="8">
        <v>0</v>
      </c>
      <c r="P803" s="8">
        <v>247646</v>
      </c>
      <c r="Q803" s="8">
        <v>669966</v>
      </c>
      <c r="R803" s="8">
        <f>(Таблица2[[#This Row],[Кредитный рейтинг]]-MIN(F:F))/(MAX(F:F)-MIN(F:F))</f>
        <v>0.58787878787878789</v>
      </c>
      <c r="S803">
        <f>(Таблица2[[#This Row],[Срок кредитной истории (лет)]]-MIN(L:L))/(MAX(L:L)-MIN(L:L))</f>
        <v>0.35745614035087719</v>
      </c>
      <c r="T803" s="8">
        <f>(Таблица2[[#This Row],[Срок с последнего нарушения кредитного договора (мес.)]]-MIN(M:M))/(MAX(M:M)-MIN(M:M))</f>
        <v>0.95121951219512191</v>
      </c>
      <c r="U803">
        <f>(Таблица2[[#This Row],[Количество кредитных карт]]-MIN(N:N))/(MAX(N:N)-MIN(N:N))</f>
        <v>0.17073170731707318</v>
      </c>
      <c r="V803" s="37">
        <f>(Таблица2[[#This Row],[Число нарушений кредитных договоров]]-MIN(O:O))/(MAX(O:O)-MIN(O:O))</f>
        <v>0</v>
      </c>
      <c r="W803" s="37">
        <f>((Таблица2[[#This Row],[Размер кредита]]-AVERAGE(D:D)))/STDEV(D:D)</f>
        <v>7.0779407628489041E-2</v>
      </c>
      <c r="X803" s="37">
        <f>((Таблица2[[#This Row],[Годовой доход]]-AVERAGE(G:G)))/STDEV(G:G)</f>
        <v>-0.79218230322507877</v>
      </c>
      <c r="Y803" s="38">
        <f>(Таблица2[[#This Row],[Годовой доход]]-AVERAGE(G:G))/STDEV(G:G)</f>
        <v>-0.79218230322507877</v>
      </c>
      <c r="Z803" s="38">
        <f>(Таблица2[[#This Row],[Текущий баланс кредитов]]-AVERAGE(P:P))/STDEV(P:P)</f>
        <v>-8.3910426604490287E-2</v>
      </c>
      <c r="AA803" s="38">
        <f>(Таблица2[[#This Row],[Максимальный выданный кредит]]-AVERAGE(Q:Q))/STDEV(Q:Q)</f>
        <v>-9.4249201672044272E-3</v>
      </c>
    </row>
    <row r="804" spans="1:27" x14ac:dyDescent="0.2">
      <c r="A804" s="7">
        <v>1207</v>
      </c>
      <c r="B804" s="7" t="s">
        <v>1102</v>
      </c>
      <c r="C804" s="7" t="s">
        <v>16</v>
      </c>
      <c r="D804" s="18">
        <v>39006</v>
      </c>
      <c r="E804" s="7" t="s">
        <v>17</v>
      </c>
      <c r="F804" s="7">
        <v>717</v>
      </c>
      <c r="G804" s="19">
        <v>291992</v>
      </c>
      <c r="H804" s="7"/>
      <c r="I804" s="7" t="s">
        <v>32</v>
      </c>
      <c r="J804" s="7" t="s">
        <v>23</v>
      </c>
      <c r="K804" s="20">
        <v>6034.4</v>
      </c>
      <c r="L804">
        <v>18.3</v>
      </c>
      <c r="M804" s="7">
        <v>43</v>
      </c>
      <c r="N804" s="7">
        <v>8</v>
      </c>
      <c r="O804" s="7">
        <v>1</v>
      </c>
      <c r="P804" s="7">
        <v>27512</v>
      </c>
      <c r="Q804" s="7">
        <v>201630</v>
      </c>
      <c r="R804" s="8">
        <f>(Таблица2[[#This Row],[Кредитный рейтинг]]-MIN(F:F))/(MAX(F:F)-MIN(F:F))</f>
        <v>0.79393939393939394</v>
      </c>
      <c r="S804">
        <f>(Таблица2[[#This Row],[Срок кредитной истории (лет)]]-MIN(L:L))/(MAX(L:L)-MIN(L:L))</f>
        <v>0.30263157894736842</v>
      </c>
      <c r="T804" s="8">
        <f>(Таблица2[[#This Row],[Срок с последнего нарушения кредитного договора (мес.)]]-MIN(M:M))/(MAX(M:M)-MIN(M:M))</f>
        <v>0.52439024390243905</v>
      </c>
      <c r="U804">
        <f>(Таблица2[[#This Row],[Количество кредитных карт]]-MIN(N:N))/(MAX(N:N)-MIN(N:N))</f>
        <v>0.14634146341463414</v>
      </c>
      <c r="V804" s="37">
        <f>(Таблица2[[#This Row],[Число нарушений кредитных договоров]]-MIN(O:O))/(MAX(O:O)-MIN(O:O))</f>
        <v>0.14285714285714285</v>
      </c>
      <c r="W804" s="37">
        <f>((Таблица2[[#This Row],[Размер кредита]]-AVERAGE(D:D)))/STDEV(D:D)</f>
        <v>-1.4529971011073082</v>
      </c>
      <c r="X804" s="37">
        <f>((Таблица2[[#This Row],[Годовой доход]]-AVERAGE(G:G)))/STDEV(G:G)</f>
        <v>-1.2863837790226571</v>
      </c>
      <c r="Y804" s="38">
        <f>(Таблица2[[#This Row],[Годовой доход]]-AVERAGE(G:G))/STDEV(G:G)</f>
        <v>-1.2863837790226571</v>
      </c>
      <c r="Z804" s="38">
        <f>(Таблица2[[#This Row],[Текущий баланс кредитов]]-AVERAGE(P:P))/STDEV(P:P)</f>
        <v>-0.83270666299777774</v>
      </c>
      <c r="AA804" s="38">
        <f>(Таблица2[[#This Row],[Максимальный выданный кредит]]-AVERAGE(Q:Q))/STDEV(Q:Q)</f>
        <v>-0.12646419817199117</v>
      </c>
    </row>
    <row r="805" spans="1:27" x14ac:dyDescent="0.2">
      <c r="A805" s="7">
        <v>1210</v>
      </c>
      <c r="B805" s="7" t="s">
        <v>1103</v>
      </c>
      <c r="C805" s="7" t="s">
        <v>34</v>
      </c>
      <c r="D805" s="18">
        <v>232760</v>
      </c>
      <c r="E805" s="7" t="s">
        <v>17</v>
      </c>
      <c r="F805" s="7">
        <v>725</v>
      </c>
      <c r="G805" s="19">
        <v>654493</v>
      </c>
      <c r="H805" s="7" t="s">
        <v>22</v>
      </c>
      <c r="I805" s="7" t="s">
        <v>19</v>
      </c>
      <c r="J805" s="7" t="s">
        <v>23</v>
      </c>
      <c r="K805" s="20">
        <v>13526.1</v>
      </c>
      <c r="L805">
        <v>19.2</v>
      </c>
      <c r="M805" s="7">
        <v>51</v>
      </c>
      <c r="N805" s="7">
        <v>17</v>
      </c>
      <c r="O805" s="7">
        <v>0</v>
      </c>
      <c r="P805" s="7">
        <v>359195</v>
      </c>
      <c r="Q805" s="7">
        <v>938828</v>
      </c>
      <c r="R805" s="8">
        <f>(Таблица2[[#This Row],[Кредитный рейтинг]]-MIN(F:F))/(MAX(F:F)-MIN(F:F))</f>
        <v>0.84242424242424241</v>
      </c>
      <c r="S805">
        <f>(Таблица2[[#This Row],[Срок кредитной истории (лет)]]-MIN(L:L))/(MAX(L:L)-MIN(L:L))</f>
        <v>0.32236842105263153</v>
      </c>
      <c r="T805" s="8">
        <f>(Таблица2[[#This Row],[Срок с последнего нарушения кредитного договора (мес.)]]-MIN(M:M))/(MAX(M:M)-MIN(M:M))</f>
        <v>0.62195121951219512</v>
      </c>
      <c r="U805">
        <f>(Таблица2[[#This Row],[Количество кредитных карт]]-MIN(N:N))/(MAX(N:N)-MIN(N:N))</f>
        <v>0.36585365853658536</v>
      </c>
      <c r="V805" s="37">
        <f>(Таблица2[[#This Row],[Число нарушений кредитных договоров]]-MIN(O:O))/(MAX(O:O)-MIN(O:O))</f>
        <v>0</v>
      </c>
      <c r="W805" s="37">
        <f>((Таблица2[[#This Row],[Размер кредита]]-AVERAGE(D:D)))/STDEV(D:D)</f>
        <v>-0.41727126083284916</v>
      </c>
      <c r="X805" s="37">
        <f>((Таблица2[[#This Row],[Годовой доход]]-AVERAGE(G:G)))/STDEV(G:G)</f>
        <v>-0.84693234554288466</v>
      </c>
      <c r="Y805" s="38">
        <f>(Таблица2[[#This Row],[Годовой доход]]-AVERAGE(G:G))/STDEV(G:G)</f>
        <v>-0.84693234554288466</v>
      </c>
      <c r="Z805" s="38">
        <f>(Таблица2[[#This Row],[Текущий баланс кредитов]]-AVERAGE(P:P))/STDEV(P:P)</f>
        <v>0.29552878484596634</v>
      </c>
      <c r="AA805" s="38">
        <f>(Таблица2[[#This Row],[Максимальный выданный кредит]]-AVERAGE(Q:Q))/STDEV(Q:Q)</f>
        <v>5.7764905861379695E-2</v>
      </c>
    </row>
    <row r="806" spans="1:27" x14ac:dyDescent="0.2">
      <c r="A806" s="8">
        <v>1211</v>
      </c>
      <c r="B806" s="8" t="s">
        <v>1104</v>
      </c>
      <c r="C806" s="8" t="s">
        <v>16</v>
      </c>
      <c r="D806" s="21">
        <v>176528</v>
      </c>
      <c r="E806" s="8" t="s">
        <v>17</v>
      </c>
      <c r="F806" s="8">
        <v>702</v>
      </c>
      <c r="G806" s="22">
        <v>1010021</v>
      </c>
      <c r="H806" s="8" t="s">
        <v>29</v>
      </c>
      <c r="I806" s="8" t="s">
        <v>19</v>
      </c>
      <c r="J806" s="8" t="s">
        <v>23</v>
      </c>
      <c r="K806" s="23">
        <v>4957.4799999999996</v>
      </c>
      <c r="L806">
        <v>18</v>
      </c>
      <c r="M806" s="8"/>
      <c r="N806" s="8">
        <v>8</v>
      </c>
      <c r="O806" s="8">
        <v>0</v>
      </c>
      <c r="P806" s="8">
        <v>68096</v>
      </c>
      <c r="Q806" s="8">
        <v>463782</v>
      </c>
      <c r="R806" s="8">
        <f>(Таблица2[[#This Row],[Кредитный рейтинг]]-MIN(F:F))/(MAX(F:F)-MIN(F:F))</f>
        <v>0.70303030303030301</v>
      </c>
      <c r="S806">
        <f>(Таблица2[[#This Row],[Срок кредитной истории (лет)]]-MIN(L:L))/(MAX(L:L)-MIN(L:L))</f>
        <v>0.29605263157894735</v>
      </c>
      <c r="T806" s="8">
        <f>(Таблица2[[#This Row],[Срок с последнего нарушения кредитного договора (мес.)]]-MIN(M:M))/(MAX(M:M)-MIN(M:M))</f>
        <v>0</v>
      </c>
      <c r="U806">
        <f>(Таблица2[[#This Row],[Количество кредитных карт]]-MIN(N:N))/(MAX(N:N)-MIN(N:N))</f>
        <v>0.14634146341463414</v>
      </c>
      <c r="V806" s="37">
        <f>(Таблица2[[#This Row],[Число нарушений кредитных договоров]]-MIN(O:O))/(MAX(O:O)-MIN(O:O))</f>
        <v>0</v>
      </c>
      <c r="W806" s="37">
        <f>((Таблица2[[#This Row],[Размер кредита]]-AVERAGE(D:D)))/STDEV(D:D)</f>
        <v>-0.71786343157674803</v>
      </c>
      <c r="X806" s="37">
        <f>((Таблица2[[#This Row],[Годовой доход]]-AVERAGE(G:G)))/STDEV(G:G)</f>
        <v>-0.41593411590435542</v>
      </c>
      <c r="Y806" s="38">
        <f>(Таблица2[[#This Row],[Годовой доход]]-AVERAGE(G:G))/STDEV(G:G)</f>
        <v>-0.41593411590435542</v>
      </c>
      <c r="Z806" s="38">
        <f>(Таблица2[[#This Row],[Текущий баланс кредитов]]-AVERAGE(P:P))/STDEV(P:P)</f>
        <v>-0.69465826312413181</v>
      </c>
      <c r="AA806" s="38">
        <f>(Таблица2[[#This Row],[Максимальный выданный кредит]]-AVERAGE(Q:Q))/STDEV(Q:Q)</f>
        <v>-6.0951231397045717E-2</v>
      </c>
    </row>
    <row r="807" spans="1:27" x14ac:dyDescent="0.2">
      <c r="A807" s="7">
        <v>1212</v>
      </c>
      <c r="B807" s="7" t="s">
        <v>1105</v>
      </c>
      <c r="C807" s="7" t="s">
        <v>16</v>
      </c>
      <c r="D807" s="18">
        <v>338162</v>
      </c>
      <c r="E807" s="7" t="s">
        <v>17</v>
      </c>
      <c r="F807" s="7">
        <v>695</v>
      </c>
      <c r="G807" s="19">
        <v>753692</v>
      </c>
      <c r="H807" s="7" t="s">
        <v>79</v>
      </c>
      <c r="I807" s="7" t="s">
        <v>32</v>
      </c>
      <c r="J807" s="7" t="s">
        <v>23</v>
      </c>
      <c r="K807" s="20">
        <v>21040.6</v>
      </c>
      <c r="L807">
        <v>16.399999999999999</v>
      </c>
      <c r="M807" s="7"/>
      <c r="N807" s="7">
        <v>14</v>
      </c>
      <c r="O807" s="7">
        <v>0</v>
      </c>
      <c r="P807" s="7">
        <v>524533</v>
      </c>
      <c r="Q807" s="7">
        <v>654478</v>
      </c>
      <c r="R807" s="8">
        <f>(Таблица2[[#This Row],[Кредитный рейтинг]]-MIN(F:F))/(MAX(F:F)-MIN(F:F))</f>
        <v>0.66060606060606064</v>
      </c>
      <c r="S807">
        <f>(Таблица2[[#This Row],[Срок кредитной истории (лет)]]-MIN(L:L))/(MAX(L:L)-MIN(L:L))</f>
        <v>0.26096491228070173</v>
      </c>
      <c r="T807" s="8">
        <f>(Таблица2[[#This Row],[Срок с последнего нарушения кредитного договора (мес.)]]-MIN(M:M))/(MAX(M:M)-MIN(M:M))</f>
        <v>0</v>
      </c>
      <c r="U807">
        <f>(Таблица2[[#This Row],[Количество кредитных карт]]-MIN(N:N))/(MAX(N:N)-MIN(N:N))</f>
        <v>0.29268292682926828</v>
      </c>
      <c r="V807" s="37">
        <f>(Таблица2[[#This Row],[Число нарушений кредитных договоров]]-MIN(O:O))/(MAX(O:O)-MIN(O:O))</f>
        <v>0</v>
      </c>
      <c r="W807" s="37">
        <f>((Таблица2[[#This Row],[Размер кредита]]-AVERAGE(D:D)))/STDEV(D:D)</f>
        <v>0.14616265545589091</v>
      </c>
      <c r="X807" s="37">
        <f>((Таблица2[[#This Row],[Годовой доход]]-AVERAGE(G:G)))/STDEV(G:G)</f>
        <v>-0.72667573176868838</v>
      </c>
      <c r="Y807" s="38">
        <f>(Таблица2[[#This Row],[Годовой доход]]-AVERAGE(G:G))/STDEV(G:G)</f>
        <v>-0.72667573176868838</v>
      </c>
      <c r="Z807" s="38">
        <f>(Таблица2[[#This Row],[Текущий баланс кредитов]]-AVERAGE(P:P))/STDEV(P:P)</f>
        <v>0.85793382964955578</v>
      </c>
      <c r="AA807" s="38">
        <f>(Таблица2[[#This Row],[Максимальный выданный кредит]]-AVERAGE(Q:Q))/STDEV(Q:Q)</f>
        <v>-1.3295441198554008E-2</v>
      </c>
    </row>
    <row r="808" spans="1:27" x14ac:dyDescent="0.2">
      <c r="A808" s="8">
        <v>1213</v>
      </c>
      <c r="B808" s="8" t="s">
        <v>1106</v>
      </c>
      <c r="C808" s="8" t="s">
        <v>16</v>
      </c>
      <c r="D808" s="21">
        <v>486002</v>
      </c>
      <c r="E808" s="8" t="s">
        <v>28</v>
      </c>
      <c r="F808" s="8">
        <v>688</v>
      </c>
      <c r="G808" s="22">
        <v>1217957</v>
      </c>
      <c r="H808" s="8" t="s">
        <v>37</v>
      </c>
      <c r="I808" s="8" t="s">
        <v>32</v>
      </c>
      <c r="J808" s="8" t="s">
        <v>23</v>
      </c>
      <c r="K808" s="23">
        <v>24866.63</v>
      </c>
      <c r="L808">
        <v>13.5</v>
      </c>
      <c r="M808" s="8"/>
      <c r="N808" s="8">
        <v>12</v>
      </c>
      <c r="O808" s="8">
        <v>0</v>
      </c>
      <c r="P808" s="8">
        <v>511917</v>
      </c>
      <c r="Q808" s="8">
        <v>614240</v>
      </c>
      <c r="R808" s="8">
        <f>(Таблица2[[#This Row],[Кредитный рейтинг]]-MIN(F:F))/(MAX(F:F)-MIN(F:F))</f>
        <v>0.61818181818181817</v>
      </c>
      <c r="S808">
        <f>(Таблица2[[#This Row],[Срок кредитной истории (лет)]]-MIN(L:L))/(MAX(L:L)-MIN(L:L))</f>
        <v>0.19736842105263158</v>
      </c>
      <c r="T808" s="8">
        <f>(Таблица2[[#This Row],[Срок с последнего нарушения кредитного договора (мес.)]]-MIN(M:M))/(MAX(M:M)-MIN(M:M))</f>
        <v>0</v>
      </c>
      <c r="U808">
        <f>(Таблица2[[#This Row],[Количество кредитных карт]]-MIN(N:N))/(MAX(N:N)-MIN(N:N))</f>
        <v>0.24390243902439024</v>
      </c>
      <c r="V808" s="37">
        <f>(Таблица2[[#This Row],[Число нарушений кредитных договоров]]-MIN(O:O))/(MAX(O:O)-MIN(O:O))</f>
        <v>0</v>
      </c>
      <c r="W808" s="37">
        <f>((Таблица2[[#This Row],[Размер кредита]]-AVERAGE(D:D)))/STDEV(D:D)</f>
        <v>0.93645193065111798</v>
      </c>
      <c r="X808" s="37">
        <f>((Таблица2[[#This Row],[Годовой доход]]-AVERAGE(G:G)))/STDEV(G:G)</f>
        <v>-0.16385819536330876</v>
      </c>
      <c r="Y808" s="38">
        <f>(Таблица2[[#This Row],[Годовой доход]]-AVERAGE(G:G))/STDEV(G:G)</f>
        <v>-0.16385819536330876</v>
      </c>
      <c r="Z808" s="38">
        <f>(Таблица2[[#This Row],[Текущий баланс кредитов]]-AVERAGE(P:P))/STDEV(P:P)</f>
        <v>0.81501990759145604</v>
      </c>
      <c r="AA808" s="38">
        <f>(Таблица2[[#This Row],[Максимальный выданный кредит]]-AVERAGE(Q:Q))/STDEV(Q:Q)</f>
        <v>-2.3351098821193756E-2</v>
      </c>
    </row>
    <row r="809" spans="1:27" x14ac:dyDescent="0.2">
      <c r="A809" s="8">
        <v>1214</v>
      </c>
      <c r="B809" s="8" t="s">
        <v>1107</v>
      </c>
      <c r="C809" s="8" t="s">
        <v>16</v>
      </c>
      <c r="D809" s="21">
        <v>46596</v>
      </c>
      <c r="E809" s="8" t="s">
        <v>17</v>
      </c>
      <c r="F809" s="8">
        <v>705</v>
      </c>
      <c r="G809" s="22">
        <v>692664</v>
      </c>
      <c r="H809" s="8" t="s">
        <v>42</v>
      </c>
      <c r="I809" s="8" t="s">
        <v>32</v>
      </c>
      <c r="J809" s="8" t="s">
        <v>23</v>
      </c>
      <c r="K809" s="23">
        <v>10274.44</v>
      </c>
      <c r="L809">
        <v>16.2</v>
      </c>
      <c r="M809" s="8"/>
      <c r="N809" s="8">
        <v>11</v>
      </c>
      <c r="O809" s="8">
        <v>1</v>
      </c>
      <c r="P809" s="8">
        <v>37430</v>
      </c>
      <c r="Q809" s="8">
        <v>361086</v>
      </c>
      <c r="R809" s="8">
        <f>(Таблица2[[#This Row],[Кредитный рейтинг]]-MIN(F:F))/(MAX(F:F)-MIN(F:F))</f>
        <v>0.72121212121212119</v>
      </c>
      <c r="S809">
        <f>(Таблица2[[#This Row],[Срок кредитной истории (лет)]]-MIN(L:L))/(MAX(L:L)-MIN(L:L))</f>
        <v>0.25657894736842102</v>
      </c>
      <c r="T809" s="8">
        <f>(Таблица2[[#This Row],[Срок с последнего нарушения кредитного договора (мес.)]]-MIN(M:M))/(MAX(M:M)-MIN(M:M))</f>
        <v>0</v>
      </c>
      <c r="U809">
        <f>(Таблица2[[#This Row],[Количество кредитных карт]]-MIN(N:N))/(MAX(N:N)-MIN(N:N))</f>
        <v>0.21951219512195122</v>
      </c>
      <c r="V809" s="37">
        <f>(Таблица2[[#This Row],[Число нарушений кредитных договоров]]-MIN(O:O))/(MAX(O:O)-MIN(O:O))</f>
        <v>0.14285714285714285</v>
      </c>
      <c r="W809" s="37">
        <f>((Таблица2[[#This Row],[Размер кредита]]-AVERAGE(D:D)))/STDEV(D:D)</f>
        <v>-1.4124242142111247</v>
      </c>
      <c r="X809" s="37">
        <f>((Таблица2[[#This Row],[Годовой доход]]-AVERAGE(G:G)))/STDEV(G:G)</f>
        <v>-0.80065854031929529</v>
      </c>
      <c r="Y809" s="38">
        <f>(Таблица2[[#This Row],[Годовой доход]]-AVERAGE(G:G))/STDEV(G:G)</f>
        <v>-0.80065854031929529</v>
      </c>
      <c r="Z809" s="38">
        <f>(Таблица2[[#This Row],[Текущий баланс кредитов]]-AVERAGE(P:P))/STDEV(P:P)</f>
        <v>-0.7989701158376451</v>
      </c>
      <c r="AA809" s="38">
        <f>(Таблица2[[#This Row],[Максимальный выданный кредит]]-AVERAGE(Q:Q))/STDEV(Q:Q)</f>
        <v>-8.6615424826505721E-2</v>
      </c>
    </row>
    <row r="810" spans="1:27" x14ac:dyDescent="0.2">
      <c r="A810" s="7">
        <v>1215</v>
      </c>
      <c r="B810" s="7" t="s">
        <v>1108</v>
      </c>
      <c r="C810" s="7" t="s">
        <v>16</v>
      </c>
      <c r="D810" s="18">
        <v>311960</v>
      </c>
      <c r="E810" s="7" t="s">
        <v>28</v>
      </c>
      <c r="F810" s="7">
        <v>702</v>
      </c>
      <c r="G810" s="19">
        <v>1393517</v>
      </c>
      <c r="H810" s="7" t="s">
        <v>22</v>
      </c>
      <c r="I810" s="7" t="s">
        <v>19</v>
      </c>
      <c r="J810" s="7" t="s">
        <v>23</v>
      </c>
      <c r="K810" s="20">
        <v>8779.14</v>
      </c>
      <c r="L810">
        <v>20.2</v>
      </c>
      <c r="M810" s="7">
        <v>58</v>
      </c>
      <c r="N810" s="7">
        <v>14</v>
      </c>
      <c r="O810" s="7">
        <v>0</v>
      </c>
      <c r="P810" s="7">
        <v>115349</v>
      </c>
      <c r="Q810" s="7">
        <v>344212</v>
      </c>
      <c r="R810" s="8">
        <f>(Таблица2[[#This Row],[Кредитный рейтинг]]-MIN(F:F))/(MAX(F:F)-MIN(F:F))</f>
        <v>0.70303030303030301</v>
      </c>
      <c r="S810">
        <f>(Таблица2[[#This Row],[Срок кредитной истории (лет)]]-MIN(L:L))/(MAX(L:L)-MIN(L:L))</f>
        <v>0.34429824561403505</v>
      </c>
      <c r="T810" s="8">
        <f>(Таблица2[[#This Row],[Срок с последнего нарушения кредитного договора (мес.)]]-MIN(M:M))/(MAX(M:M)-MIN(M:M))</f>
        <v>0.70731707317073167</v>
      </c>
      <c r="U810">
        <f>(Таблица2[[#This Row],[Количество кредитных карт]]-MIN(N:N))/(MAX(N:N)-MIN(N:N))</f>
        <v>0.29268292682926828</v>
      </c>
      <c r="V810" s="37">
        <f>(Таблица2[[#This Row],[Число нарушений кредитных договоров]]-MIN(O:O))/(MAX(O:O)-MIN(O:O))</f>
        <v>0</v>
      </c>
      <c r="W810" s="37">
        <f>((Таблица2[[#This Row],[Размер кредита]]-AVERAGE(D:D)))/STDEV(D:D)</f>
        <v>6.0979937360225323E-3</v>
      </c>
      <c r="X810" s="37">
        <f>((Таблица2[[#This Row],[Годовой доход]]-AVERAGE(G:G)))/STDEV(G:G)</f>
        <v>4.8969062111039824E-2</v>
      </c>
      <c r="Y810" s="38">
        <f>(Таблица2[[#This Row],[Годовой доход]]-AVERAGE(G:G))/STDEV(G:G)</f>
        <v>4.8969062111039824E-2</v>
      </c>
      <c r="Z810" s="38">
        <f>(Таблица2[[#This Row],[Текущий баланс кредитов]]-AVERAGE(P:P))/STDEV(P:P)</f>
        <v>-0.53392494360832776</v>
      </c>
      <c r="AA810" s="38">
        <f>(Таблица2[[#This Row],[Максимальный выданный кредит]]-AVERAGE(Q:Q))/STDEV(Q:Q)</f>
        <v>-9.0832313506967549E-2</v>
      </c>
    </row>
    <row r="811" spans="1:27" x14ac:dyDescent="0.2">
      <c r="A811" s="7">
        <v>1216</v>
      </c>
      <c r="B811" s="7" t="s">
        <v>1109</v>
      </c>
      <c r="C811" s="7" t="s">
        <v>16</v>
      </c>
      <c r="D811" s="18">
        <v>71698</v>
      </c>
      <c r="E811" s="7" t="s">
        <v>17</v>
      </c>
      <c r="F811" s="7">
        <v>718</v>
      </c>
      <c r="G811" s="19">
        <v>676324</v>
      </c>
      <c r="H811" s="7" t="s">
        <v>31</v>
      </c>
      <c r="I811" s="7" t="s">
        <v>19</v>
      </c>
      <c r="J811" s="7" t="s">
        <v>23</v>
      </c>
      <c r="K811" s="20">
        <v>3409.74</v>
      </c>
      <c r="L811">
        <v>14</v>
      </c>
      <c r="M811" s="7">
        <v>54</v>
      </c>
      <c r="N811" s="7">
        <v>6</v>
      </c>
      <c r="O811" s="7">
        <v>1</v>
      </c>
      <c r="P811" s="7">
        <v>71744</v>
      </c>
      <c r="Q811" s="7">
        <v>180994</v>
      </c>
      <c r="R811" s="8">
        <f>(Таблица2[[#This Row],[Кредитный рейтинг]]-MIN(F:F))/(MAX(F:F)-MIN(F:F))</f>
        <v>0.8</v>
      </c>
      <c r="S811">
        <f>(Таблица2[[#This Row],[Срок кредитной истории (лет)]]-MIN(L:L))/(MAX(L:L)-MIN(L:L))</f>
        <v>0.20833333333333331</v>
      </c>
      <c r="T811" s="8">
        <f>(Таблица2[[#This Row],[Срок с последнего нарушения кредитного договора (мес.)]]-MIN(M:M))/(MAX(M:M)-MIN(M:M))</f>
        <v>0.65853658536585369</v>
      </c>
      <c r="U811">
        <f>(Таблица2[[#This Row],[Количество кредитных карт]]-MIN(N:N))/(MAX(N:N)-MIN(N:N))</f>
        <v>9.7560975609756101E-2</v>
      </c>
      <c r="V811" s="37">
        <f>(Таблица2[[#This Row],[Число нарушений кредитных договоров]]-MIN(O:O))/(MAX(O:O)-MIN(O:O))</f>
        <v>0.14285714285714285</v>
      </c>
      <c r="W811" s="37">
        <f>((Таблица2[[#This Row],[Размер кредита]]-AVERAGE(D:D)))/STDEV(D:D)</f>
        <v>-1.2782396810269352</v>
      </c>
      <c r="X811" s="37">
        <f>((Таблица2[[#This Row],[Годовой доход]]-AVERAGE(G:G)))/STDEV(G:G)</f>
        <v>-0.82046713787643155</v>
      </c>
      <c r="Y811" s="38">
        <f>(Таблица2[[#This Row],[Годовой доход]]-AVERAGE(G:G))/STDEV(G:G)</f>
        <v>-0.82046713787643155</v>
      </c>
      <c r="Z811" s="38">
        <f>(Таблица2[[#This Row],[Текущий баланс кредитов]]-AVERAGE(P:P))/STDEV(P:P)</f>
        <v>-0.68224941819166918</v>
      </c>
      <c r="AA811" s="38">
        <f>(Таблица2[[#This Row],[Максимальный выданный кредит]]-AVERAGE(Q:Q))/STDEV(Q:Q)</f>
        <v>-0.13162122761432909</v>
      </c>
    </row>
    <row r="812" spans="1:27" x14ac:dyDescent="0.2">
      <c r="A812" s="7">
        <v>1218</v>
      </c>
      <c r="B812" s="7" t="s">
        <v>1110</v>
      </c>
      <c r="C812" s="7" t="s">
        <v>16</v>
      </c>
      <c r="D812" s="18">
        <v>638660</v>
      </c>
      <c r="E812" s="7" t="s">
        <v>28</v>
      </c>
      <c r="F812" s="7">
        <v>656</v>
      </c>
      <c r="G812" s="19">
        <v>1226032</v>
      </c>
      <c r="H812" s="7" t="s">
        <v>55</v>
      </c>
      <c r="I812" s="7" t="s">
        <v>19</v>
      </c>
      <c r="J812" s="7" t="s">
        <v>23</v>
      </c>
      <c r="K812" s="20">
        <v>26053.37</v>
      </c>
      <c r="L812">
        <v>22.7</v>
      </c>
      <c r="M812" s="7">
        <v>49</v>
      </c>
      <c r="N812" s="7">
        <v>10</v>
      </c>
      <c r="O812" s="7">
        <v>0</v>
      </c>
      <c r="P812" s="7">
        <v>547143</v>
      </c>
      <c r="Q812" s="7">
        <v>1151876</v>
      </c>
      <c r="R812" s="8">
        <f>(Таблица2[[#This Row],[Кредитный рейтинг]]-MIN(F:F))/(MAX(F:F)-MIN(F:F))</f>
        <v>0.42424242424242425</v>
      </c>
      <c r="S812">
        <f>(Таблица2[[#This Row],[Срок кредитной истории (лет)]]-MIN(L:L))/(MAX(L:L)-MIN(L:L))</f>
        <v>0.39912280701754382</v>
      </c>
      <c r="T812" s="8">
        <f>(Таблица2[[#This Row],[Срок с последнего нарушения кредитного договора (мес.)]]-MIN(M:M))/(MAX(M:M)-MIN(M:M))</f>
        <v>0.59756097560975607</v>
      </c>
      <c r="U812">
        <f>(Таблица2[[#This Row],[Количество кредитных карт]]-MIN(N:N))/(MAX(N:N)-MIN(N:N))</f>
        <v>0.1951219512195122</v>
      </c>
      <c r="V812" s="37">
        <f>(Таблица2[[#This Row],[Число нарушений кредитных договоров]]-MIN(O:O))/(MAX(O:O)-MIN(O:O))</f>
        <v>0</v>
      </c>
      <c r="W812" s="37">
        <f>((Таблица2[[#This Row],[Размер кредита]]-AVERAGE(D:D)))/STDEV(D:D)</f>
        <v>1.7524961688326182</v>
      </c>
      <c r="X812" s="37">
        <f>((Таблица2[[#This Row],[Годовой доход]]-AVERAGE(G:G)))/STDEV(G:G)</f>
        <v>-0.15406906284960767</v>
      </c>
      <c r="Y812" s="38">
        <f>(Таблица2[[#This Row],[Годовой доход]]-AVERAGE(G:G))/STDEV(G:G)</f>
        <v>-0.15406906284960767</v>
      </c>
      <c r="Z812" s="38">
        <f>(Таблица2[[#This Row],[Текущий баланс кредитов]]-AVERAGE(P:P))/STDEV(P:P)</f>
        <v>0.93484281647054768</v>
      </c>
      <c r="AA812" s="38">
        <f>(Таблица2[[#This Row],[Максимальный выданный кредит]]-AVERAGE(Q:Q))/STDEV(Q:Q)</f>
        <v>0.11100656163920546</v>
      </c>
    </row>
    <row r="813" spans="1:27" x14ac:dyDescent="0.2">
      <c r="A813" s="7">
        <v>1219</v>
      </c>
      <c r="B813" s="7" t="s">
        <v>1111</v>
      </c>
      <c r="C813" s="7" t="s">
        <v>16</v>
      </c>
      <c r="D813" s="18">
        <v>548174</v>
      </c>
      <c r="E813" s="7" t="s">
        <v>17</v>
      </c>
      <c r="F813" s="7">
        <v>663</v>
      </c>
      <c r="G813" s="19">
        <v>3467557</v>
      </c>
      <c r="H813" s="7" t="s">
        <v>79</v>
      </c>
      <c r="I813" s="7" t="s">
        <v>25</v>
      </c>
      <c r="J813" s="7" t="s">
        <v>23</v>
      </c>
      <c r="K813" s="20">
        <v>24272.880000000001</v>
      </c>
      <c r="L813">
        <v>22.4</v>
      </c>
      <c r="M813" s="7">
        <v>39</v>
      </c>
      <c r="N813" s="7">
        <v>14</v>
      </c>
      <c r="O813" s="7">
        <v>0</v>
      </c>
      <c r="P813" s="7">
        <v>222300</v>
      </c>
      <c r="Q813" s="7">
        <v>503734</v>
      </c>
      <c r="R813" s="8">
        <f>(Таблица2[[#This Row],[Кредитный рейтинг]]-MIN(F:F))/(MAX(F:F)-MIN(F:F))</f>
        <v>0.46666666666666667</v>
      </c>
      <c r="S813">
        <f>(Таблица2[[#This Row],[Срок кредитной истории (лет)]]-MIN(L:L))/(MAX(L:L)-MIN(L:L))</f>
        <v>0.39254385964912275</v>
      </c>
      <c r="T813" s="8">
        <f>(Таблица2[[#This Row],[Срок с последнего нарушения кредитного договора (мес.)]]-MIN(M:M))/(MAX(M:M)-MIN(M:M))</f>
        <v>0.47560975609756095</v>
      </c>
      <c r="U813">
        <f>(Таблица2[[#This Row],[Количество кредитных карт]]-MIN(N:N))/(MAX(N:N)-MIN(N:N))</f>
        <v>0.29268292682926828</v>
      </c>
      <c r="V813" s="37">
        <f>(Таблица2[[#This Row],[Число нарушений кредитных договоров]]-MIN(O:O))/(MAX(O:O)-MIN(O:O))</f>
        <v>0</v>
      </c>
      <c r="W813" s="37">
        <f>((Таблица2[[#This Row],[Размер кредита]]-AVERAGE(D:D)))/STDEV(D:D)</f>
        <v>1.2687967954876822</v>
      </c>
      <c r="X813" s="37">
        <f>((Таблица2[[#This Row],[Годовой доход]]-AVERAGE(G:G)))/STDEV(G:G)</f>
        <v>2.5632789566889498</v>
      </c>
      <c r="Y813" s="38">
        <f>(Таблица2[[#This Row],[Годовой доход]]-AVERAGE(G:G))/STDEV(G:G)</f>
        <v>2.5632789566889498</v>
      </c>
      <c r="Z813" s="38">
        <f>(Таблица2[[#This Row],[Текущий баланс кредитов]]-AVERAGE(P:P))/STDEV(P:P)</f>
        <v>-0.17012604712482909</v>
      </c>
      <c r="AA813" s="38">
        <f>(Таблица2[[#This Row],[Максимальный выданный кредит]]-AVERAGE(Q:Q))/STDEV(Q:Q)</f>
        <v>-5.0967046463905319E-2</v>
      </c>
    </row>
    <row r="814" spans="1:27" x14ac:dyDescent="0.2">
      <c r="A814" s="8">
        <v>1220</v>
      </c>
      <c r="B814" s="8" t="s">
        <v>1112</v>
      </c>
      <c r="C814" s="8" t="s">
        <v>16</v>
      </c>
      <c r="D814" s="21">
        <v>215974</v>
      </c>
      <c r="E814" s="8" t="s">
        <v>17</v>
      </c>
      <c r="F814" s="8">
        <v>741</v>
      </c>
      <c r="G814" s="22">
        <v>1865230</v>
      </c>
      <c r="H814" s="8" t="s">
        <v>79</v>
      </c>
      <c r="I814" s="8" t="s">
        <v>19</v>
      </c>
      <c r="J814" s="8" t="s">
        <v>23</v>
      </c>
      <c r="K814" s="23">
        <v>25180.7</v>
      </c>
      <c r="L814">
        <v>15</v>
      </c>
      <c r="M814" s="8">
        <v>35</v>
      </c>
      <c r="N814" s="8">
        <v>10</v>
      </c>
      <c r="O814" s="8">
        <v>0</v>
      </c>
      <c r="P814" s="8">
        <v>180215</v>
      </c>
      <c r="Q814" s="8">
        <v>356092</v>
      </c>
      <c r="R814" s="8">
        <f>(Таблица2[[#This Row],[Кредитный рейтинг]]-MIN(F:F))/(MAX(F:F)-MIN(F:F))</f>
        <v>0.93939393939393945</v>
      </c>
      <c r="S814">
        <f>(Таблица2[[#This Row],[Срок кредитной истории (лет)]]-MIN(L:L))/(MAX(L:L)-MIN(L:L))</f>
        <v>0.23026315789473684</v>
      </c>
      <c r="T814" s="8">
        <f>(Таблица2[[#This Row],[Срок с последнего нарушения кредитного договора (мес.)]]-MIN(M:M))/(MAX(M:M)-MIN(M:M))</f>
        <v>0.42682926829268292</v>
      </c>
      <c r="U814">
        <f>(Таблица2[[#This Row],[Количество кредитных карт]]-MIN(N:N))/(MAX(N:N)-MIN(N:N))</f>
        <v>0.1951219512195122</v>
      </c>
      <c r="V814" s="37">
        <f>(Таблица2[[#This Row],[Число нарушений кредитных договоров]]-MIN(O:O))/(MAX(O:O)-MIN(O:O))</f>
        <v>0</v>
      </c>
      <c r="W814" s="37">
        <f>((Таблица2[[#This Row],[Размер кредита]]-AVERAGE(D:D)))/STDEV(D:D)</f>
        <v>-0.50700202228730717</v>
      </c>
      <c r="X814" s="37">
        <f>((Таблица2[[#This Row],[Годовой доход]]-AVERAGE(G:G)))/STDEV(G:G)</f>
        <v>0.62081563368199788</v>
      </c>
      <c r="Y814" s="38">
        <f>(Таблица2[[#This Row],[Годовой доход]]-AVERAGE(G:G))/STDEV(G:G)</f>
        <v>0.62081563368199788</v>
      </c>
      <c r="Z814" s="38">
        <f>(Таблица2[[#This Row],[Текущий баланс кредитов]]-AVERAGE(P:P))/STDEV(P:P)</f>
        <v>-0.31328016965297789</v>
      </c>
      <c r="AA814" s="38">
        <f>(Таблица2[[#This Row],[Максимальный выданный кредит]]-AVERAGE(Q:Q))/STDEV(Q:Q)</f>
        <v>-8.7863447943148265E-2</v>
      </c>
    </row>
    <row r="815" spans="1:27" x14ac:dyDescent="0.2">
      <c r="A815" s="7">
        <v>1221</v>
      </c>
      <c r="B815" s="7" t="s">
        <v>1113</v>
      </c>
      <c r="C815" s="7" t="s">
        <v>16</v>
      </c>
      <c r="D815" s="18">
        <v>731852</v>
      </c>
      <c r="E815" s="7" t="s">
        <v>28</v>
      </c>
      <c r="F815" s="7">
        <v>677</v>
      </c>
      <c r="G815" s="19">
        <v>1438680</v>
      </c>
      <c r="H815" s="7" t="s">
        <v>22</v>
      </c>
      <c r="I815" s="7" t="s">
        <v>19</v>
      </c>
      <c r="J815" s="7" t="s">
        <v>23</v>
      </c>
      <c r="K815" s="20">
        <v>25057.01</v>
      </c>
      <c r="L815">
        <v>12.5</v>
      </c>
      <c r="M815" s="7">
        <v>36</v>
      </c>
      <c r="N815" s="7">
        <v>11</v>
      </c>
      <c r="O815" s="7">
        <v>2</v>
      </c>
      <c r="P815" s="7">
        <v>106324</v>
      </c>
      <c r="Q815" s="7">
        <v>172172</v>
      </c>
      <c r="R815" s="8">
        <f>(Таблица2[[#This Row],[Кредитный рейтинг]]-MIN(F:F))/(MAX(F:F)-MIN(F:F))</f>
        <v>0.55151515151515151</v>
      </c>
      <c r="S815">
        <f>(Таблица2[[#This Row],[Срок кредитной истории (лет)]]-MIN(L:L))/(MAX(L:L)-MIN(L:L))</f>
        <v>0.17543859649122806</v>
      </c>
      <c r="T815" s="8">
        <f>(Таблица2[[#This Row],[Срок с последнего нарушения кредитного договора (мес.)]]-MIN(M:M))/(MAX(M:M)-MIN(M:M))</f>
        <v>0.43902439024390244</v>
      </c>
      <c r="U815">
        <f>(Таблица2[[#This Row],[Количество кредитных карт]]-MIN(N:N))/(MAX(N:N)-MIN(N:N))</f>
        <v>0.21951219512195122</v>
      </c>
      <c r="V815" s="37">
        <f>(Таблица2[[#This Row],[Число нарушений кредитных договоров]]-MIN(O:O))/(MAX(O:O)-MIN(O:O))</f>
        <v>0.2857142857142857</v>
      </c>
      <c r="W815" s="37">
        <f>((Таблица2[[#This Row],[Размер кредита]]-AVERAGE(D:D)))/STDEV(D:D)</f>
        <v>2.2506606583753239</v>
      </c>
      <c r="X815" s="37">
        <f>((Таблица2[[#This Row],[Годовой доход]]-AVERAGE(G:G)))/STDEV(G:G)</f>
        <v>0.10371910442884573</v>
      </c>
      <c r="Y815" s="38">
        <f>(Таблица2[[#This Row],[Годовой доход]]-AVERAGE(G:G))/STDEV(G:G)</f>
        <v>0.10371910442884573</v>
      </c>
      <c r="Z815" s="38">
        <f>(Таблица2[[#This Row],[Текущий баланс кредитов]]-AVERAGE(P:P))/STDEV(P:P)</f>
        <v>-0.56462390893603454</v>
      </c>
      <c r="AA815" s="38">
        <f>(Таблица2[[#This Row],[Максимальный выданный кредит]]-AVERAGE(Q:Q))/STDEV(Q:Q)</f>
        <v>-0.13382588519042454</v>
      </c>
    </row>
    <row r="816" spans="1:27" x14ac:dyDescent="0.2">
      <c r="A816" s="8">
        <v>1223</v>
      </c>
      <c r="B816" s="8" t="s">
        <v>1114</v>
      </c>
      <c r="C816" s="8" t="s">
        <v>16</v>
      </c>
      <c r="D816" s="21">
        <v>21824</v>
      </c>
      <c r="E816" s="8" t="s">
        <v>17</v>
      </c>
      <c r="F816" s="8">
        <v>748</v>
      </c>
      <c r="G816" s="22">
        <v>622041</v>
      </c>
      <c r="H816" s="8" t="s">
        <v>37</v>
      </c>
      <c r="I816" s="8" t="s">
        <v>32</v>
      </c>
      <c r="J816" s="8" t="s">
        <v>119</v>
      </c>
      <c r="K816" s="23">
        <v>6163.6</v>
      </c>
      <c r="L816">
        <v>14.4</v>
      </c>
      <c r="M816" s="8"/>
      <c r="N816" s="8">
        <v>6</v>
      </c>
      <c r="O816" s="8">
        <v>0</v>
      </c>
      <c r="P816" s="8">
        <v>15333</v>
      </c>
      <c r="Q816" s="8">
        <v>21824</v>
      </c>
      <c r="R816" s="8">
        <f>(Таблица2[[#This Row],[Кредитный рейтинг]]-MIN(F:F))/(MAX(F:F)-MIN(F:F))</f>
        <v>0.98181818181818181</v>
      </c>
      <c r="S816">
        <f>(Таблица2[[#This Row],[Срок кредитной истории (лет)]]-MIN(L:L))/(MAX(L:L)-MIN(L:L))</f>
        <v>0.21710526315789475</v>
      </c>
      <c r="T816" s="8">
        <f>(Таблица2[[#This Row],[Срок с последнего нарушения кредитного договора (мес.)]]-MIN(M:M))/(MAX(M:M)-MIN(M:M))</f>
        <v>0</v>
      </c>
      <c r="U816">
        <f>(Таблица2[[#This Row],[Количество кредитных карт]]-MIN(N:N))/(MAX(N:N)-MIN(N:N))</f>
        <v>9.7560975609756101E-2</v>
      </c>
      <c r="V816" s="37">
        <f>(Таблица2[[#This Row],[Число нарушений кредитных договоров]]-MIN(O:O))/(MAX(O:O)-MIN(O:O))</f>
        <v>0</v>
      </c>
      <c r="W816" s="37">
        <f>((Таблица2[[#This Row],[Размер кредита]]-AVERAGE(D:D)))/STDEV(D:D)</f>
        <v>-1.5448447088346107</v>
      </c>
      <c r="X816" s="37">
        <f>((Таблица2[[#This Row],[Годовой доход]]-AVERAGE(G:G)))/STDEV(G:G)</f>
        <v>-0.88627314162147641</v>
      </c>
      <c r="Y816" s="38">
        <f>(Таблица2[[#This Row],[Годовой доход]]-AVERAGE(G:G))/STDEV(G:G)</f>
        <v>-0.88627314162147641</v>
      </c>
      <c r="Z816" s="38">
        <f>(Таблица2[[#This Row],[Текущий баланс кредитов]]-AVERAGE(P:P))/STDEV(P:P)</f>
        <v>-0.87413410884000953</v>
      </c>
      <c r="AA816" s="38">
        <f>(Таблица2[[#This Row],[Максимальный выданный кредит]]-AVERAGE(Q:Q))/STDEV(Q:Q)</f>
        <v>-0.17139852827031521</v>
      </c>
    </row>
    <row r="817" spans="1:27" x14ac:dyDescent="0.2">
      <c r="A817" s="8">
        <v>1224</v>
      </c>
      <c r="B817" s="8" t="s">
        <v>1115</v>
      </c>
      <c r="C817" s="8" t="s">
        <v>16</v>
      </c>
      <c r="D817" s="21">
        <v>255662</v>
      </c>
      <c r="E817" s="8" t="s">
        <v>17</v>
      </c>
      <c r="F817" s="8">
        <v>724</v>
      </c>
      <c r="G817" s="22">
        <v>763040</v>
      </c>
      <c r="H817" s="8" t="s">
        <v>29</v>
      </c>
      <c r="I817" s="8" t="s">
        <v>32</v>
      </c>
      <c r="J817" s="8" t="s">
        <v>23</v>
      </c>
      <c r="K817" s="23">
        <v>14561.22</v>
      </c>
      <c r="L817">
        <v>8</v>
      </c>
      <c r="M817" s="8"/>
      <c r="N817" s="8">
        <v>13</v>
      </c>
      <c r="O817" s="8">
        <v>0</v>
      </c>
      <c r="P817" s="8">
        <v>273714</v>
      </c>
      <c r="Q817" s="8">
        <v>395208</v>
      </c>
      <c r="R817" s="8">
        <f>(Таблица2[[#This Row],[Кредитный рейтинг]]-MIN(F:F))/(MAX(F:F)-MIN(F:F))</f>
        <v>0.83636363636363631</v>
      </c>
      <c r="S817">
        <f>(Таблица2[[#This Row],[Срок кредитной истории (лет)]]-MIN(L:L))/(MAX(L:L)-MIN(L:L))</f>
        <v>7.6754385964912283E-2</v>
      </c>
      <c r="T817" s="8">
        <f>(Таблица2[[#This Row],[Срок с последнего нарушения кредитного договора (мес.)]]-MIN(M:M))/(MAX(M:M)-MIN(M:M))</f>
        <v>0</v>
      </c>
      <c r="U817">
        <f>(Таблица2[[#This Row],[Количество кредитных карт]]-MIN(N:N))/(MAX(N:N)-MIN(N:N))</f>
        <v>0.26829268292682928</v>
      </c>
      <c r="V817" s="37">
        <f>(Таблица2[[#This Row],[Число нарушений кредитных договоров]]-MIN(O:O))/(MAX(O:O)-MIN(O:O))</f>
        <v>0</v>
      </c>
      <c r="W817" s="37">
        <f>((Таблица2[[#This Row],[Размер кредита]]-AVERAGE(D:D)))/STDEV(D:D)</f>
        <v>-0.29484698472001708</v>
      </c>
      <c r="X817" s="37">
        <f>((Таблица2[[#This Row],[Годовой доход]]-AVERAGE(G:G)))/STDEV(G:G)</f>
        <v>-0.71534337130576853</v>
      </c>
      <c r="Y817" s="38">
        <f>(Таблица2[[#This Row],[Годовой доход]]-AVERAGE(G:G))/STDEV(G:G)</f>
        <v>-0.71534337130576853</v>
      </c>
      <c r="Z817" s="38">
        <f>(Таблица2[[#This Row],[Текущий баланс кредитов]]-AVERAGE(P:P))/STDEV(P:P)</f>
        <v>4.7611111420650604E-3</v>
      </c>
      <c r="AA817" s="38">
        <f>(Таблица2[[#This Row],[Максимальный выданный кредит]]-AVERAGE(Q:Q))/STDEV(Q:Q)</f>
        <v>-7.8088183179313667E-2</v>
      </c>
    </row>
    <row r="818" spans="1:27" x14ac:dyDescent="0.2">
      <c r="A818" s="7">
        <v>1226</v>
      </c>
      <c r="B818" s="7" t="s">
        <v>1116</v>
      </c>
      <c r="C818" s="7" t="s">
        <v>16</v>
      </c>
      <c r="D818" s="18">
        <v>467324</v>
      </c>
      <c r="E818" s="7" t="s">
        <v>28</v>
      </c>
      <c r="F818" s="7">
        <v>723</v>
      </c>
      <c r="G818" s="19">
        <v>1326086</v>
      </c>
      <c r="H818" s="7" t="s">
        <v>22</v>
      </c>
      <c r="I818" s="7" t="s">
        <v>19</v>
      </c>
      <c r="J818" s="7" t="s">
        <v>23</v>
      </c>
      <c r="K818" s="20">
        <v>12266.21</v>
      </c>
      <c r="L818">
        <v>17.100000000000001</v>
      </c>
      <c r="M818" s="7"/>
      <c r="N818" s="7">
        <v>7</v>
      </c>
      <c r="O818" s="7">
        <v>0</v>
      </c>
      <c r="P818" s="7">
        <v>410761</v>
      </c>
      <c r="Q818" s="7">
        <v>750178</v>
      </c>
      <c r="R818" s="8">
        <f>(Таблица2[[#This Row],[Кредитный рейтинг]]-MIN(F:F))/(MAX(F:F)-MIN(F:F))</f>
        <v>0.83030303030303032</v>
      </c>
      <c r="S818">
        <f>(Таблица2[[#This Row],[Срок кредитной истории (лет)]]-MIN(L:L))/(MAX(L:L)-MIN(L:L))</f>
        <v>0.27631578947368424</v>
      </c>
      <c r="T818" s="8">
        <f>(Таблица2[[#This Row],[Срок с последнего нарушения кредитного договора (мес.)]]-MIN(M:M))/(MAX(M:M)-MIN(M:M))</f>
        <v>0</v>
      </c>
      <c r="U818">
        <f>(Таблица2[[#This Row],[Количество кредитных карт]]-MIN(N:N))/(MAX(N:N)-MIN(N:N))</f>
        <v>0.12195121951219512</v>
      </c>
      <c r="V818" s="37">
        <f>(Таблица2[[#This Row],[Число нарушений кредитных договоров]]-MIN(O:O))/(MAX(O:O)-MIN(O:O))</f>
        <v>0</v>
      </c>
      <c r="W818" s="37">
        <f>((Таблица2[[#This Row],[Размер кредита]]-AVERAGE(D:D)))/STDEV(D:D)</f>
        <v>0.83660734811529247</v>
      </c>
      <c r="X818" s="37">
        <f>((Таблица2[[#This Row],[Годовой доход]]-AVERAGE(G:G)))/STDEV(G:G)</f>
        <v>-3.2775952691607699E-2</v>
      </c>
      <c r="Y818" s="38">
        <f>(Таблица2[[#This Row],[Годовой доход]]-AVERAGE(G:G))/STDEV(G:G)</f>
        <v>-3.2775952691607699E-2</v>
      </c>
      <c r="Z818" s="38">
        <f>(Таблица2[[#This Row],[Текущий баланс кредитов]]-AVERAGE(P:P))/STDEV(P:P)</f>
        <v>0.47093297831837977</v>
      </c>
      <c r="AA818" s="38">
        <f>(Таблица2[[#This Row],[Максимальный выданный кредит]]-AVERAGE(Q:Q))/STDEV(Q:Q)</f>
        <v>1.0620420287767973E-2</v>
      </c>
    </row>
    <row r="819" spans="1:27" x14ac:dyDescent="0.2">
      <c r="A819" s="8">
        <v>1227</v>
      </c>
      <c r="B819" s="8" t="s">
        <v>1117</v>
      </c>
      <c r="C819" s="8" t="s">
        <v>34</v>
      </c>
      <c r="D819" s="21">
        <v>80234</v>
      </c>
      <c r="E819" s="8" t="s">
        <v>17</v>
      </c>
      <c r="F819" s="8">
        <v>730</v>
      </c>
      <c r="G819" s="22">
        <v>461928</v>
      </c>
      <c r="H819" s="8" t="s">
        <v>37</v>
      </c>
      <c r="I819" s="8" t="s">
        <v>32</v>
      </c>
      <c r="J819" s="8" t="s">
        <v>23</v>
      </c>
      <c r="K819" s="23">
        <v>7660.23</v>
      </c>
      <c r="L819">
        <v>20.3</v>
      </c>
      <c r="M819" s="8"/>
      <c r="N819" s="8">
        <v>12</v>
      </c>
      <c r="O819" s="8">
        <v>0</v>
      </c>
      <c r="P819" s="8">
        <v>47994</v>
      </c>
      <c r="Q819" s="8">
        <v>66880</v>
      </c>
      <c r="R819" s="8">
        <f>(Таблица2[[#This Row],[Кредитный рейтинг]]-MIN(F:F))/(MAX(F:F)-MIN(F:F))</f>
        <v>0.87272727272727268</v>
      </c>
      <c r="S819">
        <f>(Таблица2[[#This Row],[Срок кредитной истории (лет)]]-MIN(L:L))/(MAX(L:L)-MIN(L:L))</f>
        <v>0.34649122807017546</v>
      </c>
      <c r="T819" s="8">
        <f>(Таблица2[[#This Row],[Срок с последнего нарушения кредитного договора (мес.)]]-MIN(M:M))/(MAX(M:M)-MIN(M:M))</f>
        <v>0</v>
      </c>
      <c r="U819">
        <f>(Таблица2[[#This Row],[Количество кредитных карт]]-MIN(N:N))/(MAX(N:N)-MIN(N:N))</f>
        <v>0.24390243902439024</v>
      </c>
      <c r="V819" s="37">
        <f>(Таблица2[[#This Row],[Число нарушений кредитных договоров]]-MIN(O:O))/(MAX(O:O)-MIN(O:O))</f>
        <v>0</v>
      </c>
      <c r="W819" s="37">
        <f>((Таблица2[[#This Row],[Размер кредита]]-AVERAGE(D:D)))/STDEV(D:D)</f>
        <v>-1.2326098835900678</v>
      </c>
      <c r="X819" s="37">
        <f>((Таблица2[[#This Row],[Годовой доход]]-AVERAGE(G:G)))/STDEV(G:G)</f>
        <v>-1.0803743644284391</v>
      </c>
      <c r="Y819" s="38">
        <f>(Таблица2[[#This Row],[Годовой доход]]-AVERAGE(G:G))/STDEV(G:G)</f>
        <v>-1.0803743644284391</v>
      </c>
      <c r="Z819" s="38">
        <f>(Таблица2[[#This Row],[Текущий баланс кредитов]]-AVERAGE(P:P))/STDEV(P:P)</f>
        <v>-0.76303616905405569</v>
      </c>
      <c r="AA819" s="38">
        <f>(Таблица2[[#This Row],[Максимальный выданный кредит]]-AVERAGE(Q:Q))/STDEV(Q:Q)</f>
        <v>-0.16013883072457097</v>
      </c>
    </row>
    <row r="820" spans="1:27" x14ac:dyDescent="0.2">
      <c r="A820" s="7">
        <v>1228</v>
      </c>
      <c r="B820" s="7" t="s">
        <v>1118</v>
      </c>
      <c r="C820" s="7" t="s">
        <v>16</v>
      </c>
      <c r="D820" s="18">
        <v>377674</v>
      </c>
      <c r="E820" s="7" t="s">
        <v>17</v>
      </c>
      <c r="F820" s="7">
        <v>737</v>
      </c>
      <c r="G820" s="19">
        <v>753084</v>
      </c>
      <c r="H820" s="7" t="s">
        <v>53</v>
      </c>
      <c r="I820" s="7" t="s">
        <v>19</v>
      </c>
      <c r="J820" s="7" t="s">
        <v>23</v>
      </c>
      <c r="K820" s="20">
        <v>14873.39</v>
      </c>
      <c r="L820">
        <v>14.1</v>
      </c>
      <c r="M820" s="7"/>
      <c r="N820" s="7">
        <v>16</v>
      </c>
      <c r="O820" s="7">
        <v>0</v>
      </c>
      <c r="P820" s="7">
        <v>378670</v>
      </c>
      <c r="Q820" s="7">
        <v>2149312</v>
      </c>
      <c r="R820" s="8">
        <f>(Таблица2[[#This Row],[Кредитный рейтинг]]-MIN(F:F))/(MAX(F:F)-MIN(F:F))</f>
        <v>0.91515151515151516</v>
      </c>
      <c r="S820">
        <f>(Таблица2[[#This Row],[Срок кредитной истории (лет)]]-MIN(L:L))/(MAX(L:L)-MIN(L:L))</f>
        <v>0.21052631578947367</v>
      </c>
      <c r="T820" s="8">
        <f>(Таблица2[[#This Row],[Срок с последнего нарушения кредитного договора (мес.)]]-MIN(M:M))/(MAX(M:M)-MIN(M:M))</f>
        <v>0</v>
      </c>
      <c r="U820">
        <f>(Таблица2[[#This Row],[Количество кредитных карт]]-MIN(N:N))/(MAX(N:N)-MIN(N:N))</f>
        <v>0.34146341463414637</v>
      </c>
      <c r="V820" s="37">
        <f>(Таблица2[[#This Row],[Число нарушений кредитных договоров]]-MIN(O:O))/(MAX(O:O)-MIN(O:O))</f>
        <v>0</v>
      </c>
      <c r="W820" s="37">
        <f>((Таблица2[[#This Row],[Размер кредита]]-AVERAGE(D:D)))/STDEV(D:D)</f>
        <v>0.35737687245747246</v>
      </c>
      <c r="X820" s="37">
        <f>((Таблица2[[#This Row],[Годовой доход]]-AVERAGE(G:G)))/STDEV(G:G)</f>
        <v>-0.72741279586383767</v>
      </c>
      <c r="Y820" s="38">
        <f>(Таблица2[[#This Row],[Годовой доход]]-AVERAGE(G:G))/STDEV(G:G)</f>
        <v>-0.72741279586383767</v>
      </c>
      <c r="Z820" s="38">
        <f>(Таблица2[[#This Row],[Текущий баланс кредитов]]-AVERAGE(P:P))/STDEV(P:P)</f>
        <v>0.36177392055312318</v>
      </c>
      <c r="AA820" s="38">
        <f>(Таблица2[[#This Row],[Максимальный выданный кредит]]-AVERAGE(Q:Q))/STDEV(Q:Q)</f>
        <v>0.36027031521779529</v>
      </c>
    </row>
    <row r="821" spans="1:27" x14ac:dyDescent="0.2">
      <c r="A821" s="8">
        <v>1230</v>
      </c>
      <c r="B821" s="8" t="s">
        <v>1120</v>
      </c>
      <c r="C821" s="8" t="s">
        <v>16</v>
      </c>
      <c r="D821" s="21">
        <v>355124</v>
      </c>
      <c r="E821" s="8" t="s">
        <v>28</v>
      </c>
      <c r="F821" s="8">
        <v>701</v>
      </c>
      <c r="G821" s="22">
        <v>1533528</v>
      </c>
      <c r="H821" s="8" t="s">
        <v>31</v>
      </c>
      <c r="I821" s="8" t="s">
        <v>32</v>
      </c>
      <c r="J821" s="8" t="s">
        <v>23</v>
      </c>
      <c r="K821" s="23">
        <v>22747.37</v>
      </c>
      <c r="L821">
        <v>28.4</v>
      </c>
      <c r="M821" s="8">
        <v>53</v>
      </c>
      <c r="N821" s="8">
        <v>16</v>
      </c>
      <c r="O821" s="8">
        <v>1</v>
      </c>
      <c r="P821" s="8">
        <v>215308</v>
      </c>
      <c r="Q821" s="8">
        <v>951544</v>
      </c>
      <c r="R821" s="8">
        <f>(Таблица2[[#This Row],[Кредитный рейтинг]]-MIN(F:F))/(MAX(F:F)-MIN(F:F))</f>
        <v>0.69696969696969702</v>
      </c>
      <c r="S821">
        <f>(Таблица2[[#This Row],[Срок кредитной истории (лет)]]-MIN(L:L))/(MAX(L:L)-MIN(L:L))</f>
        <v>0.52412280701754377</v>
      </c>
      <c r="T821" s="8">
        <f>(Таблица2[[#This Row],[Срок с последнего нарушения кредитного договора (мес.)]]-MIN(M:M))/(MAX(M:M)-MIN(M:M))</f>
        <v>0.64634146341463417</v>
      </c>
      <c r="U821">
        <f>(Таблица2[[#This Row],[Количество кредитных карт]]-MIN(N:N))/(MAX(N:N)-MIN(N:N))</f>
        <v>0.34146341463414637</v>
      </c>
      <c r="V821" s="37">
        <f>(Таблица2[[#This Row],[Число нарушений кредитных договоров]]-MIN(O:O))/(MAX(O:O)-MIN(O:O))</f>
        <v>0.14285714285714285</v>
      </c>
      <c r="W821" s="37">
        <f>((Таблица2[[#This Row],[Размер кредита]]-AVERAGE(D:D)))/STDEV(D:D)</f>
        <v>0.23683423747605759</v>
      </c>
      <c r="X821" s="37">
        <f>((Таблица2[[#This Row],[Годовой доход]]-AVERAGE(G:G)))/STDEV(G:G)</f>
        <v>0.21870110327213016</v>
      </c>
      <c r="Y821" s="38">
        <f>(Таблица2[[#This Row],[Годовой доход]]-AVERAGE(G:G))/STDEV(G:G)</f>
        <v>0.21870110327213016</v>
      </c>
      <c r="Z821" s="38">
        <f>(Таблица2[[#This Row],[Текущий баланс кредитов]]-AVERAGE(P:P))/STDEV(P:P)</f>
        <v>-0.19390966657871567</v>
      </c>
      <c r="AA821" s="38">
        <f>(Таблица2[[#This Row],[Максимальный выданный кредит]]-AVERAGE(Q:Q))/STDEV(Q:Q)</f>
        <v>6.0942691594504772E-2</v>
      </c>
    </row>
    <row r="822" spans="1:27" x14ac:dyDescent="0.2">
      <c r="A822" s="8">
        <v>1231</v>
      </c>
      <c r="B822" s="8" t="s">
        <v>1121</v>
      </c>
      <c r="C822" s="8" t="s">
        <v>16</v>
      </c>
      <c r="D822" s="21">
        <v>761222</v>
      </c>
      <c r="E822" s="8" t="s">
        <v>28</v>
      </c>
      <c r="F822" s="8">
        <v>678</v>
      </c>
      <c r="G822" s="22">
        <v>3287095</v>
      </c>
      <c r="H822" s="8" t="s">
        <v>74</v>
      </c>
      <c r="I822" s="8" t="s">
        <v>19</v>
      </c>
      <c r="J822" s="8" t="s">
        <v>23</v>
      </c>
      <c r="K822" s="23">
        <v>48758.559999999998</v>
      </c>
      <c r="L822">
        <v>25.6</v>
      </c>
      <c r="M822" s="8"/>
      <c r="N822" s="8">
        <v>24</v>
      </c>
      <c r="O822" s="8">
        <v>0</v>
      </c>
      <c r="P822" s="8">
        <v>1740609</v>
      </c>
      <c r="Q822" s="8">
        <v>2883320</v>
      </c>
      <c r="R822" s="8">
        <f>(Таблица2[[#This Row],[Кредитный рейтинг]]-MIN(F:F))/(MAX(F:F)-MIN(F:F))</f>
        <v>0.55757575757575761</v>
      </c>
      <c r="S822">
        <f>(Таблица2[[#This Row],[Срок кредитной истории (лет)]]-MIN(L:L))/(MAX(L:L)-MIN(L:L))</f>
        <v>0.46271929824561403</v>
      </c>
      <c r="T822" s="8">
        <f>(Таблица2[[#This Row],[Срок с последнего нарушения кредитного договора (мес.)]]-MIN(M:M))/(MAX(M:M)-MIN(M:M))</f>
        <v>0</v>
      </c>
      <c r="U822">
        <f>(Таблица2[[#This Row],[Количество кредитных карт]]-MIN(N:N))/(MAX(N:N)-MIN(N:N))</f>
        <v>0.53658536585365857</v>
      </c>
      <c r="V822" s="37">
        <f>(Таблица2[[#This Row],[Число нарушений кредитных договоров]]-MIN(O:O))/(MAX(O:O)-MIN(O:O))</f>
        <v>0</v>
      </c>
      <c r="W822" s="37">
        <f>((Таблица2[[#This Row],[Размер кредита]]-AVERAGE(D:D)))/STDEV(D:D)</f>
        <v>2.4076600902779473</v>
      </c>
      <c r="X822" s="37">
        <f>((Таблица2[[#This Row],[Годовой доход]]-AVERAGE(G:G)))/STDEV(G:G)</f>
        <v>2.3445091199474608</v>
      </c>
      <c r="Y822" s="38">
        <f>(Таблица2[[#This Row],[Годовой доход]]-AVERAGE(G:G))/STDEV(G:G)</f>
        <v>2.3445091199474608</v>
      </c>
      <c r="Z822" s="38">
        <f>(Таблица2[[#This Row],[Текущий баланс кредитов]]-AVERAGE(P:P))/STDEV(P:P)</f>
        <v>4.9944739914065011</v>
      </c>
      <c r="AA822" s="38">
        <f>(Таблица2[[#This Row],[Максимальный выданный кредит]]-AVERAGE(Q:Q))/STDEV(Q:Q)</f>
        <v>0.5437022238682887</v>
      </c>
    </row>
    <row r="823" spans="1:27" x14ac:dyDescent="0.2">
      <c r="A823" s="8">
        <v>1232</v>
      </c>
      <c r="B823" s="8" t="s">
        <v>1122</v>
      </c>
      <c r="C823" s="8" t="s">
        <v>34</v>
      </c>
      <c r="D823" s="21">
        <v>135124</v>
      </c>
      <c r="E823" s="8" t="s">
        <v>17</v>
      </c>
      <c r="F823" s="8">
        <v>737</v>
      </c>
      <c r="G823" s="22">
        <v>583509</v>
      </c>
      <c r="H823" s="8" t="s">
        <v>22</v>
      </c>
      <c r="I823" s="8" t="s">
        <v>25</v>
      </c>
      <c r="J823" s="8" t="s">
        <v>20</v>
      </c>
      <c r="K823" s="23">
        <v>11816.1</v>
      </c>
      <c r="L823">
        <v>14.8</v>
      </c>
      <c r="M823" s="8"/>
      <c r="N823" s="8">
        <v>17</v>
      </c>
      <c r="O823" s="8">
        <v>0</v>
      </c>
      <c r="P823" s="8">
        <v>229444</v>
      </c>
      <c r="Q823" s="8">
        <v>326348</v>
      </c>
      <c r="R823" s="8">
        <f>(Таблица2[[#This Row],[Кредитный рейтинг]]-MIN(F:F))/(MAX(F:F)-MIN(F:F))</f>
        <v>0.91515151515151516</v>
      </c>
      <c r="S823">
        <f>(Таблица2[[#This Row],[Срок кредитной истории (лет)]]-MIN(L:L))/(MAX(L:L)-MIN(L:L))</f>
        <v>0.22587719298245615</v>
      </c>
      <c r="T823" s="8">
        <f>(Таблица2[[#This Row],[Срок с последнего нарушения кредитного договора (мес.)]]-MIN(M:M))/(MAX(M:M)-MIN(M:M))</f>
        <v>0</v>
      </c>
      <c r="U823">
        <f>(Таблица2[[#This Row],[Количество кредитных карт]]-MIN(N:N))/(MAX(N:N)-MIN(N:N))</f>
        <v>0.36585365853658536</v>
      </c>
      <c r="V823" s="37">
        <f>(Таблица2[[#This Row],[Число нарушений кредитных договоров]]-MIN(O:O))/(MAX(O:O)-MIN(O:O))</f>
        <v>0</v>
      </c>
      <c r="W823" s="37">
        <f>((Таблица2[[#This Row],[Размер кредита]]-AVERAGE(D:D)))/STDEV(D:D)</f>
        <v>-0.93919146965969702</v>
      </c>
      <c r="X823" s="37">
        <f>((Таблица2[[#This Row],[Годовой доход]]-AVERAGE(G:G)))/STDEV(G:G)</f>
        <v>-0.9329845786515607</v>
      </c>
      <c r="Y823" s="38">
        <f>(Таблица2[[#This Row],[Годовой доход]]-AVERAGE(G:G))/STDEV(G:G)</f>
        <v>-0.9329845786515607</v>
      </c>
      <c r="Z823" s="38">
        <f>(Таблица2[[#This Row],[Текущий баланс кредитов]]-AVERAGE(P:P))/STDEV(P:P)</f>
        <v>-0.14582539246542325</v>
      </c>
      <c r="AA823" s="38">
        <f>(Таблица2[[#This Row],[Максимальный выданный кредит]]-AVERAGE(Q:Q))/STDEV(Q:Q)</f>
        <v>-9.5296607651080986E-2</v>
      </c>
    </row>
    <row r="824" spans="1:27" x14ac:dyDescent="0.2">
      <c r="A824" s="8">
        <v>1233</v>
      </c>
      <c r="B824" s="8" t="s">
        <v>1123</v>
      </c>
      <c r="C824" s="8" t="s">
        <v>16</v>
      </c>
      <c r="D824" s="21">
        <v>66550</v>
      </c>
      <c r="E824" s="8" t="s">
        <v>17</v>
      </c>
      <c r="F824" s="8">
        <v>745</v>
      </c>
      <c r="G824" s="22">
        <v>1245374</v>
      </c>
      <c r="H824" s="8" t="s">
        <v>22</v>
      </c>
      <c r="I824" s="8" t="s">
        <v>19</v>
      </c>
      <c r="J824" s="8" t="s">
        <v>20</v>
      </c>
      <c r="K824" s="23">
        <v>31756.98</v>
      </c>
      <c r="L824">
        <v>23.4</v>
      </c>
      <c r="M824" s="8"/>
      <c r="N824" s="8">
        <v>14</v>
      </c>
      <c r="O824" s="8">
        <v>0</v>
      </c>
      <c r="P824" s="8">
        <v>265164</v>
      </c>
      <c r="Q824" s="8">
        <v>864886</v>
      </c>
      <c r="R824" s="8">
        <f>(Таблица2[[#This Row],[Кредитный рейтинг]]-MIN(F:F))/(MAX(F:F)-MIN(F:F))</f>
        <v>0.96363636363636362</v>
      </c>
      <c r="S824">
        <f>(Таблица2[[#This Row],[Срок кредитной истории (лет)]]-MIN(L:L))/(MAX(L:L)-MIN(L:L))</f>
        <v>0.41447368421052627</v>
      </c>
      <c r="T824" s="8">
        <f>(Таблица2[[#This Row],[Срок с последнего нарушения кредитного договора (мес.)]]-MIN(M:M))/(MAX(M:M)-MIN(M:M))</f>
        <v>0</v>
      </c>
      <c r="U824">
        <f>(Таблица2[[#This Row],[Количество кредитных карт]]-MIN(N:N))/(MAX(N:N)-MIN(N:N))</f>
        <v>0.29268292682926828</v>
      </c>
      <c r="V824" s="37">
        <f>(Таблица2[[#This Row],[Число нарушений кредитных договоров]]-MIN(O:O))/(MAX(O:O)-MIN(O:O))</f>
        <v>0</v>
      </c>
      <c r="W824" s="37">
        <f>((Таблица2[[#This Row],[Размер кредита]]-AVERAGE(D:D)))/STDEV(D:D)</f>
        <v>-1.3057586825739118</v>
      </c>
      <c r="X824" s="37">
        <f>((Таблица2[[#This Row],[Годовой доход]]-AVERAGE(G:G)))/STDEV(G:G)</f>
        <v>-0.13062121132267185</v>
      </c>
      <c r="Y824" s="38">
        <f>(Таблица2[[#This Row],[Годовой доход]]-AVERAGE(G:G))/STDEV(G:G)</f>
        <v>-0.13062121132267185</v>
      </c>
      <c r="Z824" s="38">
        <f>(Таблица2[[#This Row],[Текущий баланс кредитов]]-AVERAGE(P:P))/STDEV(P:P)</f>
        <v>-2.4322119168394059E-2</v>
      </c>
      <c r="AA824" s="38">
        <f>(Таблица2[[#This Row],[Максимальный выданный кредит]]-AVERAGE(Q:Q))/STDEV(Q:Q)</f>
        <v>3.9286466676200803E-2</v>
      </c>
    </row>
    <row r="825" spans="1:27" x14ac:dyDescent="0.2">
      <c r="A825" s="7">
        <v>1234</v>
      </c>
      <c r="B825" s="7" t="s">
        <v>1124</v>
      </c>
      <c r="C825" s="7" t="s">
        <v>34</v>
      </c>
      <c r="D825" s="18">
        <v>129668</v>
      </c>
      <c r="E825" s="7" t="s">
        <v>17</v>
      </c>
      <c r="F825" s="7">
        <v>744</v>
      </c>
      <c r="G825" s="19">
        <v>466602</v>
      </c>
      <c r="H825" s="7"/>
      <c r="I825" s="7" t="s">
        <v>32</v>
      </c>
      <c r="J825" s="7" t="s">
        <v>23</v>
      </c>
      <c r="K825" s="20">
        <v>10887.19</v>
      </c>
      <c r="L825">
        <v>21.5</v>
      </c>
      <c r="M825" s="7"/>
      <c r="N825" s="7">
        <v>9</v>
      </c>
      <c r="O825" s="7">
        <v>0</v>
      </c>
      <c r="P825" s="7">
        <v>129789</v>
      </c>
      <c r="Q825" s="7">
        <v>198770</v>
      </c>
      <c r="R825" s="8">
        <f>(Таблица2[[#This Row],[Кредитный рейтинг]]-MIN(F:F))/(MAX(F:F)-MIN(F:F))</f>
        <v>0.95757575757575752</v>
      </c>
      <c r="S825">
        <f>(Таблица2[[#This Row],[Срок кредитной истории (лет)]]-MIN(L:L))/(MAX(L:L)-MIN(L:L))</f>
        <v>0.37280701754385964</v>
      </c>
      <c r="T825" s="8">
        <f>(Таблица2[[#This Row],[Срок с последнего нарушения кредитного договора (мес.)]]-MIN(M:M))/(MAX(M:M)-MIN(M:M))</f>
        <v>0</v>
      </c>
      <c r="U825">
        <f>(Таблица2[[#This Row],[Количество кредитных карт]]-MIN(N:N))/(MAX(N:N)-MIN(N:N))</f>
        <v>0.17073170731707318</v>
      </c>
      <c r="V825" s="37">
        <f>(Таблица2[[#This Row],[Число нарушений кредитных договоров]]-MIN(O:O))/(MAX(O:O)-MIN(O:O))</f>
        <v>0</v>
      </c>
      <c r="W825" s="37">
        <f>((Таблица2[[#This Row],[Размер кредита]]-AVERAGE(D:D)))/STDEV(D:D)</f>
        <v>-0.96835690719666379</v>
      </c>
      <c r="X825" s="37">
        <f>((Таблица2[[#This Row],[Годовой доход]]-AVERAGE(G:G)))/STDEV(G:G)</f>
        <v>-1.0747081841969792</v>
      </c>
      <c r="Y825" s="38">
        <f>(Таблица2[[#This Row],[Годовой доход]]-AVERAGE(G:G))/STDEV(G:G)</f>
        <v>-1.0747081841969792</v>
      </c>
      <c r="Z825" s="38">
        <f>(Таблица2[[#This Row],[Текущий баланс кредитов]]-AVERAGE(P:P))/STDEV(P:P)</f>
        <v>-0.48480659908399676</v>
      </c>
      <c r="AA825" s="38">
        <f>(Таблица2[[#This Row],[Максимальный выданный кредит]]-AVERAGE(Q:Q))/STDEV(Q:Q)</f>
        <v>-0.12717892506698469</v>
      </c>
    </row>
    <row r="826" spans="1:27" x14ac:dyDescent="0.2">
      <c r="A826" s="7">
        <v>1235</v>
      </c>
      <c r="B826" s="7" t="s">
        <v>1125</v>
      </c>
      <c r="C826" s="7" t="s">
        <v>16</v>
      </c>
      <c r="D826" s="18">
        <v>216106</v>
      </c>
      <c r="E826" s="7" t="s">
        <v>17</v>
      </c>
      <c r="F826" s="7">
        <v>742</v>
      </c>
      <c r="G826" s="19">
        <v>1343794</v>
      </c>
      <c r="H826" s="7" t="s">
        <v>22</v>
      </c>
      <c r="I826" s="7" t="s">
        <v>32</v>
      </c>
      <c r="J826" s="7" t="s">
        <v>23</v>
      </c>
      <c r="K826" s="20">
        <v>23202.799999999999</v>
      </c>
      <c r="L826">
        <v>15.5</v>
      </c>
      <c r="M826" s="7">
        <v>25</v>
      </c>
      <c r="N826" s="7">
        <v>10</v>
      </c>
      <c r="O826" s="7">
        <v>0</v>
      </c>
      <c r="P826" s="7">
        <v>316160</v>
      </c>
      <c r="Q826" s="7">
        <v>527494</v>
      </c>
      <c r="R826" s="8">
        <f>(Таблица2[[#This Row],[Кредитный рейтинг]]-MIN(F:F))/(MAX(F:F)-MIN(F:F))</f>
        <v>0.94545454545454544</v>
      </c>
      <c r="S826">
        <f>(Таблица2[[#This Row],[Срок кредитной истории (лет)]]-MIN(L:L))/(MAX(L:L)-MIN(L:L))</f>
        <v>0.2412280701754386</v>
      </c>
      <c r="T826" s="8">
        <f>(Таблица2[[#This Row],[Срок с последнего нарушения кредитного договора (мес.)]]-MIN(M:M))/(MAX(M:M)-MIN(M:M))</f>
        <v>0.3048780487804878</v>
      </c>
      <c r="U826">
        <f>(Таблица2[[#This Row],[Количество кредитных карт]]-MIN(N:N))/(MAX(N:N)-MIN(N:N))</f>
        <v>0.1951219512195122</v>
      </c>
      <c r="V826" s="37">
        <f>(Таблица2[[#This Row],[Число нарушений кредитных договоров]]-MIN(O:O))/(MAX(O:O)-MIN(O:O))</f>
        <v>0</v>
      </c>
      <c r="W826" s="37">
        <f>((Таблица2[[#This Row],[Размер кредита]]-AVERAGE(D:D)))/STDEV(D:D)</f>
        <v>-0.50629640686302579</v>
      </c>
      <c r="X826" s="37">
        <f>((Таблица2[[#This Row],[Годовой доход]]-AVERAGE(G:G)))/STDEV(G:G)</f>
        <v>-1.1308960920385525E-2</v>
      </c>
      <c r="Y826" s="38">
        <f>(Таблица2[[#This Row],[Годовой доход]]-AVERAGE(G:G))/STDEV(G:G)</f>
        <v>-1.1308960920385525E-2</v>
      </c>
      <c r="Z826" s="38">
        <f>(Таблица2[[#This Row],[Текущий баланс кредитов]]-AVERAGE(P:P))/STDEV(P:P)</f>
        <v>0.1491431922833221</v>
      </c>
      <c r="AA826" s="38">
        <f>(Таблица2[[#This Row],[Максимальный выданный кредит]]-AVERAGE(Q:Q))/STDEV(Q:Q)</f>
        <v>-4.5029315336266758E-2</v>
      </c>
    </row>
    <row r="827" spans="1:27" x14ac:dyDescent="0.2">
      <c r="A827" s="7">
        <v>1236</v>
      </c>
      <c r="B827" s="7" t="s">
        <v>1126</v>
      </c>
      <c r="C827" s="7" t="s">
        <v>16</v>
      </c>
      <c r="D827" s="18">
        <v>443960</v>
      </c>
      <c r="E827" s="7" t="s">
        <v>28</v>
      </c>
      <c r="F827" s="7">
        <v>638</v>
      </c>
      <c r="G827" s="19">
        <v>3163215</v>
      </c>
      <c r="H827" s="7" t="s">
        <v>49</v>
      </c>
      <c r="I827" s="7" t="s">
        <v>19</v>
      </c>
      <c r="J827" s="7" t="s">
        <v>78</v>
      </c>
      <c r="K827" s="20">
        <v>67218.39</v>
      </c>
      <c r="L827">
        <v>11.4</v>
      </c>
      <c r="M827" s="7">
        <v>8</v>
      </c>
      <c r="N827" s="7">
        <v>17</v>
      </c>
      <c r="O827" s="7">
        <v>0</v>
      </c>
      <c r="P827" s="7">
        <v>120726</v>
      </c>
      <c r="Q827" s="7">
        <v>170874</v>
      </c>
      <c r="R827" s="8">
        <f>(Таблица2[[#This Row],[Кредитный рейтинг]]-MIN(F:F))/(MAX(F:F)-MIN(F:F))</f>
        <v>0.31515151515151513</v>
      </c>
      <c r="S827">
        <f>(Таблица2[[#This Row],[Срок кредитной истории (лет)]]-MIN(L:L))/(MAX(L:L)-MIN(L:L))</f>
        <v>0.15131578947368421</v>
      </c>
      <c r="T827" s="8">
        <f>(Таблица2[[#This Row],[Срок с последнего нарушения кредитного договора (мес.)]]-MIN(M:M))/(MAX(M:M)-MIN(M:M))</f>
        <v>9.7560975609756101E-2</v>
      </c>
      <c r="U827">
        <f>(Таблица2[[#This Row],[Количество кредитных карт]]-MIN(N:N))/(MAX(N:N)-MIN(N:N))</f>
        <v>0.36585365853658536</v>
      </c>
      <c r="V827" s="37">
        <f>(Таблица2[[#This Row],[Число нарушений кредитных договоров]]-MIN(O:O))/(MAX(O:O)-MIN(O:O))</f>
        <v>0</v>
      </c>
      <c r="W827" s="37">
        <f>((Таблица2[[#This Row],[Размер кредита]]-AVERAGE(D:D)))/STDEV(D:D)</f>
        <v>0.71171341801747534</v>
      </c>
      <c r="X827" s="37">
        <f>((Таблица2[[#This Row],[Годовой доход]]-AVERAGE(G:G)))/STDEV(G:G)</f>
        <v>2.194332310560799</v>
      </c>
      <c r="Y827" s="38">
        <f>(Таблица2[[#This Row],[Годовой доход]]-AVERAGE(G:G))/STDEV(G:G)</f>
        <v>2.194332310560799</v>
      </c>
      <c r="Z827" s="38">
        <f>(Таблица2[[#This Row],[Текущий баланс кредитов]]-AVERAGE(P:P))/STDEV(P:P)</f>
        <v>-0.5156348232130834</v>
      </c>
      <c r="AA827" s="38">
        <f>(Таблица2[[#This Row],[Максимальный выданный кредит]]-AVERAGE(Q:Q))/STDEV(Q:Q)</f>
        <v>-0.13415026124276774</v>
      </c>
    </row>
    <row r="828" spans="1:27" x14ac:dyDescent="0.2">
      <c r="A828" s="8">
        <v>1237</v>
      </c>
      <c r="B828" s="8" t="s">
        <v>1127</v>
      </c>
      <c r="C828" s="8" t="s">
        <v>34</v>
      </c>
      <c r="D828" s="21">
        <v>128986</v>
      </c>
      <c r="E828" s="8" t="s">
        <v>17</v>
      </c>
      <c r="F828" s="8">
        <v>747</v>
      </c>
      <c r="G828" s="22">
        <v>1142622</v>
      </c>
      <c r="H828" s="8" t="s">
        <v>37</v>
      </c>
      <c r="I828" s="8" t="s">
        <v>25</v>
      </c>
      <c r="J828" s="8" t="s">
        <v>23</v>
      </c>
      <c r="K828" s="23">
        <v>16472.810000000001</v>
      </c>
      <c r="L828">
        <v>45.3</v>
      </c>
      <c r="M828" s="8"/>
      <c r="N828" s="8">
        <v>10</v>
      </c>
      <c r="O828" s="8">
        <v>0</v>
      </c>
      <c r="P828" s="8">
        <v>28994</v>
      </c>
      <c r="Q828" s="8">
        <v>107910</v>
      </c>
      <c r="R828" s="8">
        <f>(Таблица2[[#This Row],[Кредитный рейтинг]]-MIN(F:F))/(MAX(F:F)-MIN(F:F))</f>
        <v>0.97575757575757571</v>
      </c>
      <c r="S828">
        <f>(Таблица2[[#This Row],[Срок кредитной истории (лет)]]-MIN(L:L))/(MAX(L:L)-MIN(L:L))</f>
        <v>0.89473684210526305</v>
      </c>
      <c r="T828" s="8">
        <f>(Таблица2[[#This Row],[Срок с последнего нарушения кредитного договора (мес.)]]-MIN(M:M))/(MAX(M:M)-MIN(M:M))</f>
        <v>0</v>
      </c>
      <c r="U828">
        <f>(Таблица2[[#This Row],[Количество кредитных карт]]-MIN(N:N))/(MAX(N:N)-MIN(N:N))</f>
        <v>0.1951219512195122</v>
      </c>
      <c r="V828" s="37">
        <f>(Таблица2[[#This Row],[Число нарушений кредитных договоров]]-MIN(O:O))/(MAX(O:O)-MIN(O:O))</f>
        <v>0</v>
      </c>
      <c r="W828" s="37">
        <f>((Таблица2[[#This Row],[Размер кредита]]-AVERAGE(D:D)))/STDEV(D:D)</f>
        <v>-0.9720025868887846</v>
      </c>
      <c r="X828" s="37">
        <f>((Таблица2[[#This Row],[Годовой доход]]-AVERAGE(G:G)))/STDEV(G:G)</f>
        <v>-0.25518504340289666</v>
      </c>
      <c r="Y828" s="38">
        <f>(Таблица2[[#This Row],[Годовой доход]]-AVERAGE(G:G))/STDEV(G:G)</f>
        <v>-0.25518504340289666</v>
      </c>
      <c r="Z828" s="38">
        <f>(Таблица2[[#This Row],[Текущий баланс кредитов]]-AVERAGE(P:P))/STDEV(P:P)</f>
        <v>-0.82766556974396477</v>
      </c>
      <c r="AA828" s="38">
        <f>(Таблица2[[#This Row],[Максимальный выданный кредит]]-AVERAGE(Q:Q))/STDEV(Q:Q)</f>
        <v>-0.14988524873100995</v>
      </c>
    </row>
    <row r="829" spans="1:27" x14ac:dyDescent="0.2">
      <c r="A829" s="7">
        <v>1238</v>
      </c>
      <c r="B829" s="7" t="s">
        <v>1128</v>
      </c>
      <c r="C829" s="7" t="s">
        <v>16</v>
      </c>
      <c r="D829" s="18">
        <v>554906</v>
      </c>
      <c r="E829" s="7" t="s">
        <v>28</v>
      </c>
      <c r="F829" s="7">
        <v>596</v>
      </c>
      <c r="G829" s="19">
        <v>3833820</v>
      </c>
      <c r="H829" s="7" t="s">
        <v>55</v>
      </c>
      <c r="I829" s="7" t="s">
        <v>32</v>
      </c>
      <c r="J829" s="7" t="s">
        <v>23</v>
      </c>
      <c r="K829" s="20">
        <v>30510.959999999999</v>
      </c>
      <c r="L829">
        <v>29</v>
      </c>
      <c r="M829" s="7"/>
      <c r="N829" s="7">
        <v>29</v>
      </c>
      <c r="O829" s="7">
        <v>0</v>
      </c>
      <c r="P829" s="7">
        <v>568936</v>
      </c>
      <c r="Q829" s="7">
        <v>1438360</v>
      </c>
      <c r="R829" s="8">
        <f>(Таблица2[[#This Row],[Кредитный рейтинг]]-MIN(F:F))/(MAX(F:F)-MIN(F:F))</f>
        <v>6.0606060606060608E-2</v>
      </c>
      <c r="S829">
        <f>(Таблица2[[#This Row],[Срок кредитной истории (лет)]]-MIN(L:L))/(MAX(L:L)-MIN(L:L))</f>
        <v>0.53728070175438591</v>
      </c>
      <c r="T829" s="8">
        <f>(Таблица2[[#This Row],[Срок с последнего нарушения кредитного договора (мес.)]]-MIN(M:M))/(MAX(M:M)-MIN(M:M))</f>
        <v>0</v>
      </c>
      <c r="U829">
        <f>(Таблица2[[#This Row],[Количество кредитных карт]]-MIN(N:N))/(MAX(N:N)-MIN(N:N))</f>
        <v>0.65853658536585369</v>
      </c>
      <c r="V829" s="37">
        <f>(Таблица2[[#This Row],[Число нарушений кредитных договоров]]-MIN(O:O))/(MAX(O:O)-MIN(O:O))</f>
        <v>0</v>
      </c>
      <c r="W829" s="37">
        <f>((Таблица2[[#This Row],[Размер кредита]]-AVERAGE(D:D)))/STDEV(D:D)</f>
        <v>1.3047831821260363</v>
      </c>
      <c r="X829" s="37">
        <f>((Таблица2[[#This Row],[Годовой доход]]-AVERAGE(G:G)))/STDEV(G:G)</f>
        <v>3.0072909742574581</v>
      </c>
      <c r="Y829" s="38">
        <f>(Таблица2[[#This Row],[Годовой доход]]-AVERAGE(G:G))/STDEV(G:G)</f>
        <v>3.0072909742574581</v>
      </c>
      <c r="Z829" s="38">
        <f>(Таблица2[[#This Row],[Текущий баланс кредитов]]-AVERAGE(P:P))/STDEV(P:P)</f>
        <v>1.0089727390618735</v>
      </c>
      <c r="AA829" s="38">
        <f>(Таблица2[[#This Row],[Максимальный выданный кредит]]-AVERAGE(Q:Q))/STDEV(Q:Q)</f>
        <v>0.18260020492078818</v>
      </c>
    </row>
    <row r="830" spans="1:27" x14ac:dyDescent="0.2">
      <c r="A830" s="8">
        <v>1239</v>
      </c>
      <c r="B830" s="8" t="s">
        <v>1130</v>
      </c>
      <c r="C830" s="8" t="s">
        <v>16</v>
      </c>
      <c r="D830" s="21">
        <v>624250</v>
      </c>
      <c r="E830" s="8" t="s">
        <v>28</v>
      </c>
      <c r="F830" s="8">
        <v>702</v>
      </c>
      <c r="G830" s="22">
        <v>2672540</v>
      </c>
      <c r="H830" s="8" t="s">
        <v>53</v>
      </c>
      <c r="I830" s="8" t="s">
        <v>19</v>
      </c>
      <c r="J830" s="8" t="s">
        <v>23</v>
      </c>
      <c r="K830" s="23">
        <v>23384.63</v>
      </c>
      <c r="L830">
        <v>15</v>
      </c>
      <c r="M830" s="8"/>
      <c r="N830" s="8">
        <v>15</v>
      </c>
      <c r="O830" s="8">
        <v>0</v>
      </c>
      <c r="P830" s="8">
        <v>495216</v>
      </c>
      <c r="Q830" s="8">
        <v>864864</v>
      </c>
      <c r="R830" s="8">
        <f>(Таблица2[[#This Row],[Кредитный рейтинг]]-MIN(F:F))/(MAX(F:F)-MIN(F:F))</f>
        <v>0.70303030303030301</v>
      </c>
      <c r="S830">
        <f>(Таблица2[[#This Row],[Срок кредитной истории (лет)]]-MIN(L:L))/(MAX(L:L)-MIN(L:L))</f>
        <v>0.23026315789473684</v>
      </c>
      <c r="T830" s="8">
        <f>(Таблица2[[#This Row],[Срок с последнего нарушения кредитного договора (мес.)]]-MIN(M:M))/(MAX(M:M)-MIN(M:M))</f>
        <v>0</v>
      </c>
      <c r="U830">
        <f>(Таблица2[[#This Row],[Количество кредитных карт]]-MIN(N:N))/(MAX(N:N)-MIN(N:N))</f>
        <v>0.31707317073170732</v>
      </c>
      <c r="V830" s="37">
        <f>(Таблица2[[#This Row],[Число нарушений кредитных договоров]]-MIN(O:O))/(MAX(O:O)-MIN(O:O))</f>
        <v>0</v>
      </c>
      <c r="W830" s="37">
        <f>((Таблица2[[#This Row],[Размер кредита]]-AVERAGE(D:D)))/STDEV(D:D)</f>
        <v>1.6754664850152261</v>
      </c>
      <c r="X830" s="37">
        <f>((Таблица2[[#This Row],[Годовой доход]]-AVERAGE(G:G)))/STDEV(G:G)</f>
        <v>1.5994985525223735</v>
      </c>
      <c r="Y830" s="38">
        <f>(Таблица2[[#This Row],[Годовой доход]]-AVERAGE(G:G))/STDEV(G:G)</f>
        <v>1.5994985525223735</v>
      </c>
      <c r="Z830" s="38">
        <f>(Таблица2[[#This Row],[Текущий баланс кредитов]]-AVERAGE(P:P))/STDEV(P:P)</f>
        <v>0.75821066438502593</v>
      </c>
      <c r="AA830" s="38">
        <f>(Таблица2[[#This Row],[Максимальный выданный кредит]]-AVERAGE(Q:Q))/STDEV(Q:Q)</f>
        <v>3.928096877700854E-2</v>
      </c>
    </row>
    <row r="831" spans="1:27" x14ac:dyDescent="0.2">
      <c r="A831" s="8">
        <v>1242</v>
      </c>
      <c r="B831" s="8" t="s">
        <v>1131</v>
      </c>
      <c r="C831" s="8" t="s">
        <v>34</v>
      </c>
      <c r="D831" s="21">
        <v>366014</v>
      </c>
      <c r="E831" s="8" t="s">
        <v>28</v>
      </c>
      <c r="F831" s="8">
        <v>726</v>
      </c>
      <c r="G831" s="22">
        <v>1072493</v>
      </c>
      <c r="H831" s="8" t="s">
        <v>37</v>
      </c>
      <c r="I831" s="8" t="s">
        <v>19</v>
      </c>
      <c r="J831" s="8" t="s">
        <v>23</v>
      </c>
      <c r="K831" s="23">
        <v>21271.07</v>
      </c>
      <c r="L831">
        <v>29.3</v>
      </c>
      <c r="M831" s="8"/>
      <c r="N831" s="8">
        <v>16</v>
      </c>
      <c r="O831" s="8">
        <v>0</v>
      </c>
      <c r="P831" s="8">
        <v>156997</v>
      </c>
      <c r="Q831" s="8">
        <v>646932</v>
      </c>
      <c r="R831" s="8">
        <f>(Таблица2[[#This Row],[Кредитный рейтинг]]-MIN(F:F))/(MAX(F:F)-MIN(F:F))</f>
        <v>0.84848484848484851</v>
      </c>
      <c r="S831">
        <f>(Таблица2[[#This Row],[Срок кредитной истории (лет)]]-MIN(L:L))/(MAX(L:L)-MIN(L:L))</f>
        <v>0.54385964912280704</v>
      </c>
      <c r="T831" s="8">
        <f>(Таблица2[[#This Row],[Срок с последнего нарушения кредитного договора (мес.)]]-MIN(M:M))/(MAX(M:M)-MIN(M:M))</f>
        <v>0</v>
      </c>
      <c r="U831">
        <f>(Таблица2[[#This Row],[Количество кредитных карт]]-MIN(N:N))/(MAX(N:N)-MIN(N:N))</f>
        <v>0.34146341463414637</v>
      </c>
      <c r="V831" s="37">
        <f>(Таблица2[[#This Row],[Число нарушений кредитных договоров]]-MIN(O:O))/(MAX(O:O)-MIN(O:O))</f>
        <v>0</v>
      </c>
      <c r="W831" s="37">
        <f>((Таблица2[[#This Row],[Размер кредита]]-AVERAGE(D:D)))/STDEV(D:D)</f>
        <v>0.29504750997927742</v>
      </c>
      <c r="X831" s="37">
        <f>((Таблица2[[#This Row],[Годовой доход]]-AVERAGE(G:G)))/STDEV(G:G)</f>
        <v>-0.340200780127769</v>
      </c>
      <c r="Y831" s="38">
        <f>(Таблица2[[#This Row],[Годовой доход]]-AVERAGE(G:G))/STDEV(G:G)</f>
        <v>-0.340200780127769</v>
      </c>
      <c r="Z831" s="38">
        <f>(Таблица2[[#This Row],[Текущий баланс кредитов]]-AVERAGE(P:P))/STDEV(P:P)</f>
        <v>-0.39225729729604686</v>
      </c>
      <c r="AA831" s="38">
        <f>(Таблица2[[#This Row],[Максимальный выданный кредит]]-AVERAGE(Q:Q))/STDEV(Q:Q)</f>
        <v>-1.5181220621498476E-2</v>
      </c>
    </row>
    <row r="832" spans="1:27" x14ac:dyDescent="0.2">
      <c r="A832" s="7">
        <v>1245</v>
      </c>
      <c r="B832" s="7" t="s">
        <v>1132</v>
      </c>
      <c r="C832" s="7" t="s">
        <v>16</v>
      </c>
      <c r="D832" s="18">
        <v>661188</v>
      </c>
      <c r="E832" s="7" t="s">
        <v>28</v>
      </c>
      <c r="F832" s="7">
        <v>690</v>
      </c>
      <c r="G832" s="19">
        <v>5139234</v>
      </c>
      <c r="H832" s="7" t="s">
        <v>22</v>
      </c>
      <c r="I832" s="7" t="s">
        <v>32</v>
      </c>
      <c r="J832" s="7" t="s">
        <v>39</v>
      </c>
      <c r="K832" s="20">
        <v>31434.93</v>
      </c>
      <c r="L832">
        <v>13.5</v>
      </c>
      <c r="M832" s="7">
        <v>3</v>
      </c>
      <c r="N832" s="7">
        <v>16</v>
      </c>
      <c r="O832" s="7">
        <v>0</v>
      </c>
      <c r="P832" s="7">
        <v>275424</v>
      </c>
      <c r="Q832" s="7">
        <v>791362</v>
      </c>
      <c r="R832" s="8">
        <f>(Таблица2[[#This Row],[Кредитный рейтинг]]-MIN(F:F))/(MAX(F:F)-MIN(F:F))</f>
        <v>0.63030303030303025</v>
      </c>
      <c r="S832">
        <f>(Таблица2[[#This Row],[Срок кредитной истории (лет)]]-MIN(L:L))/(MAX(L:L)-MIN(L:L))</f>
        <v>0.19736842105263158</v>
      </c>
      <c r="T832" s="8">
        <f>(Таблица2[[#This Row],[Срок с последнего нарушения кредитного договора (мес.)]]-MIN(M:M))/(MAX(M:M)-MIN(M:M))</f>
        <v>3.6585365853658534E-2</v>
      </c>
      <c r="U832">
        <f>(Таблица2[[#This Row],[Количество кредитных карт]]-MIN(N:N))/(MAX(N:N)-MIN(N:N))</f>
        <v>0.34146341463414637</v>
      </c>
      <c r="V832" s="37">
        <f>(Таблица2[[#This Row],[Число нарушений кредитных договоров]]-MIN(O:O))/(MAX(O:O)-MIN(O:O))</f>
        <v>0</v>
      </c>
      <c r="W832" s="37">
        <f>((Таблица2[[#This Row],[Размер кредита]]-AVERAGE(D:D)))/STDEV(D:D)</f>
        <v>1.8729212012433194</v>
      </c>
      <c r="X832" s="37">
        <f>((Таблица2[[#This Row],[Годовой доход]]-AVERAGE(G:G)))/STDEV(G:G)</f>
        <v>4.5898136530488642</v>
      </c>
      <c r="Y832" s="38">
        <f>(Таблица2[[#This Row],[Годовой доход]]-AVERAGE(G:G))/STDEV(G:G)</f>
        <v>4.5898136530488642</v>
      </c>
      <c r="Z832" s="38">
        <f>(Таблица2[[#This Row],[Текущий баланс кредитов]]-AVERAGE(P:P))/STDEV(P:P)</f>
        <v>1.0577757204156884E-2</v>
      </c>
      <c r="AA832" s="38">
        <f>(Таблица2[[#This Row],[Максимальный выданный кредит]]-AVERAGE(Q:Q))/STDEV(Q:Q)</f>
        <v>2.091248757567481E-2</v>
      </c>
    </row>
    <row r="833" spans="1:27" x14ac:dyDescent="0.2">
      <c r="A833" s="7">
        <v>1246</v>
      </c>
      <c r="B833" s="7" t="s">
        <v>1134</v>
      </c>
      <c r="C833" s="7" t="s">
        <v>16</v>
      </c>
      <c r="D833" s="18">
        <v>501138</v>
      </c>
      <c r="E833" s="7" t="s">
        <v>28</v>
      </c>
      <c r="F833" s="7">
        <v>713</v>
      </c>
      <c r="G833" s="19">
        <v>1518632</v>
      </c>
      <c r="H833" s="7" t="s">
        <v>53</v>
      </c>
      <c r="I833" s="7" t="s">
        <v>19</v>
      </c>
      <c r="J833" s="7" t="s">
        <v>23</v>
      </c>
      <c r="K833" s="20">
        <v>14679.97</v>
      </c>
      <c r="L833">
        <v>32.299999999999997</v>
      </c>
      <c r="M833" s="7"/>
      <c r="N833" s="7">
        <v>8</v>
      </c>
      <c r="O833" s="7">
        <v>0</v>
      </c>
      <c r="P833" s="7">
        <v>584155</v>
      </c>
      <c r="Q833" s="7">
        <v>1184568</v>
      </c>
      <c r="R833" s="8">
        <f>(Таблица2[[#This Row],[Кредитный рейтинг]]-MIN(F:F))/(MAX(F:F)-MIN(F:F))</f>
        <v>0.76969696969696966</v>
      </c>
      <c r="S833">
        <f>(Таблица2[[#This Row],[Срок кредитной истории (лет)]]-MIN(L:L))/(MAX(L:L)-MIN(L:L))</f>
        <v>0.60964912280701744</v>
      </c>
      <c r="T833" s="8">
        <f>(Таблица2[[#This Row],[Срок с последнего нарушения кредитного договора (мес.)]]-MIN(M:M))/(MAX(M:M)-MIN(M:M))</f>
        <v>0</v>
      </c>
      <c r="U833">
        <f>(Таблица2[[#This Row],[Количество кредитных карт]]-MIN(N:N))/(MAX(N:N)-MIN(N:N))</f>
        <v>0.14634146341463414</v>
      </c>
      <c r="V833" s="37">
        <f>(Таблица2[[#This Row],[Число нарушений кредитных договоров]]-MIN(O:O))/(MAX(O:O)-MIN(O:O))</f>
        <v>0</v>
      </c>
      <c r="W833" s="37">
        <f>((Таблица2[[#This Row],[Размер кредита]]-AVERAGE(D:D)))/STDEV(D:D)</f>
        <v>1.017362499302058</v>
      </c>
      <c r="X833" s="37">
        <f>((Таблица2[[#This Row],[Годовой доход]]-AVERAGE(G:G)))/STDEV(G:G)</f>
        <v>0.20064303294097333</v>
      </c>
      <c r="Y833" s="38">
        <f>(Таблица2[[#This Row],[Годовой доход]]-AVERAGE(G:G))/STDEV(G:G)</f>
        <v>0.20064303294097333</v>
      </c>
      <c r="Z833" s="38">
        <f>(Таблица2[[#This Row],[Текущий баланс кредитов]]-AVERAGE(P:P))/STDEV(P:P)</f>
        <v>1.0607408890144907</v>
      </c>
      <c r="AA833" s="38">
        <f>(Таблица2[[#This Row],[Максимальный выданный кредит]]-AVERAGE(Q:Q))/STDEV(Q:Q)</f>
        <v>0.11917643983890074</v>
      </c>
    </row>
    <row r="834" spans="1:27" x14ac:dyDescent="0.2">
      <c r="A834" s="8">
        <v>1247</v>
      </c>
      <c r="B834" s="8" t="s">
        <v>1135</v>
      </c>
      <c r="C834" s="8" t="s">
        <v>16</v>
      </c>
      <c r="D834" s="21">
        <v>555170</v>
      </c>
      <c r="E834" s="8" t="s">
        <v>28</v>
      </c>
      <c r="F834" s="8">
        <v>684</v>
      </c>
      <c r="G834" s="22">
        <v>1150716</v>
      </c>
      <c r="H834" s="8" t="s">
        <v>31</v>
      </c>
      <c r="I834" s="8" t="s">
        <v>19</v>
      </c>
      <c r="J834" s="8" t="s">
        <v>23</v>
      </c>
      <c r="K834" s="23">
        <v>23014.32</v>
      </c>
      <c r="L834">
        <v>28.8</v>
      </c>
      <c r="M834" s="8"/>
      <c r="N834" s="8">
        <v>11</v>
      </c>
      <c r="O834" s="8">
        <v>0</v>
      </c>
      <c r="P834" s="8">
        <v>172691</v>
      </c>
      <c r="Q834" s="8">
        <v>333256</v>
      </c>
      <c r="R834" s="8">
        <f>(Таблица2[[#This Row],[Кредитный рейтинг]]-MIN(F:F))/(MAX(F:F)-MIN(F:F))</f>
        <v>0.59393939393939399</v>
      </c>
      <c r="S834">
        <f>(Таблица2[[#This Row],[Срок кредитной истории (лет)]]-MIN(L:L))/(MAX(L:L)-MIN(L:L))</f>
        <v>0.53289473684210531</v>
      </c>
      <c r="T834" s="8">
        <f>(Таблица2[[#This Row],[Срок с последнего нарушения кредитного договора (мес.)]]-MIN(M:M))/(MAX(M:M)-MIN(M:M))</f>
        <v>0</v>
      </c>
      <c r="U834">
        <f>(Таблица2[[#This Row],[Количество кредитных карт]]-MIN(N:N))/(MAX(N:N)-MIN(N:N))</f>
        <v>0.21951219512195122</v>
      </c>
      <c r="V834" s="37">
        <f>(Таблица2[[#This Row],[Число нарушений кредитных договоров]]-MIN(O:O))/(MAX(O:O)-MIN(O:O))</f>
        <v>0</v>
      </c>
      <c r="W834" s="37">
        <f>((Таблица2[[#This Row],[Размер кредита]]-AVERAGE(D:D)))/STDEV(D:D)</f>
        <v>1.3061944129745993</v>
      </c>
      <c r="X834" s="37">
        <f>((Таблица2[[#This Row],[Годовой доход]]-AVERAGE(G:G)))/STDEV(G:G)</f>
        <v>-0.24537287763622215</v>
      </c>
      <c r="Y834" s="38">
        <f>(Таблица2[[#This Row],[Годовой доход]]-AVERAGE(G:G))/STDEV(G:G)</f>
        <v>-0.24537287763622215</v>
      </c>
      <c r="Z834" s="38">
        <f>(Таблица2[[#This Row],[Текущий баланс кредитов]]-AVERAGE(P:P))/STDEV(P:P)</f>
        <v>-0.3388734123261819</v>
      </c>
      <c r="AA834" s="38">
        <f>(Таблица2[[#This Row],[Максимальный выданный кредит]]-AVERAGE(Q:Q))/STDEV(Q:Q)</f>
        <v>-9.357026730471199E-2</v>
      </c>
    </row>
    <row r="835" spans="1:27" x14ac:dyDescent="0.2">
      <c r="A835" s="8">
        <v>1248</v>
      </c>
      <c r="B835" s="8" t="s">
        <v>1136</v>
      </c>
      <c r="C835" s="8" t="s">
        <v>16</v>
      </c>
      <c r="D835" s="21">
        <v>51414</v>
      </c>
      <c r="E835" s="8" t="s">
        <v>17</v>
      </c>
      <c r="F835" s="8">
        <v>744</v>
      </c>
      <c r="G835" s="22">
        <v>386118</v>
      </c>
      <c r="H835" s="8" t="s">
        <v>49</v>
      </c>
      <c r="I835" s="8" t="s">
        <v>32</v>
      </c>
      <c r="J835" s="8" t="s">
        <v>23</v>
      </c>
      <c r="K835" s="23">
        <v>6885.79</v>
      </c>
      <c r="L835">
        <v>34.5</v>
      </c>
      <c r="M835" s="8">
        <v>29</v>
      </c>
      <c r="N835" s="8">
        <v>7</v>
      </c>
      <c r="O835" s="8">
        <v>0</v>
      </c>
      <c r="P835" s="8">
        <v>27360</v>
      </c>
      <c r="Q835" s="8">
        <v>94006</v>
      </c>
      <c r="R835" s="8">
        <f>(Таблица2[[#This Row],[Кредитный рейтинг]]-MIN(F:F))/(MAX(F:F)-MIN(F:F))</f>
        <v>0.95757575757575752</v>
      </c>
      <c r="S835">
        <f>(Таблица2[[#This Row],[Срок кредитной истории (лет)]]-MIN(L:L))/(MAX(L:L)-MIN(L:L))</f>
        <v>0.6578947368421052</v>
      </c>
      <c r="T835" s="8">
        <f>(Таблица2[[#This Row],[Срок с последнего нарушения кредитного договора (мес.)]]-MIN(M:M))/(MAX(M:M)-MIN(M:M))</f>
        <v>0.35365853658536583</v>
      </c>
      <c r="U835">
        <f>(Таблица2[[#This Row],[Количество кредитных карт]]-MIN(N:N))/(MAX(N:N)-MIN(N:N))</f>
        <v>0.12195121951219512</v>
      </c>
      <c r="V835" s="37">
        <f>(Таблица2[[#This Row],[Число нарушений кредитных договоров]]-MIN(O:O))/(MAX(O:O)-MIN(O:O))</f>
        <v>0</v>
      </c>
      <c r="W835" s="37">
        <f>((Таблица2[[#This Row],[Размер кредита]]-AVERAGE(D:D)))/STDEV(D:D)</f>
        <v>-1.3866692512248517</v>
      </c>
      <c r="X835" s="37">
        <f>((Таблица2[[#This Row],[Годовой доход]]-AVERAGE(G:G)))/STDEV(G:G)</f>
        <v>-1.1722770437923624</v>
      </c>
      <c r="Y835" s="38">
        <f>(Таблица2[[#This Row],[Годовой доход]]-AVERAGE(G:G))/STDEV(G:G)</f>
        <v>-1.1722770437923624</v>
      </c>
      <c r="Z835" s="38">
        <f>(Таблица2[[#This Row],[Текущий баланс кредитов]]-AVERAGE(P:P))/STDEV(P:P)</f>
        <v>-0.833223698203297</v>
      </c>
      <c r="AA835" s="38">
        <f>(Таблица2[[#This Row],[Максимальный выданный кредит]]-AVERAGE(Q:Q))/STDEV(Q:Q)</f>
        <v>-0.15335992102051693</v>
      </c>
    </row>
    <row r="836" spans="1:27" x14ac:dyDescent="0.2">
      <c r="A836" s="8">
        <v>1249</v>
      </c>
      <c r="B836" s="8" t="s">
        <v>1137</v>
      </c>
      <c r="C836" s="8" t="s">
        <v>16</v>
      </c>
      <c r="D836" s="21">
        <v>263714</v>
      </c>
      <c r="E836" s="8" t="s">
        <v>28</v>
      </c>
      <c r="F836" s="8">
        <v>717</v>
      </c>
      <c r="G836" s="22">
        <v>4744775</v>
      </c>
      <c r="H836" s="8" t="s">
        <v>18</v>
      </c>
      <c r="I836" s="8" t="s">
        <v>19</v>
      </c>
      <c r="J836" s="8" t="s">
        <v>23</v>
      </c>
      <c r="K836" s="23">
        <v>72357.89</v>
      </c>
      <c r="L836">
        <v>11.3</v>
      </c>
      <c r="M836" s="8">
        <v>55</v>
      </c>
      <c r="N836" s="8">
        <v>10</v>
      </c>
      <c r="O836" s="8">
        <v>0</v>
      </c>
      <c r="P836" s="8">
        <v>594738</v>
      </c>
      <c r="Q836" s="8">
        <v>760078</v>
      </c>
      <c r="R836" s="8">
        <f>(Таблица2[[#This Row],[Кредитный рейтинг]]-MIN(F:F))/(MAX(F:F)-MIN(F:F))</f>
        <v>0.79393939393939394</v>
      </c>
      <c r="S836">
        <f>(Таблица2[[#This Row],[Срок кредитной истории (лет)]]-MIN(L:L))/(MAX(L:L)-MIN(L:L))</f>
        <v>0.14912280701754388</v>
      </c>
      <c r="T836" s="8">
        <f>(Таблица2[[#This Row],[Срок с последнего нарушения кредитного договора (мес.)]]-MIN(M:M))/(MAX(M:M)-MIN(M:M))</f>
        <v>0.67073170731707321</v>
      </c>
      <c r="U836">
        <f>(Таблица2[[#This Row],[Количество кредитных карт]]-MIN(N:N))/(MAX(N:N)-MIN(N:N))</f>
        <v>0.1951219512195122</v>
      </c>
      <c r="V836" s="37">
        <f>(Таблица2[[#This Row],[Число нарушений кредитных договоров]]-MIN(O:O))/(MAX(O:O)-MIN(O:O))</f>
        <v>0</v>
      </c>
      <c r="W836" s="37">
        <f>((Таблица2[[#This Row],[Размер кредита]]-AVERAGE(D:D)))/STDEV(D:D)</f>
        <v>-0.25180444383884848</v>
      </c>
      <c r="X836" s="37">
        <f>((Таблица2[[#This Row],[Годовой доход]]-AVERAGE(G:G)))/STDEV(G:G)</f>
        <v>4.111620288067809</v>
      </c>
      <c r="Y836" s="38">
        <f>(Таблица2[[#This Row],[Годовой доход]]-AVERAGE(G:G))/STDEV(G:G)</f>
        <v>4.111620288067809</v>
      </c>
      <c r="Z836" s="38">
        <f>(Таблица2[[#This Row],[Текущий баланс кредитов]]-AVERAGE(P:P))/STDEV(P:P)</f>
        <v>1.0967394651987701</v>
      </c>
      <c r="AA836" s="38">
        <f>(Таблица2[[#This Row],[Максимальный выданный кредит]]-AVERAGE(Q:Q))/STDEV(Q:Q)</f>
        <v>1.309447492428404E-2</v>
      </c>
    </row>
    <row r="837" spans="1:27" x14ac:dyDescent="0.2">
      <c r="A837" s="8">
        <v>1250</v>
      </c>
      <c r="B837" s="8" t="s">
        <v>1139</v>
      </c>
      <c r="C837" s="8" t="s">
        <v>16</v>
      </c>
      <c r="D837" s="21">
        <v>327294</v>
      </c>
      <c r="E837" s="8" t="s">
        <v>17</v>
      </c>
      <c r="F837" s="8">
        <v>738</v>
      </c>
      <c r="G837" s="22">
        <v>1224873</v>
      </c>
      <c r="H837" s="8" t="s">
        <v>42</v>
      </c>
      <c r="I837" s="8" t="s">
        <v>19</v>
      </c>
      <c r="J837" s="8" t="s">
        <v>20</v>
      </c>
      <c r="K837" s="23">
        <v>19189.62</v>
      </c>
      <c r="L837">
        <v>28.6</v>
      </c>
      <c r="M837" s="8"/>
      <c r="N837" s="8">
        <v>8</v>
      </c>
      <c r="O837" s="8">
        <v>0</v>
      </c>
      <c r="P837" s="8">
        <v>127775</v>
      </c>
      <c r="Q837" s="8">
        <v>294734</v>
      </c>
      <c r="R837" s="8">
        <f>(Таблица2[[#This Row],[Кредитный рейтинг]]-MIN(F:F))/(MAX(F:F)-MIN(F:F))</f>
        <v>0.92121212121212126</v>
      </c>
      <c r="S837">
        <f>(Таблица2[[#This Row],[Срок кредитной истории (лет)]]-MIN(L:L))/(MAX(L:L)-MIN(L:L))</f>
        <v>0.52850877192982459</v>
      </c>
      <c r="T837" s="8">
        <f>(Таблица2[[#This Row],[Срок с последнего нарушения кредитного договора (мес.)]]-MIN(M:M))/(MAX(M:M)-MIN(M:M))</f>
        <v>0</v>
      </c>
      <c r="U837">
        <f>(Таблица2[[#This Row],[Количество кредитных карт]]-MIN(N:N))/(MAX(N:N)-MIN(N:N))</f>
        <v>0.14634146341463414</v>
      </c>
      <c r="V837" s="37">
        <f>(Таблица2[[#This Row],[Число нарушений кредитных договоров]]-MIN(O:O))/(MAX(O:O)-MIN(O:O))</f>
        <v>0</v>
      </c>
      <c r="W837" s="37">
        <f>((Таблица2[[#This Row],[Размер кредита]]-AVERAGE(D:D)))/STDEV(D:D)</f>
        <v>8.8066985523384628E-2</v>
      </c>
      <c r="X837" s="37">
        <f>((Таблица2[[#This Row],[Годовой доход]]-AVERAGE(G:G)))/STDEV(G:G)</f>
        <v>-0.15547409128098594</v>
      </c>
      <c r="Y837" s="38">
        <f>(Таблица2[[#This Row],[Годовой доход]]-AVERAGE(G:G))/STDEV(G:G)</f>
        <v>-0.15547409128098594</v>
      </c>
      <c r="Z837" s="38">
        <f>(Таблица2[[#This Row],[Текущий баланс кредитов]]-AVERAGE(P:P))/STDEV(P:P)</f>
        <v>-0.49165731555712711</v>
      </c>
      <c r="AA837" s="38">
        <f>(Таблица2[[#This Row],[Максимальный выданный кредит]]-AVERAGE(Q:Q))/STDEV(Q:Q)</f>
        <v>-0.10319708879035562</v>
      </c>
    </row>
    <row r="838" spans="1:27" x14ac:dyDescent="0.2">
      <c r="A838" s="7">
        <v>1251</v>
      </c>
      <c r="B838" s="7" t="s">
        <v>1140</v>
      </c>
      <c r="C838" s="7" t="s">
        <v>16</v>
      </c>
      <c r="D838" s="18">
        <v>195096</v>
      </c>
      <c r="E838" s="7" t="s">
        <v>17</v>
      </c>
      <c r="F838" s="7">
        <v>717</v>
      </c>
      <c r="G838" s="19">
        <v>664468</v>
      </c>
      <c r="H838" s="7" t="s">
        <v>53</v>
      </c>
      <c r="I838" s="7" t="s">
        <v>32</v>
      </c>
      <c r="J838" s="7" t="s">
        <v>23</v>
      </c>
      <c r="K838" s="20">
        <v>14950.53</v>
      </c>
      <c r="L838">
        <v>14.1</v>
      </c>
      <c r="M838" s="7"/>
      <c r="N838" s="7">
        <v>15</v>
      </c>
      <c r="O838" s="7">
        <v>0</v>
      </c>
      <c r="P838" s="7">
        <v>179094</v>
      </c>
      <c r="Q838" s="7">
        <v>296670</v>
      </c>
      <c r="R838" s="8">
        <f>(Таблица2[[#This Row],[Кредитный рейтинг]]-MIN(F:F))/(MAX(F:F)-MIN(F:F))</f>
        <v>0.79393939393939394</v>
      </c>
      <c r="S838">
        <f>(Таблица2[[#This Row],[Срок кредитной истории (лет)]]-MIN(L:L))/(MAX(L:L)-MIN(L:L))</f>
        <v>0.21052631578947367</v>
      </c>
      <c r="T838" s="8">
        <f>(Таблица2[[#This Row],[Срок с последнего нарушения кредитного договора (мес.)]]-MIN(M:M))/(MAX(M:M)-MIN(M:M))</f>
        <v>0</v>
      </c>
      <c r="U838">
        <f>(Таблица2[[#This Row],[Количество кредитных карт]]-MIN(N:N))/(MAX(N:N)-MIN(N:N))</f>
        <v>0.31707317073170732</v>
      </c>
      <c r="V838" s="37">
        <f>(Таблица2[[#This Row],[Число нарушений кредитных договоров]]-MIN(O:O))/(MAX(O:O)-MIN(O:O))</f>
        <v>0</v>
      </c>
      <c r="W838" s="37">
        <f>((Таблица2[[#This Row],[Размер кредита]]-AVERAGE(D:D)))/STDEV(D:D)</f>
        <v>-0.61860686189449032</v>
      </c>
      <c r="X838" s="37">
        <f>((Таблица2[[#This Row],[Годовой доход]]-AVERAGE(G:G)))/STDEV(G:G)</f>
        <v>-0.83483988773184215</v>
      </c>
      <c r="Y838" s="38">
        <f>(Таблица2[[#This Row],[Годовой доход]]-AVERAGE(G:G))/STDEV(G:G)</f>
        <v>-0.83483988773184215</v>
      </c>
      <c r="Z838" s="38">
        <f>(Таблица2[[#This Row],[Текущий баланс кредитов]]-AVERAGE(P:P))/STDEV(P:P)</f>
        <v>-0.31709330429368249</v>
      </c>
      <c r="AA838" s="38">
        <f>(Таблица2[[#This Row],[Максимальный выданный кредит]]-AVERAGE(Q:Q))/STDEV(Q:Q)</f>
        <v>-0.10271327366143693</v>
      </c>
    </row>
    <row r="839" spans="1:27" x14ac:dyDescent="0.2">
      <c r="A839" s="7">
        <v>1252</v>
      </c>
      <c r="B839" s="7" t="s">
        <v>1141</v>
      </c>
      <c r="C839" s="7" t="s">
        <v>16</v>
      </c>
      <c r="D839" s="18">
        <v>212256</v>
      </c>
      <c r="E839" s="7" t="s">
        <v>17</v>
      </c>
      <c r="F839" s="7">
        <v>727</v>
      </c>
      <c r="G839" s="19">
        <v>907212</v>
      </c>
      <c r="H839" s="7" t="s">
        <v>49</v>
      </c>
      <c r="I839" s="7" t="s">
        <v>32</v>
      </c>
      <c r="J839" s="7" t="s">
        <v>23</v>
      </c>
      <c r="K839" s="20">
        <v>20261.22</v>
      </c>
      <c r="L839">
        <v>16.5</v>
      </c>
      <c r="M839" s="7"/>
      <c r="N839" s="7">
        <v>6</v>
      </c>
      <c r="O839" s="7">
        <v>0</v>
      </c>
      <c r="P839" s="7">
        <v>265164</v>
      </c>
      <c r="Q839" s="7">
        <v>348898</v>
      </c>
      <c r="R839" s="8">
        <f>(Таблица2[[#This Row],[Кредитный рейтинг]]-MIN(F:F))/(MAX(F:F)-MIN(F:F))</f>
        <v>0.8545454545454545</v>
      </c>
      <c r="S839">
        <f>(Таблица2[[#This Row],[Срок кредитной истории (лет)]]-MIN(L:L))/(MAX(L:L)-MIN(L:L))</f>
        <v>0.26315789473684209</v>
      </c>
      <c r="T839" s="8">
        <f>(Таблица2[[#This Row],[Срок с последнего нарушения кредитного договора (мес.)]]-MIN(M:M))/(MAX(M:M)-MIN(M:M))</f>
        <v>0</v>
      </c>
      <c r="U839">
        <f>(Таблица2[[#This Row],[Количество кредитных карт]]-MIN(N:N))/(MAX(N:N)-MIN(N:N))</f>
        <v>9.7560975609756101E-2</v>
      </c>
      <c r="V839" s="37">
        <f>(Таблица2[[#This Row],[Число нарушений кредитных договоров]]-MIN(O:O))/(MAX(O:O)-MIN(O:O))</f>
        <v>0</v>
      </c>
      <c r="W839" s="37">
        <f>((Таблица2[[#This Row],[Размер кредита]]-AVERAGE(D:D)))/STDEV(D:D)</f>
        <v>-0.52687685673790141</v>
      </c>
      <c r="X839" s="37">
        <f>((Таблица2[[#This Row],[Годовой доход]]-AVERAGE(G:G)))/STDEV(G:G)</f>
        <v>-0.5405670477435004</v>
      </c>
      <c r="Y839" s="38">
        <f>(Таблица2[[#This Row],[Годовой доход]]-AVERAGE(G:G))/STDEV(G:G)</f>
        <v>-0.5405670477435004</v>
      </c>
      <c r="Z839" s="38">
        <f>(Таблица2[[#This Row],[Текущий баланс кредитов]]-AVERAGE(P:P))/STDEV(P:P)</f>
        <v>-2.4322119168394059E-2</v>
      </c>
      <c r="AA839" s="38">
        <f>(Таблица2[[#This Row],[Максимальный выданный кредит]]-AVERAGE(Q:Q))/STDEV(Q:Q)</f>
        <v>-8.966126097901661E-2</v>
      </c>
    </row>
    <row r="840" spans="1:27" x14ac:dyDescent="0.2">
      <c r="A840" s="7">
        <v>1254</v>
      </c>
      <c r="B840" s="7" t="s">
        <v>1142</v>
      </c>
      <c r="C840" s="7" t="s">
        <v>16</v>
      </c>
      <c r="D840" s="18">
        <v>120274</v>
      </c>
      <c r="E840" s="7" t="s">
        <v>17</v>
      </c>
      <c r="F840" s="7">
        <v>747</v>
      </c>
      <c r="G840" s="19">
        <v>779095</v>
      </c>
      <c r="H840" s="7" t="s">
        <v>22</v>
      </c>
      <c r="I840" s="7" t="s">
        <v>19</v>
      </c>
      <c r="J840" s="7" t="s">
        <v>23</v>
      </c>
      <c r="K840" s="20">
        <v>13504.25</v>
      </c>
      <c r="L840">
        <v>16.2</v>
      </c>
      <c r="M840" s="7"/>
      <c r="N840" s="7">
        <v>14</v>
      </c>
      <c r="O840" s="7">
        <v>0</v>
      </c>
      <c r="P840" s="7">
        <v>308693</v>
      </c>
      <c r="Q840" s="7">
        <v>981948</v>
      </c>
      <c r="R840" s="8">
        <f>(Таблица2[[#This Row],[Кредитный рейтинг]]-MIN(F:F))/(MAX(F:F)-MIN(F:F))</f>
        <v>0.97575757575757571</v>
      </c>
      <c r="S840">
        <f>(Таблица2[[#This Row],[Срок кредитной истории (лет)]]-MIN(L:L))/(MAX(L:L)-MIN(L:L))</f>
        <v>0.25657894736842102</v>
      </c>
      <c r="T840" s="8">
        <f>(Таблица2[[#This Row],[Срок с последнего нарушения кредитного договора (мес.)]]-MIN(M:M))/(MAX(M:M)-MIN(M:M))</f>
        <v>0</v>
      </c>
      <c r="U840">
        <f>(Таблица2[[#This Row],[Количество кредитных карт]]-MIN(N:N))/(MAX(N:N)-MIN(N:N))</f>
        <v>0.29268292682926828</v>
      </c>
      <c r="V840" s="37">
        <f>(Таблица2[[#This Row],[Число нарушений кредитных договоров]]-MIN(O:O))/(MAX(O:O)-MIN(O:O))</f>
        <v>0</v>
      </c>
      <c r="W840" s="37">
        <f>((Таблица2[[#This Row],[Размер кредита]]-AVERAGE(D:D)))/STDEV(D:D)</f>
        <v>-1.0185732048913605</v>
      </c>
      <c r="X840" s="37">
        <f>((Таблица2[[#This Row],[Годовой доход]]-AVERAGE(G:G)))/STDEV(G:G)</f>
        <v>-0.69588027254323337</v>
      </c>
      <c r="Y840" s="38">
        <f>(Таблица2[[#This Row],[Годовой доход]]-AVERAGE(G:G))/STDEV(G:G)</f>
        <v>-0.69588027254323337</v>
      </c>
      <c r="Z840" s="38">
        <f>(Таблица2[[#This Row],[Текущий баланс кредитов]]-AVERAGE(P:P))/STDEV(P:P)</f>
        <v>0.12374383781218781</v>
      </c>
      <c r="AA840" s="38">
        <f>(Таблица2[[#This Row],[Максимальный выданный кредит]]-AVERAGE(Q:Q))/STDEV(Q:Q)</f>
        <v>6.8540788278205228E-2</v>
      </c>
    </row>
    <row r="841" spans="1:27" x14ac:dyDescent="0.2">
      <c r="A841" s="7">
        <v>1255</v>
      </c>
      <c r="B841" s="7" t="s">
        <v>1143</v>
      </c>
      <c r="C841" s="7" t="s">
        <v>16</v>
      </c>
      <c r="D841" s="18">
        <v>218878</v>
      </c>
      <c r="E841" s="7" t="s">
        <v>17</v>
      </c>
      <c r="F841" s="7">
        <v>747</v>
      </c>
      <c r="G841" s="19">
        <v>1058642</v>
      </c>
      <c r="H841" s="7" t="s">
        <v>42</v>
      </c>
      <c r="I841" s="7" t="s">
        <v>25</v>
      </c>
      <c r="J841" s="7" t="s">
        <v>20</v>
      </c>
      <c r="K841" s="20">
        <v>11115.76</v>
      </c>
      <c r="L841">
        <v>17.3</v>
      </c>
      <c r="M841" s="7"/>
      <c r="N841" s="7">
        <v>9</v>
      </c>
      <c r="O841" s="7">
        <v>0</v>
      </c>
      <c r="P841" s="7">
        <v>15086</v>
      </c>
      <c r="Q841" s="7">
        <v>356466</v>
      </c>
      <c r="R841" s="8">
        <f>(Таблица2[[#This Row],[Кредитный рейтинг]]-MIN(F:F))/(MAX(F:F)-MIN(F:F))</f>
        <v>0.97575757575757571</v>
      </c>
      <c r="S841">
        <f>(Таблица2[[#This Row],[Срок кредитной истории (лет)]]-MIN(L:L))/(MAX(L:L)-MIN(L:L))</f>
        <v>0.2807017543859649</v>
      </c>
      <c r="T841" s="8">
        <f>(Таблица2[[#This Row],[Срок с последнего нарушения кредитного договора (мес.)]]-MIN(M:M))/(MAX(M:M)-MIN(M:M))</f>
        <v>0</v>
      </c>
      <c r="U841">
        <f>(Таблица2[[#This Row],[Количество кредитных карт]]-MIN(N:N))/(MAX(N:N)-MIN(N:N))</f>
        <v>0.17073170731707318</v>
      </c>
      <c r="V841" s="37">
        <f>(Таблица2[[#This Row],[Число нарушений кредитных договоров]]-MIN(O:O))/(MAX(O:O)-MIN(O:O))</f>
        <v>0</v>
      </c>
      <c r="W841" s="37">
        <f>((Таблица2[[#This Row],[Размер кредита]]-AVERAGE(D:D)))/STDEV(D:D)</f>
        <v>-0.49147848295311525</v>
      </c>
      <c r="X841" s="37">
        <f>((Таблица2[[#This Row],[Годовой доход]]-AVERAGE(G:G)))/STDEV(G:G)</f>
        <v>-0.35699202154538806</v>
      </c>
      <c r="Y841" s="38">
        <f>(Таблица2[[#This Row],[Годовой доход]]-AVERAGE(G:G))/STDEV(G:G)</f>
        <v>-0.35699202154538806</v>
      </c>
      <c r="Z841" s="38">
        <f>(Таблица2[[#This Row],[Текущий баланс кредитов]]-AVERAGE(P:P))/STDEV(P:P)</f>
        <v>-0.87497429104897828</v>
      </c>
      <c r="AA841" s="38">
        <f>(Таблица2[[#This Row],[Максимальный выданный кредит]]-AVERAGE(Q:Q))/STDEV(Q:Q)</f>
        <v>-8.776998365687988E-2</v>
      </c>
    </row>
    <row r="842" spans="1:27" x14ac:dyDescent="0.2">
      <c r="A842" s="8">
        <v>1257</v>
      </c>
      <c r="B842" s="8" t="s">
        <v>1144</v>
      </c>
      <c r="C842" s="8" t="s">
        <v>34</v>
      </c>
      <c r="D842" s="21">
        <v>186362</v>
      </c>
      <c r="E842" s="8" t="s">
        <v>17</v>
      </c>
      <c r="F842" s="8">
        <v>708</v>
      </c>
      <c r="G842" s="22">
        <v>492328</v>
      </c>
      <c r="H842" s="8" t="s">
        <v>37</v>
      </c>
      <c r="I842" s="8" t="s">
        <v>25</v>
      </c>
      <c r="J842" s="8" t="s">
        <v>23</v>
      </c>
      <c r="K842" s="23">
        <v>8492.6200000000008</v>
      </c>
      <c r="L842">
        <v>13.5</v>
      </c>
      <c r="M842" s="8"/>
      <c r="N842" s="8">
        <v>8</v>
      </c>
      <c r="O842" s="8">
        <v>0</v>
      </c>
      <c r="P842" s="8">
        <v>221255</v>
      </c>
      <c r="Q842" s="8">
        <v>326766</v>
      </c>
      <c r="R842" s="8">
        <f>(Таблица2[[#This Row],[Кредитный рейтинг]]-MIN(F:F))/(MAX(F:F)-MIN(F:F))</f>
        <v>0.73939393939393938</v>
      </c>
      <c r="S842">
        <f>(Таблица2[[#This Row],[Срок кредитной истории (лет)]]-MIN(L:L))/(MAX(L:L)-MIN(L:L))</f>
        <v>0.19736842105263158</v>
      </c>
      <c r="T842" s="8">
        <f>(Таблица2[[#This Row],[Срок с последнего нарушения кредитного договора (мес.)]]-MIN(M:M))/(MAX(M:M)-MIN(M:M))</f>
        <v>0</v>
      </c>
      <c r="U842">
        <f>(Таблица2[[#This Row],[Количество кредитных карт]]-MIN(N:N))/(MAX(N:N)-MIN(N:N))</f>
        <v>0.14634146341463414</v>
      </c>
      <c r="V842" s="37">
        <f>(Таблица2[[#This Row],[Число нарушений кредитных договоров]]-MIN(O:O))/(MAX(O:O)-MIN(O:O))</f>
        <v>0</v>
      </c>
      <c r="W842" s="37">
        <f>((Таблица2[[#This Row],[Размер кредита]]-AVERAGE(D:D)))/STDEV(D:D)</f>
        <v>-0.6652950824677798</v>
      </c>
      <c r="X842" s="37">
        <f>((Таблица2[[#This Row],[Годовой доход]]-AVERAGE(G:G)))/STDEV(G:G)</f>
        <v>-1.0435211596709761</v>
      </c>
      <c r="Y842" s="38">
        <f>(Таблица2[[#This Row],[Годовой доход]]-AVERAGE(G:G))/STDEV(G:G)</f>
        <v>-1.0435211596709761</v>
      </c>
      <c r="Z842" s="38">
        <f>(Таблица2[[#This Row],[Текущий баланс кредитов]]-AVERAGE(P:P))/STDEV(P:P)</f>
        <v>-0.17368066416277411</v>
      </c>
      <c r="AA842" s="38">
        <f>(Таблица2[[#This Row],[Максимальный выданный кредит]]-AVERAGE(Q:Q))/STDEV(Q:Q)</f>
        <v>-9.5192147566428076E-2</v>
      </c>
    </row>
    <row r="843" spans="1:27" x14ac:dyDescent="0.2">
      <c r="A843" s="7">
        <v>1259</v>
      </c>
      <c r="B843" s="7" t="s">
        <v>1145</v>
      </c>
      <c r="C843" s="7" t="s">
        <v>16</v>
      </c>
      <c r="D843" s="18">
        <v>35816</v>
      </c>
      <c r="E843" s="7" t="s">
        <v>17</v>
      </c>
      <c r="F843" s="7">
        <v>720</v>
      </c>
      <c r="G843" s="19">
        <v>1198501</v>
      </c>
      <c r="H843" s="7" t="s">
        <v>74</v>
      </c>
      <c r="I843" s="7" t="s">
        <v>32</v>
      </c>
      <c r="J843" s="7" t="s">
        <v>78</v>
      </c>
      <c r="K843" s="20">
        <v>20074.830000000002</v>
      </c>
      <c r="L843">
        <v>21.3</v>
      </c>
      <c r="M843" s="7"/>
      <c r="N843" s="7">
        <v>13</v>
      </c>
      <c r="O843" s="7">
        <v>0</v>
      </c>
      <c r="P843" s="7">
        <v>413098</v>
      </c>
      <c r="Q843" s="7">
        <v>501380</v>
      </c>
      <c r="R843" s="8">
        <f>(Таблица2[[#This Row],[Кредитный рейтинг]]-MIN(F:F))/(MAX(F:F)-MIN(F:F))</f>
        <v>0.81212121212121213</v>
      </c>
      <c r="S843">
        <f>(Таблица2[[#This Row],[Срок кредитной истории (лет)]]-MIN(L:L))/(MAX(L:L)-MIN(L:L))</f>
        <v>0.36842105263157893</v>
      </c>
      <c r="T843" s="8">
        <f>(Таблица2[[#This Row],[Срок с последнего нарушения кредитного договора (мес.)]]-MIN(M:M))/(MAX(M:M)-MIN(M:M))</f>
        <v>0</v>
      </c>
      <c r="U843">
        <f>(Таблица2[[#This Row],[Количество кредитных карт]]-MIN(N:N))/(MAX(N:N)-MIN(N:N))</f>
        <v>0.26829268292682928</v>
      </c>
      <c r="V843" s="37">
        <f>(Таблица2[[#This Row],[Число нарушений кредитных договоров]]-MIN(O:O))/(MAX(O:O)-MIN(O:O))</f>
        <v>0</v>
      </c>
      <c r="W843" s="37">
        <f>((Таблица2[[#This Row],[Размер кредита]]-AVERAGE(D:D)))/STDEV(D:D)</f>
        <v>-1.4700494738607766</v>
      </c>
      <c r="X843" s="37">
        <f>((Таблица2[[#This Row],[Годовой доход]]-AVERAGE(G:G)))/STDEV(G:G)</f>
        <v>-0.18744424640808505</v>
      </c>
      <c r="Y843" s="38">
        <f>(Таблица2[[#This Row],[Годовой доход]]-AVERAGE(G:G))/STDEV(G:G)</f>
        <v>-0.18744424640808505</v>
      </c>
      <c r="Z843" s="38">
        <f>(Таблица2[[#This Row],[Текущий баланс кредитов]]-AVERAGE(P:P))/STDEV(P:P)</f>
        <v>0.47888239460323861</v>
      </c>
      <c r="AA843" s="38">
        <f>(Таблица2[[#This Row],[Максимальный выданный кредит]]-AVERAGE(Q:Q))/STDEV(Q:Q)</f>
        <v>-5.1555321677476916E-2</v>
      </c>
    </row>
    <row r="844" spans="1:27" x14ac:dyDescent="0.2">
      <c r="A844" s="7">
        <v>1261</v>
      </c>
      <c r="B844" s="7" t="s">
        <v>1146</v>
      </c>
      <c r="C844" s="7" t="s">
        <v>16</v>
      </c>
      <c r="D844" s="18">
        <v>693660</v>
      </c>
      <c r="E844" s="7" t="s">
        <v>28</v>
      </c>
      <c r="F844" s="7">
        <v>673</v>
      </c>
      <c r="G844" s="19">
        <v>2957863</v>
      </c>
      <c r="H844" s="7" t="s">
        <v>22</v>
      </c>
      <c r="I844" s="7" t="s">
        <v>19</v>
      </c>
      <c r="J844" s="7" t="s">
        <v>23</v>
      </c>
      <c r="K844" s="20">
        <v>55460.05</v>
      </c>
      <c r="L844">
        <v>7.4</v>
      </c>
      <c r="M844" s="7">
        <v>37</v>
      </c>
      <c r="N844" s="7">
        <v>22</v>
      </c>
      <c r="O844" s="7">
        <v>0</v>
      </c>
      <c r="P844" s="7">
        <v>350151</v>
      </c>
      <c r="Q844" s="7">
        <v>630542</v>
      </c>
      <c r="R844" s="8">
        <f>(Таблица2[[#This Row],[Кредитный рейтинг]]-MIN(F:F))/(MAX(F:F)-MIN(F:F))</f>
        <v>0.52727272727272723</v>
      </c>
      <c r="S844">
        <f>(Таблица2[[#This Row],[Срок кредитной истории (лет)]]-MIN(L:L))/(MAX(L:L)-MIN(L:L))</f>
        <v>6.3596491228070179E-2</v>
      </c>
      <c r="T844" s="8">
        <f>(Таблица2[[#This Row],[Срок с последнего нарушения кредитного договора (мес.)]]-MIN(M:M))/(MAX(M:M)-MIN(M:M))</f>
        <v>0.45121951219512196</v>
      </c>
      <c r="U844">
        <f>(Таблица2[[#This Row],[Количество кредитных карт]]-MIN(N:N))/(MAX(N:N)-MIN(N:N))</f>
        <v>0.48780487804878048</v>
      </c>
      <c r="V844" s="37">
        <f>(Таблица2[[#This Row],[Число нарушений кредитных договоров]]-MIN(O:O))/(MAX(O:O)-MIN(O:O))</f>
        <v>0</v>
      </c>
      <c r="W844" s="37">
        <f>((Таблица2[[#This Row],[Размер кредита]]-AVERAGE(D:D)))/STDEV(D:D)</f>
        <v>2.0465025956165568</v>
      </c>
      <c r="X844" s="37">
        <f>((Таблица2[[#This Row],[Годовой доход]]-AVERAGE(G:G)))/STDEV(G:G)</f>
        <v>1.9453889124241368</v>
      </c>
      <c r="Y844" s="38">
        <f>(Таблица2[[#This Row],[Годовой доход]]-AVERAGE(G:G))/STDEV(G:G)</f>
        <v>1.9453889124241368</v>
      </c>
      <c r="Z844" s="38">
        <f>(Таблица2[[#This Row],[Текущий баланс кредитов]]-AVERAGE(P:P))/STDEV(P:P)</f>
        <v>0.26476519011756955</v>
      </c>
      <c r="AA844" s="38">
        <f>(Таблица2[[#This Row],[Максимальный выданный кредит]]-AVERAGE(Q:Q))/STDEV(Q:Q)</f>
        <v>-1.9277155519730631E-2</v>
      </c>
    </row>
    <row r="845" spans="1:27" x14ac:dyDescent="0.2">
      <c r="A845" s="8">
        <v>1262</v>
      </c>
      <c r="B845" s="8" t="s">
        <v>1147</v>
      </c>
      <c r="C845" s="8" t="s">
        <v>34</v>
      </c>
      <c r="D845" s="21">
        <v>48268</v>
      </c>
      <c r="E845" s="8" t="s">
        <v>17</v>
      </c>
      <c r="F845" s="8">
        <v>720</v>
      </c>
      <c r="G845" s="22">
        <v>217911</v>
      </c>
      <c r="H845" s="8" t="s">
        <v>37</v>
      </c>
      <c r="I845" s="8" t="s">
        <v>25</v>
      </c>
      <c r="J845" s="8" t="s">
        <v>78</v>
      </c>
      <c r="K845" s="23">
        <v>4013.18</v>
      </c>
      <c r="L845">
        <v>12.4</v>
      </c>
      <c r="M845" s="8">
        <v>29</v>
      </c>
      <c r="N845" s="8">
        <v>6</v>
      </c>
      <c r="O845" s="8">
        <v>0</v>
      </c>
      <c r="P845" s="8">
        <v>71782</v>
      </c>
      <c r="Q845" s="8">
        <v>138292</v>
      </c>
      <c r="R845" s="8">
        <f>(Таблица2[[#This Row],[Кредитный рейтинг]]-MIN(F:F))/(MAX(F:F)-MIN(F:F))</f>
        <v>0.81212121212121213</v>
      </c>
      <c r="S845">
        <f>(Таблица2[[#This Row],[Срок кредитной истории (лет)]]-MIN(L:L))/(MAX(L:L)-MIN(L:L))</f>
        <v>0.17324561403508773</v>
      </c>
      <c r="T845" s="8">
        <f>(Таблица2[[#This Row],[Срок с последнего нарушения кредитного договора (мес.)]]-MIN(M:M))/(MAX(M:M)-MIN(M:M))</f>
        <v>0.35365853658536583</v>
      </c>
      <c r="U845">
        <f>(Таблица2[[#This Row],[Количество кредитных карт]]-MIN(N:N))/(MAX(N:N)-MIN(N:N))</f>
        <v>9.7560975609756101E-2</v>
      </c>
      <c r="V845" s="37">
        <f>(Таблица2[[#This Row],[Число нарушений кредитных договоров]]-MIN(O:O))/(MAX(O:O)-MIN(O:O))</f>
        <v>0</v>
      </c>
      <c r="W845" s="37">
        <f>((Таблица2[[#This Row],[Размер кредита]]-AVERAGE(D:D)))/STDEV(D:D)</f>
        <v>-1.403486418836893</v>
      </c>
      <c r="X845" s="37">
        <f>((Таблица2[[#This Row],[Годовой доход]]-AVERAGE(G:G)))/STDEV(G:G)</f>
        <v>-1.3761904323659997</v>
      </c>
      <c r="Y845" s="38">
        <f>(Таблица2[[#This Row],[Годовой доход]]-AVERAGE(G:G))/STDEV(G:G)</f>
        <v>-1.3761904323659997</v>
      </c>
      <c r="Z845" s="38">
        <f>(Таблица2[[#This Row],[Текущий баланс кредитов]]-AVERAGE(P:P))/STDEV(P:P)</f>
        <v>-0.68212015939028936</v>
      </c>
      <c r="AA845" s="38">
        <f>(Таблица2[[#This Row],[Максимальный выданный кредит]]-AVERAGE(Q:Q))/STDEV(Q:Q)</f>
        <v>-0.14229264994650173</v>
      </c>
    </row>
    <row r="846" spans="1:27" x14ac:dyDescent="0.2">
      <c r="A846" s="8">
        <v>1266</v>
      </c>
      <c r="B846" s="8" t="s">
        <v>1149</v>
      </c>
      <c r="C846" s="8" t="s">
        <v>34</v>
      </c>
      <c r="D846" s="21">
        <v>317152</v>
      </c>
      <c r="E846" s="8" t="s">
        <v>17</v>
      </c>
      <c r="F846" s="8">
        <v>713</v>
      </c>
      <c r="G846" s="22">
        <v>972990</v>
      </c>
      <c r="H846" s="8" t="s">
        <v>22</v>
      </c>
      <c r="I846" s="8" t="s">
        <v>19</v>
      </c>
      <c r="J846" s="8" t="s">
        <v>78</v>
      </c>
      <c r="K846" s="23">
        <v>18567.939999999999</v>
      </c>
      <c r="L846">
        <v>23.5</v>
      </c>
      <c r="M846" s="8"/>
      <c r="N846" s="8">
        <v>7</v>
      </c>
      <c r="O846" s="8">
        <v>0</v>
      </c>
      <c r="P846" s="8">
        <v>484234</v>
      </c>
      <c r="Q846" s="8">
        <v>797588</v>
      </c>
      <c r="R846" s="8">
        <f>(Таблица2[[#This Row],[Кредитный рейтинг]]-MIN(F:F))/(MAX(F:F)-MIN(F:F))</f>
        <v>0.76969696969696966</v>
      </c>
      <c r="S846">
        <f>(Таблица2[[#This Row],[Срок кредитной истории (лет)]]-MIN(L:L))/(MAX(L:L)-MIN(L:L))</f>
        <v>0.41666666666666663</v>
      </c>
      <c r="T846" s="8">
        <f>(Таблица2[[#This Row],[Срок с последнего нарушения кредитного договора (мес.)]]-MIN(M:M))/(MAX(M:M)-MIN(M:M))</f>
        <v>0</v>
      </c>
      <c r="U846">
        <f>(Таблица2[[#This Row],[Количество кредитных карт]]-MIN(N:N))/(MAX(N:N)-MIN(N:N))</f>
        <v>0.12195121951219512</v>
      </c>
      <c r="V846" s="37">
        <f>(Таблица2[[#This Row],[Число нарушений кредитных договоров]]-MIN(O:O))/(MAX(O:O)-MIN(O:O))</f>
        <v>0</v>
      </c>
      <c r="W846" s="37">
        <f>((Таблица2[[#This Row],[Размер кредита]]-AVERAGE(D:D)))/STDEV(D:D)</f>
        <v>3.385220042442634E-2</v>
      </c>
      <c r="X846" s="37">
        <f>((Таблица2[[#This Row],[Годовой доход]]-AVERAGE(G:G)))/STDEV(G:G)</f>
        <v>-0.46082592594953997</v>
      </c>
      <c r="Y846" s="38">
        <f>(Таблица2[[#This Row],[Годовой доход]]-AVERAGE(G:G))/STDEV(G:G)</f>
        <v>-0.46082592594953997</v>
      </c>
      <c r="Z846" s="38">
        <f>(Таблица2[[#This Row],[Текущий баланс кредитов]]-AVERAGE(P:P))/STDEV(P:P)</f>
        <v>0.72085487078625843</v>
      </c>
      <c r="AA846" s="38">
        <f>(Таблица2[[#This Row],[Максимальный выданный кредит]]-AVERAGE(Q:Q))/STDEV(Q:Q)</f>
        <v>2.2468393047083805E-2</v>
      </c>
    </row>
    <row r="847" spans="1:27" x14ac:dyDescent="0.2">
      <c r="A847" s="7">
        <v>1267</v>
      </c>
      <c r="B847" s="7" t="s">
        <v>1150</v>
      </c>
      <c r="C847" s="7" t="s">
        <v>34</v>
      </c>
      <c r="D847" s="18">
        <v>386408</v>
      </c>
      <c r="E847" s="7" t="s">
        <v>28</v>
      </c>
      <c r="F847" s="7">
        <v>709</v>
      </c>
      <c r="G847" s="19">
        <v>1019711</v>
      </c>
      <c r="H847" s="7" t="s">
        <v>79</v>
      </c>
      <c r="I847" s="7" t="s">
        <v>32</v>
      </c>
      <c r="J847" s="7" t="s">
        <v>23</v>
      </c>
      <c r="K847" s="20">
        <v>19289.560000000001</v>
      </c>
      <c r="L847">
        <v>13.8</v>
      </c>
      <c r="M847" s="7">
        <v>72</v>
      </c>
      <c r="N847" s="7">
        <v>8</v>
      </c>
      <c r="O847" s="7">
        <v>2</v>
      </c>
      <c r="P847" s="7">
        <v>429419</v>
      </c>
      <c r="Q847" s="7">
        <v>798116</v>
      </c>
      <c r="R847" s="8">
        <f>(Таблица2[[#This Row],[Кредитный рейтинг]]-MIN(F:F))/(MAX(F:F)-MIN(F:F))</f>
        <v>0.74545454545454548</v>
      </c>
      <c r="S847">
        <f>(Таблица2[[#This Row],[Срок кредитной истории (лет)]]-MIN(L:L))/(MAX(L:L)-MIN(L:L))</f>
        <v>0.20394736842105263</v>
      </c>
      <c r="T847" s="8">
        <f>(Таблица2[[#This Row],[Срок с последнего нарушения кредитного договора (мес.)]]-MIN(M:M))/(MAX(M:M)-MIN(M:M))</f>
        <v>0.87804878048780488</v>
      </c>
      <c r="U847">
        <f>(Таблица2[[#This Row],[Количество кредитных карт]]-MIN(N:N))/(MAX(N:N)-MIN(N:N))</f>
        <v>0.14634146341463414</v>
      </c>
      <c r="V847" s="37">
        <f>(Таблица2[[#This Row],[Число нарушений кредитных договоров]]-MIN(O:O))/(MAX(O:O)-MIN(O:O))</f>
        <v>0.2857142857142857</v>
      </c>
      <c r="W847" s="37">
        <f>((Таблица2[[#This Row],[Размер кредита]]-AVERAGE(D:D)))/STDEV(D:D)</f>
        <v>0.40406509303076188</v>
      </c>
      <c r="X847" s="37">
        <f>((Таблица2[[#This Row],[Годовой доход]]-AVERAGE(G:G)))/STDEV(G:G)</f>
        <v>-0.40418715688791407</v>
      </c>
      <c r="Y847" s="38">
        <f>(Таблица2[[#This Row],[Годовой доход]]-AVERAGE(G:G))/STDEV(G:G)</f>
        <v>-0.40418715688791407</v>
      </c>
      <c r="Z847" s="38">
        <f>(Таблица2[[#This Row],[Текущий баланс кредитов]]-AVERAGE(P:P))/STDEV(P:P)</f>
        <v>0.5343990497958705</v>
      </c>
      <c r="AA847" s="38">
        <f>(Таблица2[[#This Row],[Максимальный выданный кредит]]-AVERAGE(Q:Q))/STDEV(Q:Q)</f>
        <v>2.2600342627697993E-2</v>
      </c>
    </row>
    <row r="848" spans="1:27" x14ac:dyDescent="0.2">
      <c r="A848" s="7">
        <v>1268</v>
      </c>
      <c r="B848" s="7" t="s">
        <v>1151</v>
      </c>
      <c r="C848" s="7" t="s">
        <v>16</v>
      </c>
      <c r="D848" s="18">
        <v>152746</v>
      </c>
      <c r="E848" s="7" t="s">
        <v>17</v>
      </c>
      <c r="F848" s="7">
        <v>699</v>
      </c>
      <c r="G848" s="19">
        <v>1225006</v>
      </c>
      <c r="H848" s="7" t="s">
        <v>29</v>
      </c>
      <c r="I848" s="7" t="s">
        <v>19</v>
      </c>
      <c r="J848" s="7" t="s">
        <v>23</v>
      </c>
      <c r="K848" s="20">
        <v>10718.66</v>
      </c>
      <c r="L848">
        <v>11.8</v>
      </c>
      <c r="M848" s="7"/>
      <c r="N848" s="7">
        <v>12</v>
      </c>
      <c r="O848" s="7">
        <v>1</v>
      </c>
      <c r="P848" s="7">
        <v>103968</v>
      </c>
      <c r="Q848" s="7">
        <v>159258</v>
      </c>
      <c r="R848" s="8">
        <f>(Таблица2[[#This Row],[Кредитный рейтинг]]-MIN(F:F))/(MAX(F:F)-MIN(F:F))</f>
        <v>0.68484848484848482</v>
      </c>
      <c r="S848">
        <f>(Таблица2[[#This Row],[Срок кредитной истории (лет)]]-MIN(L:L))/(MAX(L:L)-MIN(L:L))</f>
        <v>0.16008771929824561</v>
      </c>
      <c r="T848" s="8">
        <f>(Таблица2[[#This Row],[Срок с последнего нарушения кредитного договора (мес.)]]-MIN(M:M))/(MAX(M:M)-MIN(M:M))</f>
        <v>0</v>
      </c>
      <c r="U848">
        <f>(Таблица2[[#This Row],[Количество кредитных карт]]-MIN(N:N))/(MAX(N:N)-MIN(N:N))</f>
        <v>0.24390243902439024</v>
      </c>
      <c r="V848" s="37">
        <f>(Таблица2[[#This Row],[Число нарушений кредитных договоров]]-MIN(O:O))/(MAX(O:O)-MIN(O:O))</f>
        <v>0.14285714285714285</v>
      </c>
      <c r="W848" s="37">
        <f>((Таблица2[[#This Row],[Размер кредита]]-AVERAGE(D:D)))/STDEV(D:D)</f>
        <v>-0.84499181051812311</v>
      </c>
      <c r="X848" s="37">
        <f>((Таблица2[[#This Row],[Годовой доход]]-AVERAGE(G:G)))/STDEV(G:G)</f>
        <v>-0.15531285851017204</v>
      </c>
      <c r="Y848" s="38">
        <f>(Таблица2[[#This Row],[Годовой доход]]-AVERAGE(G:G))/STDEV(G:G)</f>
        <v>-0.15531285851017204</v>
      </c>
      <c r="Z848" s="38">
        <f>(Таблица2[[#This Row],[Текущий баланс кредитов]]-AVERAGE(P:P))/STDEV(P:P)</f>
        <v>-0.57263795462158329</v>
      </c>
      <c r="AA848" s="38">
        <f>(Таблица2[[#This Row],[Максимальный выданный кредит]]-AVERAGE(Q:Q))/STDEV(Q:Q)</f>
        <v>-0.13705315201627993</v>
      </c>
    </row>
    <row r="849" spans="1:27" x14ac:dyDescent="0.2">
      <c r="A849" s="8">
        <v>1269</v>
      </c>
      <c r="B849" s="8" t="s">
        <v>1152</v>
      </c>
      <c r="C849" s="8" t="s">
        <v>16</v>
      </c>
      <c r="D849" s="21">
        <v>264748</v>
      </c>
      <c r="E849" s="8" t="s">
        <v>17</v>
      </c>
      <c r="F849" s="8">
        <v>744</v>
      </c>
      <c r="G849" s="22">
        <v>1238458</v>
      </c>
      <c r="H849" s="8" t="s">
        <v>37</v>
      </c>
      <c r="I849" s="8" t="s">
        <v>32</v>
      </c>
      <c r="J849" s="8" t="s">
        <v>23</v>
      </c>
      <c r="K849" s="23">
        <v>11971.71</v>
      </c>
      <c r="L849">
        <v>17.899999999999999</v>
      </c>
      <c r="M849" s="8">
        <v>44</v>
      </c>
      <c r="N849" s="8">
        <v>10</v>
      </c>
      <c r="O849" s="8">
        <v>0</v>
      </c>
      <c r="P849" s="8">
        <v>275443</v>
      </c>
      <c r="Q849" s="8">
        <v>540584</v>
      </c>
      <c r="R849" s="8">
        <f>(Таблица2[[#This Row],[Кредитный рейтинг]]-MIN(F:F))/(MAX(F:F)-MIN(F:F))</f>
        <v>0.95757575757575752</v>
      </c>
      <c r="S849">
        <f>(Таблица2[[#This Row],[Срок кредитной истории (лет)]]-MIN(L:L))/(MAX(L:L)-MIN(L:L))</f>
        <v>0.29385964912280699</v>
      </c>
      <c r="T849" s="8">
        <f>(Таблица2[[#This Row],[Срок с последнего нарушения кредитного договора (мес.)]]-MIN(M:M))/(MAX(M:M)-MIN(M:M))</f>
        <v>0.53658536585365857</v>
      </c>
      <c r="U849">
        <f>(Таблица2[[#This Row],[Количество кредитных карт]]-MIN(N:N))/(MAX(N:N)-MIN(N:N))</f>
        <v>0.1951219512195122</v>
      </c>
      <c r="V849" s="37">
        <f>(Таблица2[[#This Row],[Число нарушений кредитных договоров]]-MIN(O:O))/(MAX(O:O)-MIN(O:O))</f>
        <v>0</v>
      </c>
      <c r="W849" s="37">
        <f>((Таблица2[[#This Row],[Размер кредита]]-AVERAGE(D:D)))/STDEV(D:D)</f>
        <v>-0.24627712301531041</v>
      </c>
      <c r="X849" s="37">
        <f>((Таблица2[[#This Row],[Годовой доход]]-AVERAGE(G:G)))/STDEV(G:G)</f>
        <v>-0.13900531540499467</v>
      </c>
      <c r="Y849" s="38">
        <f>(Таблица2[[#This Row],[Годовой доход]]-AVERAGE(G:G))/STDEV(G:G)</f>
        <v>-0.13900531540499467</v>
      </c>
      <c r="Z849" s="38">
        <f>(Таблица2[[#This Row],[Текущий баланс кредитов]]-AVERAGE(P:P))/STDEV(P:P)</f>
        <v>1.0642386604846793E-2</v>
      </c>
      <c r="AA849" s="38">
        <f>(Таблица2[[#This Row],[Максимальный выданный кредит]]-AVERAGE(Q:Q))/STDEV(Q:Q)</f>
        <v>-4.1758065316873295E-2</v>
      </c>
    </row>
    <row r="850" spans="1:27" x14ac:dyDescent="0.2">
      <c r="A850" s="7">
        <v>1271</v>
      </c>
      <c r="B850" s="7" t="s">
        <v>1153</v>
      </c>
      <c r="C850" s="7" t="s">
        <v>16</v>
      </c>
      <c r="D850" s="18">
        <v>313456</v>
      </c>
      <c r="E850" s="7" t="s">
        <v>17</v>
      </c>
      <c r="F850" s="7">
        <v>710</v>
      </c>
      <c r="G850" s="19">
        <v>932482</v>
      </c>
      <c r="H850" s="7" t="s">
        <v>22</v>
      </c>
      <c r="I850" s="7" t="s">
        <v>19</v>
      </c>
      <c r="J850" s="7" t="s">
        <v>23</v>
      </c>
      <c r="K850" s="20">
        <v>20980.75</v>
      </c>
      <c r="L850">
        <v>25.9</v>
      </c>
      <c r="M850" s="7">
        <v>34</v>
      </c>
      <c r="N850" s="7">
        <v>7</v>
      </c>
      <c r="O850" s="7">
        <v>0</v>
      </c>
      <c r="P850" s="7">
        <v>527554</v>
      </c>
      <c r="Q850" s="7">
        <v>725494</v>
      </c>
      <c r="R850" s="8">
        <f>(Таблица2[[#This Row],[Кредитный рейтинг]]-MIN(F:F))/(MAX(F:F)-MIN(F:F))</f>
        <v>0.75151515151515147</v>
      </c>
      <c r="S850">
        <f>(Таблица2[[#This Row],[Срок кредитной истории (лет)]]-MIN(L:L))/(MAX(L:L)-MIN(L:L))</f>
        <v>0.46929824561403505</v>
      </c>
      <c r="T850" s="8">
        <f>(Таблица2[[#This Row],[Срок с последнего нарушения кредитного договора (мес.)]]-MIN(M:M))/(MAX(M:M)-MIN(M:M))</f>
        <v>0.41463414634146339</v>
      </c>
      <c r="U850">
        <f>(Таблица2[[#This Row],[Количество кредитных карт]]-MIN(N:N))/(MAX(N:N)-MIN(N:N))</f>
        <v>0.12195121951219512</v>
      </c>
      <c r="V850" s="37">
        <f>(Таблица2[[#This Row],[Число нарушений кредитных договоров]]-MIN(O:O))/(MAX(O:O)-MIN(O:O))</f>
        <v>0</v>
      </c>
      <c r="W850" s="37">
        <f>((Таблица2[[#This Row],[Размер кредита]]-AVERAGE(D:D)))/STDEV(D:D)</f>
        <v>1.4094968544545665E-2</v>
      </c>
      <c r="X850" s="37">
        <f>((Таблица2[[#This Row],[Годовой доход]]-AVERAGE(G:G)))/STDEV(G:G)</f>
        <v>-0.50993282128885931</v>
      </c>
      <c r="Y850" s="38">
        <f>(Таблица2[[#This Row],[Годовой доход]]-AVERAGE(G:G))/STDEV(G:G)</f>
        <v>-0.50993282128885931</v>
      </c>
      <c r="Z850" s="38">
        <f>(Таблица2[[#This Row],[Текущий баланс кредитов]]-AVERAGE(P:P))/STDEV(P:P)</f>
        <v>0.86820990435925127</v>
      </c>
      <c r="AA850" s="38">
        <f>(Таблица2[[#This Row],[Максимальный выданный кредит]]-AVERAGE(Q:Q))/STDEV(Q:Q)</f>
        <v>4.4517773940545794E-3</v>
      </c>
    </row>
    <row r="851" spans="1:27" x14ac:dyDescent="0.2">
      <c r="A851" s="7">
        <v>1272</v>
      </c>
      <c r="B851" s="7" t="s">
        <v>1154</v>
      </c>
      <c r="C851" s="7" t="s">
        <v>16</v>
      </c>
      <c r="D851" s="18">
        <v>130064</v>
      </c>
      <c r="E851" s="7" t="s">
        <v>17</v>
      </c>
      <c r="F851" s="7">
        <v>738</v>
      </c>
      <c r="G851" s="19">
        <v>936130</v>
      </c>
      <c r="H851" s="7" t="s">
        <v>22</v>
      </c>
      <c r="I851" s="7" t="s">
        <v>19</v>
      </c>
      <c r="J851" s="7" t="s">
        <v>20</v>
      </c>
      <c r="K851" s="20">
        <v>11389.55</v>
      </c>
      <c r="L851">
        <v>11.3</v>
      </c>
      <c r="M851" s="7">
        <v>77</v>
      </c>
      <c r="N851" s="7">
        <v>8</v>
      </c>
      <c r="O851" s="7">
        <v>1</v>
      </c>
      <c r="P851" s="7">
        <v>53656</v>
      </c>
      <c r="Q851" s="7">
        <v>119262</v>
      </c>
      <c r="R851" s="8">
        <f>(Таблица2[[#This Row],[Кредитный рейтинг]]-MIN(F:F))/(MAX(F:F)-MIN(F:F))</f>
        <v>0.92121212121212126</v>
      </c>
      <c r="S851">
        <f>(Таблица2[[#This Row],[Срок кредитной истории (лет)]]-MIN(L:L))/(MAX(L:L)-MIN(L:L))</f>
        <v>0.14912280701754388</v>
      </c>
      <c r="T851" s="8">
        <f>(Таблица2[[#This Row],[Срок с последнего нарушения кредитного договора (мес.)]]-MIN(M:M))/(MAX(M:M)-MIN(M:M))</f>
        <v>0.93902439024390238</v>
      </c>
      <c r="U851">
        <f>(Таблица2[[#This Row],[Количество кредитных карт]]-MIN(N:N))/(MAX(N:N)-MIN(N:N))</f>
        <v>0.14634146341463414</v>
      </c>
      <c r="V851" s="37">
        <f>(Таблица2[[#This Row],[Число нарушений кредитных договоров]]-MIN(O:O))/(MAX(O:O)-MIN(O:O))</f>
        <v>0.14285714285714285</v>
      </c>
      <c r="W851" s="37">
        <f>((Таблица2[[#This Row],[Размер кредита]]-AVERAGE(D:D)))/STDEV(D:D)</f>
        <v>-0.96624006092381942</v>
      </c>
      <c r="X851" s="37">
        <f>((Таблица2[[#This Row],[Годовой доход]]-AVERAGE(G:G)))/STDEV(G:G)</f>
        <v>-0.50551043671796381</v>
      </c>
      <c r="Y851" s="38">
        <f>(Таблица2[[#This Row],[Годовой доход]]-AVERAGE(G:G))/STDEV(G:G)</f>
        <v>-0.50551043671796381</v>
      </c>
      <c r="Z851" s="38">
        <f>(Таблица2[[#This Row],[Текущий баланс кредитов]]-AVERAGE(P:P))/STDEV(P:P)</f>
        <v>-0.74377660764846276</v>
      </c>
      <c r="AA851" s="38">
        <f>(Таблица2[[#This Row],[Максимальный выданный кредит]]-AVERAGE(Q:Q))/STDEV(Q:Q)</f>
        <v>-0.14704833274780485</v>
      </c>
    </row>
    <row r="852" spans="1:27" x14ac:dyDescent="0.2">
      <c r="A852" s="7">
        <v>1273</v>
      </c>
      <c r="B852" s="7" t="s">
        <v>1155</v>
      </c>
      <c r="C852" s="7" t="s">
        <v>16</v>
      </c>
      <c r="D852" s="18">
        <v>43626</v>
      </c>
      <c r="E852" s="7" t="s">
        <v>17</v>
      </c>
      <c r="F852" s="7">
        <v>696</v>
      </c>
      <c r="G852" s="19">
        <v>1676465</v>
      </c>
      <c r="H852" s="7" t="s">
        <v>55</v>
      </c>
      <c r="I852" s="7" t="s">
        <v>19</v>
      </c>
      <c r="J852" s="7" t="s">
        <v>78</v>
      </c>
      <c r="K852" s="20">
        <v>19418.95</v>
      </c>
      <c r="L852">
        <v>37.799999999999997</v>
      </c>
      <c r="M852" s="7"/>
      <c r="N852" s="7">
        <v>12</v>
      </c>
      <c r="O852" s="7">
        <v>0</v>
      </c>
      <c r="P852" s="7">
        <v>212553</v>
      </c>
      <c r="Q852" s="7">
        <v>318384</v>
      </c>
      <c r="R852" s="8">
        <f>(Таблица2[[#This Row],[Кредитный рейтинг]]-MIN(F:F))/(MAX(F:F)-MIN(F:F))</f>
        <v>0.66666666666666663</v>
      </c>
      <c r="S852">
        <f>(Таблица2[[#This Row],[Срок кредитной истории (лет)]]-MIN(L:L))/(MAX(L:L)-MIN(L:L))</f>
        <v>0.73026315789473673</v>
      </c>
      <c r="T852" s="8">
        <f>(Таблица2[[#This Row],[Срок с последнего нарушения кредитного договора (мес.)]]-MIN(M:M))/(MAX(M:M)-MIN(M:M))</f>
        <v>0</v>
      </c>
      <c r="U852">
        <f>(Таблица2[[#This Row],[Количество кредитных карт]]-MIN(N:N))/(MAX(N:N)-MIN(N:N))</f>
        <v>0.24390243902439024</v>
      </c>
      <c r="V852" s="37">
        <f>(Таблица2[[#This Row],[Число нарушений кредитных договоров]]-MIN(O:O))/(MAX(O:O)-MIN(O:O))</f>
        <v>0</v>
      </c>
      <c r="W852" s="37">
        <f>((Таблица2[[#This Row],[Размер кредита]]-AVERAGE(D:D)))/STDEV(D:D)</f>
        <v>-1.4283005612574573</v>
      </c>
      <c r="X852" s="37">
        <f>((Таблица2[[#This Row],[Годовой доход]]-AVERAGE(G:G)))/STDEV(G:G)</f>
        <v>0.39198026539112629</v>
      </c>
      <c r="Y852" s="38">
        <f>(Таблица2[[#This Row],[Годовой доход]]-AVERAGE(G:G))/STDEV(G:G)</f>
        <v>0.39198026539112629</v>
      </c>
      <c r="Z852" s="38">
        <f>(Таблица2[[#This Row],[Текущий баланс кредитов]]-AVERAGE(P:P))/STDEV(P:P)</f>
        <v>-0.2032809296787525</v>
      </c>
      <c r="AA852" s="38">
        <f>(Таблица2[[#This Row],[Максимальный выданный кредит]]-AVERAGE(Q:Q))/STDEV(Q:Q)</f>
        <v>-9.7286847158678344E-2</v>
      </c>
    </row>
    <row r="853" spans="1:27" x14ac:dyDescent="0.2">
      <c r="A853" s="7">
        <v>1274</v>
      </c>
      <c r="B853" s="7" t="s">
        <v>1156</v>
      </c>
      <c r="C853" s="7" t="s">
        <v>16</v>
      </c>
      <c r="D853" s="18">
        <v>108174</v>
      </c>
      <c r="E853" s="7" t="s">
        <v>17</v>
      </c>
      <c r="F853" s="7">
        <v>750</v>
      </c>
      <c r="G853" s="19">
        <v>1603144</v>
      </c>
      <c r="H853" s="7" t="s">
        <v>22</v>
      </c>
      <c r="I853" s="7" t="s">
        <v>25</v>
      </c>
      <c r="J853" s="7" t="s">
        <v>23</v>
      </c>
      <c r="K853" s="20">
        <v>10580.72</v>
      </c>
      <c r="L853">
        <v>21.2</v>
      </c>
      <c r="M853" s="7"/>
      <c r="N853" s="7">
        <v>7</v>
      </c>
      <c r="O853" s="7">
        <v>0</v>
      </c>
      <c r="P853" s="7">
        <v>35017</v>
      </c>
      <c r="Q853" s="7">
        <v>737154</v>
      </c>
      <c r="R853" s="8">
        <f>(Таблица2[[#This Row],[Кредитный рейтинг]]-MIN(F:F))/(MAX(F:F)-MIN(F:F))</f>
        <v>0.9939393939393939</v>
      </c>
      <c r="S853">
        <f>(Таблица2[[#This Row],[Срок кредитной истории (лет)]]-MIN(L:L))/(MAX(L:L)-MIN(L:L))</f>
        <v>0.36622807017543857</v>
      </c>
      <c r="T853" s="8">
        <f>(Таблица2[[#This Row],[Срок с последнего нарушения кредитного договора (мес.)]]-MIN(M:M))/(MAX(M:M)-MIN(M:M))</f>
        <v>0</v>
      </c>
      <c r="U853">
        <f>(Таблица2[[#This Row],[Количество кредитных карт]]-MIN(N:N))/(MAX(N:N)-MIN(N:N))</f>
        <v>0.12195121951219512</v>
      </c>
      <c r="V853" s="37">
        <f>(Таблица2[[#This Row],[Число нарушений кредитных договоров]]-MIN(O:O))/(MAX(O:O)-MIN(O:O))</f>
        <v>0</v>
      </c>
      <c r="W853" s="37">
        <f>((Таблица2[[#This Row],[Размер кредита]]-AVERAGE(D:D)))/STDEV(D:D)</f>
        <v>-1.083254618783827</v>
      </c>
      <c r="X853" s="37">
        <f>((Таблица2[[#This Row],[Годовой доход]]-AVERAGE(G:G)))/STDEV(G:G)</f>
        <v>0.30309494216672034</v>
      </c>
      <c r="Y853" s="38">
        <f>(Таблица2[[#This Row],[Годовой доход]]-AVERAGE(G:G))/STDEV(G:G)</f>
        <v>0.30309494216672034</v>
      </c>
      <c r="Z853" s="38">
        <f>(Таблица2[[#This Row],[Текущий баланс кредитов]]-AVERAGE(P:P))/STDEV(P:P)</f>
        <v>-0.80717804972526364</v>
      </c>
      <c r="AA853" s="38">
        <f>(Таблица2[[#This Row],[Максимальный выданный кредит]]-AVERAGE(Q:Q))/STDEV(Q:Q)</f>
        <v>7.3656639659512805E-3</v>
      </c>
    </row>
    <row r="854" spans="1:27" x14ac:dyDescent="0.2">
      <c r="A854" s="8">
        <v>1275</v>
      </c>
      <c r="B854" s="8" t="s">
        <v>1158</v>
      </c>
      <c r="C854" s="8" t="s">
        <v>16</v>
      </c>
      <c r="D854" s="21">
        <v>445192</v>
      </c>
      <c r="E854" s="8" t="s">
        <v>28</v>
      </c>
      <c r="F854" s="8">
        <v>707</v>
      </c>
      <c r="G854" s="22">
        <v>1230345</v>
      </c>
      <c r="H854" s="8" t="s">
        <v>22</v>
      </c>
      <c r="I854" s="8" t="s">
        <v>19</v>
      </c>
      <c r="J854" s="8" t="s">
        <v>23</v>
      </c>
      <c r="K854" s="23">
        <v>18250.07</v>
      </c>
      <c r="L854">
        <v>19.2</v>
      </c>
      <c r="M854" s="8"/>
      <c r="N854" s="8">
        <v>20</v>
      </c>
      <c r="O854" s="8">
        <v>0</v>
      </c>
      <c r="P854" s="8">
        <v>226879</v>
      </c>
      <c r="Q854" s="8">
        <v>788898</v>
      </c>
      <c r="R854" s="8">
        <f>(Таблица2[[#This Row],[Кредитный рейтинг]]-MIN(F:F))/(MAX(F:F)-MIN(F:F))</f>
        <v>0.73333333333333328</v>
      </c>
      <c r="S854">
        <f>(Таблица2[[#This Row],[Срок кредитной истории (лет)]]-MIN(L:L))/(MAX(L:L)-MIN(L:L))</f>
        <v>0.32236842105263153</v>
      </c>
      <c r="T854" s="8">
        <f>(Таблица2[[#This Row],[Срок с последнего нарушения кредитного договора (мес.)]]-MIN(M:M))/(MAX(M:M)-MIN(M:M))</f>
        <v>0</v>
      </c>
      <c r="U854">
        <f>(Таблица2[[#This Row],[Количество кредитных карт]]-MIN(N:N))/(MAX(N:N)-MIN(N:N))</f>
        <v>0.43902439024390244</v>
      </c>
      <c r="V854" s="37">
        <f>(Таблица2[[#This Row],[Число нарушений кредитных договоров]]-MIN(O:O))/(MAX(O:O)-MIN(O:O))</f>
        <v>0</v>
      </c>
      <c r="W854" s="37">
        <f>((Таблица2[[#This Row],[Размер кредита]]-AVERAGE(D:D)))/STDEV(D:D)</f>
        <v>0.71829916197743549</v>
      </c>
      <c r="X854" s="37">
        <f>((Таблица2[[#This Row],[Годовой доход]]-AVERAGE(G:G)))/STDEV(G:G)</f>
        <v>-0.14884051442464261</v>
      </c>
      <c r="Y854" s="38">
        <f>(Таблица2[[#This Row],[Годовой доход]]-AVERAGE(G:G))/STDEV(G:G)</f>
        <v>-0.14884051442464261</v>
      </c>
      <c r="Z854" s="38">
        <f>(Таблица2[[#This Row],[Текущий баланс кредитов]]-AVERAGE(P:P))/STDEV(P:P)</f>
        <v>-0.154550361558561</v>
      </c>
      <c r="AA854" s="38">
        <f>(Таблица2[[#This Row],[Максимальный выданный кредит]]-AVERAGE(Q:Q))/STDEV(Q:Q)</f>
        <v>2.0296722866141922E-2</v>
      </c>
    </row>
    <row r="855" spans="1:27" x14ac:dyDescent="0.2">
      <c r="A855" s="8">
        <v>1277</v>
      </c>
      <c r="B855" s="8" t="s">
        <v>1159</v>
      </c>
      <c r="C855" s="8" t="s">
        <v>16</v>
      </c>
      <c r="D855" s="21">
        <v>219758</v>
      </c>
      <c r="E855" s="8" t="s">
        <v>17</v>
      </c>
      <c r="F855" s="8">
        <v>708</v>
      </c>
      <c r="G855" s="22">
        <v>873031</v>
      </c>
      <c r="H855" s="8" t="s">
        <v>42</v>
      </c>
      <c r="I855" s="8" t="s">
        <v>19</v>
      </c>
      <c r="J855" s="8" t="s">
        <v>23</v>
      </c>
      <c r="K855" s="23">
        <v>17751.7</v>
      </c>
      <c r="L855">
        <v>22.1</v>
      </c>
      <c r="M855" s="8">
        <v>23</v>
      </c>
      <c r="N855" s="8">
        <v>8</v>
      </c>
      <c r="O855" s="8">
        <v>0</v>
      </c>
      <c r="P855" s="8">
        <v>76114</v>
      </c>
      <c r="Q855" s="8">
        <v>98912</v>
      </c>
      <c r="R855" s="8">
        <f>(Таблица2[[#This Row],[Кредитный рейтинг]]-MIN(F:F))/(MAX(F:F)-MIN(F:F))</f>
        <v>0.73939393939393938</v>
      </c>
      <c r="S855">
        <f>(Таблица2[[#This Row],[Срок кредитной истории (лет)]]-MIN(L:L))/(MAX(L:L)-MIN(L:L))</f>
        <v>0.38596491228070179</v>
      </c>
      <c r="T855" s="8">
        <f>(Таблица2[[#This Row],[Срок с последнего нарушения кредитного договора (мес.)]]-MIN(M:M))/(MAX(M:M)-MIN(M:M))</f>
        <v>0.28048780487804881</v>
      </c>
      <c r="U855">
        <f>(Таблица2[[#This Row],[Количество кредитных карт]]-MIN(N:N))/(MAX(N:N)-MIN(N:N))</f>
        <v>0.14634146341463414</v>
      </c>
      <c r="V855" s="37">
        <f>(Таблица2[[#This Row],[Число нарушений кредитных договоров]]-MIN(O:O))/(MAX(O:O)-MIN(O:O))</f>
        <v>0</v>
      </c>
      <c r="W855" s="37">
        <f>((Таблица2[[#This Row],[Размер кредита]]-AVERAGE(D:D)))/STDEV(D:D)</f>
        <v>-0.48677438012457225</v>
      </c>
      <c r="X855" s="37">
        <f>((Таблица2[[#This Row],[Годовой доход]]-AVERAGE(G:G)))/STDEV(G:G)</f>
        <v>-0.58200386984267283</v>
      </c>
      <c r="Y855" s="38">
        <f>(Таблица2[[#This Row],[Годовой доход]]-AVERAGE(G:G))/STDEV(G:G)</f>
        <v>-0.58200386984267283</v>
      </c>
      <c r="Z855" s="38">
        <f>(Таблица2[[#This Row],[Текущий баланс кредитов]]-AVERAGE(P:P))/STDEV(P:P)</f>
        <v>-0.66738465603299013</v>
      </c>
      <c r="AA855" s="38">
        <f>(Таблица2[[#This Row],[Максимальный выданный кредит]]-AVERAGE(Q:Q))/STDEV(Q:Q)</f>
        <v>-0.15213388950064344</v>
      </c>
    </row>
    <row r="856" spans="1:27" x14ac:dyDescent="0.2">
      <c r="A856" s="7">
        <v>1278</v>
      </c>
      <c r="B856" s="7" t="s">
        <v>1160</v>
      </c>
      <c r="C856" s="7" t="s">
        <v>34</v>
      </c>
      <c r="D856" s="18">
        <v>127952</v>
      </c>
      <c r="E856" s="7" t="s">
        <v>28</v>
      </c>
      <c r="F856" s="7">
        <v>733</v>
      </c>
      <c r="G856" s="19">
        <v>1222536</v>
      </c>
      <c r="H856" s="7" t="s">
        <v>79</v>
      </c>
      <c r="I856" s="7" t="s">
        <v>19</v>
      </c>
      <c r="J856" s="7" t="s">
        <v>23</v>
      </c>
      <c r="K856" s="20">
        <v>16076.28</v>
      </c>
      <c r="L856">
        <v>15.4</v>
      </c>
      <c r="M856" s="7">
        <v>58</v>
      </c>
      <c r="N856" s="7">
        <v>8</v>
      </c>
      <c r="O856" s="7">
        <v>0</v>
      </c>
      <c r="P856" s="7">
        <v>92169</v>
      </c>
      <c r="Q856" s="7">
        <v>268136</v>
      </c>
      <c r="R856" s="8">
        <f>(Таблица2[[#This Row],[Кредитный рейтинг]]-MIN(F:F))/(MAX(F:F)-MIN(F:F))</f>
        <v>0.89090909090909087</v>
      </c>
      <c r="S856">
        <f>(Таблица2[[#This Row],[Срок кредитной истории (лет)]]-MIN(L:L))/(MAX(L:L)-MIN(L:L))</f>
        <v>0.23903508771929824</v>
      </c>
      <c r="T856" s="8">
        <f>(Таблица2[[#This Row],[Срок с последнего нарушения кредитного договора (мес.)]]-MIN(M:M))/(MAX(M:M)-MIN(M:M))</f>
        <v>0.70731707317073167</v>
      </c>
      <c r="U856">
        <f>(Таблица2[[#This Row],[Количество кредитных карт]]-MIN(N:N))/(MAX(N:N)-MIN(N:N))</f>
        <v>0.14634146341463414</v>
      </c>
      <c r="V856" s="37">
        <f>(Таблица2[[#This Row],[Число нарушений кредитных договоров]]-MIN(O:O))/(MAX(O:O)-MIN(O:O))</f>
        <v>0</v>
      </c>
      <c r="W856" s="37">
        <f>((Таблица2[[#This Row],[Размер кредита]]-AVERAGE(D:D)))/STDEV(D:D)</f>
        <v>-0.97752990771232262</v>
      </c>
      <c r="X856" s="37">
        <f>((Таблица2[[#This Row],[Годовой доход]]-AVERAGE(G:G)))/STDEV(G:G)</f>
        <v>-0.1583071813967159</v>
      </c>
      <c r="Y856" s="38">
        <f>(Таблица2[[#This Row],[Годовой доход]]-AVERAGE(G:G))/STDEV(G:G)</f>
        <v>-0.1583071813967159</v>
      </c>
      <c r="Z856" s="38">
        <f>(Таблица2[[#This Row],[Текущий баланс кредитов]]-AVERAGE(P:P))/STDEV(P:P)</f>
        <v>-0.61277281245001691</v>
      </c>
      <c r="AA856" s="38">
        <f>(Таблица2[[#This Row],[Максимальный выданный кредит]]-AVERAGE(Q:Q))/STDEV(Q:Q)</f>
        <v>-0.10984404891379546</v>
      </c>
    </row>
    <row r="857" spans="1:27" x14ac:dyDescent="0.2">
      <c r="A857" s="7">
        <v>1279</v>
      </c>
      <c r="B857" s="7" t="s">
        <v>1161</v>
      </c>
      <c r="C857" s="7" t="s">
        <v>16</v>
      </c>
      <c r="D857" s="18">
        <v>699006</v>
      </c>
      <c r="E857" s="7" t="s">
        <v>28</v>
      </c>
      <c r="F857" s="7">
        <v>707</v>
      </c>
      <c r="G857" s="19">
        <v>1886510</v>
      </c>
      <c r="H857" s="7" t="s">
        <v>37</v>
      </c>
      <c r="I857" s="7" t="s">
        <v>32</v>
      </c>
      <c r="J857" s="7" t="s">
        <v>23</v>
      </c>
      <c r="K857" s="20">
        <v>16349.88</v>
      </c>
      <c r="L857">
        <v>15.6</v>
      </c>
      <c r="M857" s="7"/>
      <c r="N857" s="7">
        <v>6</v>
      </c>
      <c r="O857" s="7">
        <v>0</v>
      </c>
      <c r="P857" s="7">
        <v>18411</v>
      </c>
      <c r="Q857" s="7">
        <v>204996</v>
      </c>
      <c r="R857" s="8">
        <f>(Таблица2[[#This Row],[Кредитный рейтинг]]-MIN(F:F))/(MAX(F:F)-MIN(F:F))</f>
        <v>0.73333333333333328</v>
      </c>
      <c r="S857">
        <f>(Таблица2[[#This Row],[Срок кредитной истории (лет)]]-MIN(L:L))/(MAX(L:L)-MIN(L:L))</f>
        <v>0.24342105263157893</v>
      </c>
      <c r="T857" s="8">
        <f>(Таблица2[[#This Row],[Срок с последнего нарушения кредитного договора (мес.)]]-MIN(M:M))/(MAX(M:M)-MIN(M:M))</f>
        <v>0</v>
      </c>
      <c r="U857">
        <f>(Таблица2[[#This Row],[Количество кредитных карт]]-MIN(N:N))/(MAX(N:N)-MIN(N:N))</f>
        <v>9.7560975609756101E-2</v>
      </c>
      <c r="V857" s="37">
        <f>(Таблица2[[#This Row],[Число нарушений кредитных договоров]]-MIN(O:O))/(MAX(O:O)-MIN(O:O))</f>
        <v>0</v>
      </c>
      <c r="W857" s="37">
        <f>((Таблица2[[#This Row],[Размер кредита]]-AVERAGE(D:D)))/STDEV(D:D)</f>
        <v>2.0750800202999558</v>
      </c>
      <c r="X857" s="37">
        <f>((Таблица2[[#This Row],[Годовой доход]]-AVERAGE(G:G)))/STDEV(G:G)</f>
        <v>0.64661287701222192</v>
      </c>
      <c r="Y857" s="38">
        <f>(Таблица2[[#This Row],[Годовой доход]]-AVERAGE(G:G))/STDEV(G:G)</f>
        <v>0.64661287701222192</v>
      </c>
      <c r="Z857" s="38">
        <f>(Таблица2[[#This Row],[Текущий баланс кредитов]]-AVERAGE(P:P))/STDEV(P:P)</f>
        <v>-0.86366414592824414</v>
      </c>
      <c r="AA857" s="38">
        <f>(Таблица2[[#This Row],[Максимальный выданный кредит]]-AVERAGE(Q:Q))/STDEV(Q:Q)</f>
        <v>-0.1256230195955757</v>
      </c>
    </row>
    <row r="858" spans="1:27" x14ac:dyDescent="0.2">
      <c r="A858" s="8">
        <v>1280</v>
      </c>
      <c r="B858" s="8" t="s">
        <v>1162</v>
      </c>
      <c r="C858" s="8" t="s">
        <v>16</v>
      </c>
      <c r="D858" s="21">
        <v>191092</v>
      </c>
      <c r="E858" s="8" t="s">
        <v>17</v>
      </c>
      <c r="F858" s="8">
        <v>728</v>
      </c>
      <c r="G858" s="22">
        <v>1875490</v>
      </c>
      <c r="H858" s="8" t="s">
        <v>22</v>
      </c>
      <c r="I858" s="8" t="s">
        <v>19</v>
      </c>
      <c r="J858" s="8" t="s">
        <v>23</v>
      </c>
      <c r="K858" s="23">
        <v>20161.47</v>
      </c>
      <c r="L858">
        <v>21.1</v>
      </c>
      <c r="M858" s="8">
        <v>14</v>
      </c>
      <c r="N858" s="8">
        <v>12</v>
      </c>
      <c r="O858" s="8">
        <v>0</v>
      </c>
      <c r="P858" s="8">
        <v>231914</v>
      </c>
      <c r="Q858" s="8">
        <v>568942</v>
      </c>
      <c r="R858" s="8">
        <f>(Таблица2[[#This Row],[Кредитный рейтинг]]-MIN(F:F))/(MAX(F:F)-MIN(F:F))</f>
        <v>0.8606060606060606</v>
      </c>
      <c r="S858">
        <f>(Таблица2[[#This Row],[Срок кредитной истории (лет)]]-MIN(L:L))/(MAX(L:L)-MIN(L:L))</f>
        <v>0.36403508771929827</v>
      </c>
      <c r="T858" s="8">
        <f>(Таблица2[[#This Row],[Срок с последнего нарушения кредитного договора (мес.)]]-MIN(M:M))/(MAX(M:M)-MIN(M:M))</f>
        <v>0.17073170731707318</v>
      </c>
      <c r="U858">
        <f>(Таблица2[[#This Row],[Количество кредитных карт]]-MIN(N:N))/(MAX(N:N)-MIN(N:N))</f>
        <v>0.24390243902439024</v>
      </c>
      <c r="V858" s="37">
        <f>(Таблица2[[#This Row],[Число нарушений кредитных договоров]]-MIN(O:O))/(MAX(O:O)-MIN(O:O))</f>
        <v>0</v>
      </c>
      <c r="W858" s="37">
        <f>((Таблица2[[#This Row],[Размер кредита]]-AVERAGE(D:D)))/STDEV(D:D)</f>
        <v>-0.64001052976436101</v>
      </c>
      <c r="X858" s="37">
        <f>((Таблица2[[#This Row],[Годовой доход]]-AVERAGE(G:G)))/STDEV(G:G)</f>
        <v>0.63325359028764161</v>
      </c>
      <c r="Y858" s="38">
        <f>(Таблица2[[#This Row],[Годовой доход]]-AVERAGE(G:G))/STDEV(G:G)</f>
        <v>0.63325359028764161</v>
      </c>
      <c r="Z858" s="38">
        <f>(Таблица2[[#This Row],[Текущий баланс кредитов]]-AVERAGE(P:P))/STDEV(P:P)</f>
        <v>-0.13742357037573508</v>
      </c>
      <c r="AA858" s="38">
        <f>(Таблица2[[#This Row],[Максимальный выданный кредит]]-AVERAGE(Q:Q))/STDEV(Q:Q)</f>
        <v>-3.4671273258052825E-2</v>
      </c>
    </row>
    <row r="859" spans="1:27" x14ac:dyDescent="0.2">
      <c r="A859" s="8">
        <v>1282</v>
      </c>
      <c r="B859" s="8" t="s">
        <v>1163</v>
      </c>
      <c r="C859" s="8" t="s">
        <v>16</v>
      </c>
      <c r="D859" s="21">
        <v>129976</v>
      </c>
      <c r="E859" s="8" t="s">
        <v>17</v>
      </c>
      <c r="F859" s="8">
        <v>719</v>
      </c>
      <c r="G859" s="22">
        <v>561222</v>
      </c>
      <c r="H859" s="8" t="s">
        <v>22</v>
      </c>
      <c r="I859" s="8" t="s">
        <v>32</v>
      </c>
      <c r="J859" s="8" t="s">
        <v>80</v>
      </c>
      <c r="K859" s="23">
        <v>10008.44</v>
      </c>
      <c r="L859">
        <v>19.399999999999999</v>
      </c>
      <c r="M859" s="8"/>
      <c r="N859" s="8">
        <v>6</v>
      </c>
      <c r="O859" s="8">
        <v>0</v>
      </c>
      <c r="P859" s="8">
        <v>117401</v>
      </c>
      <c r="Q859" s="8">
        <v>142934</v>
      </c>
      <c r="R859" s="8">
        <f>(Таблица2[[#This Row],[Кредитный рейтинг]]-MIN(F:F))/(MAX(F:F)-MIN(F:F))</f>
        <v>0.80606060606060603</v>
      </c>
      <c r="S859">
        <f>(Таблица2[[#This Row],[Срок кредитной истории (лет)]]-MIN(L:L))/(MAX(L:L)-MIN(L:L))</f>
        <v>0.32675438596491224</v>
      </c>
      <c r="T859" s="8">
        <f>(Таблица2[[#This Row],[Срок с последнего нарушения кредитного договора (мес.)]]-MIN(M:M))/(MAX(M:M)-MIN(M:M))</f>
        <v>0</v>
      </c>
      <c r="U859">
        <f>(Таблица2[[#This Row],[Количество кредитных карт]]-MIN(N:N))/(MAX(N:N)-MIN(N:N))</f>
        <v>9.7560975609756101E-2</v>
      </c>
      <c r="V859" s="37">
        <f>(Таблица2[[#This Row],[Число нарушений кредитных договоров]]-MIN(O:O))/(MAX(O:O)-MIN(O:O))</f>
        <v>0</v>
      </c>
      <c r="W859" s="37">
        <f>((Таблица2[[#This Row],[Размер кредита]]-AVERAGE(D:D)))/STDEV(D:D)</f>
        <v>-0.96671047120667364</v>
      </c>
      <c r="X859" s="37">
        <f>((Таблица2[[#This Row],[Годовой доход]]-AVERAGE(G:G)))/STDEV(G:G)</f>
        <v>-0.96000258438937569</v>
      </c>
      <c r="Y859" s="38">
        <f>(Таблица2[[#This Row],[Годовой доход]]-AVERAGE(G:G))/STDEV(G:G)</f>
        <v>-0.96000258438937569</v>
      </c>
      <c r="Z859" s="38">
        <f>(Таблица2[[#This Row],[Текущий баланс кредитов]]-AVERAGE(P:P))/STDEV(P:P)</f>
        <v>-0.52694496833381754</v>
      </c>
      <c r="AA859" s="38">
        <f>(Таблица2[[#This Row],[Максимальный выданный кредит]]-AVERAGE(Q:Q))/STDEV(Q:Q)</f>
        <v>-0.1411325932169353</v>
      </c>
    </row>
    <row r="860" spans="1:27" x14ac:dyDescent="0.2">
      <c r="A860" s="8">
        <v>1283</v>
      </c>
      <c r="B860" s="8" t="s">
        <v>1164</v>
      </c>
      <c r="C860" s="8" t="s">
        <v>16</v>
      </c>
      <c r="D860" s="21">
        <v>536492</v>
      </c>
      <c r="E860" s="8" t="s">
        <v>28</v>
      </c>
      <c r="F860" s="8">
        <v>720</v>
      </c>
      <c r="G860" s="22">
        <v>1061834</v>
      </c>
      <c r="H860" s="8" t="s">
        <v>22</v>
      </c>
      <c r="I860" s="8" t="s">
        <v>32</v>
      </c>
      <c r="J860" s="8" t="s">
        <v>23</v>
      </c>
      <c r="K860" s="23">
        <v>14069.12</v>
      </c>
      <c r="L860">
        <v>14</v>
      </c>
      <c r="M860" s="8"/>
      <c r="N860" s="8">
        <v>7</v>
      </c>
      <c r="O860" s="8">
        <v>0</v>
      </c>
      <c r="P860" s="8">
        <v>629603</v>
      </c>
      <c r="Q860" s="8">
        <v>1347544</v>
      </c>
      <c r="R860" s="8">
        <f>(Таблица2[[#This Row],[Кредитный рейтинг]]-MIN(F:F))/(MAX(F:F)-MIN(F:F))</f>
        <v>0.81212121212121213</v>
      </c>
      <c r="S860">
        <f>(Таблица2[[#This Row],[Срок кредитной истории (лет)]]-MIN(L:L))/(MAX(L:L)-MIN(L:L))</f>
        <v>0.20833333333333331</v>
      </c>
      <c r="T860" s="8">
        <f>(Таблица2[[#This Row],[Срок с последнего нарушения кредитного договора (мес.)]]-MIN(M:M))/(MAX(M:M)-MIN(M:M))</f>
        <v>0</v>
      </c>
      <c r="U860">
        <f>(Таблица2[[#This Row],[Количество кредитных карт]]-MIN(N:N))/(MAX(N:N)-MIN(N:N))</f>
        <v>0.12195121951219512</v>
      </c>
      <c r="V860" s="37">
        <f>(Таблица2[[#This Row],[Число нарушений кредитных договоров]]-MIN(O:O))/(MAX(O:O)-MIN(O:O))</f>
        <v>0</v>
      </c>
      <c r="W860" s="37">
        <f>((Таблица2[[#This Row],[Размер кредита]]-AVERAGE(D:D)))/STDEV(D:D)</f>
        <v>1.2063498304387736</v>
      </c>
      <c r="X860" s="37">
        <f>((Таблица2[[#This Row],[Годовой доход]]-AVERAGE(G:G)))/STDEV(G:G)</f>
        <v>-0.35312243504585444</v>
      </c>
      <c r="Y860" s="38">
        <f>(Таблица2[[#This Row],[Годовой доход]]-AVERAGE(G:G))/STDEV(G:G)</f>
        <v>-0.35312243504585444</v>
      </c>
      <c r="Z860" s="38">
        <f>(Таблица2[[#This Row],[Текущий баланс кредитов]]-AVERAGE(P:P))/STDEV(P:P)</f>
        <v>1.2153344154647534</v>
      </c>
      <c r="AA860" s="38">
        <f>(Таблица2[[#This Row],[Максимальный выданный кредит]]-AVERAGE(Q:Q))/STDEV(Q:Q)</f>
        <v>0.15990487705514744</v>
      </c>
    </row>
    <row r="861" spans="1:27" x14ac:dyDescent="0.2">
      <c r="A861" s="7">
        <v>1285</v>
      </c>
      <c r="B861" s="7" t="s">
        <v>1165</v>
      </c>
      <c r="C861" s="7" t="s">
        <v>16</v>
      </c>
      <c r="D861" s="18">
        <v>262460</v>
      </c>
      <c r="E861" s="7" t="s">
        <v>28</v>
      </c>
      <c r="F861" s="7">
        <v>696</v>
      </c>
      <c r="G861" s="19">
        <v>793364</v>
      </c>
      <c r="H861" s="7" t="s">
        <v>22</v>
      </c>
      <c r="I861" s="7" t="s">
        <v>32</v>
      </c>
      <c r="J861" s="7" t="s">
        <v>23</v>
      </c>
      <c r="K861" s="20">
        <v>18049.240000000002</v>
      </c>
      <c r="L861">
        <v>12.5</v>
      </c>
      <c r="M861" s="7">
        <v>9</v>
      </c>
      <c r="N861" s="7">
        <v>25</v>
      </c>
      <c r="O861" s="7">
        <v>0</v>
      </c>
      <c r="P861" s="7">
        <v>197220</v>
      </c>
      <c r="Q861" s="7">
        <v>542432</v>
      </c>
      <c r="R861" s="8">
        <f>(Таблица2[[#This Row],[Кредитный рейтинг]]-MIN(F:F))/(MAX(F:F)-MIN(F:F))</f>
        <v>0.66666666666666663</v>
      </c>
      <c r="S861">
        <f>(Таблица2[[#This Row],[Срок кредитной истории (лет)]]-MIN(L:L))/(MAX(L:L)-MIN(L:L))</f>
        <v>0.17543859649122806</v>
      </c>
      <c r="T861" s="8">
        <f>(Таблица2[[#This Row],[Срок с последнего нарушения кредитного договора (мес.)]]-MIN(M:M))/(MAX(M:M)-MIN(M:M))</f>
        <v>0.10975609756097561</v>
      </c>
      <c r="U861">
        <f>(Таблица2[[#This Row],[Количество кредитных карт]]-MIN(N:N))/(MAX(N:N)-MIN(N:N))</f>
        <v>0.56097560975609762</v>
      </c>
      <c r="V861" s="37">
        <f>(Таблица2[[#This Row],[Число нарушений кредитных договоров]]-MIN(O:O))/(MAX(O:O)-MIN(O:O))</f>
        <v>0</v>
      </c>
      <c r="W861" s="37">
        <f>((Таблица2[[#This Row],[Размер кредита]]-AVERAGE(D:D)))/STDEV(D:D)</f>
        <v>-0.25850779036952226</v>
      </c>
      <c r="X861" s="37">
        <f>((Таблица2[[#This Row],[Годовой доход]]-AVERAGE(G:G)))/STDEV(G:G)</f>
        <v>-0.67858229956019922</v>
      </c>
      <c r="Y861" s="38">
        <f>(Таблица2[[#This Row],[Годовой доход]]-AVERAGE(G:G))/STDEV(G:G)</f>
        <v>-0.67858229956019922</v>
      </c>
      <c r="Z861" s="38">
        <f>(Таблица2[[#This Row],[Текущий баланс кредитов]]-AVERAGE(P:P))/STDEV(P:P)</f>
        <v>-0.2554368560355092</v>
      </c>
      <c r="AA861" s="38">
        <f>(Таблица2[[#This Row],[Максимальный выданный кредит]]-AVERAGE(Q:Q))/STDEV(Q:Q)</f>
        <v>-4.1296241784723631E-2</v>
      </c>
    </row>
    <row r="862" spans="1:27" x14ac:dyDescent="0.2">
      <c r="A862" s="7">
        <v>1287</v>
      </c>
      <c r="B862" s="7" t="s">
        <v>1166</v>
      </c>
      <c r="C862" s="7" t="s">
        <v>16</v>
      </c>
      <c r="D862" s="18">
        <v>173712</v>
      </c>
      <c r="E862" s="7" t="s">
        <v>17</v>
      </c>
      <c r="F862" s="7">
        <v>723</v>
      </c>
      <c r="G862" s="19">
        <v>656355</v>
      </c>
      <c r="H862" s="7" t="s">
        <v>29</v>
      </c>
      <c r="I862" s="7" t="s">
        <v>32</v>
      </c>
      <c r="J862" s="7" t="s">
        <v>23</v>
      </c>
      <c r="K862" s="20">
        <v>11978.55</v>
      </c>
      <c r="L862">
        <v>18.7</v>
      </c>
      <c r="M862" s="7">
        <v>27</v>
      </c>
      <c r="N862" s="7">
        <v>9</v>
      </c>
      <c r="O862" s="7">
        <v>0</v>
      </c>
      <c r="P862" s="7">
        <v>124051</v>
      </c>
      <c r="Q862" s="7">
        <v>271524</v>
      </c>
      <c r="R862" s="8">
        <f>(Таблица2[[#This Row],[Кредитный рейтинг]]-MIN(F:F))/(MAX(F:F)-MIN(F:F))</f>
        <v>0.83030303030303032</v>
      </c>
      <c r="S862">
        <f>(Таблица2[[#This Row],[Срок кредитной истории (лет)]]-MIN(L:L))/(MAX(L:L)-MIN(L:L))</f>
        <v>0.31140350877192979</v>
      </c>
      <c r="T862" s="8">
        <f>(Таблица2[[#This Row],[Срок с последнего нарушения кредитного договора (мес.)]]-MIN(M:M))/(MAX(M:M)-MIN(M:M))</f>
        <v>0.32926829268292684</v>
      </c>
      <c r="U862">
        <f>(Таблица2[[#This Row],[Количество кредитных карт]]-MIN(N:N))/(MAX(N:N)-MIN(N:N))</f>
        <v>0.17073170731707318</v>
      </c>
      <c r="V862" s="37">
        <f>(Таблица2[[#This Row],[Число нарушений кредитных договоров]]-MIN(O:O))/(MAX(O:O)-MIN(O:O))</f>
        <v>0</v>
      </c>
      <c r="W862" s="37">
        <f>((Таблица2[[#This Row],[Размер кредита]]-AVERAGE(D:D)))/STDEV(D:D)</f>
        <v>-0.73291656062808563</v>
      </c>
      <c r="X862" s="37">
        <f>((Таблица2[[#This Row],[Годовой доход]]-AVERAGE(G:G)))/STDEV(G:G)</f>
        <v>-0.84467508675149006</v>
      </c>
      <c r="Y862" s="38">
        <f>(Таблица2[[#This Row],[Годовой доход]]-AVERAGE(G:G))/STDEV(G:G)</f>
        <v>-0.84467508675149006</v>
      </c>
      <c r="Z862" s="38">
        <f>(Таблица2[[#This Row],[Текущий баланс кредитов]]-AVERAGE(P:P))/STDEV(P:P)</f>
        <v>-0.50432467809234927</v>
      </c>
      <c r="AA862" s="38">
        <f>(Таблица2[[#This Row],[Максимальный выданный кредит]]-AVERAGE(Q:Q))/STDEV(Q:Q)</f>
        <v>-0.10899737243818773</v>
      </c>
    </row>
    <row r="863" spans="1:27" x14ac:dyDescent="0.2">
      <c r="A863" s="8">
        <v>1288</v>
      </c>
      <c r="B863" s="8" t="s">
        <v>1167</v>
      </c>
      <c r="C863" s="8" t="s">
        <v>16</v>
      </c>
      <c r="D863" s="21">
        <v>453530</v>
      </c>
      <c r="E863" s="8" t="s">
        <v>28</v>
      </c>
      <c r="F863" s="8">
        <v>667</v>
      </c>
      <c r="G863" s="22">
        <v>1506472</v>
      </c>
      <c r="H863" s="8" t="s">
        <v>74</v>
      </c>
      <c r="I863" s="8" t="s">
        <v>32</v>
      </c>
      <c r="J863" s="8" t="s">
        <v>23</v>
      </c>
      <c r="K863" s="23">
        <v>16571.23</v>
      </c>
      <c r="L863">
        <v>14.4</v>
      </c>
      <c r="M863" s="8">
        <v>50</v>
      </c>
      <c r="N863" s="8">
        <v>12</v>
      </c>
      <c r="O863" s="8">
        <v>0</v>
      </c>
      <c r="P863" s="8">
        <v>353875</v>
      </c>
      <c r="Q863" s="8">
        <v>628430</v>
      </c>
      <c r="R863" s="8">
        <f>(Таблица2[[#This Row],[Кредитный рейтинг]]-MIN(F:F))/(MAX(F:F)-MIN(F:F))</f>
        <v>0.49090909090909091</v>
      </c>
      <c r="S863">
        <f>(Таблица2[[#This Row],[Срок кредитной истории (лет)]]-MIN(L:L))/(MAX(L:L)-MIN(L:L))</f>
        <v>0.21710526315789475</v>
      </c>
      <c r="T863" s="8">
        <f>(Таблица2[[#This Row],[Срок с последнего нарушения кредитного договора (мес.)]]-MIN(M:M))/(MAX(M:M)-MIN(M:M))</f>
        <v>0.6097560975609756</v>
      </c>
      <c r="U863">
        <f>(Таблица2[[#This Row],[Количество кредитных карт]]-MIN(N:N))/(MAX(N:N)-MIN(N:N))</f>
        <v>0.24390243902439024</v>
      </c>
      <c r="V863" s="37">
        <f>(Таблица2[[#This Row],[Число нарушений кредитных договоров]]-MIN(O:O))/(MAX(O:O)-MIN(O:O))</f>
        <v>0</v>
      </c>
      <c r="W863" s="37">
        <f>((Таблица2[[#This Row],[Размер кредита]]-AVERAGE(D:D)))/STDEV(D:D)</f>
        <v>0.7628705362778806</v>
      </c>
      <c r="X863" s="37">
        <f>((Таблица2[[#This Row],[Годовой доход]]-AVERAGE(G:G)))/STDEV(G:G)</f>
        <v>0.18590175103798814</v>
      </c>
      <c r="Y863" s="38">
        <f>(Таблица2[[#This Row],[Годовой доход]]-AVERAGE(G:G))/STDEV(G:G)</f>
        <v>0.18590175103798814</v>
      </c>
      <c r="Z863" s="38">
        <f>(Таблица2[[#This Row],[Текущий баланс кредитов]]-AVERAGE(P:P))/STDEV(P:P)</f>
        <v>0.27743255265279176</v>
      </c>
      <c r="AA863" s="38">
        <f>(Таблица2[[#This Row],[Максимальный выданный кредит]]-AVERAGE(Q:Q))/STDEV(Q:Q)</f>
        <v>-1.9804953842187393E-2</v>
      </c>
    </row>
    <row r="864" spans="1:27" x14ac:dyDescent="0.2">
      <c r="A864" s="8">
        <v>1290</v>
      </c>
      <c r="B864" s="8" t="s">
        <v>1168</v>
      </c>
      <c r="C864" s="8" t="s">
        <v>16</v>
      </c>
      <c r="D864" s="21">
        <v>538450</v>
      </c>
      <c r="E864" s="8" t="s">
        <v>28</v>
      </c>
      <c r="F864" s="8">
        <v>692</v>
      </c>
      <c r="G864" s="22">
        <v>1860100</v>
      </c>
      <c r="H864" s="8" t="s">
        <v>53</v>
      </c>
      <c r="I864" s="8" t="s">
        <v>19</v>
      </c>
      <c r="J864" s="8" t="s">
        <v>23</v>
      </c>
      <c r="K864" s="23">
        <v>34876.97</v>
      </c>
      <c r="L864">
        <v>18.399999999999999</v>
      </c>
      <c r="M864" s="8">
        <v>28</v>
      </c>
      <c r="N864" s="8">
        <v>13</v>
      </c>
      <c r="O864" s="8">
        <v>0</v>
      </c>
      <c r="P864" s="8">
        <v>222490</v>
      </c>
      <c r="Q864" s="8">
        <v>417538</v>
      </c>
      <c r="R864" s="8">
        <f>(Таблица2[[#This Row],[Кредитный рейтинг]]-MIN(F:F))/(MAX(F:F)-MIN(F:F))</f>
        <v>0.64242424242424245</v>
      </c>
      <c r="S864">
        <f>(Таблица2[[#This Row],[Срок кредитной истории (лет)]]-MIN(L:L))/(MAX(L:L)-MIN(L:L))</f>
        <v>0.30482456140350872</v>
      </c>
      <c r="T864" s="8">
        <f>(Таблица2[[#This Row],[Срок с последнего нарушения кредитного договора (мес.)]]-MIN(M:M))/(MAX(M:M)-MIN(M:M))</f>
        <v>0.34146341463414637</v>
      </c>
      <c r="U864">
        <f>(Таблица2[[#This Row],[Количество кредитных карт]]-MIN(N:N))/(MAX(N:N)-MIN(N:N))</f>
        <v>0.26829268292682928</v>
      </c>
      <c r="V864" s="37">
        <f>(Таблица2[[#This Row],[Число нарушений кредитных договоров]]-MIN(O:O))/(MAX(O:O)-MIN(O:O))</f>
        <v>0</v>
      </c>
      <c r="W864" s="37">
        <f>((Таблица2[[#This Row],[Размер кредита]]-AVERAGE(D:D)))/STDEV(D:D)</f>
        <v>1.2168164592322819</v>
      </c>
      <c r="X864" s="37">
        <f>((Таблица2[[#This Row],[Годовой доход]]-AVERAGE(G:G)))/STDEV(G:G)</f>
        <v>0.61459665537917596</v>
      </c>
      <c r="Y864" s="38">
        <f>(Таблица2[[#This Row],[Годовой доход]]-AVERAGE(G:G))/STDEV(G:G)</f>
        <v>0.61459665537917596</v>
      </c>
      <c r="Z864" s="38">
        <f>(Таблица2[[#This Row],[Текущий баланс кредитов]]-AVERAGE(P:P))/STDEV(P:P)</f>
        <v>-0.16947975311793001</v>
      </c>
      <c r="AA864" s="38">
        <f>(Таблица2[[#This Row],[Максимальный выданный кредит]]-AVERAGE(Q:Q))/STDEV(Q:Q)</f>
        <v>-7.2507815499171874E-2</v>
      </c>
    </row>
    <row r="865" spans="1:27" x14ac:dyDescent="0.2">
      <c r="A865" s="7">
        <v>1291</v>
      </c>
      <c r="B865" s="7" t="s">
        <v>1169</v>
      </c>
      <c r="C865" s="7" t="s">
        <v>16</v>
      </c>
      <c r="D865" s="18">
        <v>234102</v>
      </c>
      <c r="E865" s="7" t="s">
        <v>28</v>
      </c>
      <c r="F865" s="7">
        <v>715</v>
      </c>
      <c r="G865" s="19">
        <v>1097516</v>
      </c>
      <c r="H865" s="7" t="s">
        <v>22</v>
      </c>
      <c r="I865" s="7" t="s">
        <v>19</v>
      </c>
      <c r="J865" s="7" t="s">
        <v>20</v>
      </c>
      <c r="K865" s="20">
        <v>20121</v>
      </c>
      <c r="L865">
        <v>28.2</v>
      </c>
      <c r="M865" s="7">
        <v>67</v>
      </c>
      <c r="N865" s="7">
        <v>12</v>
      </c>
      <c r="O865" s="7">
        <v>1</v>
      </c>
      <c r="P865" s="7">
        <v>469015</v>
      </c>
      <c r="Q865" s="7">
        <v>767052</v>
      </c>
      <c r="R865" s="8">
        <f>(Таблица2[[#This Row],[Кредитный рейтинг]]-MIN(F:F))/(MAX(F:F)-MIN(F:F))</f>
        <v>0.78181818181818186</v>
      </c>
      <c r="S865">
        <f>(Таблица2[[#This Row],[Срок кредитной истории (лет)]]-MIN(L:L))/(MAX(L:L)-MIN(L:L))</f>
        <v>0.51973684210526316</v>
      </c>
      <c r="T865" s="8">
        <f>(Таблица2[[#This Row],[Срок с последнего нарушения кредитного договора (мес.)]]-MIN(M:M))/(MAX(M:M)-MIN(M:M))</f>
        <v>0.81707317073170727</v>
      </c>
      <c r="U865">
        <f>(Таблица2[[#This Row],[Количество кредитных карт]]-MIN(N:N))/(MAX(N:N)-MIN(N:N))</f>
        <v>0.24390243902439024</v>
      </c>
      <c r="V865" s="37">
        <f>(Таблица2[[#This Row],[Число нарушений кредитных договоров]]-MIN(O:O))/(MAX(O:O)-MIN(O:O))</f>
        <v>0.14285714285714285</v>
      </c>
      <c r="W865" s="37">
        <f>((Таблица2[[#This Row],[Размер кредита]]-AVERAGE(D:D)))/STDEV(D:D)</f>
        <v>-0.41009750401932105</v>
      </c>
      <c r="X865" s="37">
        <f>((Таблица2[[#This Row],[Годовой доход]]-AVERAGE(G:G)))/STDEV(G:G)</f>
        <v>-0.30986598596178233</v>
      </c>
      <c r="Y865" s="38">
        <f>(Таблица2[[#This Row],[Годовой доход]]-AVERAGE(G:G))/STDEV(G:G)</f>
        <v>-0.30986598596178233</v>
      </c>
      <c r="Z865" s="38">
        <f>(Таблица2[[#This Row],[Текущий баланс кредитов]]-AVERAGE(P:P))/STDEV(P:P)</f>
        <v>0.66908672083364118</v>
      </c>
      <c r="AA865" s="38">
        <f>(Таблица2[[#This Row],[Максимальный выданный кредит]]-AVERAGE(Q:Q))/STDEV(Q:Q)</f>
        <v>1.4837308968229802E-2</v>
      </c>
    </row>
    <row r="866" spans="1:27" x14ac:dyDescent="0.2">
      <c r="A866" s="7">
        <v>1292</v>
      </c>
      <c r="B866" s="7" t="s">
        <v>1170</v>
      </c>
      <c r="C866" s="7" t="s">
        <v>16</v>
      </c>
      <c r="D866" s="18">
        <v>155078</v>
      </c>
      <c r="E866" s="7" t="s">
        <v>17</v>
      </c>
      <c r="F866" s="7">
        <v>745</v>
      </c>
      <c r="G866" s="19">
        <v>1626305</v>
      </c>
      <c r="H866" s="7"/>
      <c r="I866" s="7" t="s">
        <v>19</v>
      </c>
      <c r="J866" s="7" t="s">
        <v>23</v>
      </c>
      <c r="K866" s="20">
        <v>30357.82</v>
      </c>
      <c r="L866">
        <v>17</v>
      </c>
      <c r="M866" s="7"/>
      <c r="N866" s="7">
        <v>11</v>
      </c>
      <c r="O866" s="7">
        <v>1</v>
      </c>
      <c r="P866" s="7">
        <v>98496</v>
      </c>
      <c r="Q866" s="7">
        <v>349844</v>
      </c>
      <c r="R866" s="8">
        <f>(Таблица2[[#This Row],[Кредитный рейтинг]]-MIN(F:F))/(MAX(F:F)-MIN(F:F))</f>
        <v>0.96363636363636362</v>
      </c>
      <c r="S866">
        <f>(Таблица2[[#This Row],[Срок кредитной истории (лет)]]-MIN(L:L))/(MAX(L:L)-MIN(L:L))</f>
        <v>0.27412280701754382</v>
      </c>
      <c r="T866" s="8">
        <f>(Таблица2[[#This Row],[Срок с последнего нарушения кредитного договора (мес.)]]-MIN(M:M))/(MAX(M:M)-MIN(M:M))</f>
        <v>0</v>
      </c>
      <c r="U866">
        <f>(Таблица2[[#This Row],[Количество кредитных карт]]-MIN(N:N))/(MAX(N:N)-MIN(N:N))</f>
        <v>0.21951219512195122</v>
      </c>
      <c r="V866" s="37">
        <f>(Таблица2[[#This Row],[Число нарушений кредитных договоров]]-MIN(O:O))/(MAX(O:O)-MIN(O:O))</f>
        <v>0.14285714285714285</v>
      </c>
      <c r="W866" s="37">
        <f>((Таблица2[[#This Row],[Размер кредита]]-AVERAGE(D:D)))/STDEV(D:D)</f>
        <v>-0.83252593802248409</v>
      </c>
      <c r="X866" s="37">
        <f>((Таблица2[[#This Row],[Годовой доход]]-AVERAGE(G:G)))/STDEV(G:G)</f>
        <v>0.3311724775413124</v>
      </c>
      <c r="Y866" s="38">
        <f>(Таблица2[[#This Row],[Годовой доход]]-AVERAGE(G:G))/STDEV(G:G)</f>
        <v>0.3311724775413124</v>
      </c>
      <c r="Z866" s="38">
        <f>(Таблица2[[#This Row],[Текущий баланс кредитов]]-AVERAGE(P:P))/STDEV(P:P)</f>
        <v>-0.59125122202027713</v>
      </c>
      <c r="AA866" s="38">
        <f>(Таблица2[[#This Row],[Максимальный выданный кредит]]-AVERAGE(Q:Q))/STDEV(Q:Q)</f>
        <v>-8.9424851313749512E-2</v>
      </c>
    </row>
    <row r="867" spans="1:27" x14ac:dyDescent="0.2">
      <c r="A867" s="7">
        <v>1293</v>
      </c>
      <c r="B867" s="7" t="s">
        <v>1171</v>
      </c>
      <c r="C867" s="7" t="s">
        <v>16</v>
      </c>
      <c r="D867" s="18">
        <v>198484</v>
      </c>
      <c r="E867" s="7" t="s">
        <v>17</v>
      </c>
      <c r="F867" s="7">
        <v>743</v>
      </c>
      <c r="G867" s="19">
        <v>952280</v>
      </c>
      <c r="H867" s="7" t="s">
        <v>18</v>
      </c>
      <c r="I867" s="7" t="s">
        <v>19</v>
      </c>
      <c r="J867" s="7" t="s">
        <v>23</v>
      </c>
      <c r="K867" s="20">
        <v>15633.2</v>
      </c>
      <c r="L867">
        <v>8.1</v>
      </c>
      <c r="M867" s="7">
        <v>18</v>
      </c>
      <c r="N867" s="7">
        <v>15</v>
      </c>
      <c r="O867" s="7">
        <v>0</v>
      </c>
      <c r="P867" s="7">
        <v>277856</v>
      </c>
      <c r="Q867" s="7">
        <v>744744</v>
      </c>
      <c r="R867" s="8">
        <f>(Таблица2[[#This Row],[Кредитный рейтинг]]-MIN(F:F))/(MAX(F:F)-MIN(F:F))</f>
        <v>0.95151515151515154</v>
      </c>
      <c r="S867">
        <f>(Таблица2[[#This Row],[Срок кредитной истории (лет)]]-MIN(L:L))/(MAX(L:L)-MIN(L:L))</f>
        <v>7.8947368421052627E-2</v>
      </c>
      <c r="T867" s="8">
        <f>(Таблица2[[#This Row],[Срок с последнего нарушения кредитного договора (мес.)]]-MIN(M:M))/(MAX(M:M)-MIN(M:M))</f>
        <v>0.21951219512195122</v>
      </c>
      <c r="U867">
        <f>(Таблица2[[#This Row],[Количество кредитных карт]]-MIN(N:N))/(MAX(N:N)-MIN(N:N))</f>
        <v>0.31707317073170732</v>
      </c>
      <c r="V867" s="37">
        <f>(Таблица2[[#This Row],[Число нарушений кредитных договоров]]-MIN(O:O))/(MAX(O:O)-MIN(O:O))</f>
        <v>0</v>
      </c>
      <c r="W867" s="37">
        <f>((Таблица2[[#This Row],[Размер кредита]]-AVERAGE(D:D)))/STDEV(D:D)</f>
        <v>-0.6004960660045997</v>
      </c>
      <c r="X867" s="37">
        <f>((Таблица2[[#This Row],[Годовой доход]]-AVERAGE(G:G)))/STDEV(G:G)</f>
        <v>-0.48593217169056158</v>
      </c>
      <c r="Y867" s="38">
        <f>(Таблица2[[#This Row],[Годовой доход]]-AVERAGE(G:G))/STDEV(G:G)</f>
        <v>-0.48593217169056158</v>
      </c>
      <c r="Z867" s="38">
        <f>(Таблица2[[#This Row],[Текущий баланс кредитов]]-AVERAGE(P:P))/STDEV(P:P)</f>
        <v>1.8850320492465256E-2</v>
      </c>
      <c r="AA867" s="38">
        <f>(Таблица2[[#This Row],[Максимальный выданный кредит]]-AVERAGE(Q:Q))/STDEV(Q:Q)</f>
        <v>9.262439187280265E-3</v>
      </c>
    </row>
    <row r="868" spans="1:27" x14ac:dyDescent="0.2">
      <c r="A868" s="8">
        <v>1294</v>
      </c>
      <c r="B868" s="8" t="s">
        <v>1172</v>
      </c>
      <c r="C868" s="8" t="s">
        <v>16</v>
      </c>
      <c r="D868" s="21">
        <v>120472</v>
      </c>
      <c r="E868" s="8" t="s">
        <v>17</v>
      </c>
      <c r="F868" s="8">
        <v>711</v>
      </c>
      <c r="G868" s="22">
        <v>677502</v>
      </c>
      <c r="H868" s="8" t="s">
        <v>37</v>
      </c>
      <c r="I868" s="8" t="s">
        <v>25</v>
      </c>
      <c r="J868" s="8" t="s">
        <v>23</v>
      </c>
      <c r="K868" s="23">
        <v>8638.16</v>
      </c>
      <c r="L868">
        <v>14.2</v>
      </c>
      <c r="M868" s="8">
        <v>37</v>
      </c>
      <c r="N868" s="8">
        <v>19</v>
      </c>
      <c r="O868" s="8">
        <v>0</v>
      </c>
      <c r="P868" s="8">
        <v>146699</v>
      </c>
      <c r="Q868" s="8">
        <v>206162</v>
      </c>
      <c r="R868" s="8">
        <f>(Таблица2[[#This Row],[Кредитный рейтинг]]-MIN(F:F))/(MAX(F:F)-MIN(F:F))</f>
        <v>0.75757575757575757</v>
      </c>
      <c r="S868">
        <f>(Таблица2[[#This Row],[Срок кредитной истории (лет)]]-MIN(L:L))/(MAX(L:L)-MIN(L:L))</f>
        <v>0.212719298245614</v>
      </c>
      <c r="T868" s="8">
        <f>(Таблица2[[#This Row],[Срок с последнего нарушения кредитного договора (мес.)]]-MIN(M:M))/(MAX(M:M)-MIN(M:M))</f>
        <v>0.45121951219512196</v>
      </c>
      <c r="U868">
        <f>(Таблица2[[#This Row],[Количество кредитных карт]]-MIN(N:N))/(MAX(N:N)-MIN(N:N))</f>
        <v>0.41463414634146339</v>
      </c>
      <c r="V868" s="37">
        <f>(Таблица2[[#This Row],[Число нарушений кредитных договоров]]-MIN(O:O))/(MAX(O:O)-MIN(O:O))</f>
        <v>0</v>
      </c>
      <c r="W868" s="37">
        <f>((Таблица2[[#This Row],[Размер кредита]]-AVERAGE(D:D)))/STDEV(D:D)</f>
        <v>-1.0175147817549384</v>
      </c>
      <c r="X868" s="37">
        <f>((Таблица2[[#This Row],[Годовой доход]]-AVERAGE(G:G)))/STDEV(G:G)</f>
        <v>-0.81903907619207994</v>
      </c>
      <c r="Y868" s="38">
        <f>(Таблица2[[#This Row],[Годовой доход]]-AVERAGE(G:G))/STDEV(G:G)</f>
        <v>-0.81903907619207994</v>
      </c>
      <c r="Z868" s="38">
        <f>(Таблица2[[#This Row],[Текущий баланс кредитов]]-AVERAGE(P:P))/STDEV(P:P)</f>
        <v>-0.42728643246997761</v>
      </c>
      <c r="AA868" s="38">
        <f>(Таблица2[[#This Row],[Максимальный выданный кредит]]-AVERAGE(Q:Q))/STDEV(Q:Q)</f>
        <v>-0.12533163093838603</v>
      </c>
    </row>
    <row r="869" spans="1:27" x14ac:dyDescent="0.2">
      <c r="A869" s="7">
        <v>1296</v>
      </c>
      <c r="B869" s="7" t="s">
        <v>1174</v>
      </c>
      <c r="C869" s="7" t="s">
        <v>34</v>
      </c>
      <c r="D869" s="18">
        <v>207636</v>
      </c>
      <c r="E869" s="7" t="s">
        <v>17</v>
      </c>
      <c r="F869" s="7">
        <v>738</v>
      </c>
      <c r="G869" s="19">
        <v>933945</v>
      </c>
      <c r="H869" s="7" t="s">
        <v>49</v>
      </c>
      <c r="I869" s="7" t="s">
        <v>19</v>
      </c>
      <c r="J869" s="7" t="s">
        <v>23</v>
      </c>
      <c r="K869" s="20">
        <v>2015.9</v>
      </c>
      <c r="L869">
        <v>10</v>
      </c>
      <c r="M869" s="7">
        <v>72</v>
      </c>
      <c r="N869" s="7">
        <v>8</v>
      </c>
      <c r="O869" s="7">
        <v>0</v>
      </c>
      <c r="P869" s="7">
        <v>106666</v>
      </c>
      <c r="Q869" s="7">
        <v>307208</v>
      </c>
      <c r="R869" s="8">
        <f>(Таблица2[[#This Row],[Кредитный рейтинг]]-MIN(F:F))/(MAX(F:F)-MIN(F:F))</f>
        <v>0.92121212121212126</v>
      </c>
      <c r="S869">
        <f>(Таблица2[[#This Row],[Срок кредитной истории (лет)]]-MIN(L:L))/(MAX(L:L)-MIN(L:L))</f>
        <v>0.1206140350877193</v>
      </c>
      <c r="T869" s="8">
        <f>(Таблица2[[#This Row],[Срок с последнего нарушения кредитного договора (мес.)]]-MIN(M:M))/(MAX(M:M)-MIN(M:M))</f>
        <v>0.87804878048780488</v>
      </c>
      <c r="U869">
        <f>(Таблица2[[#This Row],[Количество кредитных карт]]-MIN(N:N))/(MAX(N:N)-MIN(N:N))</f>
        <v>0.14634146341463414</v>
      </c>
      <c r="V869" s="37">
        <f>(Таблица2[[#This Row],[Число нарушений кредитных договоров]]-MIN(O:O))/(MAX(O:O)-MIN(O:O))</f>
        <v>0</v>
      </c>
      <c r="W869" s="37">
        <f>((Таблица2[[#This Row],[Размер кредита]]-AVERAGE(D:D)))/STDEV(D:D)</f>
        <v>-0.55157339658775228</v>
      </c>
      <c r="X869" s="37">
        <f>((Таблица2[[#This Row],[Годовой доход]]-AVERAGE(G:G)))/STDEV(G:G)</f>
        <v>-0.50815926080990648</v>
      </c>
      <c r="Y869" s="38">
        <f>(Таблица2[[#This Row],[Годовой доход]]-AVERAGE(G:G))/STDEV(G:G)</f>
        <v>-0.50815926080990648</v>
      </c>
      <c r="Z869" s="38">
        <f>(Таблица2[[#This Row],[Текущий баланс кредитов]]-AVERAGE(P:P))/STDEV(P:P)</f>
        <v>-0.56346057972361618</v>
      </c>
      <c r="AA869" s="38">
        <f>(Таблица2[[#This Row],[Максимальный выданный кредит]]-AVERAGE(Q:Q))/STDEV(Q:Q)</f>
        <v>-0.10007977994834538</v>
      </c>
    </row>
    <row r="870" spans="1:27" x14ac:dyDescent="0.2">
      <c r="A870" s="8">
        <v>1297</v>
      </c>
      <c r="B870" s="8" t="s">
        <v>1175</v>
      </c>
      <c r="C870" s="8" t="s">
        <v>16</v>
      </c>
      <c r="D870" s="21">
        <v>173118</v>
      </c>
      <c r="E870" s="8" t="s">
        <v>17</v>
      </c>
      <c r="F870" s="8">
        <v>714</v>
      </c>
      <c r="G870" s="22">
        <v>672790</v>
      </c>
      <c r="H870" s="8" t="s">
        <v>49</v>
      </c>
      <c r="I870" s="8" t="s">
        <v>32</v>
      </c>
      <c r="J870" s="8" t="s">
        <v>23</v>
      </c>
      <c r="K870" s="23">
        <v>17604.45</v>
      </c>
      <c r="L870">
        <v>17.3</v>
      </c>
      <c r="M870" s="8"/>
      <c r="N870" s="8">
        <v>6</v>
      </c>
      <c r="O870" s="8">
        <v>0</v>
      </c>
      <c r="P870" s="8">
        <v>129010</v>
      </c>
      <c r="Q870" s="8">
        <v>183964</v>
      </c>
      <c r="R870" s="8">
        <f>(Таблица2[[#This Row],[Кредитный рейтинг]]-MIN(F:F))/(MAX(F:F)-MIN(F:F))</f>
        <v>0.77575757575757576</v>
      </c>
      <c r="S870">
        <f>(Таблица2[[#This Row],[Срок кредитной истории (лет)]]-MIN(L:L))/(MAX(L:L)-MIN(L:L))</f>
        <v>0.2807017543859649</v>
      </c>
      <c r="T870" s="8">
        <f>(Таблица2[[#This Row],[Срок с последнего нарушения кредитного договора (мес.)]]-MIN(M:M))/(MAX(M:M)-MIN(M:M))</f>
        <v>0</v>
      </c>
      <c r="U870">
        <f>(Таблица2[[#This Row],[Количество кредитных карт]]-MIN(N:N))/(MAX(N:N)-MIN(N:N))</f>
        <v>9.7560975609756101E-2</v>
      </c>
      <c r="V870" s="37">
        <f>(Таблица2[[#This Row],[Число нарушений кредитных договоров]]-MIN(O:O))/(MAX(O:O)-MIN(O:O))</f>
        <v>0</v>
      </c>
      <c r="W870" s="37">
        <f>((Таблица2[[#This Row],[Размер кредита]]-AVERAGE(D:D)))/STDEV(D:D)</f>
        <v>-0.73609183003735223</v>
      </c>
      <c r="X870" s="37">
        <f>((Таблица2[[#This Row],[Годовой доход]]-AVERAGE(G:G)))/STDEV(G:G)</f>
        <v>-0.82475132292948672</v>
      </c>
      <c r="Y870" s="38">
        <f>(Таблица2[[#This Row],[Годовой доход]]-AVERAGE(G:G))/STDEV(G:G)</f>
        <v>-0.82475132292948672</v>
      </c>
      <c r="Z870" s="38">
        <f>(Таблица2[[#This Row],[Текущий баланс кредитов]]-AVERAGE(P:P))/STDEV(P:P)</f>
        <v>-0.487456404512283</v>
      </c>
      <c r="AA870" s="38">
        <f>(Таблица2[[#This Row],[Максимальный выданный кредит]]-AVERAGE(Q:Q))/STDEV(Q:Q)</f>
        <v>-0.13087901122337428</v>
      </c>
    </row>
    <row r="871" spans="1:27" x14ac:dyDescent="0.2">
      <c r="A871" s="8">
        <v>1298</v>
      </c>
      <c r="B871" s="8" t="s">
        <v>1176</v>
      </c>
      <c r="C871" s="8" t="s">
        <v>16</v>
      </c>
      <c r="D871" s="21">
        <v>109318</v>
      </c>
      <c r="E871" s="8" t="s">
        <v>17</v>
      </c>
      <c r="F871" s="8">
        <v>736</v>
      </c>
      <c r="G871" s="22">
        <v>1888220</v>
      </c>
      <c r="H871" s="8" t="s">
        <v>31</v>
      </c>
      <c r="I871" s="8" t="s">
        <v>19</v>
      </c>
      <c r="J871" s="8" t="s">
        <v>20</v>
      </c>
      <c r="K871" s="23">
        <v>32556.12</v>
      </c>
      <c r="L871">
        <v>15.5</v>
      </c>
      <c r="M871" s="8"/>
      <c r="N871" s="8">
        <v>12</v>
      </c>
      <c r="O871" s="8">
        <v>0</v>
      </c>
      <c r="P871" s="8">
        <v>1133122</v>
      </c>
      <c r="Q871" s="8">
        <v>1789942</v>
      </c>
      <c r="R871" s="8">
        <f>(Таблица2[[#This Row],[Кредитный рейтинг]]-MIN(F:F))/(MAX(F:F)-MIN(F:F))</f>
        <v>0.90909090909090906</v>
      </c>
      <c r="S871">
        <f>(Таблица2[[#This Row],[Срок кредитной истории (лет)]]-MIN(L:L))/(MAX(L:L)-MIN(L:L))</f>
        <v>0.2412280701754386</v>
      </c>
      <c r="T871" s="8">
        <f>(Таблица2[[#This Row],[Срок с последнего нарушения кредитного договора (мес.)]]-MIN(M:M))/(MAX(M:M)-MIN(M:M))</f>
        <v>0</v>
      </c>
      <c r="U871">
        <f>(Таблица2[[#This Row],[Количество кредитных карт]]-MIN(N:N))/(MAX(N:N)-MIN(N:N))</f>
        <v>0.24390243902439024</v>
      </c>
      <c r="V871" s="37">
        <f>(Таблица2[[#This Row],[Число нарушений кредитных договоров]]-MIN(O:O))/(MAX(O:O)-MIN(O:O))</f>
        <v>0</v>
      </c>
      <c r="W871" s="37">
        <f>((Таблица2[[#This Row],[Размер кредита]]-AVERAGE(D:D)))/STDEV(D:D)</f>
        <v>-1.077139285106721</v>
      </c>
      <c r="X871" s="37">
        <f>((Таблица2[[#This Row],[Годовой доход]]-AVERAGE(G:G)))/STDEV(G:G)</f>
        <v>0.64868586977982923</v>
      </c>
      <c r="Y871" s="38">
        <f>(Таблица2[[#This Row],[Годовой доход]]-AVERAGE(G:G))/STDEV(G:G)</f>
        <v>0.64868586977982923</v>
      </c>
      <c r="Z871" s="38">
        <f>(Таблица2[[#This Row],[Текущий баланс кредитов]]-AVERAGE(P:P))/STDEV(P:P)</f>
        <v>2.9280781631480357</v>
      </c>
      <c r="AA871" s="38">
        <f>(Таблица2[[#This Row],[Максимальный выданный кредит]]-AVERAGE(Q:Q))/STDEV(Q:Q)</f>
        <v>0.27046213191226209</v>
      </c>
    </row>
    <row r="872" spans="1:27" x14ac:dyDescent="0.2">
      <c r="A872" s="7">
        <v>1299</v>
      </c>
      <c r="B872" s="7" t="s">
        <v>1177</v>
      </c>
      <c r="C872" s="7" t="s">
        <v>34</v>
      </c>
      <c r="D872" s="18">
        <v>225060</v>
      </c>
      <c r="E872" s="7" t="s">
        <v>17</v>
      </c>
      <c r="F872" s="7">
        <v>742</v>
      </c>
      <c r="G872" s="19">
        <v>796917</v>
      </c>
      <c r="H872" s="7" t="s">
        <v>29</v>
      </c>
      <c r="I872" s="7" t="s">
        <v>32</v>
      </c>
      <c r="J872" s="7" t="s">
        <v>23</v>
      </c>
      <c r="K872" s="20">
        <v>17864.18</v>
      </c>
      <c r="L872">
        <v>9.1</v>
      </c>
      <c r="M872" s="7">
        <v>14</v>
      </c>
      <c r="N872" s="7">
        <v>11</v>
      </c>
      <c r="O872" s="7">
        <v>0</v>
      </c>
      <c r="P872" s="7">
        <v>135470</v>
      </c>
      <c r="Q872" s="7">
        <v>270006</v>
      </c>
      <c r="R872" s="8">
        <f>(Таблица2[[#This Row],[Кредитный рейтинг]]-MIN(F:F))/(MAX(F:F)-MIN(F:F))</f>
        <v>0.94545454545454544</v>
      </c>
      <c r="S872">
        <f>(Таблица2[[#This Row],[Срок кредитной истории (лет)]]-MIN(L:L))/(MAX(L:L)-MIN(L:L))</f>
        <v>0.10087719298245613</v>
      </c>
      <c r="T872" s="8">
        <f>(Таблица2[[#This Row],[Срок с последнего нарушения кредитного договора (мес.)]]-MIN(M:M))/(MAX(M:M)-MIN(M:M))</f>
        <v>0.17073170731707318</v>
      </c>
      <c r="U872">
        <f>(Таблица2[[#This Row],[Количество кредитных карт]]-MIN(N:N))/(MAX(N:N)-MIN(N:N))</f>
        <v>0.21951219512195122</v>
      </c>
      <c r="V872" s="37">
        <f>(Таблица2[[#This Row],[Число нарушений кредитных договоров]]-MIN(O:O))/(MAX(O:O)-MIN(O:O))</f>
        <v>0</v>
      </c>
      <c r="W872" s="37">
        <f>((Таблица2[[#This Row],[Размер кредита]]-AVERAGE(D:D)))/STDEV(D:D)</f>
        <v>-0.45843216058260056</v>
      </c>
      <c r="X872" s="37">
        <f>((Таблица2[[#This Row],[Годовой доход]]-AVERAGE(G:G)))/STDEV(G:G)</f>
        <v>-0.67427508125417068</v>
      </c>
      <c r="Y872" s="38">
        <f>(Таблица2[[#This Row],[Годовой доход]]-AVERAGE(G:G))/STDEV(G:G)</f>
        <v>-0.67427508125417068</v>
      </c>
      <c r="Z872" s="38">
        <f>(Таблица2[[#This Row],[Текущий баланс кредитов]]-AVERAGE(P:P))/STDEV(P:P)</f>
        <v>-0.46548240827771392</v>
      </c>
      <c r="AA872" s="38">
        <f>(Таблица2[[#This Row],[Максимальный выданный кредит]]-AVERAGE(Q:Q))/STDEV(Q:Q)</f>
        <v>-0.10937672748245353</v>
      </c>
    </row>
    <row r="873" spans="1:27" x14ac:dyDescent="0.2">
      <c r="A873" s="8">
        <v>1300</v>
      </c>
      <c r="B873" s="8" t="s">
        <v>1178</v>
      </c>
      <c r="C873" s="8" t="s">
        <v>16</v>
      </c>
      <c r="D873" s="21">
        <v>394900</v>
      </c>
      <c r="E873" s="8" t="s">
        <v>17</v>
      </c>
      <c r="F873" s="8">
        <v>747</v>
      </c>
      <c r="G873" s="22">
        <v>1686269</v>
      </c>
      <c r="H873" s="8" t="s">
        <v>79</v>
      </c>
      <c r="I873" s="8" t="s">
        <v>32</v>
      </c>
      <c r="J873" s="8" t="s">
        <v>23</v>
      </c>
      <c r="K873" s="23">
        <v>15878.87</v>
      </c>
      <c r="L873">
        <v>13</v>
      </c>
      <c r="M873" s="8">
        <v>54</v>
      </c>
      <c r="N873" s="8">
        <v>12</v>
      </c>
      <c r="O873" s="8">
        <v>0</v>
      </c>
      <c r="P873" s="8">
        <v>8987</v>
      </c>
      <c r="Q873" s="8">
        <v>611688</v>
      </c>
      <c r="R873" s="8">
        <f>(Таблица2[[#This Row],[Кредитный рейтинг]]-MIN(F:F))/(MAX(F:F)-MIN(F:F))</f>
        <v>0.97575757575757571</v>
      </c>
      <c r="S873">
        <f>(Таблица2[[#This Row],[Срок кредитной истории (лет)]]-MIN(L:L))/(MAX(L:L)-MIN(L:L))</f>
        <v>0.18640350877192982</v>
      </c>
      <c r="T873" s="8">
        <f>(Таблица2[[#This Row],[Срок с последнего нарушения кредитного договора (мес.)]]-MIN(M:M))/(MAX(M:M)-MIN(M:M))</f>
        <v>0.65853658536585369</v>
      </c>
      <c r="U873">
        <f>(Таблица2[[#This Row],[Количество кредитных карт]]-MIN(N:N))/(MAX(N:N)-MIN(N:N))</f>
        <v>0.24390243902439024</v>
      </c>
      <c r="V873" s="37">
        <f>(Таблица2[[#This Row],[Число нарушений кредитных договоров]]-MIN(O:O))/(MAX(O:O)-MIN(O:O))</f>
        <v>0</v>
      </c>
      <c r="W873" s="37">
        <f>((Таблица2[[#This Row],[Размер кредита]]-AVERAGE(D:D)))/STDEV(D:D)</f>
        <v>0.44945968532620201</v>
      </c>
      <c r="X873" s="37">
        <f>((Таблица2[[#This Row],[Годовой доход]]-AVERAGE(G:G)))/STDEV(G:G)</f>
        <v>0.40386542392540814</v>
      </c>
      <c r="Y873" s="38">
        <f>(Таблица2[[#This Row],[Годовой доход]]-AVERAGE(G:G))/STDEV(G:G)</f>
        <v>0.40386542392540814</v>
      </c>
      <c r="Z873" s="38">
        <f>(Таблица2[[#This Row],[Текущий баланс кредитов]]-AVERAGE(P:P))/STDEV(P:P)</f>
        <v>-0.89572032867043916</v>
      </c>
      <c r="AA873" s="38">
        <f>(Таблица2[[#This Row],[Максимальный выданный кредит]]-AVERAGE(Q:Q))/STDEV(Q:Q)</f>
        <v>-2.3988855127495674E-2</v>
      </c>
    </row>
    <row r="874" spans="1:27" x14ac:dyDescent="0.2">
      <c r="A874" s="8">
        <v>1301</v>
      </c>
      <c r="B874" s="8" t="s">
        <v>1179</v>
      </c>
      <c r="C874" s="8" t="s">
        <v>16</v>
      </c>
      <c r="D874" s="21">
        <v>198616</v>
      </c>
      <c r="E874" s="8" t="s">
        <v>17</v>
      </c>
      <c r="F874" s="8">
        <v>717</v>
      </c>
      <c r="G874" s="22">
        <v>773072</v>
      </c>
      <c r="H874" s="8" t="s">
        <v>29</v>
      </c>
      <c r="I874" s="8" t="s">
        <v>19</v>
      </c>
      <c r="J874" s="8" t="s">
        <v>23</v>
      </c>
      <c r="K874" s="23">
        <v>16492.189999999999</v>
      </c>
      <c r="L874">
        <v>21</v>
      </c>
      <c r="M874" s="8">
        <v>69</v>
      </c>
      <c r="N874" s="8">
        <v>13</v>
      </c>
      <c r="O874" s="8">
        <v>0</v>
      </c>
      <c r="P874" s="8">
        <v>74252</v>
      </c>
      <c r="Q874" s="8">
        <v>109670</v>
      </c>
      <c r="R874" s="8">
        <f>(Таблица2[[#This Row],[Кредитный рейтинг]]-MIN(F:F))/(MAX(F:F)-MIN(F:F))</f>
        <v>0.79393939393939394</v>
      </c>
      <c r="S874">
        <f>(Таблица2[[#This Row],[Срок кредитной истории (лет)]]-MIN(L:L))/(MAX(L:L)-MIN(L:L))</f>
        <v>0.36184210526315791</v>
      </c>
      <c r="T874" s="8">
        <f>(Таблица2[[#This Row],[Срок с последнего нарушения кредитного договора (мес.)]]-MIN(M:M))/(MAX(M:M)-MIN(M:M))</f>
        <v>0.84146341463414631</v>
      </c>
      <c r="U874">
        <f>(Таблица2[[#This Row],[Количество кредитных карт]]-MIN(N:N))/(MAX(N:N)-MIN(N:N))</f>
        <v>0.26829268292682928</v>
      </c>
      <c r="V874" s="37">
        <f>(Таблица2[[#This Row],[Число нарушений кредитных договоров]]-MIN(O:O))/(MAX(O:O)-MIN(O:O))</f>
        <v>0</v>
      </c>
      <c r="W874" s="37">
        <f>((Таблица2[[#This Row],[Размер кредита]]-AVERAGE(D:D)))/STDEV(D:D)</f>
        <v>-0.59979045058031821</v>
      </c>
      <c r="X874" s="37">
        <f>((Таблица2[[#This Row],[Годовой доход]]-AVERAGE(G:G)))/STDEV(G:G)</f>
        <v>-0.70318181373580568</v>
      </c>
      <c r="Y874" s="38">
        <f>(Таблица2[[#This Row],[Годовой доход]]-AVERAGE(G:G))/STDEV(G:G)</f>
        <v>-0.70318181373580568</v>
      </c>
      <c r="Z874" s="38">
        <f>(Таблица2[[#This Row],[Текущий баланс кредитов]]-AVERAGE(P:P))/STDEV(P:P)</f>
        <v>-0.67371833730060116</v>
      </c>
      <c r="AA874" s="38">
        <f>(Таблица2[[#This Row],[Максимальный выданный кредит]]-AVERAGE(Q:Q))/STDEV(Q:Q)</f>
        <v>-0.14944541679562931</v>
      </c>
    </row>
    <row r="875" spans="1:27" x14ac:dyDescent="0.2">
      <c r="A875" s="8">
        <v>1303</v>
      </c>
      <c r="B875" s="8" t="s">
        <v>1180</v>
      </c>
      <c r="C875" s="8" t="s">
        <v>16</v>
      </c>
      <c r="D875" s="21">
        <v>756932</v>
      </c>
      <c r="E875" s="8" t="s">
        <v>28</v>
      </c>
      <c r="F875" s="8">
        <v>677</v>
      </c>
      <c r="G875" s="22">
        <v>1561382</v>
      </c>
      <c r="H875" s="8" t="s">
        <v>22</v>
      </c>
      <c r="I875" s="8" t="s">
        <v>25</v>
      </c>
      <c r="J875" s="8" t="s">
        <v>23</v>
      </c>
      <c r="K875" s="23">
        <v>29015.85</v>
      </c>
      <c r="L875">
        <v>15.5</v>
      </c>
      <c r="M875" s="8"/>
      <c r="N875" s="8">
        <v>10</v>
      </c>
      <c r="O875" s="8">
        <v>0</v>
      </c>
      <c r="P875" s="8">
        <v>760608</v>
      </c>
      <c r="Q875" s="8">
        <v>1242164</v>
      </c>
      <c r="R875" s="8">
        <f>(Таблица2[[#This Row],[Кредитный рейтинг]]-MIN(F:F))/(MAX(F:F)-MIN(F:F))</f>
        <v>0.55151515151515151</v>
      </c>
      <c r="S875">
        <f>(Таблица2[[#This Row],[Срок кредитной истории (лет)]]-MIN(L:L))/(MAX(L:L)-MIN(L:L))</f>
        <v>0.2412280701754386</v>
      </c>
      <c r="T875" s="8">
        <f>(Таблица2[[#This Row],[Срок с последнего нарушения кредитного договора (мес.)]]-MIN(M:M))/(MAX(M:M)-MIN(M:M))</f>
        <v>0</v>
      </c>
      <c r="U875">
        <f>(Таблица2[[#This Row],[Количество кредитных карт]]-MIN(N:N))/(MAX(N:N)-MIN(N:N))</f>
        <v>0.1951219512195122</v>
      </c>
      <c r="V875" s="37">
        <f>(Таблица2[[#This Row],[Число нарушений кредитных договоров]]-MIN(O:O))/(MAX(O:O)-MIN(O:O))</f>
        <v>0</v>
      </c>
      <c r="W875" s="37">
        <f>((Таблица2[[#This Row],[Размер кредита]]-AVERAGE(D:D)))/STDEV(D:D)</f>
        <v>2.3847275889887998</v>
      </c>
      <c r="X875" s="37">
        <f>((Таблица2[[#This Row],[Годовой доход]]-AVERAGE(G:G)))/STDEV(G:G)</f>
        <v>0.25246785213115558</v>
      </c>
      <c r="Y875" s="38">
        <f>(Таблица2[[#This Row],[Годовой доход]]-AVERAGE(G:G))/STDEV(G:G)</f>
        <v>0.25246785213115558</v>
      </c>
      <c r="Z875" s="38">
        <f>(Таблица2[[#This Row],[Текущий баланс кредитов]]-AVERAGE(P:P))/STDEV(P:P)</f>
        <v>1.6609541332216768</v>
      </c>
      <c r="AA875" s="38">
        <f>(Таблица2[[#This Row],[Максимальный выданный кредит]]-AVERAGE(Q:Q))/STDEV(Q:Q)</f>
        <v>0.133569939924232</v>
      </c>
    </row>
    <row r="876" spans="1:27" x14ac:dyDescent="0.2">
      <c r="A876" s="8">
        <v>1304</v>
      </c>
      <c r="B876" s="8" t="s">
        <v>1181</v>
      </c>
      <c r="C876" s="8" t="s">
        <v>34</v>
      </c>
      <c r="D876" s="21">
        <v>399168</v>
      </c>
      <c r="E876" s="8" t="s">
        <v>17</v>
      </c>
      <c r="F876" s="8">
        <v>730</v>
      </c>
      <c r="G876" s="22">
        <v>1398096</v>
      </c>
      <c r="H876" s="8" t="s">
        <v>18</v>
      </c>
      <c r="I876" s="8" t="s">
        <v>32</v>
      </c>
      <c r="J876" s="8" t="s">
        <v>23</v>
      </c>
      <c r="K876" s="23">
        <v>11883.74</v>
      </c>
      <c r="L876">
        <v>13</v>
      </c>
      <c r="M876" s="8">
        <v>33</v>
      </c>
      <c r="N876" s="8">
        <v>9</v>
      </c>
      <c r="O876" s="8">
        <v>1</v>
      </c>
      <c r="P876" s="8">
        <v>164958</v>
      </c>
      <c r="Q876" s="8">
        <v>470448</v>
      </c>
      <c r="R876" s="8">
        <f>(Таблица2[[#This Row],[Кредитный рейтинг]]-MIN(F:F))/(MAX(F:F)-MIN(F:F))</f>
        <v>0.87272727272727268</v>
      </c>
      <c r="S876">
        <f>(Таблица2[[#This Row],[Срок кредитной истории (лет)]]-MIN(L:L))/(MAX(L:L)-MIN(L:L))</f>
        <v>0.18640350877192982</v>
      </c>
      <c r="T876" s="8">
        <f>(Таблица2[[#This Row],[Срок с последнего нарушения кредитного договора (мес.)]]-MIN(M:M))/(MAX(M:M)-MIN(M:M))</f>
        <v>0.40243902439024393</v>
      </c>
      <c r="U876">
        <f>(Таблица2[[#This Row],[Количество кредитных карт]]-MIN(N:N))/(MAX(N:N)-MIN(N:N))</f>
        <v>0.17073170731707318</v>
      </c>
      <c r="V876" s="37">
        <f>(Таблица2[[#This Row],[Число нарушений кредитных договоров]]-MIN(O:O))/(MAX(O:O)-MIN(O:O))</f>
        <v>0.14285714285714285</v>
      </c>
      <c r="W876" s="37">
        <f>((Таблица2[[#This Row],[Размер кредита]]-AVERAGE(D:D)))/STDEV(D:D)</f>
        <v>0.47227458404463568</v>
      </c>
      <c r="X876" s="37">
        <f>((Таблица2[[#This Row],[Годовой доход]]-AVERAGE(G:G)))/STDEV(G:G)</f>
        <v>5.4520076077632686E-2</v>
      </c>
      <c r="Y876" s="38">
        <f>(Таблица2[[#This Row],[Годовой доход]]-AVERAGE(G:G))/STDEV(G:G)</f>
        <v>5.4520076077632686E-2</v>
      </c>
      <c r="Z876" s="38">
        <f>(Таблица2[[#This Row],[Текущий баланс кредитов]]-AVERAGE(P:P))/STDEV(P:P)</f>
        <v>-0.3651775784069749</v>
      </c>
      <c r="AA876" s="38">
        <f>(Таблица2[[#This Row],[Максимальный выданный кредит]]-AVERAGE(Q:Q))/STDEV(Q:Q)</f>
        <v>-5.928536794179156E-2</v>
      </c>
    </row>
    <row r="877" spans="1:27" x14ac:dyDescent="0.2">
      <c r="A877" s="8">
        <v>1306</v>
      </c>
      <c r="B877" s="8" t="s">
        <v>1182</v>
      </c>
      <c r="C877" s="8" t="s">
        <v>16</v>
      </c>
      <c r="D877" s="21">
        <v>429264</v>
      </c>
      <c r="E877" s="8" t="s">
        <v>17</v>
      </c>
      <c r="F877" s="8">
        <v>715</v>
      </c>
      <c r="G877" s="22">
        <v>704387</v>
      </c>
      <c r="H877" s="8" t="s">
        <v>49</v>
      </c>
      <c r="I877" s="8" t="s">
        <v>32</v>
      </c>
      <c r="J877" s="8" t="s">
        <v>23</v>
      </c>
      <c r="K877" s="23">
        <v>9391.89</v>
      </c>
      <c r="L877">
        <v>16</v>
      </c>
      <c r="M877" s="8">
        <v>16</v>
      </c>
      <c r="N877" s="8">
        <v>12</v>
      </c>
      <c r="O877" s="8">
        <v>0</v>
      </c>
      <c r="P877" s="8">
        <v>26809</v>
      </c>
      <c r="Q877" s="8">
        <v>229900</v>
      </c>
      <c r="R877" s="8">
        <f>(Таблица2[[#This Row],[Кредитный рейтинг]]-MIN(F:F))/(MAX(F:F)-MIN(F:F))</f>
        <v>0.78181818181818186</v>
      </c>
      <c r="S877">
        <f>(Таблица2[[#This Row],[Срок кредитной истории (лет)]]-MIN(L:L))/(MAX(L:L)-MIN(L:L))</f>
        <v>0.25219298245614036</v>
      </c>
      <c r="T877" s="8">
        <f>(Таблица2[[#This Row],[Срок с последнего нарушения кредитного договора (мес.)]]-MIN(M:M))/(MAX(M:M)-MIN(M:M))</f>
        <v>0.1951219512195122</v>
      </c>
      <c r="U877">
        <f>(Таблица2[[#This Row],[Количество кредитных карт]]-MIN(N:N))/(MAX(N:N)-MIN(N:N))</f>
        <v>0.24390243902439024</v>
      </c>
      <c r="V877" s="37">
        <f>(Таблица2[[#This Row],[Число нарушений кредитных договоров]]-MIN(O:O))/(MAX(O:O)-MIN(O:O))</f>
        <v>0</v>
      </c>
      <c r="W877" s="37">
        <f>((Таблица2[[#This Row],[Размер кредита]]-AVERAGE(D:D)))/STDEV(D:D)</f>
        <v>0.63315490078080694</v>
      </c>
      <c r="X877" s="37">
        <f>((Таблица2[[#This Row],[Годовой доход]]-AVERAGE(G:G)))/STDEV(G:G)</f>
        <v>-0.78644702323469862</v>
      </c>
      <c r="Y877" s="38">
        <f>(Таблица2[[#This Row],[Годовой доход]]-AVERAGE(G:G))/STDEV(G:G)</f>
        <v>-0.78644702323469862</v>
      </c>
      <c r="Z877" s="38">
        <f>(Таблица2[[#This Row],[Текущий баланс кредитов]]-AVERAGE(P:P))/STDEV(P:P)</f>
        <v>-0.8350979508233044</v>
      </c>
      <c r="AA877" s="38">
        <f>(Таблица2[[#This Row],[Максимальный выданный кредит]]-AVERAGE(Q:Q))/STDEV(Q:Q)</f>
        <v>-0.11939939770993974</v>
      </c>
    </row>
    <row r="878" spans="1:27" x14ac:dyDescent="0.2">
      <c r="A878" s="8">
        <v>1307</v>
      </c>
      <c r="B878" s="8" t="s">
        <v>1183</v>
      </c>
      <c r="C878" s="8" t="s">
        <v>16</v>
      </c>
      <c r="D878" s="21">
        <v>65692</v>
      </c>
      <c r="E878" s="8" t="s">
        <v>17</v>
      </c>
      <c r="F878" s="8">
        <v>684</v>
      </c>
      <c r="G878" s="22">
        <v>1040193</v>
      </c>
      <c r="H878" s="8" t="s">
        <v>18</v>
      </c>
      <c r="I878" s="8" t="s">
        <v>32</v>
      </c>
      <c r="J878" s="8" t="s">
        <v>23</v>
      </c>
      <c r="K878" s="23">
        <v>17509.830000000002</v>
      </c>
      <c r="L878">
        <v>32.200000000000003</v>
      </c>
      <c r="M878" s="8">
        <v>5</v>
      </c>
      <c r="N878" s="8">
        <v>25</v>
      </c>
      <c r="O878" s="8">
        <v>0</v>
      </c>
      <c r="P878" s="8">
        <v>185231</v>
      </c>
      <c r="Q878" s="8">
        <v>841082</v>
      </c>
      <c r="R878" s="8">
        <f>(Таблица2[[#This Row],[Кредитный рейтинг]]-MIN(F:F))/(MAX(F:F)-MIN(F:F))</f>
        <v>0.59393939393939399</v>
      </c>
      <c r="S878">
        <f>(Таблица2[[#This Row],[Срок кредитной истории (лет)]]-MIN(L:L))/(MAX(L:L)-MIN(L:L))</f>
        <v>0.60745614035087725</v>
      </c>
      <c r="T878" s="8">
        <f>(Таблица2[[#This Row],[Срок с последнего нарушения кредитного договора (мес.)]]-MIN(M:M))/(MAX(M:M)-MIN(M:M))</f>
        <v>6.097560975609756E-2</v>
      </c>
      <c r="U878">
        <f>(Таблица2[[#This Row],[Количество кредитных карт]]-MIN(N:N))/(MAX(N:N)-MIN(N:N))</f>
        <v>0.56097560975609762</v>
      </c>
      <c r="V878" s="37">
        <f>(Таблица2[[#This Row],[Число нарушений кредитных договоров]]-MIN(O:O))/(MAX(O:O)-MIN(O:O))</f>
        <v>0</v>
      </c>
      <c r="W878" s="37">
        <f>((Таблица2[[#This Row],[Размер кредита]]-AVERAGE(D:D)))/STDEV(D:D)</f>
        <v>-1.3103451828317412</v>
      </c>
      <c r="X878" s="37">
        <f>((Таблица2[[#This Row],[Годовой доход]]-AVERAGE(G:G)))/STDEV(G:G)</f>
        <v>-0.3793573101825734</v>
      </c>
      <c r="Y878" s="38">
        <f>(Таблица2[[#This Row],[Годовой доход]]-AVERAGE(G:G))/STDEV(G:G)</f>
        <v>-0.3793573101825734</v>
      </c>
      <c r="Z878" s="38">
        <f>(Таблица2[[#This Row],[Текущий баланс кредитов]]-AVERAGE(P:P))/STDEV(P:P)</f>
        <v>-0.29621800787084185</v>
      </c>
      <c r="AA878" s="38">
        <f>(Таблица2[[#This Row],[Максимальный выданный кредит]]-AVERAGE(Q:Q))/STDEV(Q:Q)</f>
        <v>3.3337739750177724E-2</v>
      </c>
    </row>
    <row r="879" spans="1:27" x14ac:dyDescent="0.2">
      <c r="A879" s="8">
        <v>1308</v>
      </c>
      <c r="B879" s="8" t="s">
        <v>1184</v>
      </c>
      <c r="C879" s="8" t="s">
        <v>16</v>
      </c>
      <c r="D879" s="21">
        <v>306240</v>
      </c>
      <c r="E879" s="8" t="s">
        <v>17</v>
      </c>
      <c r="F879" s="8">
        <v>714</v>
      </c>
      <c r="G879" s="22">
        <v>1205683</v>
      </c>
      <c r="H879" s="8" t="s">
        <v>53</v>
      </c>
      <c r="I879" s="8" t="s">
        <v>32</v>
      </c>
      <c r="J879" s="8" t="s">
        <v>23</v>
      </c>
      <c r="K879" s="23">
        <v>9725.7199999999993</v>
      </c>
      <c r="L879">
        <v>19.5</v>
      </c>
      <c r="M879" s="8">
        <v>8</v>
      </c>
      <c r="N879" s="8">
        <v>7</v>
      </c>
      <c r="O879" s="8">
        <v>0</v>
      </c>
      <c r="P879" s="8">
        <v>18506</v>
      </c>
      <c r="Q879" s="8">
        <v>93192</v>
      </c>
      <c r="R879" s="8">
        <f>(Таблица2[[#This Row],[Кредитный рейтинг]]-MIN(F:F))/(MAX(F:F)-MIN(F:F))</f>
        <v>0.77575757575757576</v>
      </c>
      <c r="S879">
        <f>(Таблица2[[#This Row],[Срок кредитной истории (лет)]]-MIN(L:L))/(MAX(L:L)-MIN(L:L))</f>
        <v>0.3289473684210526</v>
      </c>
      <c r="T879" s="8">
        <f>(Таблица2[[#This Row],[Срок с последнего нарушения кредитного договора (мес.)]]-MIN(M:M))/(MAX(M:M)-MIN(M:M))</f>
        <v>9.7560975609756101E-2</v>
      </c>
      <c r="U879">
        <f>(Таблица2[[#This Row],[Количество кредитных карт]]-MIN(N:N))/(MAX(N:N)-MIN(N:N))</f>
        <v>0.12195121951219512</v>
      </c>
      <c r="V879" s="37">
        <f>(Таблица2[[#This Row],[Число нарушений кредитных договоров]]-MIN(O:O))/(MAX(O:O)-MIN(O:O))</f>
        <v>0</v>
      </c>
      <c r="W879" s="37">
        <f>((Таблица2[[#This Row],[Размер кредита]]-AVERAGE(D:D)))/STDEV(D:D)</f>
        <v>-2.4478674649507086E-2</v>
      </c>
      <c r="X879" s="37">
        <f>((Таблица2[[#This Row],[Годовой доход]]-AVERAGE(G:G)))/STDEV(G:G)</f>
        <v>-0.17873767678413444</v>
      </c>
      <c r="Y879" s="38">
        <f>(Таблица2[[#This Row],[Годовой доход]]-AVERAGE(G:G))/STDEV(G:G)</f>
        <v>-0.17873767678413444</v>
      </c>
      <c r="Z879" s="38">
        <f>(Таблица2[[#This Row],[Текущий баланс кредитов]]-AVERAGE(P:P))/STDEV(P:P)</f>
        <v>-0.86334099892479466</v>
      </c>
      <c r="AA879" s="38">
        <f>(Таблица2[[#This Row],[Максимальный выданный кредит]]-AVERAGE(Q:Q))/STDEV(Q:Q)</f>
        <v>-0.15356334329063048</v>
      </c>
    </row>
    <row r="880" spans="1:27" x14ac:dyDescent="0.2">
      <c r="A880" s="8">
        <v>1309</v>
      </c>
      <c r="B880" s="8" t="s">
        <v>1185</v>
      </c>
      <c r="C880" s="8" t="s">
        <v>16</v>
      </c>
      <c r="D880" s="21">
        <v>256454</v>
      </c>
      <c r="E880" s="8" t="s">
        <v>28</v>
      </c>
      <c r="F880" s="8">
        <v>707</v>
      </c>
      <c r="G880" s="22">
        <v>1045627</v>
      </c>
      <c r="H880" s="8" t="s">
        <v>22</v>
      </c>
      <c r="I880" s="8" t="s">
        <v>19</v>
      </c>
      <c r="J880" s="8" t="s">
        <v>23</v>
      </c>
      <c r="K880" s="23">
        <v>29800.36</v>
      </c>
      <c r="L880">
        <v>13.5</v>
      </c>
      <c r="M880" s="8">
        <v>35</v>
      </c>
      <c r="N880" s="8">
        <v>18</v>
      </c>
      <c r="O880" s="8">
        <v>0</v>
      </c>
      <c r="P880" s="8">
        <v>347225</v>
      </c>
      <c r="Q880" s="8">
        <v>825572</v>
      </c>
      <c r="R880" s="8">
        <f>(Таблица2[[#This Row],[Кредитный рейтинг]]-MIN(F:F))/(MAX(F:F)-MIN(F:F))</f>
        <v>0.73333333333333328</v>
      </c>
      <c r="S880">
        <f>(Таблица2[[#This Row],[Срок кредитной истории (лет)]]-MIN(L:L))/(MAX(L:L)-MIN(L:L))</f>
        <v>0.19736842105263158</v>
      </c>
      <c r="T880" s="8">
        <f>(Таблица2[[#This Row],[Срок с последнего нарушения кредитного договора (мес.)]]-MIN(M:M))/(MAX(M:M)-MIN(M:M))</f>
        <v>0.42682926829268292</v>
      </c>
      <c r="U880">
        <f>(Таблица2[[#This Row],[Количество кредитных карт]]-MIN(N:N))/(MAX(N:N)-MIN(N:N))</f>
        <v>0.3902439024390244</v>
      </c>
      <c r="V880" s="37">
        <f>(Таблица2[[#This Row],[Число нарушений кредитных договоров]]-MIN(O:O))/(MAX(O:O)-MIN(O:O))</f>
        <v>0</v>
      </c>
      <c r="W880" s="37">
        <f>((Таблица2[[#This Row],[Размер кредита]]-AVERAGE(D:D)))/STDEV(D:D)</f>
        <v>-0.29061329217432835</v>
      </c>
      <c r="X880" s="37">
        <f>((Таблица2[[#This Row],[Годовой доход]]-AVERAGE(G:G)))/STDEV(G:G)</f>
        <v>-0.3727697998321769</v>
      </c>
      <c r="Y880" s="38">
        <f>(Таблица2[[#This Row],[Годовой доход]]-AVERAGE(G:G))/STDEV(G:G)</f>
        <v>-0.3727697998321769</v>
      </c>
      <c r="Z880" s="38">
        <f>(Таблица2[[#This Row],[Текущий баланс кредитов]]-AVERAGE(P:P))/STDEV(P:P)</f>
        <v>0.25481226241132354</v>
      </c>
      <c r="AA880" s="38">
        <f>(Таблица2[[#This Row],[Максимальный выданный кредит]]-AVERAGE(Q:Q))/STDEV(Q:Q)</f>
        <v>2.9461720819635887E-2</v>
      </c>
    </row>
    <row r="881" spans="1:27" x14ac:dyDescent="0.2">
      <c r="A881" s="8">
        <v>1311</v>
      </c>
      <c r="B881" s="8" t="s">
        <v>1186</v>
      </c>
      <c r="C881" s="8" t="s">
        <v>16</v>
      </c>
      <c r="D881" s="21">
        <v>306130</v>
      </c>
      <c r="E881" s="8" t="s">
        <v>28</v>
      </c>
      <c r="F881" s="8">
        <v>714</v>
      </c>
      <c r="G881" s="22">
        <v>1605158</v>
      </c>
      <c r="H881" s="8" t="s">
        <v>37</v>
      </c>
      <c r="I881" s="8" t="s">
        <v>25</v>
      </c>
      <c r="J881" s="8" t="s">
        <v>23</v>
      </c>
      <c r="K881" s="23">
        <v>18191.55</v>
      </c>
      <c r="L881">
        <v>12</v>
      </c>
      <c r="M881" s="8">
        <v>18</v>
      </c>
      <c r="N881" s="8">
        <v>15</v>
      </c>
      <c r="O881" s="8">
        <v>0</v>
      </c>
      <c r="P881" s="8">
        <v>271757</v>
      </c>
      <c r="Q881" s="8">
        <v>590370</v>
      </c>
      <c r="R881" s="8">
        <f>(Таблица2[[#This Row],[Кредитный рейтинг]]-MIN(F:F))/(MAX(F:F)-MIN(F:F))</f>
        <v>0.77575757575757576</v>
      </c>
      <c r="S881">
        <f>(Таблица2[[#This Row],[Срок кредитной истории (лет)]]-MIN(L:L))/(MAX(L:L)-MIN(L:L))</f>
        <v>0.1644736842105263</v>
      </c>
      <c r="T881" s="8">
        <f>(Таблица2[[#This Row],[Срок с последнего нарушения кредитного договора (мес.)]]-MIN(M:M))/(MAX(M:M)-MIN(M:M))</f>
        <v>0.21951219512195122</v>
      </c>
      <c r="U881">
        <f>(Таблица2[[#This Row],[Количество кредитных карт]]-MIN(N:N))/(MAX(N:N)-MIN(N:N))</f>
        <v>0.31707317073170732</v>
      </c>
      <c r="V881" s="37">
        <f>(Таблица2[[#This Row],[Число нарушений кредитных договоров]]-MIN(O:O))/(MAX(O:O)-MIN(O:O))</f>
        <v>0</v>
      </c>
      <c r="W881" s="37">
        <f>((Таблица2[[#This Row],[Размер кредита]]-AVERAGE(D:D)))/STDEV(D:D)</f>
        <v>-2.5066687503074964E-2</v>
      </c>
      <c r="X881" s="37">
        <f>((Таблица2[[#This Row],[Годовой доход]]-AVERAGE(G:G)))/STDEV(G:G)</f>
        <v>0.30553646698190223</v>
      </c>
      <c r="Y881" s="38">
        <f>(Таблица2[[#This Row],[Годовой доход]]-AVERAGE(G:G))/STDEV(G:G)</f>
        <v>0.30553646698190223</v>
      </c>
      <c r="Z881" s="38">
        <f>(Таблица2[[#This Row],[Текущий баланс кредитов]]-AVERAGE(P:P))/STDEV(P:P)</f>
        <v>-1.8957171289955823E-3</v>
      </c>
      <c r="AA881" s="38">
        <f>(Таблица2[[#This Row],[Максимальный выданный кредит]]-AVERAGE(Q:Q))/STDEV(Q:Q)</f>
        <v>-2.9316319444793605E-2</v>
      </c>
    </row>
    <row r="882" spans="1:27" x14ac:dyDescent="0.2">
      <c r="A882" s="7">
        <v>1313</v>
      </c>
      <c r="B882" s="7" t="s">
        <v>1187</v>
      </c>
      <c r="C882" s="7" t="s">
        <v>34</v>
      </c>
      <c r="D882" s="18">
        <v>171952</v>
      </c>
      <c r="E882" s="7" t="s">
        <v>17</v>
      </c>
      <c r="F882" s="7">
        <v>729</v>
      </c>
      <c r="G882" s="19">
        <v>742520</v>
      </c>
      <c r="H882" s="7" t="s">
        <v>22</v>
      </c>
      <c r="I882" s="7" t="s">
        <v>32</v>
      </c>
      <c r="J882" s="7" t="s">
        <v>23</v>
      </c>
      <c r="K882" s="20">
        <v>13612.74</v>
      </c>
      <c r="L882">
        <v>17.7</v>
      </c>
      <c r="M882" s="7">
        <v>72</v>
      </c>
      <c r="N882" s="7">
        <v>8</v>
      </c>
      <c r="O882" s="7">
        <v>1</v>
      </c>
      <c r="P882" s="7">
        <v>93974</v>
      </c>
      <c r="Q882" s="7">
        <v>165616</v>
      </c>
      <c r="R882" s="8">
        <f>(Таблица2[[#This Row],[Кредитный рейтинг]]-MIN(F:F))/(MAX(F:F)-MIN(F:F))</f>
        <v>0.8666666666666667</v>
      </c>
      <c r="S882">
        <f>(Таблица2[[#This Row],[Срок кредитной истории (лет)]]-MIN(L:L))/(MAX(L:L)-MIN(L:L))</f>
        <v>0.28947368421052627</v>
      </c>
      <c r="T882" s="8">
        <f>(Таблица2[[#This Row],[Срок с последнего нарушения кредитного договора (мес.)]]-MIN(M:M))/(MAX(M:M)-MIN(M:M))</f>
        <v>0.87804878048780488</v>
      </c>
      <c r="U882">
        <f>(Таблица2[[#This Row],[Количество кредитных карт]]-MIN(N:N))/(MAX(N:N)-MIN(N:N))</f>
        <v>0.14634146341463414</v>
      </c>
      <c r="V882" s="37">
        <f>(Таблица2[[#This Row],[Число нарушений кредитных договоров]]-MIN(O:O))/(MAX(O:O)-MIN(O:O))</f>
        <v>0.14285714285714285</v>
      </c>
      <c r="W882" s="37">
        <f>((Таблица2[[#This Row],[Размер кредита]]-AVERAGE(D:D)))/STDEV(D:D)</f>
        <v>-0.74232476628517174</v>
      </c>
      <c r="X882" s="37">
        <f>((Таблица2[[#This Row],[Годовой доход]]-AVERAGE(G:G)))/STDEV(G:G)</f>
        <v>-0.74021928451705599</v>
      </c>
      <c r="Y882" s="38">
        <f>(Таблица2[[#This Row],[Годовой доход]]-AVERAGE(G:G))/STDEV(G:G)</f>
        <v>-0.74021928451705599</v>
      </c>
      <c r="Z882" s="38">
        <f>(Таблица2[[#This Row],[Текущий баланс кредитов]]-AVERAGE(P:P))/STDEV(P:P)</f>
        <v>-0.60663301938447556</v>
      </c>
      <c r="AA882" s="38">
        <f>(Таблица2[[#This Row],[Максимальный выданный кредит]]-AVERAGE(Q:Q))/STDEV(Q:Q)</f>
        <v>-0.13546425914971738</v>
      </c>
    </row>
    <row r="883" spans="1:27" x14ac:dyDescent="0.2">
      <c r="A883" s="8">
        <v>1316</v>
      </c>
      <c r="B883" s="8" t="s">
        <v>1188</v>
      </c>
      <c r="C883" s="8" t="s">
        <v>16</v>
      </c>
      <c r="D883" s="21">
        <v>324258</v>
      </c>
      <c r="E883" s="8" t="s">
        <v>17</v>
      </c>
      <c r="F883" s="8">
        <v>735</v>
      </c>
      <c r="G883" s="22">
        <v>2427022</v>
      </c>
      <c r="H883" s="8" t="s">
        <v>31</v>
      </c>
      <c r="I883" s="8" t="s">
        <v>32</v>
      </c>
      <c r="J883" s="8" t="s">
        <v>23</v>
      </c>
      <c r="K883" s="23">
        <v>34180.43</v>
      </c>
      <c r="L883">
        <v>9.4</v>
      </c>
      <c r="M883" s="8">
        <v>20</v>
      </c>
      <c r="N883" s="8">
        <v>20</v>
      </c>
      <c r="O883" s="8">
        <v>0</v>
      </c>
      <c r="P883" s="8">
        <v>2682306</v>
      </c>
      <c r="Q883" s="8">
        <v>3649624</v>
      </c>
      <c r="R883" s="8">
        <f>(Таблица2[[#This Row],[Кредитный рейтинг]]-MIN(F:F))/(MAX(F:F)-MIN(F:F))</f>
        <v>0.90303030303030307</v>
      </c>
      <c r="S883">
        <f>(Таблица2[[#This Row],[Срок кредитной истории (лет)]]-MIN(L:L))/(MAX(L:L)-MIN(L:L))</f>
        <v>0.10745614035087719</v>
      </c>
      <c r="T883" s="8">
        <f>(Таблица2[[#This Row],[Срок с последнего нарушения кредитного договора (мес.)]]-MIN(M:M))/(MAX(M:M)-MIN(M:M))</f>
        <v>0.24390243902439024</v>
      </c>
      <c r="U883">
        <f>(Таблица2[[#This Row],[Количество кредитных карт]]-MIN(N:N))/(MAX(N:N)-MIN(N:N))</f>
        <v>0.43902439024390244</v>
      </c>
      <c r="V883" s="37">
        <f>(Таблица2[[#This Row],[Число нарушений кредитных договоров]]-MIN(O:O))/(MAX(O:O)-MIN(O:O))</f>
        <v>0</v>
      </c>
      <c r="W883" s="37">
        <f>((Таблица2[[#This Row],[Размер кредита]]-AVERAGE(D:D)))/STDEV(D:D)</f>
        <v>7.1837830764911209E-2</v>
      </c>
      <c r="X883" s="37">
        <f>((Таблица2[[#This Row],[Годовой доход]]-AVERAGE(G:G)))/STDEV(G:G)</f>
        <v>1.3018628575999134</v>
      </c>
      <c r="Y883" s="38">
        <f>(Таблица2[[#This Row],[Годовой доход]]-AVERAGE(G:G))/STDEV(G:G)</f>
        <v>1.3018628575999134</v>
      </c>
      <c r="Z883" s="38">
        <f>(Таблица2[[#This Row],[Текущий баланс кредитов]]-AVERAGE(P:P))/STDEV(P:P)</f>
        <v>8.1977009778004675</v>
      </c>
      <c r="AA883" s="38">
        <f>(Таблица2[[#This Row],[Максимальный выданный кредит]]-AVERAGE(Q:Q))/STDEV(Q:Q)</f>
        <v>0.73520504853301683</v>
      </c>
    </row>
    <row r="884" spans="1:27" x14ac:dyDescent="0.2">
      <c r="A884" s="7">
        <v>1317</v>
      </c>
      <c r="B884" s="7" t="s">
        <v>1189</v>
      </c>
      <c r="C884" s="7" t="s">
        <v>16</v>
      </c>
      <c r="D884" s="18">
        <v>108064</v>
      </c>
      <c r="E884" s="7" t="s">
        <v>17</v>
      </c>
      <c r="F884" s="7">
        <v>715</v>
      </c>
      <c r="G884" s="19">
        <v>563844</v>
      </c>
      <c r="H884" s="7" t="s">
        <v>49</v>
      </c>
      <c r="I884" s="7" t="s">
        <v>32</v>
      </c>
      <c r="J884" s="7" t="s">
        <v>23</v>
      </c>
      <c r="K884" s="20">
        <v>5920.21</v>
      </c>
      <c r="L884">
        <v>9.1999999999999993</v>
      </c>
      <c r="M884" s="7">
        <v>47</v>
      </c>
      <c r="N884" s="7">
        <v>3</v>
      </c>
      <c r="O884" s="7">
        <v>0</v>
      </c>
      <c r="P884" s="7">
        <v>37753</v>
      </c>
      <c r="Q884" s="7">
        <v>45034</v>
      </c>
      <c r="R884" s="8">
        <f>(Таблица2[[#This Row],[Кредитный рейтинг]]-MIN(F:F))/(MAX(F:F)-MIN(F:F))</f>
        <v>0.78181818181818186</v>
      </c>
      <c r="S884">
        <f>(Таблица2[[#This Row],[Срок кредитной истории (лет)]]-MIN(L:L))/(MAX(L:L)-MIN(L:L))</f>
        <v>0.10307017543859648</v>
      </c>
      <c r="T884" s="8">
        <f>(Таблица2[[#This Row],[Срок с последнего нарушения кредитного договора (мес.)]]-MIN(M:M))/(MAX(M:M)-MIN(M:M))</f>
        <v>0.57317073170731703</v>
      </c>
      <c r="U884">
        <f>(Таблица2[[#This Row],[Количество кредитных карт]]-MIN(N:N))/(MAX(N:N)-MIN(N:N))</f>
        <v>2.4390243902439025E-2</v>
      </c>
      <c r="V884" s="37">
        <f>(Таблица2[[#This Row],[Число нарушений кредитных договоров]]-MIN(O:O))/(MAX(O:O)-MIN(O:O))</f>
        <v>0</v>
      </c>
      <c r="W884" s="37">
        <f>((Таблица2[[#This Row],[Размер кредита]]-AVERAGE(D:D)))/STDEV(D:D)</f>
        <v>-1.0838426316373948</v>
      </c>
      <c r="X884" s="37">
        <f>((Таблица2[[#This Row],[Годовой доход]]-AVERAGE(G:G)))/STDEV(G:G)</f>
        <v>-0.95682399547904451</v>
      </c>
      <c r="Y884" s="38">
        <f>(Таблица2[[#This Row],[Годовой доход]]-AVERAGE(G:G))/STDEV(G:G)</f>
        <v>-0.95682399547904451</v>
      </c>
      <c r="Z884" s="38">
        <f>(Таблица2[[#This Row],[Текущий баланс кредитов]]-AVERAGE(P:P))/STDEV(P:P)</f>
        <v>-0.79787141602591671</v>
      </c>
      <c r="AA884" s="38">
        <f>(Таблица2[[#This Row],[Максимальный выданный кредит]]-AVERAGE(Q:Q))/STDEV(Q:Q)</f>
        <v>-0.1655982446224831</v>
      </c>
    </row>
    <row r="885" spans="1:27" x14ac:dyDescent="0.2">
      <c r="A885" s="7">
        <v>1318</v>
      </c>
      <c r="B885" s="7" t="s">
        <v>1190</v>
      </c>
      <c r="C885" s="7" t="s">
        <v>16</v>
      </c>
      <c r="D885" s="18">
        <v>111012</v>
      </c>
      <c r="E885" s="7" t="s">
        <v>17</v>
      </c>
      <c r="F885" s="7">
        <v>699</v>
      </c>
      <c r="G885" s="19">
        <v>325945</v>
      </c>
      <c r="H885" s="7"/>
      <c r="I885" s="7" t="s">
        <v>32</v>
      </c>
      <c r="J885" s="7" t="s">
        <v>23</v>
      </c>
      <c r="K885" s="20">
        <v>2015.52</v>
      </c>
      <c r="L885">
        <v>12.2</v>
      </c>
      <c r="M885" s="7"/>
      <c r="N885" s="7">
        <v>7</v>
      </c>
      <c r="O885" s="7">
        <v>0</v>
      </c>
      <c r="P885" s="7">
        <v>45410</v>
      </c>
      <c r="Q885" s="7">
        <v>383724</v>
      </c>
      <c r="R885" s="8">
        <f>(Таблица2[[#This Row],[Кредитный рейтинг]]-MIN(F:F))/(MAX(F:F)-MIN(F:F))</f>
        <v>0.68484848484848482</v>
      </c>
      <c r="S885">
        <f>(Таблица2[[#This Row],[Срок кредитной истории (лет)]]-MIN(L:L))/(MAX(L:L)-MIN(L:L))</f>
        <v>0.16885964912280699</v>
      </c>
      <c r="T885" s="8">
        <f>(Таблица2[[#This Row],[Срок с последнего нарушения кредитного договора (мес.)]]-MIN(M:M))/(MAX(M:M)-MIN(M:M))</f>
        <v>0</v>
      </c>
      <c r="U885">
        <f>(Таблица2[[#This Row],[Количество кредитных карт]]-MIN(N:N))/(MAX(N:N)-MIN(N:N))</f>
        <v>0.12195121951219512</v>
      </c>
      <c r="V885" s="37">
        <f>(Таблица2[[#This Row],[Число нарушений кредитных договоров]]-MIN(O:O))/(MAX(O:O)-MIN(O:O))</f>
        <v>0</v>
      </c>
      <c r="W885" s="37">
        <f>((Таблица2[[#This Row],[Размер кредита]]-AVERAGE(D:D)))/STDEV(D:D)</f>
        <v>-1.0680838871617757</v>
      </c>
      <c r="X885" s="37">
        <f>((Таблица2[[#This Row],[Годовой доход]]-AVERAGE(G:G)))/STDEV(G:G)</f>
        <v>-1.2452233559591657</v>
      </c>
      <c r="Y885" s="38">
        <f>(Таблица2[[#This Row],[Годовой доход]]-AVERAGE(G:G))/STDEV(G:G)</f>
        <v>-1.2452233559591657</v>
      </c>
      <c r="Z885" s="38">
        <f>(Таблица2[[#This Row],[Текущий баланс кредитов]]-AVERAGE(P:P))/STDEV(P:P)</f>
        <v>-0.77182576754788335</v>
      </c>
      <c r="AA885" s="38">
        <f>(Таблица2[[#This Row],[Максимальный выданный кредит]]-AVERAGE(Q:Q))/STDEV(Q:Q)</f>
        <v>-8.095808655767231E-2</v>
      </c>
    </row>
    <row r="886" spans="1:27" x14ac:dyDescent="0.2">
      <c r="A886" s="7">
        <v>1320</v>
      </c>
      <c r="B886" s="7" t="s">
        <v>1191</v>
      </c>
      <c r="C886" s="7" t="s">
        <v>16</v>
      </c>
      <c r="D886" s="18">
        <v>325512</v>
      </c>
      <c r="E886" s="7" t="s">
        <v>17</v>
      </c>
      <c r="F886" s="7">
        <v>713</v>
      </c>
      <c r="G886" s="19">
        <v>930601</v>
      </c>
      <c r="H886" s="7" t="s">
        <v>22</v>
      </c>
      <c r="I886" s="7" t="s">
        <v>32</v>
      </c>
      <c r="J886" s="7" t="s">
        <v>23</v>
      </c>
      <c r="K886" s="20">
        <v>15044.77</v>
      </c>
      <c r="L886">
        <v>12.5</v>
      </c>
      <c r="M886" s="7">
        <v>20</v>
      </c>
      <c r="N886" s="7">
        <v>6</v>
      </c>
      <c r="O886" s="7">
        <v>0</v>
      </c>
      <c r="P886" s="7">
        <v>161025</v>
      </c>
      <c r="Q886" s="7">
        <v>242462</v>
      </c>
      <c r="R886" s="8">
        <f>(Таблица2[[#This Row],[Кредитный рейтинг]]-MIN(F:F))/(MAX(F:F)-MIN(F:F))</f>
        <v>0.76969696969696966</v>
      </c>
      <c r="S886">
        <f>(Таблица2[[#This Row],[Срок кредитной истории (лет)]]-MIN(L:L))/(MAX(L:L)-MIN(L:L))</f>
        <v>0.17543859649122806</v>
      </c>
      <c r="T886" s="8">
        <f>(Таблица2[[#This Row],[Срок с последнего нарушения кредитного договора (мес.)]]-MIN(M:M))/(MAX(M:M)-MIN(M:M))</f>
        <v>0.24390243902439024</v>
      </c>
      <c r="U886">
        <f>(Таблица2[[#This Row],[Количество кредитных карт]]-MIN(N:N))/(MAX(N:N)-MIN(N:N))</f>
        <v>9.7560975609756101E-2</v>
      </c>
      <c r="V886" s="37">
        <f>(Таблица2[[#This Row],[Число нарушений кредитных договоров]]-MIN(O:O))/(MAX(O:O)-MIN(O:O))</f>
        <v>0</v>
      </c>
      <c r="W886" s="37">
        <f>((Таблица2[[#This Row],[Размер кредита]]-AVERAGE(D:D)))/STDEV(D:D)</f>
        <v>7.8541177295585018E-2</v>
      </c>
      <c r="X886" s="37">
        <f>((Таблица2[[#This Row],[Годовой доход]]-AVERAGE(G:G)))/STDEV(G:G)</f>
        <v>-0.51221311333322739</v>
      </c>
      <c r="Y886" s="38">
        <f>(Таблица2[[#This Row],[Годовой доход]]-AVERAGE(G:G))/STDEV(G:G)</f>
        <v>-0.51221311333322739</v>
      </c>
      <c r="Z886" s="38">
        <f>(Таблица2[[#This Row],[Текущий баланс кредитов]]-AVERAGE(P:P))/STDEV(P:P)</f>
        <v>-0.37855586434978611</v>
      </c>
      <c r="AA886" s="38">
        <f>(Таблица2[[#This Row],[Максимальный выданный кредит]]-AVERAGE(Q:Q))/STDEV(Q:Q)</f>
        <v>-0.11626009727116046</v>
      </c>
    </row>
    <row r="887" spans="1:27" x14ac:dyDescent="0.2">
      <c r="A887" s="7">
        <v>1321</v>
      </c>
      <c r="B887" s="7" t="s">
        <v>1192</v>
      </c>
      <c r="C887" s="7" t="s">
        <v>16</v>
      </c>
      <c r="D887" s="18">
        <v>67562</v>
      </c>
      <c r="E887" s="7" t="s">
        <v>17</v>
      </c>
      <c r="F887" s="7">
        <v>719</v>
      </c>
      <c r="G887" s="19">
        <v>1264279</v>
      </c>
      <c r="H887" s="7" t="s">
        <v>18</v>
      </c>
      <c r="I887" s="7" t="s">
        <v>19</v>
      </c>
      <c r="J887" s="7" t="s">
        <v>23</v>
      </c>
      <c r="K887" s="20">
        <v>19490.77</v>
      </c>
      <c r="L887">
        <v>11.4</v>
      </c>
      <c r="M887" s="7">
        <v>78</v>
      </c>
      <c r="N887" s="7">
        <v>8</v>
      </c>
      <c r="O887" s="7">
        <v>0</v>
      </c>
      <c r="P887" s="7">
        <v>112385</v>
      </c>
      <c r="Q887" s="7">
        <v>130636</v>
      </c>
      <c r="R887" s="8">
        <f>(Таблица2[[#This Row],[Кредитный рейтинг]]-MIN(F:F))/(MAX(F:F)-MIN(F:F))</f>
        <v>0.80606060606060603</v>
      </c>
      <c r="S887">
        <f>(Таблица2[[#This Row],[Срок кредитной истории (лет)]]-MIN(L:L))/(MAX(L:L)-MIN(L:L))</f>
        <v>0.15131578947368421</v>
      </c>
      <c r="T887" s="8">
        <f>(Таблица2[[#This Row],[Срок с последнего нарушения кредитного договора (мес.)]]-MIN(M:M))/(MAX(M:M)-MIN(M:M))</f>
        <v>0.95121951219512191</v>
      </c>
      <c r="U887">
        <f>(Таблица2[[#This Row],[Количество кредитных карт]]-MIN(N:N))/(MAX(N:N)-MIN(N:N))</f>
        <v>0.14634146341463414</v>
      </c>
      <c r="V887" s="37">
        <f>(Таблица2[[#This Row],[Число нарушений кредитных договоров]]-MIN(O:O))/(MAX(O:O)-MIN(O:O))</f>
        <v>0</v>
      </c>
      <c r="W887" s="37">
        <f>((Таблица2[[#This Row],[Размер кредита]]-AVERAGE(D:D)))/STDEV(D:D)</f>
        <v>-1.3003489643210873</v>
      </c>
      <c r="X887" s="37">
        <f>((Таблица2[[#This Row],[Годовой доход]]-AVERAGE(G:G)))/STDEV(G:G)</f>
        <v>-0.10770312461412457</v>
      </c>
      <c r="Y887" s="38">
        <f>(Таблица2[[#This Row],[Годовой доход]]-AVERAGE(G:G))/STDEV(G:G)</f>
        <v>-0.10770312461412457</v>
      </c>
      <c r="Z887" s="38">
        <f>(Таблица2[[#This Row],[Текущий баланс кредитов]]-AVERAGE(P:P))/STDEV(P:P)</f>
        <v>-0.54400713011595359</v>
      </c>
      <c r="AA887" s="38">
        <f>(Таблица2[[#This Row],[Максимальный выданный кредит]]-AVERAGE(Q:Q))/STDEV(Q:Q)</f>
        <v>-0.14420591886540748</v>
      </c>
    </row>
    <row r="888" spans="1:27" x14ac:dyDescent="0.2">
      <c r="A888" s="7">
        <v>1324</v>
      </c>
      <c r="B888" s="7" t="s">
        <v>1193</v>
      </c>
      <c r="C888" s="7" t="s">
        <v>16</v>
      </c>
      <c r="D888" s="18">
        <v>78430</v>
      </c>
      <c r="E888" s="7" t="s">
        <v>17</v>
      </c>
      <c r="F888" s="7">
        <v>699</v>
      </c>
      <c r="G888" s="19">
        <v>620977</v>
      </c>
      <c r="H888" s="7" t="s">
        <v>37</v>
      </c>
      <c r="I888" s="7" t="s">
        <v>32</v>
      </c>
      <c r="J888" s="7" t="s">
        <v>126</v>
      </c>
      <c r="K888" s="20">
        <v>11384.61</v>
      </c>
      <c r="L888">
        <v>25.4</v>
      </c>
      <c r="M888" s="7"/>
      <c r="N888" s="7">
        <v>15</v>
      </c>
      <c r="O888" s="7">
        <v>0</v>
      </c>
      <c r="P888" s="7">
        <v>87837</v>
      </c>
      <c r="Q888" s="7">
        <v>309144</v>
      </c>
      <c r="R888" s="8">
        <f>(Таблица2[[#This Row],[Кредитный рейтинг]]-MIN(F:F))/(MAX(F:F)-MIN(F:F))</f>
        <v>0.68484848484848482</v>
      </c>
      <c r="S888">
        <f>(Таблица2[[#This Row],[Срок кредитной истории (лет)]]-MIN(L:L))/(MAX(L:L)-MIN(L:L))</f>
        <v>0.45833333333333331</v>
      </c>
      <c r="T888" s="8">
        <f>(Таблица2[[#This Row],[Срок с последнего нарушения кредитного договора (мес.)]]-MIN(M:M))/(MAX(M:M)-MIN(M:M))</f>
        <v>0</v>
      </c>
      <c r="U888">
        <f>(Таблица2[[#This Row],[Количество кредитных карт]]-MIN(N:N))/(MAX(N:N)-MIN(N:N))</f>
        <v>0.31707317073170732</v>
      </c>
      <c r="V888" s="37">
        <f>(Таблица2[[#This Row],[Число нарушений кредитных договоров]]-MIN(O:O))/(MAX(O:O)-MIN(O:O))</f>
        <v>0</v>
      </c>
      <c r="W888" s="37">
        <f>((Таблица2[[#This Row],[Размер кредита]]-AVERAGE(D:D)))/STDEV(D:D)</f>
        <v>-1.2422532943885809</v>
      </c>
      <c r="X888" s="37">
        <f>((Таблица2[[#This Row],[Годовой доход]]-AVERAGE(G:G)))/STDEV(G:G)</f>
        <v>-0.88756300378798758</v>
      </c>
      <c r="Y888" s="38">
        <f>(Таблица2[[#This Row],[Годовой доход]]-AVERAGE(G:G))/STDEV(G:G)</f>
        <v>-0.88756300378798758</v>
      </c>
      <c r="Z888" s="38">
        <f>(Таблица2[[#This Row],[Текущий баланс кредитов]]-AVERAGE(P:P))/STDEV(P:P)</f>
        <v>-0.62750831580731614</v>
      </c>
      <c r="AA888" s="38">
        <f>(Таблица2[[#This Row],[Максимальный выданный кредит]]-AVERAGE(Q:Q))/STDEV(Q:Q)</f>
        <v>-9.9595964819426674E-2</v>
      </c>
    </row>
    <row r="889" spans="1:27" x14ac:dyDescent="0.2">
      <c r="A889" s="7">
        <v>1325</v>
      </c>
      <c r="B889" s="7" t="s">
        <v>1194</v>
      </c>
      <c r="C889" s="7" t="s">
        <v>16</v>
      </c>
      <c r="D889" s="18">
        <v>218174</v>
      </c>
      <c r="E889" s="7" t="s">
        <v>17</v>
      </c>
      <c r="F889" s="7">
        <v>731</v>
      </c>
      <c r="G889" s="19">
        <v>1168215</v>
      </c>
      <c r="H889" s="7" t="s">
        <v>22</v>
      </c>
      <c r="I889" s="7" t="s">
        <v>19</v>
      </c>
      <c r="J889" s="7" t="s">
        <v>23</v>
      </c>
      <c r="K889" s="20">
        <v>12947.93</v>
      </c>
      <c r="L889">
        <v>9.9</v>
      </c>
      <c r="M889" s="7"/>
      <c r="N889" s="7">
        <v>8</v>
      </c>
      <c r="O889" s="7">
        <v>1</v>
      </c>
      <c r="P889" s="7">
        <v>156522</v>
      </c>
      <c r="Q889" s="7">
        <v>208318</v>
      </c>
      <c r="R889" s="8">
        <f>(Таблица2[[#This Row],[Кредитный рейтинг]]-MIN(F:F))/(MAX(F:F)-MIN(F:F))</f>
        <v>0.87878787878787878</v>
      </c>
      <c r="S889">
        <f>(Таблица2[[#This Row],[Срок кредитной истории (лет)]]-MIN(L:L))/(MAX(L:L)-MIN(L:L))</f>
        <v>0.11842105263157895</v>
      </c>
      <c r="T889" s="8">
        <f>(Таблица2[[#This Row],[Срок с последнего нарушения кредитного договора (мес.)]]-MIN(M:M))/(MAX(M:M)-MIN(M:M))</f>
        <v>0</v>
      </c>
      <c r="U889">
        <f>(Таблица2[[#This Row],[Количество кредитных карт]]-MIN(N:N))/(MAX(N:N)-MIN(N:N))</f>
        <v>0.14634146341463414</v>
      </c>
      <c r="V889" s="37">
        <f>(Таблица2[[#This Row],[Число нарушений кредитных договоров]]-MIN(O:O))/(MAX(O:O)-MIN(O:O))</f>
        <v>0.14285714285714285</v>
      </c>
      <c r="W889" s="37">
        <f>((Таблица2[[#This Row],[Размер кредита]]-AVERAGE(D:D)))/STDEV(D:D)</f>
        <v>-0.49524176521594965</v>
      </c>
      <c r="X889" s="37">
        <f>((Таблица2[[#This Row],[Годовой доход]]-AVERAGE(G:G)))/STDEV(G:G)</f>
        <v>-0.22415925164770753</v>
      </c>
      <c r="Y889" s="38">
        <f>(Таблица2[[#This Row],[Годовой доход]]-AVERAGE(G:G))/STDEV(G:G)</f>
        <v>-0.22415925164770753</v>
      </c>
      <c r="Z889" s="38">
        <f>(Таблица2[[#This Row],[Текущий баланс кредитов]]-AVERAGE(P:P))/STDEV(P:P)</f>
        <v>-0.39387303231329457</v>
      </c>
      <c r="AA889" s="38">
        <f>(Таблица2[[#This Row],[Максимальный выданный кредит]]-AVERAGE(Q:Q))/STDEV(Q:Q)</f>
        <v>-0.12479283681754476</v>
      </c>
    </row>
    <row r="890" spans="1:27" x14ac:dyDescent="0.2">
      <c r="A890" s="8">
        <v>1327</v>
      </c>
      <c r="B890" s="8" t="s">
        <v>1196</v>
      </c>
      <c r="C890" s="8" t="s">
        <v>16</v>
      </c>
      <c r="D890" s="21">
        <v>449680</v>
      </c>
      <c r="E890" s="8" t="s">
        <v>17</v>
      </c>
      <c r="F890" s="8">
        <v>739</v>
      </c>
      <c r="G890" s="22">
        <v>1747620</v>
      </c>
      <c r="H890" s="8" t="s">
        <v>55</v>
      </c>
      <c r="I890" s="8" t="s">
        <v>19</v>
      </c>
      <c r="J890" s="8" t="s">
        <v>23</v>
      </c>
      <c r="K890" s="23">
        <v>36263.21</v>
      </c>
      <c r="L890">
        <v>20.8</v>
      </c>
      <c r="M890" s="8">
        <v>45</v>
      </c>
      <c r="N890" s="8">
        <v>15</v>
      </c>
      <c r="O890" s="8">
        <v>0</v>
      </c>
      <c r="P890" s="8">
        <v>313405</v>
      </c>
      <c r="Q890" s="8">
        <v>707388</v>
      </c>
      <c r="R890" s="8">
        <f>(Таблица2[[#This Row],[Кредитный рейтинг]]-MIN(F:F))/(MAX(F:F)-MIN(F:F))</f>
        <v>0.92727272727272725</v>
      </c>
      <c r="S890">
        <f>(Таблица2[[#This Row],[Срок кредитной истории (лет)]]-MIN(L:L))/(MAX(L:L)-MIN(L:L))</f>
        <v>0.35745614035087719</v>
      </c>
      <c r="T890" s="8">
        <f>(Таблица2[[#This Row],[Срок с последнего нарушения кредитного договора (мес.)]]-MIN(M:M))/(MAX(M:M)-MIN(M:M))</f>
        <v>0.54878048780487809</v>
      </c>
      <c r="U890">
        <f>(Таблица2[[#This Row],[Количество кредитных карт]]-MIN(N:N))/(MAX(N:N)-MIN(N:N))</f>
        <v>0.31707317073170732</v>
      </c>
      <c r="V890" s="37">
        <f>(Таблица2[[#This Row],[Число нарушений кредитных договоров]]-MIN(O:O))/(MAX(O:O)-MIN(O:O))</f>
        <v>0</v>
      </c>
      <c r="W890" s="37">
        <f>((Таблица2[[#This Row],[Размер кредита]]-AVERAGE(D:D)))/STDEV(D:D)</f>
        <v>0.74229008640300487</v>
      </c>
      <c r="X890" s="37">
        <f>((Таблица2[[#This Row],[Годовой доход]]-AVERAGE(G:G)))/STDEV(G:G)</f>
        <v>0.47823979777656306</v>
      </c>
      <c r="Y890" s="38">
        <f>(Таблица2[[#This Row],[Годовой доход]]-AVERAGE(G:G))/STDEV(G:G)</f>
        <v>0.47823979777656306</v>
      </c>
      <c r="Z890" s="38">
        <f>(Таблица2[[#This Row],[Текущий баланс кредитов]]-AVERAGE(P:P))/STDEV(P:P)</f>
        <v>0.13977192918328527</v>
      </c>
      <c r="AA890" s="38">
        <f>(Таблица2[[#This Row],[Максимальный выданный кредит]]-AVERAGE(Q:Q))/STDEV(Q:Q)</f>
        <v>-7.2993641173694322E-5</v>
      </c>
    </row>
    <row r="891" spans="1:27" x14ac:dyDescent="0.2">
      <c r="A891" s="8">
        <v>1328</v>
      </c>
      <c r="B891" s="8" t="s">
        <v>1197</v>
      </c>
      <c r="C891" s="8" t="s">
        <v>16</v>
      </c>
      <c r="D891" s="21">
        <v>269478</v>
      </c>
      <c r="E891" s="8" t="s">
        <v>17</v>
      </c>
      <c r="F891" s="8">
        <v>715</v>
      </c>
      <c r="G891" s="22">
        <v>930905</v>
      </c>
      <c r="H891" s="8" t="s">
        <v>79</v>
      </c>
      <c r="I891" s="8" t="s">
        <v>19</v>
      </c>
      <c r="J891" s="8" t="s">
        <v>23</v>
      </c>
      <c r="K891" s="23">
        <v>26143.05</v>
      </c>
      <c r="L891">
        <v>15.7</v>
      </c>
      <c r="M891" s="8">
        <v>76</v>
      </c>
      <c r="N891" s="8">
        <v>16</v>
      </c>
      <c r="O891" s="8">
        <v>1</v>
      </c>
      <c r="P891" s="8">
        <v>265772</v>
      </c>
      <c r="Q891" s="8">
        <v>575212</v>
      </c>
      <c r="R891" s="8">
        <f>(Таблица2[[#This Row],[Кредитный рейтинг]]-MIN(F:F))/(MAX(F:F)-MIN(F:F))</f>
        <v>0.78181818181818186</v>
      </c>
      <c r="S891">
        <f>(Таблица2[[#This Row],[Срок кредитной истории (лет)]]-MIN(L:L))/(MAX(L:L)-MIN(L:L))</f>
        <v>0.24561403508771928</v>
      </c>
      <c r="T891" s="8">
        <f>(Таблица2[[#This Row],[Срок с последнего нарушения кредитного договора (мес.)]]-MIN(M:M))/(MAX(M:M)-MIN(M:M))</f>
        <v>0.92682926829268297</v>
      </c>
      <c r="U891">
        <f>(Таблица2[[#This Row],[Количество кредитных карт]]-MIN(N:N))/(MAX(N:N)-MIN(N:N))</f>
        <v>0.34146341463414637</v>
      </c>
      <c r="V891" s="37">
        <f>(Таблица2[[#This Row],[Число нарушений кредитных договоров]]-MIN(O:O))/(MAX(O:O)-MIN(O:O))</f>
        <v>0.14285714285714285</v>
      </c>
      <c r="W891" s="37">
        <f>((Таблица2[[#This Row],[Размер кредита]]-AVERAGE(D:D)))/STDEV(D:D)</f>
        <v>-0.22099257031189168</v>
      </c>
      <c r="X891" s="37">
        <f>((Таблица2[[#This Row],[Годовой доход]]-AVERAGE(G:G)))/STDEV(G:G)</f>
        <v>-0.51184458128565269</v>
      </c>
      <c r="Y891" s="38">
        <f>(Таблица2[[#This Row],[Годовой доход]]-AVERAGE(G:G))/STDEV(G:G)</f>
        <v>-0.51184458128565269</v>
      </c>
      <c r="Z891" s="38">
        <f>(Таблица2[[#This Row],[Текущий баланс кредитов]]-AVERAGE(P:P))/STDEV(P:P)</f>
        <v>-2.2253978346316965E-2</v>
      </c>
      <c r="AA891" s="38">
        <f>(Таблица2[[#This Row],[Максимальный выданный кредит]]-AVERAGE(Q:Q))/STDEV(Q:Q)</f>
        <v>-3.3104371988259315E-2</v>
      </c>
    </row>
    <row r="892" spans="1:27" x14ac:dyDescent="0.2">
      <c r="A892" s="8">
        <v>1330</v>
      </c>
      <c r="B892" s="8" t="s">
        <v>1198</v>
      </c>
      <c r="C892" s="8" t="s">
        <v>16</v>
      </c>
      <c r="D892" s="21">
        <v>433752</v>
      </c>
      <c r="E892" s="8" t="s">
        <v>17</v>
      </c>
      <c r="F892" s="8">
        <v>724</v>
      </c>
      <c r="G892" s="22">
        <v>5806362</v>
      </c>
      <c r="H892" s="8" t="s">
        <v>53</v>
      </c>
      <c r="I892" s="8" t="s">
        <v>32</v>
      </c>
      <c r="J892" s="8" t="s">
        <v>80</v>
      </c>
      <c r="K892" s="23">
        <v>28306.01</v>
      </c>
      <c r="L892">
        <v>6.8</v>
      </c>
      <c r="M892" s="8">
        <v>17</v>
      </c>
      <c r="N892" s="8">
        <v>6</v>
      </c>
      <c r="O892" s="8">
        <v>0</v>
      </c>
      <c r="P892" s="8">
        <v>354559</v>
      </c>
      <c r="Q892" s="8">
        <v>546656</v>
      </c>
      <c r="R892" s="8">
        <f>(Таблица2[[#This Row],[Кредитный рейтинг]]-MIN(F:F))/(MAX(F:F)-MIN(F:F))</f>
        <v>0.83636363636363631</v>
      </c>
      <c r="S892">
        <f>(Таблица2[[#This Row],[Срок кредитной истории (лет)]]-MIN(L:L))/(MAX(L:L)-MIN(L:L))</f>
        <v>5.0438596491228067E-2</v>
      </c>
      <c r="T892" s="8">
        <f>(Таблица2[[#This Row],[Срок с последнего нарушения кредитного договора (мес.)]]-MIN(M:M))/(MAX(M:M)-MIN(M:M))</f>
        <v>0.2073170731707317</v>
      </c>
      <c r="U892">
        <f>(Таблица2[[#This Row],[Количество кредитных карт]]-MIN(N:N))/(MAX(N:N)-MIN(N:N))</f>
        <v>9.7560975609756101E-2</v>
      </c>
      <c r="V892" s="37">
        <f>(Таблица2[[#This Row],[Число нарушений кредитных договоров]]-MIN(O:O))/(MAX(O:O)-MIN(O:O))</f>
        <v>0</v>
      </c>
      <c r="W892" s="37">
        <f>((Таблица2[[#This Row],[Размер кредита]]-AVERAGE(D:D)))/STDEV(D:D)</f>
        <v>0.65714582520637632</v>
      </c>
      <c r="X892" s="37">
        <f>((Таблица2[[#This Row],[Годовой доход]]-AVERAGE(G:G)))/STDEV(G:G)</f>
        <v>5.398557231451389</v>
      </c>
      <c r="Y892" s="38">
        <f>(Таблица2[[#This Row],[Годовой доход]]-AVERAGE(G:G))/STDEV(G:G)</f>
        <v>5.398557231451389</v>
      </c>
      <c r="Z892" s="38">
        <f>(Таблица2[[#This Row],[Текущий баланс кредитов]]-AVERAGE(P:P))/STDEV(P:P)</f>
        <v>0.27975921107762852</v>
      </c>
      <c r="AA892" s="38">
        <f>(Таблица2[[#This Row],[Максимальный выданный кредит]]-AVERAGE(Q:Q))/STDEV(Q:Q)</f>
        <v>-4.0240645139810106E-2</v>
      </c>
    </row>
    <row r="893" spans="1:27" x14ac:dyDescent="0.2">
      <c r="A893" s="7">
        <v>1331</v>
      </c>
      <c r="B893" s="7" t="s">
        <v>1199</v>
      </c>
      <c r="C893" s="7" t="s">
        <v>34</v>
      </c>
      <c r="D893" s="18">
        <v>212058</v>
      </c>
      <c r="E893" s="7" t="s">
        <v>17</v>
      </c>
      <c r="F893" s="7">
        <v>690</v>
      </c>
      <c r="G893" s="19">
        <v>763116</v>
      </c>
      <c r="H893" s="7" t="s">
        <v>29</v>
      </c>
      <c r="I893" s="7" t="s">
        <v>32</v>
      </c>
      <c r="J893" s="7" t="s">
        <v>78</v>
      </c>
      <c r="K893" s="20">
        <v>7313.1</v>
      </c>
      <c r="L893">
        <v>17</v>
      </c>
      <c r="M893" s="7"/>
      <c r="N893" s="7">
        <v>10</v>
      </c>
      <c r="O893" s="7">
        <v>0</v>
      </c>
      <c r="P893" s="7">
        <v>142861</v>
      </c>
      <c r="Q893" s="7">
        <v>386474</v>
      </c>
      <c r="R893" s="8">
        <f>(Таблица2[[#This Row],[Кредитный рейтинг]]-MIN(F:F))/(MAX(F:F)-MIN(F:F))</f>
        <v>0.63030303030303025</v>
      </c>
      <c r="S893">
        <f>(Таблица2[[#This Row],[Срок кредитной истории (лет)]]-MIN(L:L))/(MAX(L:L)-MIN(L:L))</f>
        <v>0.27412280701754382</v>
      </c>
      <c r="T893" s="8">
        <f>(Таблица2[[#This Row],[Срок с последнего нарушения кредитного договора (мес.)]]-MIN(M:M))/(MAX(M:M)-MIN(M:M))</f>
        <v>0</v>
      </c>
      <c r="U893">
        <f>(Таблица2[[#This Row],[Количество кредитных карт]]-MIN(N:N))/(MAX(N:N)-MIN(N:N))</f>
        <v>0.1951219512195122</v>
      </c>
      <c r="V893" s="37">
        <f>(Таблица2[[#This Row],[Число нарушений кредитных договоров]]-MIN(O:O))/(MAX(O:O)-MIN(O:O))</f>
        <v>0</v>
      </c>
      <c r="W893" s="37">
        <f>((Таблица2[[#This Row],[Размер кредита]]-AVERAGE(D:D)))/STDEV(D:D)</f>
        <v>-0.52793527987432365</v>
      </c>
      <c r="X893" s="37">
        <f>((Таблица2[[#This Row],[Годовой доход]]-AVERAGE(G:G)))/STDEV(G:G)</f>
        <v>-0.71525123829387482</v>
      </c>
      <c r="Y893" s="38">
        <f>(Таблица2[[#This Row],[Годовой доход]]-AVERAGE(G:G))/STDEV(G:G)</f>
        <v>-0.71525123829387482</v>
      </c>
      <c r="Z893" s="38">
        <f>(Таблица2[[#This Row],[Текущий баланс кредитов]]-AVERAGE(P:P))/STDEV(P:P)</f>
        <v>-0.44034157140933927</v>
      </c>
      <c r="AA893" s="38">
        <f>(Таблица2[[#This Row],[Максимальный выданный кредит]]-AVERAGE(Q:Q))/STDEV(Q:Q)</f>
        <v>-8.0270849158640065E-2</v>
      </c>
    </row>
    <row r="894" spans="1:27" x14ac:dyDescent="0.2">
      <c r="A894" s="7">
        <v>1332</v>
      </c>
      <c r="B894" s="7" t="s">
        <v>1200</v>
      </c>
      <c r="C894" s="7" t="s">
        <v>16</v>
      </c>
      <c r="D894" s="18">
        <v>213752</v>
      </c>
      <c r="E894" s="7" t="s">
        <v>17</v>
      </c>
      <c r="F894" s="7">
        <v>747</v>
      </c>
      <c r="G894" s="19">
        <v>1153794</v>
      </c>
      <c r="H894" s="7" t="s">
        <v>22</v>
      </c>
      <c r="I894" s="7" t="s">
        <v>32</v>
      </c>
      <c r="J894" s="7" t="s">
        <v>23</v>
      </c>
      <c r="K894" s="20">
        <v>19056.810000000001</v>
      </c>
      <c r="L894">
        <v>13</v>
      </c>
      <c r="M894" s="7">
        <v>19</v>
      </c>
      <c r="N894" s="7">
        <v>10</v>
      </c>
      <c r="O894" s="7">
        <v>0</v>
      </c>
      <c r="P894" s="7">
        <v>8474</v>
      </c>
      <c r="Q894" s="7">
        <v>755326</v>
      </c>
      <c r="R894" s="8">
        <f>(Таблица2[[#This Row],[Кредитный рейтинг]]-MIN(F:F))/(MAX(F:F)-MIN(F:F))</f>
        <v>0.97575757575757571</v>
      </c>
      <c r="S894">
        <f>(Таблица2[[#This Row],[Срок кредитной истории (лет)]]-MIN(L:L))/(MAX(L:L)-MIN(L:L))</f>
        <v>0.18640350877192982</v>
      </c>
      <c r="T894" s="8">
        <f>(Таблица2[[#This Row],[Срок с последнего нарушения кредитного договора (мес.)]]-MIN(M:M))/(MAX(M:M)-MIN(M:M))</f>
        <v>0.23170731707317074</v>
      </c>
      <c r="U894">
        <f>(Таблица2[[#This Row],[Количество кредитных карт]]-MIN(N:N))/(MAX(N:N)-MIN(N:N))</f>
        <v>0.1951219512195122</v>
      </c>
      <c r="V894" s="37">
        <f>(Таблица2[[#This Row],[Число нарушений кредитных договоров]]-MIN(O:O))/(MAX(O:O)-MIN(O:O))</f>
        <v>0</v>
      </c>
      <c r="W894" s="37">
        <f>((Таблица2[[#This Row],[Размер кредита]]-AVERAGE(D:D)))/STDEV(D:D)</f>
        <v>-0.51887988192937828</v>
      </c>
      <c r="X894" s="37">
        <f>((Таблица2[[#This Row],[Годовой доход]]-AVERAGE(G:G)))/STDEV(G:G)</f>
        <v>-0.241641490654529</v>
      </c>
      <c r="Y894" s="38">
        <f>(Таблица2[[#This Row],[Годовой доход]]-AVERAGE(G:G))/STDEV(G:G)</f>
        <v>-0.241641490654529</v>
      </c>
      <c r="Z894" s="38">
        <f>(Таблица2[[#This Row],[Текущий баланс кредитов]]-AVERAGE(P:P))/STDEV(P:P)</f>
        <v>-0.89746532248906663</v>
      </c>
      <c r="AA894" s="38">
        <f>(Таблица2[[#This Row],[Максимальный выданный кредит]]-AVERAGE(Q:Q))/STDEV(Q:Q)</f>
        <v>1.1906928698756328E-2</v>
      </c>
    </row>
    <row r="895" spans="1:27" x14ac:dyDescent="0.2">
      <c r="A895" s="8">
        <v>1333</v>
      </c>
      <c r="B895" s="8" t="s">
        <v>1201</v>
      </c>
      <c r="C895" s="8" t="s">
        <v>16</v>
      </c>
      <c r="D895" s="21">
        <v>112706</v>
      </c>
      <c r="E895" s="8" t="s">
        <v>17</v>
      </c>
      <c r="F895" s="8">
        <v>744</v>
      </c>
      <c r="G895" s="22">
        <v>973275</v>
      </c>
      <c r="H895" s="8" t="s">
        <v>22</v>
      </c>
      <c r="I895" s="8" t="s">
        <v>19</v>
      </c>
      <c r="J895" s="8" t="s">
        <v>23</v>
      </c>
      <c r="K895" s="23">
        <v>7688.92</v>
      </c>
      <c r="L895">
        <v>17.600000000000001</v>
      </c>
      <c r="M895" s="8">
        <v>14</v>
      </c>
      <c r="N895" s="8">
        <v>9</v>
      </c>
      <c r="O895" s="8">
        <v>0</v>
      </c>
      <c r="P895" s="8">
        <v>99750</v>
      </c>
      <c r="Q895" s="8">
        <v>220814</v>
      </c>
      <c r="R895" s="8">
        <f>(Таблица2[[#This Row],[Кредитный рейтинг]]-MIN(F:F))/(MAX(F:F)-MIN(F:F))</f>
        <v>0.95757575757575752</v>
      </c>
      <c r="S895">
        <f>(Таблица2[[#This Row],[Срок кредитной истории (лет)]]-MIN(L:L))/(MAX(L:L)-MIN(L:L))</f>
        <v>0.28728070175438597</v>
      </c>
      <c r="T895" s="8">
        <f>(Таблица2[[#This Row],[Срок с последнего нарушения кредитного договора (мес.)]]-MIN(M:M))/(MAX(M:M)-MIN(M:M))</f>
        <v>0.17073170731707318</v>
      </c>
      <c r="U895">
        <f>(Таблица2[[#This Row],[Количество кредитных карт]]-MIN(N:N))/(MAX(N:N)-MIN(N:N))</f>
        <v>0.17073170731707318</v>
      </c>
      <c r="V895" s="37">
        <f>(Таблица2[[#This Row],[Число нарушений кредитных договоров]]-MIN(O:O))/(MAX(O:O)-MIN(O:O))</f>
        <v>0</v>
      </c>
      <c r="W895" s="37">
        <f>((Таблица2[[#This Row],[Размер кредита]]-AVERAGE(D:D)))/STDEV(D:D)</f>
        <v>-1.0590284892168305</v>
      </c>
      <c r="X895" s="37">
        <f>((Таблица2[[#This Row],[Годовой доход]]-AVERAGE(G:G)))/STDEV(G:G)</f>
        <v>-0.46048042715493875</v>
      </c>
      <c r="Y895" s="38">
        <f>(Таблица2[[#This Row],[Годовой доход]]-AVERAGE(G:G))/STDEV(G:G)</f>
        <v>-0.46048042715493875</v>
      </c>
      <c r="Z895" s="38">
        <f>(Таблица2[[#This Row],[Текущий баланс кредитов]]-AVERAGE(P:P))/STDEV(P:P)</f>
        <v>-0.58698568157474307</v>
      </c>
      <c r="AA895" s="38">
        <f>(Таблица2[[#This Row],[Максимальный выданный кредит]]-AVERAGE(Q:Q))/STDEV(Q:Q)</f>
        <v>-0.12167003007634225</v>
      </c>
    </row>
    <row r="896" spans="1:27" x14ac:dyDescent="0.2">
      <c r="A896" s="7">
        <v>1335</v>
      </c>
      <c r="B896" s="7" t="s">
        <v>1202</v>
      </c>
      <c r="C896" s="7" t="s">
        <v>16</v>
      </c>
      <c r="D896" s="18">
        <v>519508</v>
      </c>
      <c r="E896" s="7" t="s">
        <v>28</v>
      </c>
      <c r="F896" s="7">
        <v>660</v>
      </c>
      <c r="G896" s="19">
        <v>3084536</v>
      </c>
      <c r="H896" s="7" t="s">
        <v>22</v>
      </c>
      <c r="I896" s="7" t="s">
        <v>25</v>
      </c>
      <c r="J896" s="7" t="s">
        <v>23</v>
      </c>
      <c r="K896" s="20">
        <v>35214.980000000003</v>
      </c>
      <c r="L896">
        <v>20.9</v>
      </c>
      <c r="M896" s="7"/>
      <c r="N896" s="7">
        <v>13</v>
      </c>
      <c r="O896" s="7">
        <v>1</v>
      </c>
      <c r="P896" s="7">
        <v>424555</v>
      </c>
      <c r="Q896" s="7">
        <v>664334</v>
      </c>
      <c r="R896" s="8">
        <f>(Таблица2[[#This Row],[Кредитный рейтинг]]-MIN(F:F))/(MAX(F:F)-MIN(F:F))</f>
        <v>0.44848484848484849</v>
      </c>
      <c r="S896">
        <f>(Таблица2[[#This Row],[Срок кредитной истории (лет)]]-MIN(L:L))/(MAX(L:L)-MIN(L:L))</f>
        <v>0.3596491228070175</v>
      </c>
      <c r="T896" s="8">
        <f>(Таблица2[[#This Row],[Срок с последнего нарушения кредитного договора (мес.)]]-MIN(M:M))/(MAX(M:M)-MIN(M:M))</f>
        <v>0</v>
      </c>
      <c r="U896">
        <f>(Таблица2[[#This Row],[Количество кредитных карт]]-MIN(N:N))/(MAX(N:N)-MIN(N:N))</f>
        <v>0.26829268292682928</v>
      </c>
      <c r="V896" s="37">
        <f>(Таблица2[[#This Row],[Число нарушений кредитных договоров]]-MIN(O:O))/(MAX(O:O)-MIN(O:O))</f>
        <v>0.14285714285714285</v>
      </c>
      <c r="W896" s="37">
        <f>((Таблица2[[#This Row],[Размер кредита]]-AVERAGE(D:D)))/STDEV(D:D)</f>
        <v>1.1155606458478935</v>
      </c>
      <c r="X896" s="37">
        <f>((Таблица2[[#This Row],[Годовой доход]]-AVERAGE(G:G)))/STDEV(G:G)</f>
        <v>2.0989516099978904</v>
      </c>
      <c r="Y896" s="38">
        <f>(Таблица2[[#This Row],[Годовой доход]]-AVERAGE(G:G))/STDEV(G:G)</f>
        <v>2.0989516099978904</v>
      </c>
      <c r="Z896" s="38">
        <f>(Таблица2[[#This Row],[Текущий баланс кредитов]]-AVERAGE(P:P))/STDEV(P:P)</f>
        <v>0.51785392321925383</v>
      </c>
      <c r="AA896" s="38">
        <f>(Таблица2[[#This Row],[Максимальный выданный кредит]]-AVERAGE(Q:Q))/STDEV(Q:Q)</f>
        <v>-1.0832382360422457E-2</v>
      </c>
    </row>
    <row r="897" spans="1:27" x14ac:dyDescent="0.2">
      <c r="A897" s="7">
        <v>1336</v>
      </c>
      <c r="B897" s="7" t="s">
        <v>1203</v>
      </c>
      <c r="C897" s="7" t="s">
        <v>16</v>
      </c>
      <c r="D897" s="18">
        <v>150216</v>
      </c>
      <c r="E897" s="7" t="s">
        <v>17</v>
      </c>
      <c r="F897" s="7">
        <v>740</v>
      </c>
      <c r="G897" s="19">
        <v>1760597</v>
      </c>
      <c r="H897" s="7" t="s">
        <v>74</v>
      </c>
      <c r="I897" s="7" t="s">
        <v>32</v>
      </c>
      <c r="J897" s="7" t="s">
        <v>23</v>
      </c>
      <c r="K897" s="20">
        <v>9551.2999999999993</v>
      </c>
      <c r="L897">
        <v>5.7</v>
      </c>
      <c r="M897" s="7">
        <v>16</v>
      </c>
      <c r="N897" s="7">
        <v>9</v>
      </c>
      <c r="O897" s="7">
        <v>0</v>
      </c>
      <c r="P897" s="7">
        <v>13129</v>
      </c>
      <c r="Q897" s="7">
        <v>183040</v>
      </c>
      <c r="R897" s="8">
        <f>(Таблица2[[#This Row],[Кредитный рейтинг]]-MIN(F:F))/(MAX(F:F)-MIN(F:F))</f>
        <v>0.93333333333333335</v>
      </c>
      <c r="S897">
        <f>(Таблица2[[#This Row],[Срок кредитной истории (лет)]]-MIN(L:L))/(MAX(L:L)-MIN(L:L))</f>
        <v>2.6315789473684213E-2</v>
      </c>
      <c r="T897" s="8">
        <f>(Таблица2[[#This Row],[Срок с последнего нарушения кредитного договора (мес.)]]-MIN(M:M))/(MAX(M:M)-MIN(M:M))</f>
        <v>0.1951219512195122</v>
      </c>
      <c r="U897">
        <f>(Таблица2[[#This Row],[Количество кредитных карт]]-MIN(N:N))/(MAX(N:N)-MIN(N:N))</f>
        <v>0.17073170731707318</v>
      </c>
      <c r="V897" s="37">
        <f>(Таблица2[[#This Row],[Число нарушений кредитных договоров]]-MIN(O:O))/(MAX(O:O)-MIN(O:O))</f>
        <v>0</v>
      </c>
      <c r="W897" s="37">
        <f>((Таблица2[[#This Row],[Размер кредита]]-AVERAGE(D:D)))/STDEV(D:D)</f>
        <v>-0.85851610615018425</v>
      </c>
      <c r="X897" s="37">
        <f>((Таблица2[[#This Row],[Годовой доход]]-AVERAGE(G:G)))/STDEV(G:G)</f>
        <v>0.49397150955740504</v>
      </c>
      <c r="Y897" s="38">
        <f>(Таблица2[[#This Row],[Годовой доход]]-AVERAGE(G:G))/STDEV(G:G)</f>
        <v>0.49397150955740504</v>
      </c>
      <c r="Z897" s="38">
        <f>(Таблица2[[#This Row],[Текущий баланс кредитов]]-AVERAGE(P:P))/STDEV(P:P)</f>
        <v>-0.8816311193200389</v>
      </c>
      <c r="AA897" s="38">
        <f>(Таблица2[[#This Row],[Максимальный выданный кредит]]-AVERAGE(Q:Q))/STDEV(Q:Q)</f>
        <v>-0.13110992298944912</v>
      </c>
    </row>
    <row r="898" spans="1:27" x14ac:dyDescent="0.2">
      <c r="A898" s="7">
        <v>1337</v>
      </c>
      <c r="B898" s="7" t="s">
        <v>1204</v>
      </c>
      <c r="C898" s="7" t="s">
        <v>16</v>
      </c>
      <c r="D898" s="18">
        <v>327008</v>
      </c>
      <c r="E898" s="7" t="s">
        <v>17</v>
      </c>
      <c r="F898" s="7">
        <v>737</v>
      </c>
      <c r="G898" s="19">
        <v>941355</v>
      </c>
      <c r="H898" s="7" t="s">
        <v>37</v>
      </c>
      <c r="I898" s="7" t="s">
        <v>25</v>
      </c>
      <c r="J898" s="7" t="s">
        <v>23</v>
      </c>
      <c r="K898" s="20">
        <v>3749.84</v>
      </c>
      <c r="L898">
        <v>17.600000000000001</v>
      </c>
      <c r="M898" s="7"/>
      <c r="N898" s="7">
        <v>10</v>
      </c>
      <c r="O898" s="7">
        <v>0</v>
      </c>
      <c r="P898" s="7">
        <v>192223</v>
      </c>
      <c r="Q898" s="7">
        <v>573650</v>
      </c>
      <c r="R898" s="8">
        <f>(Таблица2[[#This Row],[Кредитный рейтинг]]-MIN(F:F))/(MAX(F:F)-MIN(F:F))</f>
        <v>0.91515151515151516</v>
      </c>
      <c r="S898">
        <f>(Таблица2[[#This Row],[Срок кредитной истории (лет)]]-MIN(L:L))/(MAX(L:L)-MIN(L:L))</f>
        <v>0.28728070175438597</v>
      </c>
      <c r="T898" s="8">
        <f>(Таблица2[[#This Row],[Срок с последнего нарушения кредитного договора (мес.)]]-MIN(M:M))/(MAX(M:M)-MIN(M:M))</f>
        <v>0</v>
      </c>
      <c r="U898">
        <f>(Таблица2[[#This Row],[Количество кредитных карт]]-MIN(N:N))/(MAX(N:N)-MIN(N:N))</f>
        <v>0.1951219512195122</v>
      </c>
      <c r="V898" s="37">
        <f>(Таблица2[[#This Row],[Число нарушений кредитных договоров]]-MIN(O:O))/(MAX(O:O)-MIN(O:O))</f>
        <v>0</v>
      </c>
      <c r="W898" s="37">
        <f>((Таблица2[[#This Row],[Размер кредита]]-AVERAGE(D:D)))/STDEV(D:D)</f>
        <v>8.6538152104108146E-2</v>
      </c>
      <c r="X898" s="37">
        <f>((Таблица2[[#This Row],[Годовой доход]]-AVERAGE(G:G)))/STDEV(G:G)</f>
        <v>-0.49917629215027487</v>
      </c>
      <c r="Y898" s="38">
        <f>(Таблица2[[#This Row],[Годовой доход]]-AVERAGE(G:G))/STDEV(G:G)</f>
        <v>-0.49917629215027487</v>
      </c>
      <c r="Z898" s="38">
        <f>(Таблица2[[#This Row],[Текущий баланс кредитов]]-AVERAGE(P:P))/STDEV(P:P)</f>
        <v>-0.27243438841695528</v>
      </c>
      <c r="AA898" s="38">
        <f>(Таблица2[[#This Row],[Максимальный выданный кредит]]-AVERAGE(Q:Q))/STDEV(Q:Q)</f>
        <v>-3.349472283090963E-2</v>
      </c>
    </row>
    <row r="899" spans="1:27" x14ac:dyDescent="0.2">
      <c r="A899" s="8">
        <v>1338</v>
      </c>
      <c r="B899" s="8" t="s">
        <v>1206</v>
      </c>
      <c r="C899" s="8" t="s">
        <v>16</v>
      </c>
      <c r="D899" s="21">
        <v>214522</v>
      </c>
      <c r="E899" s="8" t="s">
        <v>28</v>
      </c>
      <c r="F899" s="8">
        <v>723</v>
      </c>
      <c r="G899" s="22">
        <v>518757</v>
      </c>
      <c r="H899" s="8" t="s">
        <v>49</v>
      </c>
      <c r="I899" s="8" t="s">
        <v>32</v>
      </c>
      <c r="J899" s="8" t="s">
        <v>23</v>
      </c>
      <c r="K899" s="23">
        <v>6441.19</v>
      </c>
      <c r="L899">
        <v>25</v>
      </c>
      <c r="M899" s="8"/>
      <c r="N899" s="8">
        <v>7</v>
      </c>
      <c r="O899" s="8">
        <v>1</v>
      </c>
      <c r="P899" s="8">
        <v>148675</v>
      </c>
      <c r="Q899" s="8">
        <v>214654</v>
      </c>
      <c r="R899" s="8">
        <f>(Таблица2[[#This Row],[Кредитный рейтинг]]-MIN(F:F))/(MAX(F:F)-MIN(F:F))</f>
        <v>0.83030303030303032</v>
      </c>
      <c r="S899">
        <f>(Таблица2[[#This Row],[Срок кредитной истории (лет)]]-MIN(L:L))/(MAX(L:L)-MIN(L:L))</f>
        <v>0.44956140350877194</v>
      </c>
      <c r="T899" s="8">
        <f>(Таблица2[[#This Row],[Срок с последнего нарушения кредитного договора (мес.)]]-MIN(M:M))/(MAX(M:M)-MIN(M:M))</f>
        <v>0</v>
      </c>
      <c r="U899">
        <f>(Таблица2[[#This Row],[Количество кредитных карт]]-MIN(N:N))/(MAX(N:N)-MIN(N:N))</f>
        <v>0.12195121951219512</v>
      </c>
      <c r="V899" s="37">
        <f>(Таблица2[[#This Row],[Число нарушений кредитных договоров]]-MIN(O:O))/(MAX(O:O)-MIN(O:O))</f>
        <v>0.14285714285714285</v>
      </c>
      <c r="W899" s="37">
        <f>((Таблица2[[#This Row],[Размер кредита]]-AVERAGE(D:D)))/STDEV(D:D)</f>
        <v>-0.51476379195440314</v>
      </c>
      <c r="X899" s="37">
        <f>((Таблица2[[#This Row],[Годовой доход]]-AVERAGE(G:G)))/STDEV(G:G)</f>
        <v>-1.0114819047849568</v>
      </c>
      <c r="Y899" s="38">
        <f>(Таблица2[[#This Row],[Годовой доход]]-AVERAGE(G:G))/STDEV(G:G)</f>
        <v>-1.0114819047849568</v>
      </c>
      <c r="Z899" s="38">
        <f>(Таблица2[[#This Row],[Текущий баланс кредитов]]-AVERAGE(P:P))/STDEV(P:P)</f>
        <v>-0.42056497479822708</v>
      </c>
      <c r="AA899" s="38">
        <f>(Таблица2[[#This Row],[Максимальный выданный кредит]]-AVERAGE(Q:Q))/STDEV(Q:Q)</f>
        <v>-0.12320944185017448</v>
      </c>
    </row>
    <row r="900" spans="1:27" x14ac:dyDescent="0.2">
      <c r="A900" s="8">
        <v>1339</v>
      </c>
      <c r="B900" s="8" t="s">
        <v>1207</v>
      </c>
      <c r="C900" s="8" t="s">
        <v>16</v>
      </c>
      <c r="D900" s="21">
        <v>543466</v>
      </c>
      <c r="E900" s="8" t="s">
        <v>17</v>
      </c>
      <c r="F900" s="8">
        <v>748</v>
      </c>
      <c r="G900" s="22">
        <v>1163978</v>
      </c>
      <c r="H900" s="8" t="s">
        <v>22</v>
      </c>
      <c r="I900" s="8" t="s">
        <v>19</v>
      </c>
      <c r="J900" s="8" t="s">
        <v>23</v>
      </c>
      <c r="K900" s="23">
        <v>10572.93</v>
      </c>
      <c r="L900">
        <v>14</v>
      </c>
      <c r="M900" s="8"/>
      <c r="N900" s="8">
        <v>9</v>
      </c>
      <c r="O900" s="8">
        <v>0</v>
      </c>
      <c r="P900" s="8">
        <v>197657</v>
      </c>
      <c r="Q900" s="8">
        <v>908182</v>
      </c>
      <c r="R900" s="8">
        <f>(Таблица2[[#This Row],[Кредитный рейтинг]]-MIN(F:F))/(MAX(F:F)-MIN(F:F))</f>
        <v>0.98181818181818181</v>
      </c>
      <c r="S900">
        <f>(Таблица2[[#This Row],[Срок кредитной истории (лет)]]-MIN(L:L))/(MAX(L:L)-MIN(L:L))</f>
        <v>0.20833333333333331</v>
      </c>
      <c r="T900" s="8">
        <f>(Таблица2[[#This Row],[Срок с последнего нарушения кредитного договора (мес.)]]-MIN(M:M))/(MAX(M:M)-MIN(M:M))</f>
        <v>0</v>
      </c>
      <c r="U900">
        <f>(Таблица2[[#This Row],[Количество кредитных карт]]-MIN(N:N))/(MAX(N:N)-MIN(N:N))</f>
        <v>0.17073170731707318</v>
      </c>
      <c r="V900" s="37">
        <f>(Таблица2[[#This Row],[Число нарушений кредитных договоров]]-MIN(O:O))/(MAX(O:O)-MIN(O:O))</f>
        <v>0</v>
      </c>
      <c r="W900" s="37">
        <f>((Таблица2[[#This Row],[Размер кредита]]-AVERAGE(D:D)))/STDEV(D:D)</f>
        <v>1.2436298453549772</v>
      </c>
      <c r="X900" s="37">
        <f>((Таблица2[[#This Row],[Годовой доход]]-AVERAGE(G:G)))/STDEV(G:G)</f>
        <v>-0.22929566706077892</v>
      </c>
      <c r="Y900" s="38">
        <f>(Таблица2[[#This Row],[Годовой доход]]-AVERAGE(G:G))/STDEV(G:G)</f>
        <v>-0.22929566706077892</v>
      </c>
      <c r="Z900" s="38">
        <f>(Таблица2[[#This Row],[Текущий баланс кредитов]]-AVERAGE(P:P))/STDEV(P:P)</f>
        <v>-0.25395037981964125</v>
      </c>
      <c r="AA900" s="38">
        <f>(Таблица2[[#This Row],[Максимальный выданный кредит]]-AVERAGE(Q:Q))/STDEV(Q:Q)</f>
        <v>5.0106332286564401E-2</v>
      </c>
    </row>
    <row r="901" spans="1:27" x14ac:dyDescent="0.2">
      <c r="A901" s="8">
        <v>1342</v>
      </c>
      <c r="B901" s="8" t="s">
        <v>1208</v>
      </c>
      <c r="C901" s="8" t="s">
        <v>34</v>
      </c>
      <c r="D901" s="21">
        <v>238854</v>
      </c>
      <c r="E901" s="8" t="s">
        <v>28</v>
      </c>
      <c r="F901" s="8">
        <v>703</v>
      </c>
      <c r="G901" s="22">
        <v>693861</v>
      </c>
      <c r="H901" s="8" t="s">
        <v>55</v>
      </c>
      <c r="I901" s="8" t="s">
        <v>32</v>
      </c>
      <c r="J901" s="8" t="s">
        <v>23</v>
      </c>
      <c r="K901" s="23">
        <v>16652.740000000002</v>
      </c>
      <c r="L901">
        <v>13.4</v>
      </c>
      <c r="M901" s="8">
        <v>39</v>
      </c>
      <c r="N901" s="8">
        <v>13</v>
      </c>
      <c r="O901" s="8">
        <v>0</v>
      </c>
      <c r="P901" s="8">
        <v>132240</v>
      </c>
      <c r="Q901" s="8">
        <v>293348</v>
      </c>
      <c r="R901" s="8">
        <f>(Таблица2[[#This Row],[Кредитный рейтинг]]-MIN(F:F))/(MAX(F:F)-MIN(F:F))</f>
        <v>0.70909090909090911</v>
      </c>
      <c r="S901">
        <f>(Таблица2[[#This Row],[Срок кредитной истории (лет)]]-MIN(L:L))/(MAX(L:L)-MIN(L:L))</f>
        <v>0.19517543859649122</v>
      </c>
      <c r="T901" s="8">
        <f>(Таблица2[[#This Row],[Срок с последнего нарушения кредитного договора (мес.)]]-MIN(M:M))/(MAX(M:M)-MIN(M:M))</f>
        <v>0.47560975609756095</v>
      </c>
      <c r="U901">
        <f>(Таблица2[[#This Row],[Количество кредитных карт]]-MIN(N:N))/(MAX(N:N)-MIN(N:N))</f>
        <v>0.26829268292682928</v>
      </c>
      <c r="V901" s="37">
        <f>(Таблица2[[#This Row],[Число нарушений кредитных договоров]]-MIN(O:O))/(MAX(O:O)-MIN(O:O))</f>
        <v>0</v>
      </c>
      <c r="W901" s="37">
        <f>((Таблица2[[#This Row],[Размер кредита]]-AVERAGE(D:D)))/STDEV(D:D)</f>
        <v>-0.38469534874518874</v>
      </c>
      <c r="X901" s="37">
        <f>((Таблица2[[#This Row],[Годовой доход]]-AVERAGE(G:G)))/STDEV(G:G)</f>
        <v>-0.79920744538197019</v>
      </c>
      <c r="Y901" s="38">
        <f>(Таблица2[[#This Row],[Годовой доход]]-AVERAGE(G:G))/STDEV(G:G)</f>
        <v>-0.79920744538197019</v>
      </c>
      <c r="Z901" s="38">
        <f>(Таблица2[[#This Row],[Текущий баланс кредитов]]-AVERAGE(P:P))/STDEV(P:P)</f>
        <v>-0.47646940639499846</v>
      </c>
      <c r="AA901" s="38">
        <f>(Таблица2[[#This Row],[Максимальный выданный кредит]]-AVERAGE(Q:Q))/STDEV(Q:Q)</f>
        <v>-0.10354345643946787</v>
      </c>
    </row>
    <row r="902" spans="1:27" x14ac:dyDescent="0.2">
      <c r="A902" s="7">
        <v>1344</v>
      </c>
      <c r="B902" s="7" t="s">
        <v>1209</v>
      </c>
      <c r="C902" s="7" t="s">
        <v>16</v>
      </c>
      <c r="D902" s="18">
        <v>352396</v>
      </c>
      <c r="E902" s="7" t="s">
        <v>17</v>
      </c>
      <c r="F902" s="7">
        <v>699</v>
      </c>
      <c r="G902" s="19">
        <v>1141254</v>
      </c>
      <c r="H902" s="7" t="s">
        <v>31</v>
      </c>
      <c r="I902" s="7" t="s">
        <v>32</v>
      </c>
      <c r="J902" s="7" t="s">
        <v>23</v>
      </c>
      <c r="K902" s="20">
        <v>19972.04</v>
      </c>
      <c r="L902">
        <v>21.1</v>
      </c>
      <c r="M902" s="7"/>
      <c r="N902" s="7">
        <v>5</v>
      </c>
      <c r="O902" s="7">
        <v>0</v>
      </c>
      <c r="P902" s="7">
        <v>530309</v>
      </c>
      <c r="Q902" s="7">
        <v>746988</v>
      </c>
      <c r="R902" s="8">
        <f>(Таблица2[[#This Row],[Кредитный рейтинг]]-MIN(F:F))/(MAX(F:F)-MIN(F:F))</f>
        <v>0.68484848484848482</v>
      </c>
      <c r="S902">
        <f>(Таблица2[[#This Row],[Срок кредитной истории (лет)]]-MIN(L:L))/(MAX(L:L)-MIN(L:L))</f>
        <v>0.36403508771929827</v>
      </c>
      <c r="T902" s="8">
        <f>(Таблица2[[#This Row],[Срок с последнего нарушения кредитного договора (мес.)]]-MIN(M:M))/(MAX(M:M)-MIN(M:M))</f>
        <v>0</v>
      </c>
      <c r="U902">
        <f>(Таблица2[[#This Row],[Количество кредитных карт]]-MIN(N:N))/(MAX(N:N)-MIN(N:N))</f>
        <v>7.3170731707317069E-2</v>
      </c>
      <c r="V902" s="37">
        <f>(Таблица2[[#This Row],[Число нарушений кредитных договоров]]-MIN(O:O))/(MAX(O:O)-MIN(O:O))</f>
        <v>0</v>
      </c>
      <c r="W902" s="37">
        <f>((Таблица2[[#This Row],[Размер кредита]]-AVERAGE(D:D)))/STDEV(D:D)</f>
        <v>0.22225151870757423</v>
      </c>
      <c r="X902" s="37">
        <f>((Таблица2[[#This Row],[Годовой доход]]-AVERAGE(G:G)))/STDEV(G:G)</f>
        <v>-0.25684343761698247</v>
      </c>
      <c r="Y902" s="38">
        <f>(Таблица2[[#This Row],[Годовой доход]]-AVERAGE(G:G))/STDEV(G:G)</f>
        <v>-0.25684343761698247</v>
      </c>
      <c r="Z902" s="38">
        <f>(Таблица2[[#This Row],[Текущий баланс кредитов]]-AVERAGE(P:P))/STDEV(P:P)</f>
        <v>0.87758116745928816</v>
      </c>
      <c r="AA902" s="38">
        <f>(Таблица2[[#This Row],[Максимальный выданный кредит]]-AVERAGE(Q:Q))/STDEV(Q:Q)</f>
        <v>9.8232249048905741E-3</v>
      </c>
    </row>
    <row r="903" spans="1:27" x14ac:dyDescent="0.2">
      <c r="A903" s="7">
        <v>1345</v>
      </c>
      <c r="B903" s="7" t="s">
        <v>1210</v>
      </c>
      <c r="C903" s="7" t="s">
        <v>16</v>
      </c>
      <c r="D903" s="18">
        <v>673464</v>
      </c>
      <c r="E903" s="7" t="s">
        <v>17</v>
      </c>
      <c r="F903" s="7">
        <v>739</v>
      </c>
      <c r="G903" s="19">
        <v>2617326</v>
      </c>
      <c r="H903" s="7" t="s">
        <v>22</v>
      </c>
      <c r="I903" s="7" t="s">
        <v>32</v>
      </c>
      <c r="J903" s="7" t="s">
        <v>23</v>
      </c>
      <c r="K903" s="20">
        <v>25737.02</v>
      </c>
      <c r="L903">
        <v>29.1</v>
      </c>
      <c r="M903" s="7"/>
      <c r="N903" s="7">
        <v>6</v>
      </c>
      <c r="O903" s="7">
        <v>0</v>
      </c>
      <c r="P903" s="7">
        <v>889162</v>
      </c>
      <c r="Q903" s="7">
        <v>1208394</v>
      </c>
      <c r="R903" s="8">
        <f>(Таблица2[[#This Row],[Кредитный рейтинг]]-MIN(F:F))/(MAX(F:F)-MIN(F:F))</f>
        <v>0.92727272727272725</v>
      </c>
      <c r="S903">
        <f>(Таблица2[[#This Row],[Срок кредитной истории (лет)]]-MIN(L:L))/(MAX(L:L)-MIN(L:L))</f>
        <v>0.53947368421052633</v>
      </c>
      <c r="T903" s="8">
        <f>(Таблица2[[#This Row],[Срок с последнего нарушения кредитного договора (мес.)]]-MIN(M:M))/(MAX(M:M)-MIN(M:M))</f>
        <v>0</v>
      </c>
      <c r="U903">
        <f>(Таблица2[[#This Row],[Количество кредитных карт]]-MIN(N:N))/(MAX(N:N)-MIN(N:N))</f>
        <v>9.7560975609756101E-2</v>
      </c>
      <c r="V903" s="37">
        <f>(Таблица2[[#This Row],[Число нарушений кредитных договоров]]-MIN(O:O))/(MAX(O:O)-MIN(O:O))</f>
        <v>0</v>
      </c>
      <c r="W903" s="37">
        <f>((Таблица2[[#This Row],[Размер кредита]]-AVERAGE(D:D)))/STDEV(D:D)</f>
        <v>1.9385434357014946</v>
      </c>
      <c r="X903" s="37">
        <f>((Таблица2[[#This Row],[Годовой доход]]-AVERAGE(G:G)))/STDEV(G:G)</f>
        <v>1.5325639193816314</v>
      </c>
      <c r="Y903" s="38">
        <f>(Таблица2[[#This Row],[Годовой доход]]-AVERAGE(G:G))/STDEV(G:G)</f>
        <v>1.5325639193816314</v>
      </c>
      <c r="Z903" s="38">
        <f>(Таблица2[[#This Row],[Текущий баланс кредитов]]-AVERAGE(P:P))/STDEV(P:P)</f>
        <v>2.0982366582896024</v>
      </c>
      <c r="AA903" s="38">
        <f>(Таблица2[[#This Row],[Максимальный выданный кредит]]-AVERAGE(Q:Q))/STDEV(Q:Q)</f>
        <v>0.12513066466411607</v>
      </c>
    </row>
    <row r="904" spans="1:27" x14ac:dyDescent="0.2">
      <c r="A904" s="8">
        <v>1346</v>
      </c>
      <c r="B904" s="8" t="s">
        <v>1211</v>
      </c>
      <c r="C904" s="8" t="s">
        <v>16</v>
      </c>
      <c r="D904" s="21">
        <v>257444</v>
      </c>
      <c r="E904" s="8" t="s">
        <v>17</v>
      </c>
      <c r="F904" s="8">
        <v>739</v>
      </c>
      <c r="G904" s="22">
        <v>1037609</v>
      </c>
      <c r="H904" s="8" t="s">
        <v>22</v>
      </c>
      <c r="I904" s="8" t="s">
        <v>19</v>
      </c>
      <c r="J904" s="8" t="s">
        <v>23</v>
      </c>
      <c r="K904" s="23">
        <v>17985.400000000001</v>
      </c>
      <c r="L904">
        <v>16.899999999999999</v>
      </c>
      <c r="M904" s="8">
        <v>63</v>
      </c>
      <c r="N904" s="8">
        <v>9</v>
      </c>
      <c r="O904" s="8">
        <v>0</v>
      </c>
      <c r="P904" s="8">
        <v>191710</v>
      </c>
      <c r="Q904" s="8">
        <v>765468</v>
      </c>
      <c r="R904" s="8">
        <f>(Таблица2[[#This Row],[Кредитный рейтинг]]-MIN(F:F))/(MAX(F:F)-MIN(F:F))</f>
        <v>0.92727272727272725</v>
      </c>
      <c r="S904">
        <f>(Таблица2[[#This Row],[Срок кредитной истории (лет)]]-MIN(L:L))/(MAX(L:L)-MIN(L:L))</f>
        <v>0.27192982456140347</v>
      </c>
      <c r="T904" s="8">
        <f>(Таблица2[[#This Row],[Срок с последнего нарушения кредитного договора (мес.)]]-MIN(M:M))/(MAX(M:M)-MIN(M:M))</f>
        <v>0.76829268292682928</v>
      </c>
      <c r="U904">
        <f>(Таблица2[[#This Row],[Количество кредитных карт]]-MIN(N:N))/(MAX(N:N)-MIN(N:N))</f>
        <v>0.17073170731707318</v>
      </c>
      <c r="V904" s="37">
        <f>(Таблица2[[#This Row],[Число нарушений кредитных договоров]]-MIN(O:O))/(MAX(O:O)-MIN(O:O))</f>
        <v>0</v>
      </c>
      <c r="W904" s="37">
        <f>((Таблица2[[#This Row],[Размер кредита]]-AVERAGE(D:D)))/STDEV(D:D)</f>
        <v>-0.28532117649221744</v>
      </c>
      <c r="X904" s="37">
        <f>((Таблица2[[#This Row],[Годовой доход]]-AVERAGE(G:G)))/STDEV(G:G)</f>
        <v>-0.38248983258695773</v>
      </c>
      <c r="Y904" s="38">
        <f>(Таблица2[[#This Row],[Годовой доход]]-AVERAGE(G:G))/STDEV(G:G)</f>
        <v>-0.38248983258695773</v>
      </c>
      <c r="Z904" s="38">
        <f>(Таблица2[[#This Row],[Текущий баланс кредитов]]-AVERAGE(P:P))/STDEV(P:P)</f>
        <v>-0.27417938223558286</v>
      </c>
      <c r="AA904" s="38">
        <f>(Таблица2[[#This Row],[Максимальный выданный кредит]]-AVERAGE(Q:Q))/STDEV(Q:Q)</f>
        <v>1.4441460226387232E-2</v>
      </c>
    </row>
    <row r="905" spans="1:27" x14ac:dyDescent="0.2">
      <c r="A905" s="7">
        <v>1347</v>
      </c>
      <c r="B905" s="7" t="s">
        <v>1212</v>
      </c>
      <c r="C905" s="7" t="s">
        <v>16</v>
      </c>
      <c r="D905" s="18">
        <v>642246</v>
      </c>
      <c r="E905" s="7" t="s">
        <v>28</v>
      </c>
      <c r="F905" s="7">
        <v>691</v>
      </c>
      <c r="G905" s="19">
        <v>1207830</v>
      </c>
      <c r="H905" s="7" t="s">
        <v>79</v>
      </c>
      <c r="I905" s="7" t="s">
        <v>19</v>
      </c>
      <c r="J905" s="7" t="s">
        <v>20</v>
      </c>
      <c r="K905" s="20">
        <v>12581.42</v>
      </c>
      <c r="L905">
        <v>22.5</v>
      </c>
      <c r="M905" s="7"/>
      <c r="N905" s="7">
        <v>7</v>
      </c>
      <c r="O905" s="7">
        <v>0</v>
      </c>
      <c r="P905" s="7">
        <v>129276</v>
      </c>
      <c r="Q905" s="7">
        <v>645194</v>
      </c>
      <c r="R905" s="8">
        <f>(Таблица2[[#This Row],[Кредитный рейтинг]]-MIN(F:F))/(MAX(F:F)-MIN(F:F))</f>
        <v>0.63636363636363635</v>
      </c>
      <c r="S905">
        <f>(Таблица2[[#This Row],[Срок кредитной истории (лет)]]-MIN(L:L))/(MAX(L:L)-MIN(L:L))</f>
        <v>0.39473684210526316</v>
      </c>
      <c r="T905" s="8">
        <f>(Таблица2[[#This Row],[Срок с последнего нарушения кредитного договора (мес.)]]-MIN(M:M))/(MAX(M:M)-MIN(M:M))</f>
        <v>0</v>
      </c>
      <c r="U905">
        <f>(Таблица2[[#This Row],[Количество кредитных карт]]-MIN(N:N))/(MAX(N:N)-MIN(N:N))</f>
        <v>0.12195121951219512</v>
      </c>
      <c r="V905" s="37">
        <f>(Таблица2[[#This Row],[Число нарушений кредитных договоров]]-MIN(O:O))/(MAX(O:O)-MIN(O:O))</f>
        <v>0</v>
      </c>
      <c r="W905" s="37">
        <f>((Таблица2[[#This Row],[Размер кредита]]-AVERAGE(D:D)))/STDEV(D:D)</f>
        <v>1.771665387858931</v>
      </c>
      <c r="X905" s="37">
        <f>((Таблица2[[#This Row],[Годовой доход]]-AVERAGE(G:G)))/STDEV(G:G)</f>
        <v>-0.17613491919813862</v>
      </c>
      <c r="Y905" s="38">
        <f>(Таблица2[[#This Row],[Годовой доход]]-AVERAGE(G:G))/STDEV(G:G)</f>
        <v>-0.17613491919813862</v>
      </c>
      <c r="Z905" s="38">
        <f>(Таблица2[[#This Row],[Текущий баланс кредитов]]-AVERAGE(P:P))/STDEV(P:P)</f>
        <v>-0.48655159290262429</v>
      </c>
      <c r="AA905" s="38">
        <f>(Таблица2[[#This Row],[Максимальный выданный кредит]]-AVERAGE(Q:Q))/STDEV(Q:Q)</f>
        <v>-1.5615554657686853E-2</v>
      </c>
    </row>
    <row r="906" spans="1:27" x14ac:dyDescent="0.2">
      <c r="A906" s="8">
        <v>1348</v>
      </c>
      <c r="B906" s="8" t="s">
        <v>1213</v>
      </c>
      <c r="C906" s="8" t="s">
        <v>16</v>
      </c>
      <c r="D906" s="21">
        <v>112728</v>
      </c>
      <c r="E906" s="8" t="s">
        <v>17</v>
      </c>
      <c r="F906" s="8">
        <v>736</v>
      </c>
      <c r="G906" s="22">
        <v>584079</v>
      </c>
      <c r="H906" s="8" t="s">
        <v>31</v>
      </c>
      <c r="I906" s="8" t="s">
        <v>19</v>
      </c>
      <c r="J906" s="8" t="s">
        <v>23</v>
      </c>
      <c r="K906" s="23">
        <v>8031.11</v>
      </c>
      <c r="L906">
        <v>22.9</v>
      </c>
      <c r="M906" s="8"/>
      <c r="N906" s="8">
        <v>4</v>
      </c>
      <c r="O906" s="8">
        <v>1</v>
      </c>
      <c r="P906" s="8">
        <v>38893</v>
      </c>
      <c r="Q906" s="8">
        <v>281512</v>
      </c>
      <c r="R906" s="8">
        <f>(Таблица2[[#This Row],[Кредитный рейтинг]]-MIN(F:F))/(MAX(F:F)-MIN(F:F))</f>
        <v>0.90909090909090906</v>
      </c>
      <c r="S906">
        <f>(Таблица2[[#This Row],[Срок кредитной истории (лет)]]-MIN(L:L))/(MAX(L:L)-MIN(L:L))</f>
        <v>0.40350877192982454</v>
      </c>
      <c r="T906" s="8">
        <f>(Таблица2[[#This Row],[Срок с последнего нарушения кредитного договора (мес.)]]-MIN(M:M))/(MAX(M:M)-MIN(M:M))</f>
        <v>0</v>
      </c>
      <c r="U906">
        <f>(Таблица2[[#This Row],[Количество кредитных карт]]-MIN(N:N))/(MAX(N:N)-MIN(N:N))</f>
        <v>4.878048780487805E-2</v>
      </c>
      <c r="V906" s="37">
        <f>(Таблица2[[#This Row],[Число нарушений кредитных договоров]]-MIN(O:O))/(MAX(O:O)-MIN(O:O))</f>
        <v>0.14285714285714285</v>
      </c>
      <c r="W906" s="37">
        <f>((Таблица2[[#This Row],[Размер кредита]]-AVERAGE(D:D)))/STDEV(D:D)</f>
        <v>-1.0589108866461168</v>
      </c>
      <c r="X906" s="37">
        <f>((Таблица2[[#This Row],[Годовой доход]]-AVERAGE(G:G)))/STDEV(G:G)</f>
        <v>-0.93229358106235827</v>
      </c>
      <c r="Y906" s="38">
        <f>(Таблица2[[#This Row],[Годовой доход]]-AVERAGE(G:G))/STDEV(G:G)</f>
        <v>-0.93229358106235827</v>
      </c>
      <c r="Z906" s="38">
        <f>(Таблица2[[#This Row],[Текущий баланс кредитов]]-AVERAGE(P:P))/STDEV(P:P)</f>
        <v>-0.7939936519845221</v>
      </c>
      <c r="AA906" s="38">
        <f>(Таблица2[[#This Row],[Максимальный выданный кредит]]-AVERAGE(Q:Q))/STDEV(Q:Q)</f>
        <v>-0.10650132620490263</v>
      </c>
    </row>
    <row r="907" spans="1:27" x14ac:dyDescent="0.2">
      <c r="A907" s="8">
        <v>1349</v>
      </c>
      <c r="B907" s="8" t="s">
        <v>1214</v>
      </c>
      <c r="C907" s="8" t="s">
        <v>16</v>
      </c>
      <c r="D907" s="21">
        <v>237930</v>
      </c>
      <c r="E907" s="8" t="s">
        <v>28</v>
      </c>
      <c r="F907" s="8">
        <v>711</v>
      </c>
      <c r="G907" s="22">
        <v>1245374</v>
      </c>
      <c r="H907" s="8" t="s">
        <v>74</v>
      </c>
      <c r="I907" s="8" t="s">
        <v>19</v>
      </c>
      <c r="J907" s="8" t="s">
        <v>23</v>
      </c>
      <c r="K907" s="23">
        <v>30511.72</v>
      </c>
      <c r="L907">
        <v>6.5</v>
      </c>
      <c r="M907" s="8">
        <v>44</v>
      </c>
      <c r="N907" s="8">
        <v>11</v>
      </c>
      <c r="O907" s="8">
        <v>1</v>
      </c>
      <c r="P907" s="8">
        <v>145635</v>
      </c>
      <c r="Q907" s="8">
        <v>201938</v>
      </c>
      <c r="R907" s="8">
        <f>(Таблица2[[#This Row],[Кредитный рейтинг]]-MIN(F:F))/(MAX(F:F)-MIN(F:F))</f>
        <v>0.75757575757575757</v>
      </c>
      <c r="S907">
        <f>(Таблица2[[#This Row],[Срок кредитной истории (лет)]]-MIN(L:L))/(MAX(L:L)-MIN(L:L))</f>
        <v>4.3859649122807015E-2</v>
      </c>
      <c r="T907" s="8">
        <f>(Таблица2[[#This Row],[Срок с последнего нарушения кредитного договора (мес.)]]-MIN(M:M))/(MAX(M:M)-MIN(M:M))</f>
        <v>0.53658536585365857</v>
      </c>
      <c r="U907">
        <f>(Таблица2[[#This Row],[Количество кредитных карт]]-MIN(N:N))/(MAX(N:N)-MIN(N:N))</f>
        <v>0.21951219512195122</v>
      </c>
      <c r="V907" s="37">
        <f>(Таблица2[[#This Row],[Число нарушений кредитных договоров]]-MIN(O:O))/(MAX(O:O)-MIN(O:O))</f>
        <v>0.14285714285714285</v>
      </c>
      <c r="W907" s="37">
        <f>((Таблица2[[#This Row],[Размер кредита]]-AVERAGE(D:D)))/STDEV(D:D)</f>
        <v>-0.3896346567151589</v>
      </c>
      <c r="X907" s="37">
        <f>((Таблица2[[#This Row],[Годовой доход]]-AVERAGE(G:G)))/STDEV(G:G)</f>
        <v>-0.13062121132267185</v>
      </c>
      <c r="Y907" s="38">
        <f>(Таблица2[[#This Row],[Годовой доход]]-AVERAGE(G:G))/STDEV(G:G)</f>
        <v>-0.13062121132267185</v>
      </c>
      <c r="Z907" s="38">
        <f>(Таблица2[[#This Row],[Текущий баланс кредитов]]-AVERAGE(P:P))/STDEV(P:P)</f>
        <v>-0.43090567890861253</v>
      </c>
      <c r="AA907" s="38">
        <f>(Таблица2[[#This Row],[Максимальный выданный кредит]]-AVERAGE(Q:Q))/STDEV(Q:Q)</f>
        <v>-0.12638722758329957</v>
      </c>
    </row>
    <row r="908" spans="1:27" x14ac:dyDescent="0.2">
      <c r="A908" s="8">
        <v>1351</v>
      </c>
      <c r="B908" s="8" t="s">
        <v>1217</v>
      </c>
      <c r="C908" s="8" t="s">
        <v>16</v>
      </c>
      <c r="D908" s="21">
        <v>545842</v>
      </c>
      <c r="E908" s="8" t="s">
        <v>28</v>
      </c>
      <c r="F908" s="8">
        <v>676</v>
      </c>
      <c r="G908" s="22">
        <v>1123660</v>
      </c>
      <c r="H908" s="8" t="s">
        <v>49</v>
      </c>
      <c r="I908" s="8" t="s">
        <v>32</v>
      </c>
      <c r="J908" s="8" t="s">
        <v>23</v>
      </c>
      <c r="K908" s="23">
        <v>36331.800000000003</v>
      </c>
      <c r="L908">
        <v>17</v>
      </c>
      <c r="M908" s="8">
        <v>49</v>
      </c>
      <c r="N908" s="8">
        <v>20</v>
      </c>
      <c r="O908" s="8">
        <v>0</v>
      </c>
      <c r="P908" s="8">
        <v>445341</v>
      </c>
      <c r="Q908" s="8">
        <v>935858</v>
      </c>
      <c r="R908" s="8">
        <f>(Таблица2[[#This Row],[Кредитный рейтинг]]-MIN(F:F))/(MAX(F:F)-MIN(F:F))</f>
        <v>0.54545454545454541</v>
      </c>
      <c r="S908">
        <f>(Таблица2[[#This Row],[Срок кредитной истории (лет)]]-MIN(L:L))/(MAX(L:L)-MIN(L:L))</f>
        <v>0.27412280701754382</v>
      </c>
      <c r="T908" s="8">
        <f>(Таблица2[[#This Row],[Срок с последнего нарушения кредитного договора (мес.)]]-MIN(M:M))/(MAX(M:M)-MIN(M:M))</f>
        <v>0.59756097560975607</v>
      </c>
      <c r="U908">
        <f>(Таблица2[[#This Row],[Количество кредитных карт]]-MIN(N:N))/(MAX(N:N)-MIN(N:N))</f>
        <v>0.43902439024390244</v>
      </c>
      <c r="V908" s="37">
        <f>(Таблица2[[#This Row],[Число нарушений кредитных договоров]]-MIN(O:O))/(MAX(O:O)-MIN(O:O))</f>
        <v>0</v>
      </c>
      <c r="W908" s="37">
        <f>((Таблица2[[#This Row],[Размер кредита]]-AVERAGE(D:D)))/STDEV(D:D)</f>
        <v>1.2563309229920432</v>
      </c>
      <c r="X908" s="37">
        <f>((Таблица2[[#This Row],[Годовой доход]]-AVERAGE(G:G)))/STDEV(G:G)</f>
        <v>-0.27817222987036416</v>
      </c>
      <c r="Y908" s="38">
        <f>(Таблица2[[#This Row],[Годовой доход]]-AVERAGE(G:G))/STDEV(G:G)</f>
        <v>-0.27817222987036416</v>
      </c>
      <c r="Z908" s="38">
        <f>(Таблица2[[#This Row],[Текущий баланс кредитов]]-AVERAGE(P:P))/STDEV(P:P)</f>
        <v>0.58855848757401441</v>
      </c>
      <c r="AA908" s="38">
        <f>(Таблица2[[#This Row],[Максимальный выданный кредит]]-AVERAGE(Q:Q))/STDEV(Q:Q)</f>
        <v>5.7022689470424874E-2</v>
      </c>
    </row>
    <row r="909" spans="1:27" x14ac:dyDescent="0.2">
      <c r="A909" s="8">
        <v>1352</v>
      </c>
      <c r="B909" s="8" t="s">
        <v>1218</v>
      </c>
      <c r="C909" s="8" t="s">
        <v>16</v>
      </c>
      <c r="D909" s="21">
        <v>670758</v>
      </c>
      <c r="E909" s="8" t="s">
        <v>28</v>
      </c>
      <c r="F909" s="8">
        <v>665</v>
      </c>
      <c r="G909" s="22">
        <v>2124067</v>
      </c>
      <c r="H909" s="8"/>
      <c r="I909" s="8" t="s">
        <v>19</v>
      </c>
      <c r="J909" s="8" t="s">
        <v>78</v>
      </c>
      <c r="K909" s="23">
        <v>34693.24</v>
      </c>
      <c r="L909">
        <v>15</v>
      </c>
      <c r="M909" s="8">
        <v>49</v>
      </c>
      <c r="N909" s="8">
        <v>8</v>
      </c>
      <c r="O909" s="8">
        <v>0</v>
      </c>
      <c r="P909" s="8">
        <v>68989</v>
      </c>
      <c r="Q909" s="8">
        <v>272668</v>
      </c>
      <c r="R909" s="8">
        <f>(Таблица2[[#This Row],[Кредитный рейтинг]]-MIN(F:F))/(MAX(F:F)-MIN(F:F))</f>
        <v>0.47878787878787876</v>
      </c>
      <c r="S909">
        <f>(Таблица2[[#This Row],[Срок кредитной истории (лет)]]-MIN(L:L))/(MAX(L:L)-MIN(L:L))</f>
        <v>0.23026315789473684</v>
      </c>
      <c r="T909" s="8">
        <f>(Таблица2[[#This Row],[Срок с последнего нарушения кредитного договора (мес.)]]-MIN(M:M))/(MAX(M:M)-MIN(M:M))</f>
        <v>0.59756097560975607</v>
      </c>
      <c r="U909">
        <f>(Таблица2[[#This Row],[Количество кредитных карт]]-MIN(N:N))/(MAX(N:N)-MIN(N:N))</f>
        <v>0.14634146341463414</v>
      </c>
      <c r="V909" s="37">
        <f>(Таблица2[[#This Row],[Число нарушений кредитных договоров]]-MIN(O:O))/(MAX(O:O)-MIN(O:O))</f>
        <v>0</v>
      </c>
      <c r="W909" s="37">
        <f>((Таблица2[[#This Row],[Размер кредита]]-AVERAGE(D:D)))/STDEV(D:D)</f>
        <v>1.9240783195037248</v>
      </c>
      <c r="X909" s="37">
        <f>((Таблица2[[#This Row],[Годовой доход]]-AVERAGE(G:G)))/STDEV(G:G)</f>
        <v>0.93459763893882153</v>
      </c>
      <c r="Y909" s="38">
        <f>(Таблица2[[#This Row],[Годовой доход]]-AVERAGE(G:G))/STDEV(G:G)</f>
        <v>0.93459763893882153</v>
      </c>
      <c r="Z909" s="38">
        <f>(Таблица2[[#This Row],[Текущий баланс кредитов]]-AVERAGE(P:P))/STDEV(P:P)</f>
        <v>-0.69162068129170606</v>
      </c>
      <c r="AA909" s="38">
        <f>(Таблица2[[#This Row],[Максимальный выданный кредит]]-AVERAGE(Q:Q))/STDEV(Q:Q)</f>
        <v>-0.10871148168019032</v>
      </c>
    </row>
    <row r="910" spans="1:27" x14ac:dyDescent="0.2">
      <c r="A910" s="8">
        <v>1353</v>
      </c>
      <c r="B910" s="8" t="s">
        <v>1219</v>
      </c>
      <c r="C910" s="8" t="s">
        <v>34</v>
      </c>
      <c r="D910" s="21">
        <v>613668</v>
      </c>
      <c r="E910" s="8" t="s">
        <v>28</v>
      </c>
      <c r="F910" s="8">
        <v>738</v>
      </c>
      <c r="G910" s="22">
        <v>1608787</v>
      </c>
      <c r="H910" s="8" t="s">
        <v>18</v>
      </c>
      <c r="I910" s="8" t="s">
        <v>19</v>
      </c>
      <c r="J910" s="8" t="s">
        <v>23</v>
      </c>
      <c r="K910" s="23">
        <v>31384.77</v>
      </c>
      <c r="L910">
        <v>17.600000000000001</v>
      </c>
      <c r="M910" s="8"/>
      <c r="N910" s="8">
        <v>13</v>
      </c>
      <c r="O910" s="8">
        <v>0</v>
      </c>
      <c r="P910" s="8">
        <v>891708</v>
      </c>
      <c r="Q910" s="8">
        <v>2335982</v>
      </c>
      <c r="R910" s="8">
        <f>(Таблица2[[#This Row],[Кредитный рейтинг]]-MIN(F:F))/(MAX(F:F)-MIN(F:F))</f>
        <v>0.92121212121212126</v>
      </c>
      <c r="S910">
        <f>(Таблица2[[#This Row],[Срок кредитной истории (лет)]]-MIN(L:L))/(MAX(L:L)-MIN(L:L))</f>
        <v>0.28728070175438597</v>
      </c>
      <c r="T910" s="8">
        <f>(Таблица2[[#This Row],[Срок с последнего нарушения кредитного договора (мес.)]]-MIN(M:M))/(MAX(M:M)-MIN(M:M))</f>
        <v>0</v>
      </c>
      <c r="U910">
        <f>(Таблица2[[#This Row],[Количество кредитных карт]]-MIN(N:N))/(MAX(N:N)-MIN(N:N))</f>
        <v>0.26829268292682928</v>
      </c>
      <c r="V910" s="37">
        <f>(Таблица2[[#This Row],[Число нарушений кредитных договоров]]-MIN(O:O))/(MAX(O:O)-MIN(O:O))</f>
        <v>0</v>
      </c>
      <c r="W910" s="37">
        <f>((Таблица2[[#This Row],[Размер кредита]]-AVERAGE(D:D)))/STDEV(D:D)</f>
        <v>1.6188996485019964</v>
      </c>
      <c r="X910" s="37">
        <f>((Таблица2[[#This Row],[Годовой доход]]-AVERAGE(G:G)))/STDEV(G:G)</f>
        <v>0.30993581829982442</v>
      </c>
      <c r="Y910" s="38">
        <f>(Таблица2[[#This Row],[Годовой доход]]-AVERAGE(G:G))/STDEV(G:G)</f>
        <v>0.30993581829982442</v>
      </c>
      <c r="Z910" s="38">
        <f>(Таблица2[[#This Row],[Текущий баланс кредитов]]-AVERAGE(P:P))/STDEV(P:P)</f>
        <v>2.1068969979820502</v>
      </c>
      <c r="AA910" s="38">
        <f>(Таблица2[[#This Row],[Максимальный выданный кредит]]-AVERAGE(Q:Q))/STDEV(Q:Q)</f>
        <v>0.40691998986410383</v>
      </c>
    </row>
    <row r="911" spans="1:27" x14ac:dyDescent="0.2">
      <c r="A911" s="7">
        <v>1354</v>
      </c>
      <c r="B911" s="7" t="s">
        <v>1220</v>
      </c>
      <c r="C911" s="7" t="s">
        <v>16</v>
      </c>
      <c r="D911" s="18">
        <v>245278</v>
      </c>
      <c r="E911" s="7" t="s">
        <v>28</v>
      </c>
      <c r="F911" s="7">
        <v>683</v>
      </c>
      <c r="G911" s="19">
        <v>916009</v>
      </c>
      <c r="H911" s="7" t="s">
        <v>18</v>
      </c>
      <c r="I911" s="7" t="s">
        <v>19</v>
      </c>
      <c r="J911" s="7" t="s">
        <v>23</v>
      </c>
      <c r="K911" s="20">
        <v>15648.59</v>
      </c>
      <c r="L911">
        <v>9.5</v>
      </c>
      <c r="M911" s="7">
        <v>73</v>
      </c>
      <c r="N911" s="7">
        <v>7</v>
      </c>
      <c r="O911" s="7">
        <v>0</v>
      </c>
      <c r="P911" s="7">
        <v>75886</v>
      </c>
      <c r="Q911" s="7">
        <v>291962</v>
      </c>
      <c r="R911" s="8">
        <f>(Таблица2[[#This Row],[Кредитный рейтинг]]-MIN(F:F))/(MAX(F:F)-MIN(F:F))</f>
        <v>0.58787878787878789</v>
      </c>
      <c r="S911">
        <f>(Таблица2[[#This Row],[Срок кредитной истории (лет)]]-MIN(L:L))/(MAX(L:L)-MIN(L:L))</f>
        <v>0.10964912280701754</v>
      </c>
      <c r="T911" s="8">
        <f>(Таблица2[[#This Row],[Срок с последнего нарушения кредитного договора (мес.)]]-MIN(M:M))/(MAX(M:M)-MIN(M:M))</f>
        <v>0.8902439024390244</v>
      </c>
      <c r="U911">
        <f>(Таблица2[[#This Row],[Количество кредитных карт]]-MIN(N:N))/(MAX(N:N)-MIN(N:N))</f>
        <v>0.12195121951219512</v>
      </c>
      <c r="V911" s="37">
        <f>(Таблица2[[#This Row],[Число нарушений кредитных договоров]]-MIN(O:O))/(MAX(O:O)-MIN(O:O))</f>
        <v>0</v>
      </c>
      <c r="W911" s="37">
        <f>((Таблица2[[#This Row],[Размер кредита]]-AVERAGE(D:D)))/STDEV(D:D)</f>
        <v>-0.3503553980968247</v>
      </c>
      <c r="X911" s="37">
        <f>((Таблица2[[#This Row],[Годовой доход]]-AVERAGE(G:G)))/STDEV(G:G)</f>
        <v>-0.52990265161680961</v>
      </c>
      <c r="Y911" s="38">
        <f>(Таблица2[[#This Row],[Годовой доход]]-AVERAGE(G:G))/STDEV(G:G)</f>
        <v>-0.52990265161680961</v>
      </c>
      <c r="Z911" s="38">
        <f>(Таблица2[[#This Row],[Текущий баланс кредитов]]-AVERAGE(P:P))/STDEV(P:P)</f>
        <v>-0.66816020884126903</v>
      </c>
      <c r="AA911" s="38">
        <f>(Таблица2[[#This Row],[Максимальный выданный кредит]]-AVERAGE(Q:Q))/STDEV(Q:Q)</f>
        <v>-0.10388982408858012</v>
      </c>
    </row>
    <row r="912" spans="1:27" x14ac:dyDescent="0.2">
      <c r="A912" s="7">
        <v>1355</v>
      </c>
      <c r="B912" s="7" t="s">
        <v>1221</v>
      </c>
      <c r="C912" s="7" t="s">
        <v>16</v>
      </c>
      <c r="D912" s="18">
        <v>398222</v>
      </c>
      <c r="E912" s="7" t="s">
        <v>17</v>
      </c>
      <c r="F912" s="7">
        <v>719</v>
      </c>
      <c r="G912" s="19">
        <v>1108175</v>
      </c>
      <c r="H912" s="7" t="s">
        <v>22</v>
      </c>
      <c r="I912" s="7" t="s">
        <v>32</v>
      </c>
      <c r="J912" s="7" t="s">
        <v>23</v>
      </c>
      <c r="K912" s="20">
        <v>22440.52</v>
      </c>
      <c r="L912">
        <v>31</v>
      </c>
      <c r="M912" s="7">
        <v>22</v>
      </c>
      <c r="N912" s="7">
        <v>20</v>
      </c>
      <c r="O912" s="7">
        <v>0</v>
      </c>
      <c r="P912" s="7">
        <v>478154</v>
      </c>
      <c r="Q912" s="7">
        <v>1006654</v>
      </c>
      <c r="R912" s="8">
        <f>(Таблица2[[#This Row],[Кредитный рейтинг]]-MIN(F:F))/(MAX(F:F)-MIN(F:F))</f>
        <v>0.80606060606060603</v>
      </c>
      <c r="S912">
        <f>(Таблица2[[#This Row],[Срок кредитной истории (лет)]]-MIN(L:L))/(MAX(L:L)-MIN(L:L))</f>
        <v>0.58114035087719296</v>
      </c>
      <c r="T912" s="8">
        <f>(Таблица2[[#This Row],[Срок с последнего нарушения кредитного договора (мес.)]]-MIN(M:M))/(MAX(M:M)-MIN(M:M))</f>
        <v>0.26829268292682928</v>
      </c>
      <c r="U912">
        <f>(Таблица2[[#This Row],[Количество кредитных карт]]-MIN(N:N))/(MAX(N:N)-MIN(N:N))</f>
        <v>0.43902439024390244</v>
      </c>
      <c r="V912" s="37">
        <f>(Таблица2[[#This Row],[Число нарушений кредитных договоров]]-MIN(O:O))/(MAX(O:O)-MIN(O:O))</f>
        <v>0</v>
      </c>
      <c r="W912" s="37">
        <f>((Таблица2[[#This Row],[Размер кредита]]-AVERAGE(D:D)))/STDEV(D:D)</f>
        <v>0.46721767350395194</v>
      </c>
      <c r="X912" s="37">
        <f>((Таблица2[[#This Row],[Годовой доход]]-AVERAGE(G:G)))/STDEV(G:G)</f>
        <v>-0.29694433104369689</v>
      </c>
      <c r="Y912" s="38">
        <f>(Таблица2[[#This Row],[Годовой доход]]-AVERAGE(G:G))/STDEV(G:G)</f>
        <v>-0.29694433104369689</v>
      </c>
      <c r="Z912" s="38">
        <f>(Таблица2[[#This Row],[Текущий баланс кредитов]]-AVERAGE(P:P))/STDEV(P:P)</f>
        <v>0.70017346256548751</v>
      </c>
      <c r="AA912" s="38">
        <f>(Таблица2[[#This Row],[Максимальный выданный кредит]]-AVERAGE(Q:Q))/STDEV(Q:Q)</f>
        <v>7.471492907111088E-2</v>
      </c>
    </row>
    <row r="913" spans="1:27" x14ac:dyDescent="0.2">
      <c r="A913" s="8">
        <v>1356</v>
      </c>
      <c r="B913" s="8" t="s">
        <v>1222</v>
      </c>
      <c r="C913" s="8" t="s">
        <v>16</v>
      </c>
      <c r="D913" s="21">
        <v>153362</v>
      </c>
      <c r="E913" s="8" t="s">
        <v>17</v>
      </c>
      <c r="F913" s="8">
        <v>746</v>
      </c>
      <c r="G913" s="22">
        <v>1892210</v>
      </c>
      <c r="H913" s="8" t="s">
        <v>49</v>
      </c>
      <c r="I913" s="8" t="s">
        <v>19</v>
      </c>
      <c r="J913" s="8" t="s">
        <v>23</v>
      </c>
      <c r="K913" s="23">
        <v>19174.419999999998</v>
      </c>
      <c r="L913">
        <v>31.7</v>
      </c>
      <c r="M913" s="8">
        <v>18</v>
      </c>
      <c r="N913" s="8">
        <v>8</v>
      </c>
      <c r="O913" s="8">
        <v>0</v>
      </c>
      <c r="P913" s="8">
        <v>468806</v>
      </c>
      <c r="Q913" s="8">
        <v>714252</v>
      </c>
      <c r="R913" s="8">
        <f>(Таблица2[[#This Row],[Кредитный рейтинг]]-MIN(F:F))/(MAX(F:F)-MIN(F:F))</f>
        <v>0.96969696969696972</v>
      </c>
      <c r="S913">
        <f>(Таблица2[[#This Row],[Срок кредитной истории (лет)]]-MIN(L:L))/(MAX(L:L)-MIN(L:L))</f>
        <v>0.59649122807017541</v>
      </c>
      <c r="T913" s="8">
        <f>(Таблица2[[#This Row],[Срок с последнего нарушения кредитного договора (мес.)]]-MIN(M:M))/(MAX(M:M)-MIN(M:M))</f>
        <v>0.21951219512195122</v>
      </c>
      <c r="U913">
        <f>(Таблица2[[#This Row],[Количество кредитных карт]]-MIN(N:N))/(MAX(N:N)-MIN(N:N))</f>
        <v>0.14634146341463414</v>
      </c>
      <c r="V913" s="37">
        <f>(Таблица2[[#This Row],[Число нарушений кредитных договоров]]-MIN(O:O))/(MAX(O:O)-MIN(O:O))</f>
        <v>0</v>
      </c>
      <c r="W913" s="37">
        <f>((Таблица2[[#This Row],[Размер кредита]]-AVERAGE(D:D)))/STDEV(D:D)</f>
        <v>-0.84169893853814293</v>
      </c>
      <c r="X913" s="37">
        <f>((Таблица2[[#This Row],[Годовой доход]]-AVERAGE(G:G)))/STDEV(G:G)</f>
        <v>0.65352285290424628</v>
      </c>
      <c r="Y913" s="38">
        <f>(Таблица2[[#This Row],[Годовой доход]]-AVERAGE(G:G))/STDEV(G:G)</f>
        <v>0.65352285290424628</v>
      </c>
      <c r="Z913" s="38">
        <f>(Таблица2[[#This Row],[Текущий баланс кредитов]]-AVERAGE(P:P))/STDEV(P:P)</f>
        <v>0.66837579742605224</v>
      </c>
      <c r="AA913" s="38">
        <f>(Таблица2[[#This Row],[Максимальный выданный кредит]]-AVERAGE(Q:Q))/STDEV(Q:Q)</f>
        <v>1.6423509068107787E-3</v>
      </c>
    </row>
    <row r="914" spans="1:27" x14ac:dyDescent="0.2">
      <c r="A914" s="7">
        <v>1357</v>
      </c>
      <c r="B914" s="7" t="s">
        <v>1223</v>
      </c>
      <c r="C914" s="7" t="s">
        <v>16</v>
      </c>
      <c r="D914" s="18">
        <v>85954</v>
      </c>
      <c r="E914" s="7" t="s">
        <v>17</v>
      </c>
      <c r="F914" s="7">
        <v>718</v>
      </c>
      <c r="G914" s="19">
        <v>556719</v>
      </c>
      <c r="H914" s="7" t="s">
        <v>29</v>
      </c>
      <c r="I914" s="7" t="s">
        <v>32</v>
      </c>
      <c r="J914" s="7" t="s">
        <v>23</v>
      </c>
      <c r="K914" s="20">
        <v>1874.35</v>
      </c>
      <c r="L914">
        <v>4.9000000000000004</v>
      </c>
      <c r="M914" s="7"/>
      <c r="N914" s="7">
        <v>4</v>
      </c>
      <c r="O914" s="7">
        <v>0</v>
      </c>
      <c r="P914" s="7">
        <v>73131</v>
      </c>
      <c r="Q914" s="7">
        <v>193336</v>
      </c>
      <c r="R914" s="8">
        <f>(Таблица2[[#This Row],[Кредитный рейтинг]]-MIN(F:F))/(MAX(F:F)-MIN(F:F))</f>
        <v>0.8</v>
      </c>
      <c r="S914">
        <f>(Таблица2[[#This Row],[Срок кредитной истории (лет)]]-MIN(L:L))/(MAX(L:L)-MIN(L:L))</f>
        <v>8.7719298245614117E-3</v>
      </c>
      <c r="T914" s="8">
        <f>(Таблица2[[#This Row],[Срок с последнего нарушения кредитного договора (мес.)]]-MIN(M:M))/(MAX(M:M)-MIN(M:M))</f>
        <v>0</v>
      </c>
      <c r="U914">
        <f>(Таблица2[[#This Row],[Количество кредитных карт]]-MIN(N:N))/(MAX(N:N)-MIN(N:N))</f>
        <v>4.878048780487805E-2</v>
      </c>
      <c r="V914" s="37">
        <f>(Таблица2[[#This Row],[Число нарушений кредитных договоров]]-MIN(O:O))/(MAX(O:O)-MIN(O:O))</f>
        <v>0</v>
      </c>
      <c r="W914" s="37">
        <f>((Таблица2[[#This Row],[Размер кредита]]-AVERAGE(D:D)))/STDEV(D:D)</f>
        <v>-1.2020332152045381</v>
      </c>
      <c r="X914" s="37">
        <f>((Таблица2[[#This Row],[Годовой доход]]-AVERAGE(G:G)))/STDEV(G:G)</f>
        <v>-0.96546146534407495</v>
      </c>
      <c r="Y914" s="38">
        <f>(Таблица2[[#This Row],[Годовой доход]]-AVERAGE(G:G))/STDEV(G:G)</f>
        <v>-0.96546146534407495</v>
      </c>
      <c r="Z914" s="38">
        <f>(Таблица2[[#This Row],[Текущий баланс кредитов]]-AVERAGE(P:P))/STDEV(P:P)</f>
        <v>-0.67753147194130581</v>
      </c>
      <c r="AA914" s="38">
        <f>(Таблица2[[#This Row],[Максимальный выданный кредит]]-AVERAGE(Q:Q))/STDEV(Q:Q)</f>
        <v>-0.1285369061674724</v>
      </c>
    </row>
    <row r="915" spans="1:27" x14ac:dyDescent="0.2">
      <c r="A915" s="8">
        <v>1358</v>
      </c>
      <c r="B915" s="8" t="s">
        <v>1224</v>
      </c>
      <c r="C915" s="8" t="s">
        <v>34</v>
      </c>
      <c r="D915" s="21">
        <v>308858</v>
      </c>
      <c r="E915" s="8" t="s">
        <v>28</v>
      </c>
      <c r="F915" s="8">
        <v>733</v>
      </c>
      <c r="G915" s="22">
        <v>1095559</v>
      </c>
      <c r="H915" s="8" t="s">
        <v>22</v>
      </c>
      <c r="I915" s="8" t="s">
        <v>19</v>
      </c>
      <c r="J915" s="8" t="s">
        <v>23</v>
      </c>
      <c r="K915" s="23">
        <v>11868.54</v>
      </c>
      <c r="L915">
        <v>16</v>
      </c>
      <c r="M915" s="8"/>
      <c r="N915" s="8">
        <v>4</v>
      </c>
      <c r="O915" s="8">
        <v>0</v>
      </c>
      <c r="P915" s="8">
        <v>1995</v>
      </c>
      <c r="Q915" s="8">
        <v>289564</v>
      </c>
      <c r="R915" s="8">
        <f>(Таблица2[[#This Row],[Кредитный рейтинг]]-MIN(F:F))/(MAX(F:F)-MIN(F:F))</f>
        <v>0.89090909090909087</v>
      </c>
      <c r="S915">
        <f>(Таблица2[[#This Row],[Срок кредитной истории (лет)]]-MIN(L:L))/(MAX(L:L)-MIN(L:L))</f>
        <v>0.25219298245614036</v>
      </c>
      <c r="T915" s="8">
        <f>(Таблица2[[#This Row],[Срок с последнего нарушения кредитного договора (мес.)]]-MIN(M:M))/(MAX(M:M)-MIN(M:M))</f>
        <v>0</v>
      </c>
      <c r="U915">
        <f>(Таблица2[[#This Row],[Количество кредитных карт]]-MIN(N:N))/(MAX(N:N)-MIN(N:N))</f>
        <v>4.878048780487805E-2</v>
      </c>
      <c r="V915" s="37">
        <f>(Таблица2[[#This Row],[Число нарушений кредитных договоров]]-MIN(O:O))/(MAX(O:O)-MIN(O:O))</f>
        <v>0</v>
      </c>
      <c r="W915" s="37">
        <f>((Таблица2[[#This Row],[Размер кредита]]-AVERAGE(D:D)))/STDEV(D:D)</f>
        <v>-1.0483968734591608E-2</v>
      </c>
      <c r="X915" s="37">
        <f>((Таблица2[[#This Row],[Годовой доход]]-AVERAGE(G:G)))/STDEV(G:G)</f>
        <v>-0.312238411018044</v>
      </c>
      <c r="Y915" s="38">
        <f>(Таблица2[[#This Row],[Годовой доход]]-AVERAGE(G:G))/STDEV(G:G)</f>
        <v>-0.312238411018044</v>
      </c>
      <c r="Z915" s="38">
        <f>(Таблица2[[#This Row],[Текущий баланс кредитов]]-AVERAGE(P:P))/STDEV(P:P)</f>
        <v>-0.91950394812432568</v>
      </c>
      <c r="AA915" s="38">
        <f>(Таблица2[[#This Row],[Максимальный выданный кредит]]-AVERAGE(Q:Q))/STDEV(Q:Q)</f>
        <v>-0.10448909510053624</v>
      </c>
    </row>
    <row r="916" spans="1:27" x14ac:dyDescent="0.2">
      <c r="A916" s="7">
        <v>1360</v>
      </c>
      <c r="B916" s="7" t="s">
        <v>1225</v>
      </c>
      <c r="C916" s="7" t="s">
        <v>34</v>
      </c>
      <c r="D916" s="18">
        <v>718916</v>
      </c>
      <c r="E916" s="7" t="s">
        <v>28</v>
      </c>
      <c r="F916" s="7">
        <v>697</v>
      </c>
      <c r="G916" s="19">
        <v>2522364</v>
      </c>
      <c r="H916" s="7" t="s">
        <v>37</v>
      </c>
      <c r="I916" s="7" t="s">
        <v>25</v>
      </c>
      <c r="J916" s="7" t="s">
        <v>23</v>
      </c>
      <c r="K916" s="20">
        <v>8092.48</v>
      </c>
      <c r="L916">
        <v>10.6</v>
      </c>
      <c r="M916" s="7"/>
      <c r="N916" s="7">
        <v>8</v>
      </c>
      <c r="O916" s="7">
        <v>0</v>
      </c>
      <c r="P916" s="7">
        <v>87115</v>
      </c>
      <c r="Q916" s="7">
        <v>478082</v>
      </c>
      <c r="R916" s="8">
        <f>(Таблица2[[#This Row],[Кредитный рейтинг]]-MIN(F:F))/(MAX(F:F)-MIN(F:F))</f>
        <v>0.67272727272727273</v>
      </c>
      <c r="S916">
        <f>(Таблица2[[#This Row],[Срок кредитной истории (лет)]]-MIN(L:L))/(MAX(L:L)-MIN(L:L))</f>
        <v>0.1337719298245614</v>
      </c>
      <c r="T916" s="8">
        <f>(Таблица2[[#This Row],[Срок с последнего нарушения кредитного договора (мес.)]]-MIN(M:M))/(MAX(M:M)-MIN(M:M))</f>
        <v>0</v>
      </c>
      <c r="U916">
        <f>(Таблица2[[#This Row],[Количество кредитных карт]]-MIN(N:N))/(MAX(N:N)-MIN(N:N))</f>
        <v>0.14634146341463414</v>
      </c>
      <c r="V916" s="37">
        <f>(Таблица2[[#This Row],[Число нарушений кредитных договоров]]-MIN(O:O))/(MAX(O:O)-MIN(O:O))</f>
        <v>0</v>
      </c>
      <c r="W916" s="37">
        <f>((Таблица2[[#This Row],[Размер кредита]]-AVERAGE(D:D)))/STDEV(D:D)</f>
        <v>2.1815103467957413</v>
      </c>
      <c r="X916" s="37">
        <f>((Таблица2[[#This Row],[Годовой доход]]-AVERAGE(G:G)))/STDEV(G:G)</f>
        <v>1.4174437210205066</v>
      </c>
      <c r="Y916" s="38">
        <f>(Таблица2[[#This Row],[Годовой доход]]-AVERAGE(G:G))/STDEV(G:G)</f>
        <v>1.4174437210205066</v>
      </c>
      <c r="Z916" s="38">
        <f>(Таблица2[[#This Row],[Текущий баланс кредитов]]-AVERAGE(P:P))/STDEV(P:P)</f>
        <v>-0.62996423303353266</v>
      </c>
      <c r="AA916" s="38">
        <f>(Таблица2[[#This Row],[Максимальный выданный кредит]]-AVERAGE(Q:Q))/STDEV(Q:Q)</f>
        <v>-5.7377596922078063E-2</v>
      </c>
    </row>
    <row r="917" spans="1:27" x14ac:dyDescent="0.2">
      <c r="A917" s="7">
        <v>1363</v>
      </c>
      <c r="B917" s="7" t="s">
        <v>1226</v>
      </c>
      <c r="C917" s="7" t="s">
        <v>34</v>
      </c>
      <c r="D917" s="18">
        <v>261052</v>
      </c>
      <c r="E917" s="7" t="s">
        <v>17</v>
      </c>
      <c r="F917" s="7">
        <v>747</v>
      </c>
      <c r="G917" s="19">
        <v>2160528</v>
      </c>
      <c r="H917" s="7" t="s">
        <v>53</v>
      </c>
      <c r="I917" s="7" t="s">
        <v>32</v>
      </c>
      <c r="J917" s="7" t="s">
        <v>23</v>
      </c>
      <c r="K917" s="20">
        <v>24305.94</v>
      </c>
      <c r="L917">
        <v>20.399999999999999</v>
      </c>
      <c r="M917" s="7">
        <v>50</v>
      </c>
      <c r="N917" s="7">
        <v>23</v>
      </c>
      <c r="O917" s="7">
        <v>0</v>
      </c>
      <c r="P917" s="7">
        <v>160265</v>
      </c>
      <c r="Q917" s="7">
        <v>751322</v>
      </c>
      <c r="R917" s="8">
        <f>(Таблица2[[#This Row],[Кредитный рейтинг]]-MIN(F:F))/(MAX(F:F)-MIN(F:F))</f>
        <v>0.97575757575757571</v>
      </c>
      <c r="S917">
        <f>(Таблица2[[#This Row],[Срок кредитной истории (лет)]]-MIN(L:L))/(MAX(L:L)-MIN(L:L))</f>
        <v>0.34868421052631576</v>
      </c>
      <c r="T917" s="8">
        <f>(Таблица2[[#This Row],[Срок с последнего нарушения кредитного договора (мес.)]]-MIN(M:M))/(MAX(M:M)-MIN(M:M))</f>
        <v>0.6097560975609756</v>
      </c>
      <c r="U917">
        <f>(Таблица2[[#This Row],[Количество кредитных карт]]-MIN(N:N))/(MAX(N:N)-MIN(N:N))</f>
        <v>0.51219512195121952</v>
      </c>
      <c r="V917" s="37">
        <f>(Таблица2[[#This Row],[Число нарушений кредитных договоров]]-MIN(O:O))/(MAX(O:O)-MIN(O:O))</f>
        <v>0</v>
      </c>
      <c r="W917" s="37">
        <f>((Таблица2[[#This Row],[Размер кредита]]-AVERAGE(D:D)))/STDEV(D:D)</f>
        <v>-0.26603435489519106</v>
      </c>
      <c r="X917" s="37">
        <f>((Таблица2[[#This Row],[Годовой доход]]-AVERAGE(G:G)))/STDEV(G:G)</f>
        <v>0.9787984513948037</v>
      </c>
      <c r="Y917" s="38">
        <f>(Таблица2[[#This Row],[Годовой доход]]-AVERAGE(G:G))/STDEV(G:G)</f>
        <v>0.9787984513948037</v>
      </c>
      <c r="Z917" s="38">
        <f>(Таблица2[[#This Row],[Текущий баланс кредитов]]-AVERAGE(P:P))/STDEV(P:P)</f>
        <v>-0.3811410403773825</v>
      </c>
      <c r="AA917" s="38">
        <f>(Таблица2[[#This Row],[Максимальный выданный кредит]]-AVERAGE(Q:Q))/STDEV(Q:Q)</f>
        <v>1.0906311045765385E-2</v>
      </c>
    </row>
    <row r="918" spans="1:27" x14ac:dyDescent="0.2">
      <c r="A918" s="8">
        <v>1365</v>
      </c>
      <c r="B918" s="8" t="s">
        <v>1227</v>
      </c>
      <c r="C918" s="8" t="s">
        <v>16</v>
      </c>
      <c r="D918" s="21">
        <v>138534</v>
      </c>
      <c r="E918" s="8" t="s">
        <v>17</v>
      </c>
      <c r="F918" s="8">
        <v>703</v>
      </c>
      <c r="G918" s="22">
        <v>1215126</v>
      </c>
      <c r="H918" s="8" t="s">
        <v>42</v>
      </c>
      <c r="I918" s="8" t="s">
        <v>19</v>
      </c>
      <c r="J918" s="8" t="s">
        <v>23</v>
      </c>
      <c r="K918" s="23">
        <v>13568.66</v>
      </c>
      <c r="L918">
        <v>14.2</v>
      </c>
      <c r="M918" s="8">
        <v>47</v>
      </c>
      <c r="N918" s="8">
        <v>6</v>
      </c>
      <c r="O918" s="8">
        <v>0</v>
      </c>
      <c r="P918" s="8">
        <v>47500</v>
      </c>
      <c r="Q918" s="8">
        <v>56298</v>
      </c>
      <c r="R918" s="8">
        <f>(Таблица2[[#This Row],[Кредитный рейтинг]]-MIN(F:F))/(MAX(F:F)-MIN(F:F))</f>
        <v>0.70909090909090911</v>
      </c>
      <c r="S918">
        <f>(Таблица2[[#This Row],[Срок кредитной истории (лет)]]-MIN(L:L))/(MAX(L:L)-MIN(L:L))</f>
        <v>0.212719298245614</v>
      </c>
      <c r="T918" s="8">
        <f>(Таблица2[[#This Row],[Срок с последнего нарушения кредитного договора (мес.)]]-MIN(M:M))/(MAX(M:M)-MIN(M:M))</f>
        <v>0.57317073170731703</v>
      </c>
      <c r="U918">
        <f>(Таблица2[[#This Row],[Количество кредитных карт]]-MIN(N:N))/(MAX(N:N)-MIN(N:N))</f>
        <v>9.7560975609756101E-2</v>
      </c>
      <c r="V918" s="37">
        <f>(Таблица2[[#This Row],[Число нарушений кредитных договоров]]-MIN(O:O))/(MAX(O:O)-MIN(O:O))</f>
        <v>0</v>
      </c>
      <c r="W918" s="37">
        <f>((Таблица2[[#This Row],[Размер кредита]]-AVERAGE(D:D)))/STDEV(D:D)</f>
        <v>-0.92096307119909282</v>
      </c>
      <c r="X918" s="37">
        <f>((Таблица2[[#This Row],[Годовой доход]]-AVERAGE(G:G)))/STDEV(G:G)</f>
        <v>-0.16729015005634751</v>
      </c>
      <c r="Y918" s="38">
        <f>(Таблица2[[#This Row],[Годовой доход]]-AVERAGE(G:G))/STDEV(G:G)</f>
        <v>-0.16729015005634751</v>
      </c>
      <c r="Z918" s="38">
        <f>(Таблица2[[#This Row],[Текущий баланс кредитов]]-AVERAGE(P:P))/STDEV(P:P)</f>
        <v>-0.76471653347199331</v>
      </c>
      <c r="AA918" s="38">
        <f>(Таблица2[[#This Row],[Максимальный выданный кредит]]-AVERAGE(Q:Q))/STDEV(Q:Q)</f>
        <v>-0.16278332023604702</v>
      </c>
    </row>
    <row r="919" spans="1:27" x14ac:dyDescent="0.2">
      <c r="A919" s="8">
        <v>1367</v>
      </c>
      <c r="B919" s="8" t="s">
        <v>1228</v>
      </c>
      <c r="C919" s="8" t="s">
        <v>16</v>
      </c>
      <c r="D919" s="21">
        <v>217470</v>
      </c>
      <c r="E919" s="8" t="s">
        <v>17</v>
      </c>
      <c r="F919" s="8">
        <v>747</v>
      </c>
      <c r="G919" s="22">
        <v>1877219</v>
      </c>
      <c r="H919" s="8" t="s">
        <v>22</v>
      </c>
      <c r="I919" s="8" t="s">
        <v>19</v>
      </c>
      <c r="J919" s="8" t="s">
        <v>23</v>
      </c>
      <c r="K919" s="23">
        <v>12201.99</v>
      </c>
      <c r="L919">
        <v>30</v>
      </c>
      <c r="M919" s="8">
        <v>12</v>
      </c>
      <c r="N919" s="8">
        <v>22</v>
      </c>
      <c r="O919" s="8">
        <v>0</v>
      </c>
      <c r="P919" s="8">
        <v>407968</v>
      </c>
      <c r="Q919" s="8">
        <v>1769240</v>
      </c>
      <c r="R919" s="8">
        <f>(Таблица2[[#This Row],[Кредитный рейтинг]]-MIN(F:F))/(MAX(F:F)-MIN(F:F))</f>
        <v>0.97575757575757571</v>
      </c>
      <c r="S919">
        <f>(Таблица2[[#This Row],[Срок кредитной истории (лет)]]-MIN(L:L))/(MAX(L:L)-MIN(L:L))</f>
        <v>0.55921052631578949</v>
      </c>
      <c r="T919" s="8">
        <f>(Таблица2[[#This Row],[Срок с последнего нарушения кредитного договора (мес.)]]-MIN(M:M))/(MAX(M:M)-MIN(M:M))</f>
        <v>0.14634146341463414</v>
      </c>
      <c r="U919">
        <f>(Таблица2[[#This Row],[Количество кредитных карт]]-MIN(N:N))/(MAX(N:N)-MIN(N:N))</f>
        <v>0.48780487804878048</v>
      </c>
      <c r="V919" s="37">
        <f>(Таблица2[[#This Row],[Число нарушений кредитных договоров]]-MIN(O:O))/(MAX(O:O)-MIN(O:O))</f>
        <v>0</v>
      </c>
      <c r="W919" s="37">
        <f>((Таблица2[[#This Row],[Размер кредита]]-AVERAGE(D:D)))/STDEV(D:D)</f>
        <v>-0.4990050474787841</v>
      </c>
      <c r="X919" s="37">
        <f>((Таблица2[[#This Row],[Годовой доход]]-AVERAGE(G:G)))/STDEV(G:G)</f>
        <v>0.63534961630822229</v>
      </c>
      <c r="Y919" s="38">
        <f>(Таблица2[[#This Row],[Годовой доход]]-AVERAGE(G:G))/STDEV(G:G)</f>
        <v>0.63534961630822229</v>
      </c>
      <c r="Z919" s="38">
        <f>(Таблица2[[#This Row],[Текущий баланс кредитов]]-AVERAGE(P:P))/STDEV(P:P)</f>
        <v>0.46143245641696312</v>
      </c>
      <c r="AA919" s="38">
        <f>(Таблица2[[#This Row],[Максимальный выданный кредит]]-AVERAGE(Q:Q))/STDEV(Q:Q)</f>
        <v>0.26528860877234733</v>
      </c>
    </row>
    <row r="920" spans="1:27" x14ac:dyDescent="0.2">
      <c r="A920" s="8">
        <v>1368</v>
      </c>
      <c r="B920" s="8" t="s">
        <v>1229</v>
      </c>
      <c r="C920" s="8" t="s">
        <v>34</v>
      </c>
      <c r="D920" s="21">
        <v>644094</v>
      </c>
      <c r="E920" s="8" t="s">
        <v>17</v>
      </c>
      <c r="F920" s="8">
        <v>734</v>
      </c>
      <c r="G920" s="22">
        <v>2225052</v>
      </c>
      <c r="H920" s="8" t="s">
        <v>29</v>
      </c>
      <c r="I920" s="8" t="s">
        <v>19</v>
      </c>
      <c r="J920" s="8" t="s">
        <v>23</v>
      </c>
      <c r="K920" s="23">
        <v>34859.11</v>
      </c>
      <c r="L920">
        <v>19.399999999999999</v>
      </c>
      <c r="M920" s="8"/>
      <c r="N920" s="8">
        <v>20</v>
      </c>
      <c r="O920" s="8">
        <v>0</v>
      </c>
      <c r="P920" s="8">
        <v>413060</v>
      </c>
      <c r="Q920" s="8">
        <v>534402</v>
      </c>
      <c r="R920" s="8">
        <f>(Таблица2[[#This Row],[Кредитный рейтинг]]-MIN(F:F))/(MAX(F:F)-MIN(F:F))</f>
        <v>0.89696969696969697</v>
      </c>
      <c r="S920">
        <f>(Таблица2[[#This Row],[Срок кредитной истории (лет)]]-MIN(L:L))/(MAX(L:L)-MIN(L:L))</f>
        <v>0.32675438596491224</v>
      </c>
      <c r="T920" s="8">
        <f>(Таблица2[[#This Row],[Срок с последнего нарушения кредитного договора (мес.)]]-MIN(M:M))/(MAX(M:M)-MIN(M:M))</f>
        <v>0</v>
      </c>
      <c r="U920">
        <f>(Таблица2[[#This Row],[Количество кредитных карт]]-MIN(N:N))/(MAX(N:N)-MIN(N:N))</f>
        <v>0.43902439024390244</v>
      </c>
      <c r="V920" s="37">
        <f>(Таблица2[[#This Row],[Число нарушений кредитных договоров]]-MIN(O:O))/(MAX(O:O)-MIN(O:O))</f>
        <v>0</v>
      </c>
      <c r="W920" s="37">
        <f>((Таблица2[[#This Row],[Размер кредита]]-AVERAGE(D:D)))/STDEV(D:D)</f>
        <v>1.7815440037988712</v>
      </c>
      <c r="X920" s="37">
        <f>((Таблица2[[#This Row],[Годовой доход]]-AVERAGE(G:G)))/STDEV(G:G)</f>
        <v>1.0570193784925188</v>
      </c>
      <c r="Y920" s="38">
        <f>(Таблица2[[#This Row],[Годовой доход]]-AVERAGE(G:G))/STDEV(G:G)</f>
        <v>1.0570193784925188</v>
      </c>
      <c r="Z920" s="38">
        <f>(Таблица2[[#This Row],[Текущий баланс кредитов]]-AVERAGE(P:P))/STDEV(P:P)</f>
        <v>0.47875313580185874</v>
      </c>
      <c r="AA920" s="38">
        <f>(Таблица2[[#This Row],[Максимальный выданный кредит]]-AVERAGE(Q:Q))/STDEV(Q:Q)</f>
        <v>-4.3302974989897769E-2</v>
      </c>
    </row>
    <row r="921" spans="1:27" x14ac:dyDescent="0.2">
      <c r="A921" s="7">
        <v>1369</v>
      </c>
      <c r="B921" s="7" t="s">
        <v>1230</v>
      </c>
      <c r="C921" s="7" t="s">
        <v>16</v>
      </c>
      <c r="D921" s="18">
        <v>244420</v>
      </c>
      <c r="E921" s="7" t="s">
        <v>28</v>
      </c>
      <c r="F921" s="7">
        <v>696</v>
      </c>
      <c r="G921" s="19">
        <v>2461184</v>
      </c>
      <c r="H921" s="7" t="s">
        <v>49</v>
      </c>
      <c r="I921" s="7" t="s">
        <v>19</v>
      </c>
      <c r="J921" s="7" t="s">
        <v>87</v>
      </c>
      <c r="K921" s="20">
        <v>31585.22</v>
      </c>
      <c r="L921">
        <v>27</v>
      </c>
      <c r="M921" s="7">
        <v>2</v>
      </c>
      <c r="N921" s="7">
        <v>27</v>
      </c>
      <c r="O921" s="7">
        <v>0</v>
      </c>
      <c r="P921" s="7">
        <v>227373</v>
      </c>
      <c r="Q921" s="7">
        <v>2289430</v>
      </c>
      <c r="R921" s="8">
        <f>(Таблица2[[#This Row],[Кредитный рейтинг]]-MIN(F:F))/(MAX(F:F)-MIN(F:F))</f>
        <v>0.66666666666666663</v>
      </c>
      <c r="S921">
        <f>(Таблица2[[#This Row],[Срок кредитной истории (лет)]]-MIN(L:L))/(MAX(L:L)-MIN(L:L))</f>
        <v>0.49342105263157893</v>
      </c>
      <c r="T921" s="8">
        <f>(Таблица2[[#This Row],[Срок с последнего нарушения кредитного договора (мес.)]]-MIN(M:M))/(MAX(M:M)-MIN(M:M))</f>
        <v>2.4390243902439025E-2</v>
      </c>
      <c r="U921">
        <f>(Таблица2[[#This Row],[Количество кредитных карт]]-MIN(N:N))/(MAX(N:N)-MIN(N:N))</f>
        <v>0.6097560975609756</v>
      </c>
      <c r="V921" s="37">
        <f>(Таблица2[[#This Row],[Число нарушений кредитных договоров]]-MIN(O:O))/(MAX(O:O)-MIN(O:O))</f>
        <v>0</v>
      </c>
      <c r="W921" s="37">
        <f>((Таблица2[[#This Row],[Размер кредита]]-AVERAGE(D:D)))/STDEV(D:D)</f>
        <v>-0.35494189835465412</v>
      </c>
      <c r="X921" s="37">
        <f>((Таблица2[[#This Row],[Годовой доход]]-AVERAGE(G:G)))/STDEV(G:G)</f>
        <v>1.3432766464461123</v>
      </c>
      <c r="Y921" s="38">
        <f>(Таблица2[[#This Row],[Годовой доход]]-AVERAGE(G:G))/STDEV(G:G)</f>
        <v>1.3432766464461123</v>
      </c>
      <c r="Z921" s="38">
        <f>(Таблица2[[#This Row],[Текущий баланс кредитов]]-AVERAGE(P:P))/STDEV(P:P)</f>
        <v>-0.15286999714062335</v>
      </c>
      <c r="AA921" s="38">
        <f>(Таблица2[[#This Row],[Максимальный выданный кредит]]-AVERAGE(Q:Q))/STDEV(Q:Q)</f>
        <v>0.39528643517328604</v>
      </c>
    </row>
    <row r="922" spans="1:27" x14ac:dyDescent="0.2">
      <c r="A922" s="8">
        <v>1370</v>
      </c>
      <c r="B922" s="8" t="s">
        <v>1231</v>
      </c>
      <c r="C922" s="8" t="s">
        <v>16</v>
      </c>
      <c r="D922" s="21">
        <v>189376</v>
      </c>
      <c r="E922" s="8" t="s">
        <v>17</v>
      </c>
      <c r="F922" s="8">
        <v>733</v>
      </c>
      <c r="G922" s="22">
        <v>1127916</v>
      </c>
      <c r="H922" s="8" t="s">
        <v>18</v>
      </c>
      <c r="I922" s="8" t="s">
        <v>32</v>
      </c>
      <c r="J922" s="8" t="s">
        <v>23</v>
      </c>
      <c r="K922" s="23">
        <v>18704.55</v>
      </c>
      <c r="L922">
        <v>14.4</v>
      </c>
      <c r="M922" s="8"/>
      <c r="N922" s="8">
        <v>24</v>
      </c>
      <c r="O922" s="8">
        <v>0</v>
      </c>
      <c r="P922" s="8">
        <v>137731</v>
      </c>
      <c r="Q922" s="8">
        <v>239470</v>
      </c>
      <c r="R922" s="8">
        <f>(Таблица2[[#This Row],[Кредитный рейтинг]]-MIN(F:F))/(MAX(F:F)-MIN(F:F))</f>
        <v>0.89090909090909087</v>
      </c>
      <c r="S922">
        <f>(Таблица2[[#This Row],[Срок кредитной истории (лет)]]-MIN(L:L))/(MAX(L:L)-MIN(L:L))</f>
        <v>0.21710526315789475</v>
      </c>
      <c r="T922" s="8">
        <f>(Таблица2[[#This Row],[Срок с последнего нарушения кредитного договора (мес.)]]-MIN(M:M))/(MAX(M:M)-MIN(M:M))</f>
        <v>0</v>
      </c>
      <c r="U922">
        <f>(Таблица2[[#This Row],[Количество кредитных карт]]-MIN(N:N))/(MAX(N:N)-MIN(N:N))</f>
        <v>0.53658536585365857</v>
      </c>
      <c r="V922" s="37">
        <f>(Таблица2[[#This Row],[Число нарушений кредитных договоров]]-MIN(O:O))/(MAX(O:O)-MIN(O:O))</f>
        <v>0</v>
      </c>
      <c r="W922" s="37">
        <f>((Таблица2[[#This Row],[Размер кредита]]-AVERAGE(D:D)))/STDEV(D:D)</f>
        <v>-0.64918353028001996</v>
      </c>
      <c r="X922" s="37">
        <f>((Таблица2[[#This Row],[Годовой доход]]-AVERAGE(G:G)))/STDEV(G:G)</f>
        <v>-0.27301278120431938</v>
      </c>
      <c r="Y922" s="38">
        <f>(Таблица2[[#This Row],[Годовой доход]]-AVERAGE(G:G))/STDEV(G:G)</f>
        <v>-0.27301278120431938</v>
      </c>
      <c r="Z922" s="38">
        <f>(Таблица2[[#This Row],[Текущий баланс кредитов]]-AVERAGE(P:P))/STDEV(P:P)</f>
        <v>-0.45779150959561471</v>
      </c>
      <c r="AA922" s="38">
        <f>(Таблица2[[#This Row],[Максимальный выданный кредит]]-AVERAGE(Q:Q))/STDEV(Q:Q)</f>
        <v>-0.11700781156130753</v>
      </c>
    </row>
    <row r="923" spans="1:27" x14ac:dyDescent="0.2">
      <c r="A923" s="8">
        <v>1371</v>
      </c>
      <c r="B923" s="8" t="s">
        <v>1232</v>
      </c>
      <c r="C923" s="8" t="s">
        <v>16</v>
      </c>
      <c r="D923" s="21">
        <v>108856</v>
      </c>
      <c r="E923" s="8" t="s">
        <v>17</v>
      </c>
      <c r="F923" s="8">
        <v>672</v>
      </c>
      <c r="G923" s="22">
        <v>1692045</v>
      </c>
      <c r="H923" s="8" t="s">
        <v>42</v>
      </c>
      <c r="I923" s="8" t="s">
        <v>32</v>
      </c>
      <c r="J923" s="8" t="s">
        <v>78</v>
      </c>
      <c r="K923" s="23">
        <v>23688.63</v>
      </c>
      <c r="L923">
        <v>6</v>
      </c>
      <c r="M923" s="8">
        <v>17</v>
      </c>
      <c r="N923" s="8">
        <v>13</v>
      </c>
      <c r="O923" s="8">
        <v>1</v>
      </c>
      <c r="P923" s="8">
        <v>83600</v>
      </c>
      <c r="Q923" s="8">
        <v>509498</v>
      </c>
      <c r="R923" s="8">
        <f>(Таблица2[[#This Row],[Кредитный рейтинг]]-MIN(F:F))/(MAX(F:F)-MIN(F:F))</f>
        <v>0.52121212121212124</v>
      </c>
      <c r="S923">
        <f>(Таблица2[[#This Row],[Срок кредитной истории (лет)]]-MIN(L:L))/(MAX(L:L)-MIN(L:L))</f>
        <v>3.2894736842105261E-2</v>
      </c>
      <c r="T923" s="8">
        <f>(Таблица2[[#This Row],[Срок с последнего нарушения кредитного договора (мес.)]]-MIN(M:M))/(MAX(M:M)-MIN(M:M))</f>
        <v>0.2073170731707317</v>
      </c>
      <c r="U923">
        <f>(Таблица2[[#This Row],[Количество кредитных карт]]-MIN(N:N))/(MAX(N:N)-MIN(N:N))</f>
        <v>0.26829268292682928</v>
      </c>
      <c r="V923" s="37">
        <f>(Таблица2[[#This Row],[Число нарушений кредитных договоров]]-MIN(O:O))/(MAX(O:O)-MIN(O:O))</f>
        <v>0.14285714285714285</v>
      </c>
      <c r="W923" s="37">
        <f>((Таблица2[[#This Row],[Размер кредита]]-AVERAGE(D:D)))/STDEV(D:D)</f>
        <v>-1.0796089390917061</v>
      </c>
      <c r="X923" s="37">
        <f>((Таблица2[[#This Row],[Годовой доход]]-AVERAGE(G:G)))/STDEV(G:G)</f>
        <v>0.41086753282932609</v>
      </c>
      <c r="Y923" s="38">
        <f>(Таблица2[[#This Row],[Годовой доход]]-AVERAGE(G:G))/STDEV(G:G)</f>
        <v>0.41086753282932609</v>
      </c>
      <c r="Z923" s="38">
        <f>(Таблица2[[#This Row],[Текущий баланс кредитов]]-AVERAGE(P:P))/STDEV(P:P)</f>
        <v>-0.64192067216116588</v>
      </c>
      <c r="AA923" s="38">
        <f>(Таблица2[[#This Row],[Максимальный выданный кредит]]-AVERAGE(Q:Q))/STDEV(Q:Q)</f>
        <v>-4.9526596875533742E-2</v>
      </c>
    </row>
    <row r="924" spans="1:27" x14ac:dyDescent="0.2">
      <c r="A924" s="7">
        <v>1372</v>
      </c>
      <c r="B924" s="7" t="s">
        <v>1234</v>
      </c>
      <c r="C924" s="7" t="s">
        <v>16</v>
      </c>
      <c r="D924" s="18">
        <v>216194</v>
      </c>
      <c r="E924" s="7" t="s">
        <v>17</v>
      </c>
      <c r="F924" s="7">
        <v>731</v>
      </c>
      <c r="G924" s="19">
        <v>552539</v>
      </c>
      <c r="H924" s="7" t="s">
        <v>22</v>
      </c>
      <c r="I924" s="7" t="s">
        <v>32</v>
      </c>
      <c r="J924" s="7" t="s">
        <v>23</v>
      </c>
      <c r="K924" s="20">
        <v>10820.69</v>
      </c>
      <c r="L924">
        <v>15.4</v>
      </c>
      <c r="M924" s="7">
        <v>9</v>
      </c>
      <c r="N924" s="7">
        <v>11</v>
      </c>
      <c r="O924" s="7">
        <v>0</v>
      </c>
      <c r="P924" s="7">
        <v>251674</v>
      </c>
      <c r="Q924" s="7">
        <v>419298</v>
      </c>
      <c r="R924" s="8">
        <f>(Таблица2[[#This Row],[Кредитный рейтинг]]-MIN(F:F))/(MAX(F:F)-MIN(F:F))</f>
        <v>0.87878787878787878</v>
      </c>
      <c r="S924">
        <f>(Таблица2[[#This Row],[Срок кредитной истории (лет)]]-MIN(L:L))/(MAX(L:L)-MIN(L:L))</f>
        <v>0.23903508771929824</v>
      </c>
      <c r="T924" s="8">
        <f>(Таблица2[[#This Row],[Срок с последнего нарушения кредитного договора (мес.)]]-MIN(M:M))/(MAX(M:M)-MIN(M:M))</f>
        <v>0.10975609756097561</v>
      </c>
      <c r="U924">
        <f>(Таблица2[[#This Row],[Количество кредитных карт]]-MIN(N:N))/(MAX(N:N)-MIN(N:N))</f>
        <v>0.21951219512195122</v>
      </c>
      <c r="V924" s="37">
        <f>(Таблица2[[#This Row],[Число нарушений кредитных договоров]]-MIN(O:O))/(MAX(O:O)-MIN(O:O))</f>
        <v>0</v>
      </c>
      <c r="W924" s="37">
        <f>((Таблица2[[#This Row],[Размер кредита]]-AVERAGE(D:D)))/STDEV(D:D)</f>
        <v>-0.50582599658017147</v>
      </c>
      <c r="X924" s="37">
        <f>((Таблица2[[#This Row],[Годовой доход]]-AVERAGE(G:G)))/STDEV(G:G)</f>
        <v>-0.97052878099822604</v>
      </c>
      <c r="Y924" s="38">
        <f>(Таблица2[[#This Row],[Годовой доход]]-AVERAGE(G:G))/STDEV(G:G)</f>
        <v>-0.97052878099822604</v>
      </c>
      <c r="Z924" s="38">
        <f>(Таблица2[[#This Row],[Текущий баланс кредитов]]-AVERAGE(P:P))/STDEV(P:P)</f>
        <v>-7.0208993658229552E-2</v>
      </c>
      <c r="AA924" s="38">
        <f>(Таблица2[[#This Row],[Максимальный выданный кредит]]-AVERAGE(Q:Q))/STDEV(Q:Q)</f>
        <v>-7.2067983563791238E-2</v>
      </c>
    </row>
    <row r="925" spans="1:27" x14ac:dyDescent="0.2">
      <c r="A925" s="7">
        <v>1374</v>
      </c>
      <c r="B925" s="7" t="s">
        <v>1235</v>
      </c>
      <c r="C925" s="7" t="s">
        <v>34</v>
      </c>
      <c r="D925" s="18">
        <v>107492</v>
      </c>
      <c r="E925" s="7" t="s">
        <v>17</v>
      </c>
      <c r="F925" s="7">
        <v>681</v>
      </c>
      <c r="G925" s="19">
        <v>807576</v>
      </c>
      <c r="H925" s="7" t="s">
        <v>49</v>
      </c>
      <c r="I925" s="7" t="s">
        <v>32</v>
      </c>
      <c r="J925" s="7" t="s">
        <v>78</v>
      </c>
      <c r="K925" s="20">
        <v>3936.8</v>
      </c>
      <c r="L925">
        <v>9.1</v>
      </c>
      <c r="M925" s="7">
        <v>16</v>
      </c>
      <c r="N925" s="7">
        <v>5</v>
      </c>
      <c r="O925" s="7">
        <v>0</v>
      </c>
      <c r="P925" s="7">
        <v>43833</v>
      </c>
      <c r="Q925" s="7">
        <v>111782</v>
      </c>
      <c r="R925" s="8">
        <f>(Таблица2[[#This Row],[Кредитный рейтинг]]-MIN(F:F))/(MAX(F:F)-MIN(F:F))</f>
        <v>0.5757575757575758</v>
      </c>
      <c r="S925">
        <f>(Таблица2[[#This Row],[Срок кредитной истории (лет)]]-MIN(L:L))/(MAX(L:L)-MIN(L:L))</f>
        <v>0.10087719298245613</v>
      </c>
      <c r="T925" s="8">
        <f>(Таблица2[[#This Row],[Срок с последнего нарушения кредитного договора (мес.)]]-MIN(M:M))/(MAX(M:M)-MIN(M:M))</f>
        <v>0.1951219512195122</v>
      </c>
      <c r="U925">
        <f>(Таблица2[[#This Row],[Количество кредитных карт]]-MIN(N:N))/(MAX(N:N)-MIN(N:N))</f>
        <v>7.3170731707317069E-2</v>
      </c>
      <c r="V925" s="37">
        <f>(Таблица2[[#This Row],[Число нарушений кредитных договоров]]-MIN(O:O))/(MAX(O:O)-MIN(O:O))</f>
        <v>0</v>
      </c>
      <c r="W925" s="37">
        <f>((Таблица2[[#This Row],[Размер кредита]]-AVERAGE(D:D)))/STDEV(D:D)</f>
        <v>-1.0869002984759477</v>
      </c>
      <c r="X925" s="37">
        <f>((Таблица2[[#This Row],[Годовой доход]]-AVERAGE(G:G)))/STDEV(G:G)</f>
        <v>-0.66135342633608529</v>
      </c>
      <c r="Y925" s="38">
        <f>(Таблица2[[#This Row],[Годовой доход]]-AVERAGE(G:G))/STDEV(G:G)</f>
        <v>-0.66135342633608529</v>
      </c>
      <c r="Z925" s="38">
        <f>(Таблица2[[#This Row],[Текущий баланс кредитов]]-AVERAGE(P:P))/STDEV(P:P)</f>
        <v>-0.7771900078051458</v>
      </c>
      <c r="AA925" s="38">
        <f>(Таблица2[[#This Row],[Максимальный выданный кредит]]-AVERAGE(Q:Q))/STDEV(Q:Q)</f>
        <v>-0.14891761847317253</v>
      </c>
    </row>
    <row r="926" spans="1:27" x14ac:dyDescent="0.2">
      <c r="A926" s="8">
        <v>1375</v>
      </c>
      <c r="B926" s="8" t="s">
        <v>1236</v>
      </c>
      <c r="C926" s="8" t="s">
        <v>16</v>
      </c>
      <c r="D926" s="21">
        <v>455532</v>
      </c>
      <c r="E926" s="8" t="s">
        <v>17</v>
      </c>
      <c r="F926" s="8">
        <v>716</v>
      </c>
      <c r="G926" s="22">
        <v>1121285</v>
      </c>
      <c r="H926" s="8" t="s">
        <v>42</v>
      </c>
      <c r="I926" s="8" t="s">
        <v>32</v>
      </c>
      <c r="J926" s="8" t="s">
        <v>23</v>
      </c>
      <c r="K926" s="23">
        <v>6419.34</v>
      </c>
      <c r="L926">
        <v>14.5</v>
      </c>
      <c r="M926" s="8"/>
      <c r="N926" s="8">
        <v>16</v>
      </c>
      <c r="O926" s="8">
        <v>0</v>
      </c>
      <c r="P926" s="8">
        <v>361779</v>
      </c>
      <c r="Q926" s="8">
        <v>856680</v>
      </c>
      <c r="R926" s="8">
        <f>(Таблица2[[#This Row],[Кредитный рейтинг]]-MIN(F:F))/(MAX(F:F)-MIN(F:F))</f>
        <v>0.78787878787878785</v>
      </c>
      <c r="S926">
        <f>(Таблица2[[#This Row],[Срок кредитной истории (лет)]]-MIN(L:L))/(MAX(L:L)-MIN(L:L))</f>
        <v>0.21929824561403508</v>
      </c>
      <c r="T926" s="8">
        <f>(Таблица2[[#This Row],[Срок с последнего нарушения кредитного договора (мес.)]]-MIN(M:M))/(MAX(M:M)-MIN(M:M))</f>
        <v>0</v>
      </c>
      <c r="U926">
        <f>(Таблица2[[#This Row],[Количество кредитных карт]]-MIN(N:N))/(MAX(N:N)-MIN(N:N))</f>
        <v>0.34146341463414637</v>
      </c>
      <c r="V926" s="37">
        <f>(Таблица2[[#This Row],[Число нарушений кредитных договоров]]-MIN(O:O))/(MAX(O:O)-MIN(O:O))</f>
        <v>0</v>
      </c>
      <c r="W926" s="37">
        <f>((Таблица2[[#This Row],[Размер кредита]]-AVERAGE(D:D)))/STDEV(D:D)</f>
        <v>0.773572370212816</v>
      </c>
      <c r="X926" s="37">
        <f>((Таблица2[[#This Row],[Годовой доход]]-AVERAGE(G:G)))/STDEV(G:G)</f>
        <v>-0.28105138649204098</v>
      </c>
      <c r="Y926" s="38">
        <f>(Таблица2[[#This Row],[Годовой доход]]-AVERAGE(G:G))/STDEV(G:G)</f>
        <v>-0.28105138649204098</v>
      </c>
      <c r="Z926" s="38">
        <f>(Таблица2[[#This Row],[Текущий баланс кредитов]]-AVERAGE(P:P))/STDEV(P:P)</f>
        <v>0.304318383339794</v>
      </c>
      <c r="AA926" s="38">
        <f>(Таблица2[[#This Row],[Максимальный выданный кредит]]-AVERAGE(Q:Q))/STDEV(Q:Q)</f>
        <v>3.7235750277488593E-2</v>
      </c>
    </row>
    <row r="927" spans="1:27" x14ac:dyDescent="0.2">
      <c r="A927" s="7">
        <v>1376</v>
      </c>
      <c r="B927" s="7" t="s">
        <v>1237</v>
      </c>
      <c r="C927" s="7" t="s">
        <v>34</v>
      </c>
      <c r="D927" s="18">
        <v>204600</v>
      </c>
      <c r="E927" s="7" t="s">
        <v>17</v>
      </c>
      <c r="F927" s="7">
        <v>719</v>
      </c>
      <c r="G927" s="19">
        <v>1007019</v>
      </c>
      <c r="H927" s="7"/>
      <c r="I927" s="7" t="s">
        <v>19</v>
      </c>
      <c r="J927" s="7" t="s">
        <v>23</v>
      </c>
      <c r="K927" s="20">
        <v>16028.4</v>
      </c>
      <c r="L927">
        <v>16.100000000000001</v>
      </c>
      <c r="M927" s="7"/>
      <c r="N927" s="7">
        <v>13</v>
      </c>
      <c r="O927" s="7">
        <v>0</v>
      </c>
      <c r="P927" s="7">
        <v>347928</v>
      </c>
      <c r="Q927" s="7">
        <v>540012</v>
      </c>
      <c r="R927" s="8">
        <f>(Таблица2[[#This Row],[Кредитный рейтинг]]-MIN(F:F))/(MAX(F:F)-MIN(F:F))</f>
        <v>0.80606060606060603</v>
      </c>
      <c r="S927">
        <f>(Таблица2[[#This Row],[Срок кредитной истории (лет)]]-MIN(L:L))/(MAX(L:L)-MIN(L:L))</f>
        <v>0.25438596491228072</v>
      </c>
      <c r="T927" s="8">
        <f>(Таблица2[[#This Row],[Срок с последнего нарушения кредитного договора (мес.)]]-MIN(M:M))/(MAX(M:M)-MIN(M:M))</f>
        <v>0</v>
      </c>
      <c r="U927">
        <f>(Таблица2[[#This Row],[Количество кредитных карт]]-MIN(N:N))/(MAX(N:N)-MIN(N:N))</f>
        <v>0.26829268292682928</v>
      </c>
      <c r="V927" s="37">
        <f>(Таблица2[[#This Row],[Число нарушений кредитных договоров]]-MIN(O:O))/(MAX(O:O)-MIN(O:O))</f>
        <v>0</v>
      </c>
      <c r="W927" s="37">
        <f>((Таблица2[[#This Row],[Размер кредита]]-AVERAGE(D:D)))/STDEV(D:D)</f>
        <v>-0.5678025513462257</v>
      </c>
      <c r="X927" s="37">
        <f>((Таблица2[[#This Row],[Годовой доход]]-AVERAGE(G:G)))/STDEV(G:G)</f>
        <v>-0.41957336987415483</v>
      </c>
      <c r="Y927" s="38">
        <f>(Таблица2[[#This Row],[Годовой доход]]-AVERAGE(G:G))/STDEV(G:G)</f>
        <v>-0.41957336987415483</v>
      </c>
      <c r="Z927" s="38">
        <f>(Таблица2[[#This Row],[Текущий баланс кредитов]]-AVERAGE(P:P))/STDEV(P:P)</f>
        <v>0.25720355023685021</v>
      </c>
      <c r="AA927" s="38">
        <f>(Таблица2[[#This Row],[Максимальный выданный кредит]]-AVERAGE(Q:Q))/STDEV(Q:Q)</f>
        <v>-4.1901010695872001E-2</v>
      </c>
    </row>
    <row r="928" spans="1:27" x14ac:dyDescent="0.2">
      <c r="A928" s="8">
        <v>1378</v>
      </c>
      <c r="B928" s="8" t="s">
        <v>1238</v>
      </c>
      <c r="C928" s="8" t="s">
        <v>16</v>
      </c>
      <c r="D928" s="21">
        <v>505912</v>
      </c>
      <c r="E928" s="8" t="s">
        <v>17</v>
      </c>
      <c r="F928" s="8">
        <v>747</v>
      </c>
      <c r="G928" s="22">
        <v>1238952</v>
      </c>
      <c r="H928" s="8" t="s">
        <v>22</v>
      </c>
      <c r="I928" s="8" t="s">
        <v>19</v>
      </c>
      <c r="J928" s="8" t="s">
        <v>23</v>
      </c>
      <c r="K928" s="23">
        <v>13835.04</v>
      </c>
      <c r="L928">
        <v>21.9</v>
      </c>
      <c r="M928" s="8"/>
      <c r="N928" s="8">
        <v>26</v>
      </c>
      <c r="O928" s="8">
        <v>0</v>
      </c>
      <c r="P928" s="8">
        <v>674785</v>
      </c>
      <c r="Q928" s="8">
        <v>1676642</v>
      </c>
      <c r="R928" s="8">
        <f>(Таблица2[[#This Row],[Кредитный рейтинг]]-MIN(F:F))/(MAX(F:F)-MIN(F:F))</f>
        <v>0.97575757575757571</v>
      </c>
      <c r="S928">
        <f>(Таблица2[[#This Row],[Срок кредитной истории (лет)]]-MIN(L:L))/(MAX(L:L)-MIN(L:L))</f>
        <v>0.38157894736842102</v>
      </c>
      <c r="T928" s="8">
        <f>(Таблица2[[#This Row],[Срок с последнего нарушения кредитного договора (мес.)]]-MIN(M:M))/(MAX(M:M)-MIN(M:M))</f>
        <v>0</v>
      </c>
      <c r="U928">
        <f>(Таблица2[[#This Row],[Количество кредитных карт]]-MIN(N:N))/(MAX(N:N)-MIN(N:N))</f>
        <v>0.58536585365853655</v>
      </c>
      <c r="V928" s="37">
        <f>(Таблица2[[#This Row],[Число нарушений кредитных договоров]]-MIN(O:O))/(MAX(O:O)-MIN(O:O))</f>
        <v>0</v>
      </c>
      <c r="W928" s="37">
        <f>((Таблица2[[#This Row],[Размер кредита]]-AVERAGE(D:D)))/STDEV(D:D)</f>
        <v>1.0428822571469039</v>
      </c>
      <c r="X928" s="37">
        <f>((Таблица2[[#This Row],[Годовой доход]]-AVERAGE(G:G)))/STDEV(G:G)</f>
        <v>-0.13840645082768591</v>
      </c>
      <c r="Y928" s="38">
        <f>(Таблица2[[#This Row],[Годовой доход]]-AVERAGE(G:G))/STDEV(G:G)</f>
        <v>-0.13840645082768591</v>
      </c>
      <c r="Z928" s="38">
        <f>(Таблица2[[#This Row],[Текущий баланс кредитов]]-AVERAGE(P:P))/STDEV(P:P)</f>
        <v>1.3690231303053573</v>
      </c>
      <c r="AA928" s="38">
        <f>(Таблица2[[#This Row],[Максимальный выданный кредит]]-AVERAGE(Q:Q))/STDEV(Q:Q)</f>
        <v>0.24214795107213377</v>
      </c>
    </row>
    <row r="929" spans="1:27" x14ac:dyDescent="0.2">
      <c r="A929" s="7">
        <v>1382</v>
      </c>
      <c r="B929" s="7" t="s">
        <v>1239</v>
      </c>
      <c r="C929" s="7" t="s">
        <v>16</v>
      </c>
      <c r="D929" s="18">
        <v>172040</v>
      </c>
      <c r="E929" s="7" t="s">
        <v>17</v>
      </c>
      <c r="F929" s="7">
        <v>730</v>
      </c>
      <c r="G929" s="19">
        <v>479275</v>
      </c>
      <c r="H929" s="7" t="s">
        <v>42</v>
      </c>
      <c r="I929" s="7" t="s">
        <v>32</v>
      </c>
      <c r="J929" s="7" t="s">
        <v>23</v>
      </c>
      <c r="K929" s="20">
        <v>7828</v>
      </c>
      <c r="L929">
        <v>9.6999999999999993</v>
      </c>
      <c r="M929" s="7"/>
      <c r="N929" s="7">
        <v>12</v>
      </c>
      <c r="O929" s="7">
        <v>0</v>
      </c>
      <c r="P929" s="7">
        <v>219355</v>
      </c>
      <c r="Q929" s="7">
        <v>310508</v>
      </c>
      <c r="R929" s="8">
        <f>(Таблица2[[#This Row],[Кредитный рейтинг]]-MIN(F:F))/(MAX(F:F)-MIN(F:F))</f>
        <v>0.87272727272727268</v>
      </c>
      <c r="S929">
        <f>(Таблица2[[#This Row],[Срок кредитной истории (лет)]]-MIN(L:L))/(MAX(L:L)-MIN(L:L))</f>
        <v>0.11403508771929823</v>
      </c>
      <c r="T929" s="8">
        <f>(Таблица2[[#This Row],[Срок с последнего нарушения кредитного договора (мес.)]]-MIN(M:M))/(MAX(M:M)-MIN(M:M))</f>
        <v>0</v>
      </c>
      <c r="U929">
        <f>(Таблица2[[#This Row],[Количество кредитных карт]]-MIN(N:N))/(MAX(N:N)-MIN(N:N))</f>
        <v>0.24390243902439024</v>
      </c>
      <c r="V929" s="37">
        <f>(Таблица2[[#This Row],[Число нарушений кредитных договоров]]-MIN(O:O))/(MAX(O:O)-MIN(O:O))</f>
        <v>0</v>
      </c>
      <c r="W929" s="37">
        <f>((Таблица2[[#This Row],[Размер кредита]]-AVERAGE(D:D)))/STDEV(D:D)</f>
        <v>-0.74185435600231742</v>
      </c>
      <c r="X929" s="37">
        <f>((Таблица2[[#This Row],[Годовой доход]]-AVERAGE(G:G)))/STDEV(G:G)</f>
        <v>-1.0593450044637118</v>
      </c>
      <c r="Y929" s="38">
        <f>(Таблица2[[#This Row],[Годовой доход]]-AVERAGE(G:G))/STDEV(G:G)</f>
        <v>-1.0593450044637118</v>
      </c>
      <c r="Z929" s="38">
        <f>(Таблица2[[#This Row],[Текущий баланс кредитов]]-AVERAGE(P:P))/STDEV(P:P)</f>
        <v>-0.18014360423176501</v>
      </c>
      <c r="AA929" s="38">
        <f>(Таблица2[[#This Row],[Максимальный выданный кредит]]-AVERAGE(Q:Q))/STDEV(Q:Q)</f>
        <v>-9.9255095069506694E-2</v>
      </c>
    </row>
    <row r="930" spans="1:27" x14ac:dyDescent="0.2">
      <c r="A930" s="7">
        <v>1386</v>
      </c>
      <c r="B930" s="7" t="s">
        <v>1240</v>
      </c>
      <c r="C930" s="7" t="s">
        <v>34</v>
      </c>
      <c r="D930" s="18">
        <v>780560</v>
      </c>
      <c r="E930" s="7" t="s">
        <v>28</v>
      </c>
      <c r="F930" s="7">
        <v>614</v>
      </c>
      <c r="G930" s="19">
        <v>1637135</v>
      </c>
      <c r="H930" s="7" t="s">
        <v>31</v>
      </c>
      <c r="I930" s="7" t="s">
        <v>25</v>
      </c>
      <c r="J930" s="7" t="s">
        <v>20</v>
      </c>
      <c r="K930" s="20">
        <v>43383.839999999997</v>
      </c>
      <c r="L930">
        <v>25.7</v>
      </c>
      <c r="M930" s="7">
        <v>30</v>
      </c>
      <c r="N930" s="7">
        <v>10</v>
      </c>
      <c r="O930" s="7">
        <v>1</v>
      </c>
      <c r="P930" s="7">
        <v>265354</v>
      </c>
      <c r="Q930" s="7">
        <v>618200</v>
      </c>
      <c r="R930" s="8">
        <f>(Таблица2[[#This Row],[Кредитный рейтинг]]-MIN(F:F))/(MAX(F:F)-MIN(F:F))</f>
        <v>0.16969696969696971</v>
      </c>
      <c r="S930">
        <f>(Таблица2[[#This Row],[Срок кредитной истории (лет)]]-MIN(L:L))/(MAX(L:L)-MIN(L:L))</f>
        <v>0.46491228070175433</v>
      </c>
      <c r="T930" s="8">
        <f>(Таблица2[[#This Row],[Срок с последнего нарушения кредитного договора (мес.)]]-MIN(M:M))/(MAX(M:M)-MIN(M:M))</f>
        <v>0.36585365853658536</v>
      </c>
      <c r="U930">
        <f>(Таблица2[[#This Row],[Количество кредитных карт]]-MIN(N:N))/(MAX(N:N)-MIN(N:N))</f>
        <v>0.1951219512195122</v>
      </c>
      <c r="V930" s="37">
        <f>(Таблица2[[#This Row],[Число нарушений кредитных договоров]]-MIN(O:O))/(MAX(O:O)-MIN(O:O))</f>
        <v>0.14285714285714285</v>
      </c>
      <c r="W930" s="37">
        <f>((Таблица2[[#This Row],[Размер кредита]]-AVERAGE(D:D)))/STDEV(D:D)</f>
        <v>2.5110327499351799</v>
      </c>
      <c r="X930" s="37">
        <f>((Таблица2[[#This Row],[Годовой доход]]-AVERAGE(G:G)))/STDEV(G:G)</f>
        <v>0.34430143173615863</v>
      </c>
      <c r="Y930" s="38">
        <f>(Таблица2[[#This Row],[Годовой доход]]-AVERAGE(G:G))/STDEV(G:G)</f>
        <v>0.34430143173615863</v>
      </c>
      <c r="Z930" s="38">
        <f>(Таблица2[[#This Row],[Текущий баланс кредитов]]-AVERAGE(P:P))/STDEV(P:P)</f>
        <v>-2.3675825161494964E-2</v>
      </c>
      <c r="AA930" s="38">
        <f>(Таблица2[[#This Row],[Максимальный выданный кредит]]-AVERAGE(Q:Q))/STDEV(Q:Q)</f>
        <v>-2.2361476966587329E-2</v>
      </c>
    </row>
    <row r="931" spans="1:27" x14ac:dyDescent="0.2">
      <c r="A931" s="7">
        <v>1387</v>
      </c>
      <c r="B931" s="7" t="s">
        <v>1241</v>
      </c>
      <c r="C931" s="7" t="s">
        <v>16</v>
      </c>
      <c r="D931" s="18">
        <v>441452</v>
      </c>
      <c r="E931" s="7" t="s">
        <v>17</v>
      </c>
      <c r="F931" s="7">
        <v>720</v>
      </c>
      <c r="G931" s="19">
        <v>869288</v>
      </c>
      <c r="H931" s="7" t="s">
        <v>42</v>
      </c>
      <c r="I931" s="7" t="s">
        <v>32</v>
      </c>
      <c r="J931" s="7" t="s">
        <v>23</v>
      </c>
      <c r="K931" s="20">
        <v>20717.79</v>
      </c>
      <c r="L931">
        <v>15.6</v>
      </c>
      <c r="M931" s="7"/>
      <c r="N931" s="7">
        <v>9</v>
      </c>
      <c r="O931" s="7">
        <v>0</v>
      </c>
      <c r="P931" s="7">
        <v>301169</v>
      </c>
      <c r="Q931" s="7">
        <v>345620</v>
      </c>
      <c r="R931" s="8">
        <f>(Таблица2[[#This Row],[Кредитный рейтинг]]-MIN(F:F))/(MAX(F:F)-MIN(F:F))</f>
        <v>0.81212121212121213</v>
      </c>
      <c r="S931">
        <f>(Таблица2[[#This Row],[Срок кредитной истории (лет)]]-MIN(L:L))/(MAX(L:L)-MIN(L:L))</f>
        <v>0.24342105263157893</v>
      </c>
      <c r="T931" s="8">
        <f>(Таблица2[[#This Row],[Срок с последнего нарушения кредитного договора (мес.)]]-MIN(M:M))/(MAX(M:M)-MIN(M:M))</f>
        <v>0</v>
      </c>
      <c r="U931">
        <f>(Таблица2[[#This Row],[Количество кредитных карт]]-MIN(N:N))/(MAX(N:N)-MIN(N:N))</f>
        <v>0.17073170731707318</v>
      </c>
      <c r="V931" s="37">
        <f>(Таблица2[[#This Row],[Число нарушений кредитных договоров]]-MIN(O:O))/(MAX(O:O)-MIN(O:O))</f>
        <v>0</v>
      </c>
      <c r="W931" s="37">
        <f>((Таблица2[[#This Row],[Размер кредита]]-AVERAGE(D:D)))/STDEV(D:D)</f>
        <v>0.69830672495612767</v>
      </c>
      <c r="X931" s="37">
        <f>((Таблица2[[#This Row],[Годовой доход]]-AVERAGE(G:G)))/STDEV(G:G)</f>
        <v>-0.58654142067843551</v>
      </c>
      <c r="Y931" s="38">
        <f>(Таблица2[[#This Row],[Годовой доход]]-AVERAGE(G:G))/STDEV(G:G)</f>
        <v>-0.58654142067843551</v>
      </c>
      <c r="Z931" s="38">
        <f>(Таблица2[[#This Row],[Текущий баланс кредитов]]-AVERAGE(P:P))/STDEV(P:P)</f>
        <v>9.8150595138983776E-2</v>
      </c>
      <c r="AA931" s="38">
        <f>(Таблица2[[#This Row],[Максимальный выданный кредит]]-AVERAGE(Q:Q))/STDEV(Q:Q)</f>
        <v>-9.0480447958663043E-2</v>
      </c>
    </row>
    <row r="932" spans="1:27" x14ac:dyDescent="0.2">
      <c r="A932" s="8">
        <v>1388</v>
      </c>
      <c r="B932" s="8" t="s">
        <v>1242</v>
      </c>
      <c r="C932" s="8" t="s">
        <v>16</v>
      </c>
      <c r="D932" s="21">
        <v>111078</v>
      </c>
      <c r="E932" s="8" t="s">
        <v>17</v>
      </c>
      <c r="F932" s="8">
        <v>745</v>
      </c>
      <c r="G932" s="22">
        <v>1841879</v>
      </c>
      <c r="H932" s="8" t="s">
        <v>37</v>
      </c>
      <c r="I932" s="8" t="s">
        <v>25</v>
      </c>
      <c r="J932" s="8" t="s">
        <v>23</v>
      </c>
      <c r="K932" s="23">
        <v>9454.9699999999993</v>
      </c>
      <c r="L932">
        <v>24.4</v>
      </c>
      <c r="M932" s="8"/>
      <c r="N932" s="8">
        <v>16</v>
      </c>
      <c r="O932" s="8">
        <v>1</v>
      </c>
      <c r="P932" s="8">
        <v>526870</v>
      </c>
      <c r="Q932" s="8">
        <v>1289772</v>
      </c>
      <c r="R932" s="8">
        <f>(Таблица2[[#This Row],[Кредитный рейтинг]]-MIN(F:F))/(MAX(F:F)-MIN(F:F))</f>
        <v>0.96363636363636362</v>
      </c>
      <c r="S932">
        <f>(Таблица2[[#This Row],[Срок кредитной истории (лет)]]-MIN(L:L))/(MAX(L:L)-MIN(L:L))</f>
        <v>0.43640350877192979</v>
      </c>
      <c r="T932" s="8">
        <f>(Таблица2[[#This Row],[Срок с последнего нарушения кредитного договора (мес.)]]-MIN(M:M))/(MAX(M:M)-MIN(M:M))</f>
        <v>0</v>
      </c>
      <c r="U932">
        <f>(Таблица2[[#This Row],[Количество кредитных карт]]-MIN(N:N))/(MAX(N:N)-MIN(N:N))</f>
        <v>0.34146341463414637</v>
      </c>
      <c r="V932" s="37">
        <f>(Таблица2[[#This Row],[Число нарушений кредитных договоров]]-MIN(O:O))/(MAX(O:O)-MIN(O:O))</f>
        <v>0.14285714285714285</v>
      </c>
      <c r="W932" s="37">
        <f>((Таблица2[[#This Row],[Размер кредита]]-AVERAGE(D:D)))/STDEV(D:D)</f>
        <v>-1.0677310794496351</v>
      </c>
      <c r="X932" s="37">
        <f>((Таблица2[[#This Row],[Годовой доход]]-AVERAGE(G:G)))/STDEV(G:G)</f>
        <v>0.59250776577767161</v>
      </c>
      <c r="Y932" s="38">
        <f>(Таблица2[[#This Row],[Годовой доход]]-AVERAGE(G:G))/STDEV(G:G)</f>
        <v>0.59250776577767161</v>
      </c>
      <c r="Z932" s="38">
        <f>(Таблица2[[#This Row],[Текущий баланс кредитов]]-AVERAGE(P:P))/STDEV(P:P)</f>
        <v>0.86588324593441457</v>
      </c>
      <c r="AA932" s="38">
        <f>(Таблица2[[#This Row],[Максимальный выданный кредит]]-AVERAGE(Q:Q))/STDEV(Q:Q)</f>
        <v>0.14546739377627813</v>
      </c>
    </row>
    <row r="933" spans="1:27" x14ac:dyDescent="0.2">
      <c r="A933" s="7">
        <v>1389</v>
      </c>
      <c r="B933" s="7" t="s">
        <v>1243</v>
      </c>
      <c r="C933" s="7" t="s">
        <v>16</v>
      </c>
      <c r="D933" s="18">
        <v>444840</v>
      </c>
      <c r="E933" s="7" t="s">
        <v>28</v>
      </c>
      <c r="F933" s="7">
        <v>728</v>
      </c>
      <c r="G933" s="19">
        <v>916275</v>
      </c>
      <c r="H933" s="7" t="s">
        <v>31</v>
      </c>
      <c r="I933" s="7" t="s">
        <v>19</v>
      </c>
      <c r="J933" s="7" t="s">
        <v>23</v>
      </c>
      <c r="K933" s="20">
        <v>10995.3</v>
      </c>
      <c r="L933">
        <v>7.8</v>
      </c>
      <c r="M933" s="7"/>
      <c r="N933" s="7">
        <v>8</v>
      </c>
      <c r="O933" s="7">
        <v>0</v>
      </c>
      <c r="P933" s="7">
        <v>354692</v>
      </c>
      <c r="Q933" s="7">
        <v>613910</v>
      </c>
      <c r="R933" s="8">
        <f>(Таблица2[[#This Row],[Кредитный рейтинг]]-MIN(F:F))/(MAX(F:F)-MIN(F:F))</f>
        <v>0.8606060606060606</v>
      </c>
      <c r="S933">
        <f>(Таблица2[[#This Row],[Срок кредитной истории (лет)]]-MIN(L:L))/(MAX(L:L)-MIN(L:L))</f>
        <v>7.2368421052631568E-2</v>
      </c>
      <c r="T933" s="8">
        <f>(Таблица2[[#This Row],[Срок с последнего нарушения кредитного договора (мес.)]]-MIN(M:M))/(MAX(M:M)-MIN(M:M))</f>
        <v>0</v>
      </c>
      <c r="U933">
        <f>(Таблица2[[#This Row],[Количество кредитных карт]]-MIN(N:N))/(MAX(N:N)-MIN(N:N))</f>
        <v>0.14634146341463414</v>
      </c>
      <c r="V933" s="37">
        <f>(Таблица2[[#This Row],[Число нарушений кредитных договоров]]-MIN(O:O))/(MAX(O:O)-MIN(O:O))</f>
        <v>0</v>
      </c>
      <c r="W933" s="37">
        <f>((Таблица2[[#This Row],[Размер кредита]]-AVERAGE(D:D)))/STDEV(D:D)</f>
        <v>0.71641752084601829</v>
      </c>
      <c r="X933" s="37">
        <f>((Таблица2[[#This Row],[Годовой доход]]-AVERAGE(G:G)))/STDEV(G:G)</f>
        <v>-0.52958018607518176</v>
      </c>
      <c r="Y933" s="38">
        <f>(Таблица2[[#This Row],[Годовой доход]]-AVERAGE(G:G))/STDEV(G:G)</f>
        <v>-0.52958018607518176</v>
      </c>
      <c r="Z933" s="38">
        <f>(Таблица2[[#This Row],[Текущий баланс кредитов]]-AVERAGE(P:P))/STDEV(P:P)</f>
        <v>0.28021161688245788</v>
      </c>
      <c r="AA933" s="38">
        <f>(Таблица2[[#This Row],[Максимальный выданный кредит]]-AVERAGE(Q:Q))/STDEV(Q:Q)</f>
        <v>-2.3433567309077624E-2</v>
      </c>
    </row>
    <row r="934" spans="1:27" x14ac:dyDescent="0.2">
      <c r="A934" s="8">
        <v>1390</v>
      </c>
      <c r="B934" s="8" t="s">
        <v>1244</v>
      </c>
      <c r="C934" s="8" t="s">
        <v>16</v>
      </c>
      <c r="D934" s="21">
        <v>178178</v>
      </c>
      <c r="E934" s="8" t="s">
        <v>17</v>
      </c>
      <c r="F934" s="8">
        <v>747</v>
      </c>
      <c r="G934" s="22">
        <v>827127</v>
      </c>
      <c r="H934" s="8"/>
      <c r="I934" s="8" t="s">
        <v>19</v>
      </c>
      <c r="J934" s="8" t="s">
        <v>23</v>
      </c>
      <c r="K934" s="23">
        <v>4446</v>
      </c>
      <c r="L934">
        <v>39.6</v>
      </c>
      <c r="M934" s="8">
        <v>34</v>
      </c>
      <c r="N934" s="8">
        <v>12</v>
      </c>
      <c r="O934" s="8">
        <v>0</v>
      </c>
      <c r="P934" s="8">
        <v>86070</v>
      </c>
      <c r="Q934" s="8">
        <v>324676</v>
      </c>
      <c r="R934" s="8">
        <f>(Таблица2[[#This Row],[Кредитный рейтинг]]-MIN(F:F))/(MAX(F:F)-MIN(F:F))</f>
        <v>0.97575757575757571</v>
      </c>
      <c r="S934">
        <f>(Таблица2[[#This Row],[Срок кредитной истории (лет)]]-MIN(L:L))/(MAX(L:L)-MIN(L:L))</f>
        <v>0.76973684210526316</v>
      </c>
      <c r="T934" s="8">
        <f>(Таблица2[[#This Row],[Срок с последнего нарушения кредитного договора (мес.)]]-MIN(M:M))/(MAX(M:M)-MIN(M:M))</f>
        <v>0.41463414634146339</v>
      </c>
      <c r="U934">
        <f>(Таблица2[[#This Row],[Количество кредитных карт]]-MIN(N:N))/(MAX(N:N)-MIN(N:N))</f>
        <v>0.24390243902439024</v>
      </c>
      <c r="V934" s="37">
        <f>(Таблица2[[#This Row],[Число нарушений кредитных договоров]]-MIN(O:O))/(MAX(O:O)-MIN(O:O))</f>
        <v>0</v>
      </c>
      <c r="W934" s="37">
        <f>((Таблица2[[#This Row],[Размер кредита]]-AVERAGE(D:D)))/STDEV(D:D)</f>
        <v>-0.70904323877322983</v>
      </c>
      <c r="X934" s="37">
        <f>((Таблица2[[#This Row],[Годовой доход]]-AVERAGE(G:G)))/STDEV(G:G)</f>
        <v>-0.63765220902644193</v>
      </c>
      <c r="Y934" s="38">
        <f>(Таблица2[[#This Row],[Годовой доход]]-AVERAGE(G:G))/STDEV(G:G)</f>
        <v>-0.63765220902644193</v>
      </c>
      <c r="Z934" s="38">
        <f>(Таблица2[[#This Row],[Текущий баланс кредитов]]-AVERAGE(P:P))/STDEV(P:P)</f>
        <v>-0.63351885007147768</v>
      </c>
      <c r="AA934" s="38">
        <f>(Таблица2[[#This Row],[Максимальный выданный кредит]]-AVERAGE(Q:Q))/STDEV(Q:Q)</f>
        <v>-9.5714447989692586E-2</v>
      </c>
    </row>
    <row r="935" spans="1:27" x14ac:dyDescent="0.2">
      <c r="A935" s="7">
        <v>1391</v>
      </c>
      <c r="B935" s="7" t="s">
        <v>1246</v>
      </c>
      <c r="C935" s="7" t="s">
        <v>16</v>
      </c>
      <c r="D935" s="18">
        <v>371272</v>
      </c>
      <c r="E935" s="7" t="s">
        <v>28</v>
      </c>
      <c r="F935" s="7">
        <v>681</v>
      </c>
      <c r="G935" s="19">
        <v>890929</v>
      </c>
      <c r="H935" s="7" t="s">
        <v>29</v>
      </c>
      <c r="I935" s="7" t="s">
        <v>32</v>
      </c>
      <c r="J935" s="7" t="s">
        <v>23</v>
      </c>
      <c r="K935" s="20">
        <v>18858.07</v>
      </c>
      <c r="L935">
        <v>9.9</v>
      </c>
      <c r="M935" s="7"/>
      <c r="N935" s="7">
        <v>7</v>
      </c>
      <c r="O935" s="7">
        <v>0</v>
      </c>
      <c r="P935" s="7">
        <v>356307</v>
      </c>
      <c r="Q935" s="7">
        <v>541420</v>
      </c>
      <c r="R935" s="8">
        <f>(Таблица2[[#This Row],[Кредитный рейтинг]]-MIN(F:F))/(MAX(F:F)-MIN(F:F))</f>
        <v>0.5757575757575758</v>
      </c>
      <c r="S935">
        <f>(Таблица2[[#This Row],[Срок кредитной истории (лет)]]-MIN(L:L))/(MAX(L:L)-MIN(L:L))</f>
        <v>0.11842105263157895</v>
      </c>
      <c r="T935" s="8">
        <f>(Таблица2[[#This Row],[Срок с последнего нарушения кредитного договора (мес.)]]-MIN(M:M))/(MAX(M:M)-MIN(M:M))</f>
        <v>0</v>
      </c>
      <c r="U935">
        <f>(Таблица2[[#This Row],[Количество кредитных карт]]-MIN(N:N))/(MAX(N:N)-MIN(N:N))</f>
        <v>0.12195121951219512</v>
      </c>
      <c r="V935" s="37">
        <f>(Таблица2[[#This Row],[Число нарушений кредитных договоров]]-MIN(O:O))/(MAX(O:O)-MIN(O:O))</f>
        <v>0</v>
      </c>
      <c r="W935" s="37">
        <f>((Таблица2[[#This Row],[Размер кредита]]-AVERAGE(D:D)))/STDEV(D:D)</f>
        <v>0.32315452437982195</v>
      </c>
      <c r="X935" s="37">
        <f>((Таблица2[[#This Row],[Годовой доход]]-AVERAGE(G:G)))/STDEV(G:G)</f>
        <v>-0.56030654554171655</v>
      </c>
      <c r="Y935" s="38">
        <f>(Таблица2[[#This Row],[Годовой доход]]-AVERAGE(G:G))/STDEV(G:G)</f>
        <v>-0.56030654554171655</v>
      </c>
      <c r="Z935" s="38">
        <f>(Таблица2[[#This Row],[Текущий баланс кредитов]]-AVERAGE(P:P))/STDEV(P:P)</f>
        <v>0.28570511594110015</v>
      </c>
      <c r="AA935" s="38">
        <f>(Таблица2[[#This Row],[Максимальный выданный кредит]]-AVERAGE(Q:Q))/STDEV(Q:Q)</f>
        <v>-4.1549145147567489E-2</v>
      </c>
    </row>
    <row r="936" spans="1:27" x14ac:dyDescent="0.2">
      <c r="A936" s="7">
        <v>1392</v>
      </c>
      <c r="B936" s="7" t="s">
        <v>1247</v>
      </c>
      <c r="C936" s="7" t="s">
        <v>34</v>
      </c>
      <c r="D936" s="18">
        <v>432168</v>
      </c>
      <c r="E936" s="7" t="s">
        <v>28</v>
      </c>
      <c r="F936" s="7">
        <v>693</v>
      </c>
      <c r="G936" s="19">
        <v>1404632</v>
      </c>
      <c r="H936" s="7" t="s">
        <v>53</v>
      </c>
      <c r="I936" s="7" t="s">
        <v>32</v>
      </c>
      <c r="J936" s="7" t="s">
        <v>23</v>
      </c>
      <c r="K936" s="20">
        <v>24229.94</v>
      </c>
      <c r="L936">
        <v>12.3</v>
      </c>
      <c r="M936" s="7">
        <v>17</v>
      </c>
      <c r="N936" s="7">
        <v>15</v>
      </c>
      <c r="O936" s="7">
        <v>0</v>
      </c>
      <c r="P936" s="7">
        <v>308047</v>
      </c>
      <c r="Q936" s="7">
        <v>457886</v>
      </c>
      <c r="R936" s="8">
        <f>(Таблица2[[#This Row],[Кредитный рейтинг]]-MIN(F:F))/(MAX(F:F)-MIN(F:F))</f>
        <v>0.64848484848484844</v>
      </c>
      <c r="S936">
        <f>(Таблица2[[#This Row],[Срок кредитной истории (лет)]]-MIN(L:L))/(MAX(L:L)-MIN(L:L))</f>
        <v>0.17105263157894737</v>
      </c>
      <c r="T936" s="8">
        <f>(Таблица2[[#This Row],[Срок с последнего нарушения кредитного договора (мес.)]]-MIN(M:M))/(MAX(M:M)-MIN(M:M))</f>
        <v>0.2073170731707317</v>
      </c>
      <c r="U936">
        <f>(Таблица2[[#This Row],[Количество кредитных карт]]-MIN(N:N))/(MAX(N:N)-MIN(N:N))</f>
        <v>0.31707317073170732</v>
      </c>
      <c r="V936" s="37">
        <f>(Таблица2[[#This Row],[Число нарушений кредитных договоров]]-MIN(O:O))/(MAX(O:O)-MIN(O:O))</f>
        <v>0</v>
      </c>
      <c r="W936" s="37">
        <f>((Таблица2[[#This Row],[Размер кредита]]-AVERAGE(D:D)))/STDEV(D:D)</f>
        <v>0.64867844011499887</v>
      </c>
      <c r="X936" s="37">
        <f>((Таблица2[[#This Row],[Годовой доход]]-AVERAGE(G:G)))/STDEV(G:G)</f>
        <v>6.2443515100487221E-2</v>
      </c>
      <c r="Y936" s="38">
        <f>(Таблица2[[#This Row],[Годовой доход]]-AVERAGE(G:G))/STDEV(G:G)</f>
        <v>6.2443515100487221E-2</v>
      </c>
      <c r="Z936" s="38">
        <f>(Таблица2[[#This Row],[Текущий баланс кредитов]]-AVERAGE(P:P))/STDEV(P:P)</f>
        <v>0.1215464381887309</v>
      </c>
      <c r="AA936" s="38">
        <f>(Таблица2[[#This Row],[Максимальный выданный кредит]]-AVERAGE(Q:Q))/STDEV(Q:Q)</f>
        <v>-6.2424668380570841E-2</v>
      </c>
    </row>
    <row r="937" spans="1:27" x14ac:dyDescent="0.2">
      <c r="A937" s="7">
        <v>1393</v>
      </c>
      <c r="B937" s="7" t="s">
        <v>1248</v>
      </c>
      <c r="C937" s="7" t="s">
        <v>34</v>
      </c>
      <c r="D937" s="18">
        <v>268708</v>
      </c>
      <c r="E937" s="7" t="s">
        <v>28</v>
      </c>
      <c r="F937" s="7">
        <v>730</v>
      </c>
      <c r="G937" s="19">
        <v>870219</v>
      </c>
      <c r="H937" s="7" t="s">
        <v>31</v>
      </c>
      <c r="I937" s="7" t="s">
        <v>32</v>
      </c>
      <c r="J937" s="7" t="s">
        <v>23</v>
      </c>
      <c r="K937" s="20">
        <v>16454.57</v>
      </c>
      <c r="L937">
        <v>23.3</v>
      </c>
      <c r="M937" s="7"/>
      <c r="N937" s="7">
        <v>5</v>
      </c>
      <c r="O937" s="7">
        <v>0</v>
      </c>
      <c r="P937" s="7">
        <v>169195</v>
      </c>
      <c r="Q937" s="7">
        <v>201542</v>
      </c>
      <c r="R937" s="8">
        <f>(Таблица2[[#This Row],[Кредитный рейтинг]]-MIN(F:F))/(MAX(F:F)-MIN(F:F))</f>
        <v>0.87272727272727268</v>
      </c>
      <c r="S937">
        <f>(Таблица2[[#This Row],[Срок кредитной истории (лет)]]-MIN(L:L))/(MAX(L:L)-MIN(L:L))</f>
        <v>0.41228070175438597</v>
      </c>
      <c r="T937" s="8">
        <f>(Таблица2[[#This Row],[Срок с последнего нарушения кредитного договора (мес.)]]-MIN(M:M))/(MAX(M:M)-MIN(M:M))</f>
        <v>0</v>
      </c>
      <c r="U937">
        <f>(Таблица2[[#This Row],[Количество кредитных карт]]-MIN(N:N))/(MAX(N:N)-MIN(N:N))</f>
        <v>7.3170731707317069E-2</v>
      </c>
      <c r="V937" s="37">
        <f>(Таблица2[[#This Row],[Число нарушений кредитных договоров]]-MIN(O:O))/(MAX(O:O)-MIN(O:O))</f>
        <v>0</v>
      </c>
      <c r="W937" s="37">
        <f>((Таблица2[[#This Row],[Размер кредита]]-AVERAGE(D:D)))/STDEV(D:D)</f>
        <v>-0.22510866028686682</v>
      </c>
      <c r="X937" s="37">
        <f>((Таблица2[[#This Row],[Годовой доход]]-AVERAGE(G:G)))/STDEV(G:G)</f>
        <v>-0.58541279128273815</v>
      </c>
      <c r="Y937" s="38">
        <f>(Таблица2[[#This Row],[Годовой доход]]-AVERAGE(G:G))/STDEV(G:G)</f>
        <v>-0.58541279128273815</v>
      </c>
      <c r="Z937" s="38">
        <f>(Таблица2[[#This Row],[Текущий баланс кредитов]]-AVERAGE(P:P))/STDEV(P:P)</f>
        <v>-0.35076522205312516</v>
      </c>
      <c r="AA937" s="38">
        <f>(Таблица2[[#This Row],[Максимальный выданный кредит]]-AVERAGE(Q:Q))/STDEV(Q:Q)</f>
        <v>-0.12648618976876019</v>
      </c>
    </row>
    <row r="938" spans="1:27" x14ac:dyDescent="0.2">
      <c r="A938" s="7">
        <v>1395</v>
      </c>
      <c r="B938" s="7" t="s">
        <v>1249</v>
      </c>
      <c r="C938" s="7" t="s">
        <v>16</v>
      </c>
      <c r="D938" s="18">
        <v>215886</v>
      </c>
      <c r="E938" s="7" t="s">
        <v>17</v>
      </c>
      <c r="F938" s="7">
        <v>707</v>
      </c>
      <c r="G938" s="19">
        <v>783085</v>
      </c>
      <c r="H938" s="7" t="s">
        <v>42</v>
      </c>
      <c r="I938" s="7" t="s">
        <v>32</v>
      </c>
      <c r="J938" s="7" t="s">
        <v>23</v>
      </c>
      <c r="K938" s="20">
        <v>8809.5400000000009</v>
      </c>
      <c r="L938">
        <v>11</v>
      </c>
      <c r="M938" s="7"/>
      <c r="N938" s="7">
        <v>11</v>
      </c>
      <c r="O938" s="7">
        <v>0</v>
      </c>
      <c r="P938" s="7">
        <v>179949</v>
      </c>
      <c r="Q938" s="7">
        <v>304612</v>
      </c>
      <c r="R938" s="8">
        <f>(Таблица2[[#This Row],[Кредитный рейтинг]]-MIN(F:F))/(MAX(F:F)-MIN(F:F))</f>
        <v>0.73333333333333328</v>
      </c>
      <c r="S938">
        <f>(Таблица2[[#This Row],[Срок кредитной истории (лет)]]-MIN(L:L))/(MAX(L:L)-MIN(L:L))</f>
        <v>0.14254385964912281</v>
      </c>
      <c r="T938" s="8">
        <f>(Таблица2[[#This Row],[Срок с последнего нарушения кредитного договора (мес.)]]-MIN(M:M))/(MAX(M:M)-MIN(M:M))</f>
        <v>0</v>
      </c>
      <c r="U938">
        <f>(Таблица2[[#This Row],[Количество кредитных карт]]-MIN(N:N))/(MAX(N:N)-MIN(N:N))</f>
        <v>0.21951219512195122</v>
      </c>
      <c r="V938" s="37">
        <f>(Таблица2[[#This Row],[Число нарушений кредитных договоров]]-MIN(O:O))/(MAX(O:O)-MIN(O:O))</f>
        <v>0</v>
      </c>
      <c r="W938" s="37">
        <f>((Таблица2[[#This Row],[Размер кредита]]-AVERAGE(D:D)))/STDEV(D:D)</f>
        <v>-0.5074724325701615</v>
      </c>
      <c r="X938" s="37">
        <f>((Таблица2[[#This Row],[Годовой доход]]-AVERAGE(G:G)))/STDEV(G:G)</f>
        <v>-0.69104328941881632</v>
      </c>
      <c r="Y938" s="38">
        <f>(Таблица2[[#This Row],[Годовой доход]]-AVERAGE(G:G))/STDEV(G:G)</f>
        <v>-0.69104328941881632</v>
      </c>
      <c r="Z938" s="38">
        <f>(Таблица2[[#This Row],[Текущий баланс кредитов]]-AVERAGE(P:P))/STDEV(P:P)</f>
        <v>-0.31418498126263661</v>
      </c>
      <c r="AA938" s="38">
        <f>(Таблица2[[#This Row],[Максимальный выданный кредит]]-AVERAGE(Q:Q))/STDEV(Q:Q)</f>
        <v>-0.10072853205303181</v>
      </c>
    </row>
    <row r="939" spans="1:27" x14ac:dyDescent="0.2">
      <c r="A939" s="8">
        <v>1396</v>
      </c>
      <c r="B939" s="8" t="s">
        <v>1250</v>
      </c>
      <c r="C939" s="8" t="s">
        <v>16</v>
      </c>
      <c r="D939" s="21">
        <v>544940</v>
      </c>
      <c r="E939" s="8" t="s">
        <v>28</v>
      </c>
      <c r="F939" s="8">
        <v>708</v>
      </c>
      <c r="G939" s="22">
        <v>1780870</v>
      </c>
      <c r="H939" s="8" t="s">
        <v>29</v>
      </c>
      <c r="I939" s="8" t="s">
        <v>19</v>
      </c>
      <c r="J939" s="8" t="s">
        <v>80</v>
      </c>
      <c r="K939" s="23">
        <v>16398.900000000001</v>
      </c>
      <c r="L939">
        <v>17.399999999999999</v>
      </c>
      <c r="M939" s="8"/>
      <c r="N939" s="8">
        <v>10</v>
      </c>
      <c r="O939" s="8">
        <v>0</v>
      </c>
      <c r="P939" s="8">
        <v>429229</v>
      </c>
      <c r="Q939" s="8">
        <v>1453254</v>
      </c>
      <c r="R939" s="8">
        <f>(Таблица2[[#This Row],[Кредитный рейтинг]]-MIN(F:F))/(MAX(F:F)-MIN(F:F))</f>
        <v>0.73939393939393938</v>
      </c>
      <c r="S939">
        <f>(Таблица2[[#This Row],[Срок кредитной истории (лет)]]-MIN(L:L))/(MAX(L:L)-MIN(L:L))</f>
        <v>0.2828947368421052</v>
      </c>
      <c r="T939" s="8">
        <f>(Таблица2[[#This Row],[Срок с последнего нарушения кредитного договора (мес.)]]-MIN(M:M))/(MAX(M:M)-MIN(M:M))</f>
        <v>0</v>
      </c>
      <c r="U939">
        <f>(Таблица2[[#This Row],[Количество кредитных карт]]-MIN(N:N))/(MAX(N:N)-MIN(N:N))</f>
        <v>0.1951219512195122</v>
      </c>
      <c r="V939" s="37">
        <f>(Таблица2[[#This Row],[Число нарушений кредитных договоров]]-MIN(O:O))/(MAX(O:O)-MIN(O:O))</f>
        <v>0</v>
      </c>
      <c r="W939" s="37">
        <f>((Таблица2[[#This Row],[Размер кредита]]-AVERAGE(D:D)))/STDEV(D:D)</f>
        <v>1.2515092175927867</v>
      </c>
      <c r="X939" s="37">
        <f>((Таблица2[[#This Row],[Годовой доход]]-AVERAGE(G:G)))/STDEV(G:G)</f>
        <v>0.51854799048003819</v>
      </c>
      <c r="Y939" s="38">
        <f>(Таблица2[[#This Row],[Годовой доход]]-AVERAGE(G:G))/STDEV(G:G)</f>
        <v>0.51854799048003819</v>
      </c>
      <c r="Z939" s="38">
        <f>(Таблица2[[#This Row],[Текущий баланс кредитов]]-AVERAGE(P:P))/STDEV(P:P)</f>
        <v>0.53375275578897141</v>
      </c>
      <c r="AA939" s="38">
        <f>(Таблица2[[#This Row],[Максимальный выданный кредит]]-AVERAGE(Q:Q))/STDEV(Q:Q)</f>
        <v>0.18632228267394679</v>
      </c>
    </row>
    <row r="940" spans="1:27" x14ac:dyDescent="0.2">
      <c r="A940" s="7">
        <v>1398</v>
      </c>
      <c r="B940" s="7" t="s">
        <v>1251</v>
      </c>
      <c r="C940" s="7" t="s">
        <v>16</v>
      </c>
      <c r="D940" s="18">
        <v>789096</v>
      </c>
      <c r="E940" s="7" t="s">
        <v>28</v>
      </c>
      <c r="F940" s="7">
        <v>681</v>
      </c>
      <c r="G940" s="19">
        <v>2433900</v>
      </c>
      <c r="H940" s="7" t="s">
        <v>79</v>
      </c>
      <c r="I940" s="7" t="s">
        <v>19</v>
      </c>
      <c r="J940" s="7" t="s">
        <v>23</v>
      </c>
      <c r="K940" s="20">
        <v>39956.43</v>
      </c>
      <c r="L940">
        <v>28.1</v>
      </c>
      <c r="M940" s="7"/>
      <c r="N940" s="7">
        <v>17</v>
      </c>
      <c r="O940" s="7">
        <v>0</v>
      </c>
      <c r="P940" s="7">
        <v>2191726</v>
      </c>
      <c r="Q940" s="7">
        <v>2589576</v>
      </c>
      <c r="R940" s="8">
        <f>(Таблица2[[#This Row],[Кредитный рейтинг]]-MIN(F:F))/(MAX(F:F)-MIN(F:F))</f>
        <v>0.5757575757575758</v>
      </c>
      <c r="S940">
        <f>(Таблица2[[#This Row],[Срок кредитной истории (лет)]]-MIN(L:L))/(MAX(L:L)-MIN(L:L))</f>
        <v>0.51754385964912286</v>
      </c>
      <c r="T940" s="8">
        <f>(Таблица2[[#This Row],[Срок с последнего нарушения кредитного договора (мес.)]]-MIN(M:M))/(MAX(M:M)-MIN(M:M))</f>
        <v>0</v>
      </c>
      <c r="U940">
        <f>(Таблица2[[#This Row],[Количество кредитных карт]]-MIN(N:N))/(MAX(N:N)-MIN(N:N))</f>
        <v>0.36585365853658536</v>
      </c>
      <c r="V940" s="37">
        <f>(Таблица2[[#This Row],[Число нарушений кредитных договоров]]-MIN(O:O))/(MAX(O:O)-MIN(O:O))</f>
        <v>0</v>
      </c>
      <c r="W940" s="37">
        <f>((Таблица2[[#This Row],[Размер кредита]]-AVERAGE(D:D)))/STDEV(D:D)</f>
        <v>2.556662547372047</v>
      </c>
      <c r="X940" s="37">
        <f>((Таблица2[[#This Row],[Годовой доход]]-AVERAGE(G:G)))/STDEV(G:G)</f>
        <v>1.3102008951762893</v>
      </c>
      <c r="Y940" s="38">
        <f>(Таблица2[[#This Row],[Годовой доход]]-AVERAGE(G:G))/STDEV(G:G)</f>
        <v>1.3102008951762893</v>
      </c>
      <c r="Z940" s="38">
        <f>(Таблица2[[#This Row],[Текущий баланс кредитов]]-AVERAGE(P:P))/STDEV(P:P)</f>
        <v>6.5289698519870134</v>
      </c>
      <c r="AA940" s="38">
        <f>(Таблица2[[#This Row],[Максимальный выданный кредит]]-AVERAGE(Q:Q))/STDEV(Q:Q)</f>
        <v>0.47029427385326095</v>
      </c>
    </row>
    <row r="941" spans="1:27" x14ac:dyDescent="0.2">
      <c r="A941" s="8">
        <v>1399</v>
      </c>
      <c r="B941" s="8" t="s">
        <v>1252</v>
      </c>
      <c r="C941" s="8" t="s">
        <v>16</v>
      </c>
      <c r="D941" s="21">
        <v>444444</v>
      </c>
      <c r="E941" s="8" t="s">
        <v>17</v>
      </c>
      <c r="F941" s="8">
        <v>704</v>
      </c>
      <c r="G941" s="22">
        <v>1458592</v>
      </c>
      <c r="H941" s="8" t="s">
        <v>22</v>
      </c>
      <c r="I941" s="8" t="s">
        <v>32</v>
      </c>
      <c r="J941" s="8" t="s">
        <v>23</v>
      </c>
      <c r="K941" s="23">
        <v>25768.37</v>
      </c>
      <c r="L941">
        <v>22.5</v>
      </c>
      <c r="M941" s="8"/>
      <c r="N941" s="8">
        <v>24</v>
      </c>
      <c r="O941" s="8">
        <v>0</v>
      </c>
      <c r="P941" s="8">
        <v>616113</v>
      </c>
      <c r="Q941" s="8">
        <v>1017698</v>
      </c>
      <c r="R941" s="8">
        <f>(Таблица2[[#This Row],[Кредитный рейтинг]]-MIN(F:F))/(MAX(F:F)-MIN(F:F))</f>
        <v>0.7151515151515152</v>
      </c>
      <c r="S941">
        <f>(Таблица2[[#This Row],[Срок кредитной истории (лет)]]-MIN(L:L))/(MAX(L:L)-MIN(L:L))</f>
        <v>0.39473684210526316</v>
      </c>
      <c r="T941" s="8">
        <f>(Таблица2[[#This Row],[Срок с последнего нарушения кредитного договора (мес.)]]-MIN(M:M))/(MAX(M:M)-MIN(M:M))</f>
        <v>0</v>
      </c>
      <c r="U941">
        <f>(Таблица2[[#This Row],[Количество кредитных карт]]-MIN(N:N))/(MAX(N:N)-MIN(N:N))</f>
        <v>0.53658536585365857</v>
      </c>
      <c r="V941" s="37">
        <f>(Таблица2[[#This Row],[Число нарушений кредитных договоров]]-MIN(O:O))/(MAX(O:O)-MIN(O:O))</f>
        <v>0</v>
      </c>
      <c r="W941" s="37">
        <f>((Таблица2[[#This Row],[Размер кредита]]-AVERAGE(D:D)))/STDEV(D:D)</f>
        <v>0.71430067457317392</v>
      </c>
      <c r="X941" s="37">
        <f>((Таблица2[[#This Row],[Годовой доход]]-AVERAGE(G:G)))/STDEV(G:G)</f>
        <v>0.12785795354498397</v>
      </c>
      <c r="Y941" s="38">
        <f>(Таблица2[[#This Row],[Годовой доход]]-AVERAGE(G:G))/STDEV(G:G)</f>
        <v>0.12785795354498397</v>
      </c>
      <c r="Z941" s="38">
        <f>(Таблица2[[#This Row],[Текущий баланс кредитов]]-AVERAGE(P:P))/STDEV(P:P)</f>
        <v>1.1694475409749179</v>
      </c>
      <c r="AA941" s="38">
        <f>(Таблица2[[#This Row],[Максимальный выданный кредит]]-AVERAGE(Q:Q))/STDEV(Q:Q)</f>
        <v>7.7474874465624358E-2</v>
      </c>
    </row>
    <row r="942" spans="1:27" x14ac:dyDescent="0.2">
      <c r="A942" s="7">
        <v>1400</v>
      </c>
      <c r="B942" s="7" t="s">
        <v>1253</v>
      </c>
      <c r="C942" s="7" t="s">
        <v>16</v>
      </c>
      <c r="D942" s="18">
        <v>536976</v>
      </c>
      <c r="E942" s="7" t="s">
        <v>17</v>
      </c>
      <c r="F942" s="7">
        <v>668</v>
      </c>
      <c r="G942" s="19">
        <v>1780775</v>
      </c>
      <c r="H942" s="7" t="s">
        <v>22</v>
      </c>
      <c r="I942" s="7" t="s">
        <v>32</v>
      </c>
      <c r="J942" s="7" t="s">
        <v>23</v>
      </c>
      <c r="K942" s="20">
        <v>27453.48</v>
      </c>
      <c r="L942">
        <v>38.799999999999997</v>
      </c>
      <c r="M942" s="7">
        <v>39</v>
      </c>
      <c r="N942" s="7">
        <v>11</v>
      </c>
      <c r="O942" s="7">
        <v>0</v>
      </c>
      <c r="P942" s="7">
        <v>732754</v>
      </c>
      <c r="Q942" s="7">
        <v>968550</v>
      </c>
      <c r="R942" s="8">
        <f>(Таблица2[[#This Row],[Кредитный рейтинг]]-MIN(F:F))/(MAX(F:F)-MIN(F:F))</f>
        <v>0.49696969696969695</v>
      </c>
      <c r="S942">
        <f>(Таблица2[[#This Row],[Срок кредитной истории (лет)]]-MIN(L:L))/(MAX(L:L)-MIN(L:L))</f>
        <v>0.7521929824561403</v>
      </c>
      <c r="T942" s="8">
        <f>(Таблица2[[#This Row],[Срок с последнего нарушения кредитного договора (мес.)]]-MIN(M:M))/(MAX(M:M)-MIN(M:M))</f>
        <v>0.47560975609756095</v>
      </c>
      <c r="U942">
        <f>(Таблица2[[#This Row],[Количество кредитных карт]]-MIN(N:N))/(MAX(N:N)-MIN(N:N))</f>
        <v>0.21951219512195122</v>
      </c>
      <c r="V942" s="37">
        <f>(Таблица2[[#This Row],[Число нарушений кредитных договоров]]-MIN(O:O))/(MAX(O:O)-MIN(O:O))</f>
        <v>0</v>
      </c>
      <c r="W942" s="37">
        <f>((Таблица2[[#This Row],[Размер кредита]]-AVERAGE(D:D)))/STDEV(D:D)</f>
        <v>1.2089370869944724</v>
      </c>
      <c r="X942" s="37">
        <f>((Таблица2[[#This Row],[Годовой доход]]-AVERAGE(G:G)))/STDEV(G:G)</f>
        <v>0.51843282421517112</v>
      </c>
      <c r="Y942" s="38">
        <f>(Таблица2[[#This Row],[Годовой доход]]-AVERAGE(G:G))/STDEV(G:G)</f>
        <v>0.51843282421517112</v>
      </c>
      <c r="Z942" s="38">
        <f>(Таблица2[[#This Row],[Текущий баланс кредитов]]-AVERAGE(P:P))/STDEV(P:P)</f>
        <v>1.5662074318102701</v>
      </c>
      <c r="AA942" s="38">
        <f>(Таблица2[[#This Row],[Максимальный выданный кредит]]-AVERAGE(Q:Q))/STDEV(Q:Q)</f>
        <v>6.5192567670120147E-2</v>
      </c>
    </row>
    <row r="943" spans="1:27" x14ac:dyDescent="0.2">
      <c r="A943" s="7">
        <v>1401</v>
      </c>
      <c r="B943" s="7" t="s">
        <v>1255</v>
      </c>
      <c r="C943" s="7" t="s">
        <v>16</v>
      </c>
      <c r="D943" s="18">
        <v>223080</v>
      </c>
      <c r="E943" s="7" t="s">
        <v>17</v>
      </c>
      <c r="F943" s="7">
        <v>721</v>
      </c>
      <c r="G943" s="19">
        <v>2022930</v>
      </c>
      <c r="H943" s="7" t="s">
        <v>22</v>
      </c>
      <c r="I943" s="7" t="s">
        <v>32</v>
      </c>
      <c r="J943" s="7" t="s">
        <v>23</v>
      </c>
      <c r="K943" s="20">
        <v>14379.77</v>
      </c>
      <c r="L943">
        <v>8.5</v>
      </c>
      <c r="M943" s="7"/>
      <c r="N943" s="7">
        <v>7</v>
      </c>
      <c r="O943" s="7">
        <v>0</v>
      </c>
      <c r="P943" s="7">
        <v>100852</v>
      </c>
      <c r="Q943" s="7">
        <v>269698</v>
      </c>
      <c r="R943" s="8">
        <f>(Таблица2[[#This Row],[Кредитный рейтинг]]-MIN(F:F))/(MAX(F:F)-MIN(F:F))</f>
        <v>0.81818181818181823</v>
      </c>
      <c r="S943">
        <f>(Таблица2[[#This Row],[Срок кредитной истории (лет)]]-MIN(L:L))/(MAX(L:L)-MIN(L:L))</f>
        <v>8.771929824561403E-2</v>
      </c>
      <c r="T943" s="8">
        <f>(Таблица2[[#This Row],[Срок с последнего нарушения кредитного договора (мес.)]]-MIN(M:M))/(MAX(M:M)-MIN(M:M))</f>
        <v>0</v>
      </c>
      <c r="U943">
        <f>(Таблица2[[#This Row],[Количество кредитных карт]]-MIN(N:N))/(MAX(N:N)-MIN(N:N))</f>
        <v>0.12195121951219512</v>
      </c>
      <c r="V943" s="37">
        <f>(Таблица2[[#This Row],[Число нарушений кредитных договоров]]-MIN(O:O))/(MAX(O:O)-MIN(O:O))</f>
        <v>0</v>
      </c>
      <c r="W943" s="37">
        <f>((Таблица2[[#This Row],[Размер кредита]]-AVERAGE(D:D)))/STDEV(D:D)</f>
        <v>-0.46901639194682232</v>
      </c>
      <c r="X943" s="37">
        <f>((Таблица2[[#This Row],[Годовой доход]]-AVERAGE(G:G)))/STDEV(G:G)</f>
        <v>0.81199163336133695</v>
      </c>
      <c r="Y943" s="38">
        <f>(Таблица2[[#This Row],[Годовой доход]]-AVERAGE(G:G))/STDEV(G:G)</f>
        <v>0.81199163336133695</v>
      </c>
      <c r="Z943" s="38">
        <f>(Таблица2[[#This Row],[Текущий баланс кредитов]]-AVERAGE(P:P))/STDEV(P:P)</f>
        <v>-0.58323717633472838</v>
      </c>
      <c r="AA943" s="38">
        <f>(Таблица2[[#This Row],[Максимальный выданный кредит]]-AVERAGE(Q:Q))/STDEV(Q:Q)</f>
        <v>-0.10945369807114515</v>
      </c>
    </row>
    <row r="944" spans="1:27" x14ac:dyDescent="0.2">
      <c r="A944" s="8">
        <v>1402</v>
      </c>
      <c r="B944" s="8" t="s">
        <v>1256</v>
      </c>
      <c r="C944" s="8" t="s">
        <v>16</v>
      </c>
      <c r="D944" s="21">
        <v>329780</v>
      </c>
      <c r="E944" s="8" t="s">
        <v>28</v>
      </c>
      <c r="F944" s="8">
        <v>679</v>
      </c>
      <c r="G944" s="22">
        <v>918194</v>
      </c>
      <c r="H944" s="8" t="s">
        <v>18</v>
      </c>
      <c r="I944" s="8" t="s">
        <v>19</v>
      </c>
      <c r="J944" s="8" t="s">
        <v>78</v>
      </c>
      <c r="K944" s="23">
        <v>7957.77</v>
      </c>
      <c r="L944">
        <v>19.100000000000001</v>
      </c>
      <c r="M944" s="8"/>
      <c r="N944" s="8">
        <v>3</v>
      </c>
      <c r="O944" s="8">
        <v>0</v>
      </c>
      <c r="P944" s="8">
        <v>123120</v>
      </c>
      <c r="Q944" s="8">
        <v>145464</v>
      </c>
      <c r="R944" s="8">
        <f>(Таблица2[[#This Row],[Кредитный рейтинг]]-MIN(F:F))/(MAX(F:F)-MIN(F:F))</f>
        <v>0.5636363636363636</v>
      </c>
      <c r="S944">
        <f>(Таблица2[[#This Row],[Срок кредитной истории (лет)]]-MIN(L:L))/(MAX(L:L)-MIN(L:L))</f>
        <v>0.32017543859649122</v>
      </c>
      <c r="T944" s="8">
        <f>(Таблица2[[#This Row],[Срок с последнего нарушения кредитного договора (мес.)]]-MIN(M:M))/(MAX(M:M)-MIN(M:M))</f>
        <v>0</v>
      </c>
      <c r="U944">
        <f>(Таблица2[[#This Row],[Количество кредитных карт]]-MIN(N:N))/(MAX(N:N)-MIN(N:N))</f>
        <v>2.4390243902439025E-2</v>
      </c>
      <c r="V944" s="37">
        <f>(Таблица2[[#This Row],[Число нарушений кредитных договоров]]-MIN(O:O))/(MAX(O:O)-MIN(O:O))</f>
        <v>0</v>
      </c>
      <c r="W944" s="37">
        <f>((Таблица2[[#This Row],[Размер кредита]]-AVERAGE(D:D)))/STDEV(D:D)</f>
        <v>0.10135607601401865</v>
      </c>
      <c r="X944" s="37">
        <f>((Таблица2[[#This Row],[Годовой доход]]-AVERAGE(G:G)))/STDEV(G:G)</f>
        <v>-0.52725382752486694</v>
      </c>
      <c r="Y944" s="38">
        <f>(Таблица2[[#This Row],[Годовой доход]]-AVERAGE(G:G))/STDEV(G:G)</f>
        <v>-0.52725382752486694</v>
      </c>
      <c r="Z944" s="38">
        <f>(Таблица2[[#This Row],[Текущий баланс кредитов]]-AVERAGE(P:P))/STDEV(P:P)</f>
        <v>-0.50749151872615483</v>
      </c>
      <c r="AA944" s="38">
        <f>(Таблица2[[#This Row],[Максимальный выданный кредит]]-AVERAGE(Q:Q))/STDEV(Q:Q)</f>
        <v>-0.14050033480982566</v>
      </c>
    </row>
    <row r="945" spans="1:27" x14ac:dyDescent="0.2">
      <c r="A945" s="7">
        <v>1403</v>
      </c>
      <c r="B945" s="7" t="s">
        <v>1257</v>
      </c>
      <c r="C945" s="7" t="s">
        <v>16</v>
      </c>
      <c r="D945" s="18">
        <v>451154</v>
      </c>
      <c r="E945" s="7" t="s">
        <v>28</v>
      </c>
      <c r="F945" s="7">
        <v>726</v>
      </c>
      <c r="G945" s="19">
        <v>5306301</v>
      </c>
      <c r="H945" s="7" t="s">
        <v>29</v>
      </c>
      <c r="I945" s="7" t="s">
        <v>25</v>
      </c>
      <c r="J945" s="7" t="s">
        <v>20</v>
      </c>
      <c r="K945" s="20">
        <v>43246.28</v>
      </c>
      <c r="L945">
        <v>13</v>
      </c>
      <c r="M945" s="7"/>
      <c r="N945" s="7">
        <v>13</v>
      </c>
      <c r="O945" s="7">
        <v>0</v>
      </c>
      <c r="P945" s="7">
        <v>191691</v>
      </c>
      <c r="Q945" s="7">
        <v>932624</v>
      </c>
      <c r="R945" s="8">
        <f>(Таблица2[[#This Row],[Кредитный рейтинг]]-MIN(F:F))/(MAX(F:F)-MIN(F:F))</f>
        <v>0.84848484848484851</v>
      </c>
      <c r="S945">
        <f>(Таблица2[[#This Row],[Срок кредитной истории (лет)]]-MIN(L:L))/(MAX(L:L)-MIN(L:L))</f>
        <v>0.18640350877192982</v>
      </c>
      <c r="T945" s="8">
        <f>(Таблица2[[#This Row],[Срок с последнего нарушения кредитного договора (мес.)]]-MIN(M:M))/(MAX(M:M)-MIN(M:M))</f>
        <v>0</v>
      </c>
      <c r="U945">
        <f>(Таблица2[[#This Row],[Количество кредитных карт]]-MIN(N:N))/(MAX(N:N)-MIN(N:N))</f>
        <v>0.26829268292682928</v>
      </c>
      <c r="V945" s="37">
        <f>(Таблица2[[#This Row],[Число нарушений кредитных договоров]]-MIN(O:O))/(MAX(O:O)-MIN(O:O))</f>
        <v>0</v>
      </c>
      <c r="W945" s="37">
        <f>((Таблица2[[#This Row],[Размер кредита]]-AVERAGE(D:D)))/STDEV(D:D)</f>
        <v>0.75016945864081452</v>
      </c>
      <c r="X945" s="37">
        <f>((Таблица2[[#This Row],[Годовой доход]]-AVERAGE(G:G)))/STDEV(G:G)</f>
        <v>4.7923450464440966</v>
      </c>
      <c r="Y945" s="38">
        <f>(Таблица2[[#This Row],[Годовой доход]]-AVERAGE(G:G))/STDEV(G:G)</f>
        <v>4.7923450464440966</v>
      </c>
      <c r="Z945" s="38">
        <f>(Таблица2[[#This Row],[Текущий баланс кредитов]]-AVERAGE(P:P))/STDEV(P:P)</f>
        <v>-0.27424401163627277</v>
      </c>
      <c r="AA945" s="38">
        <f>(Таблица2[[#This Row],[Максимальный выданный кредит]]-AVERAGE(Q:Q))/STDEV(Q:Q)</f>
        <v>5.6214498289162959E-2</v>
      </c>
    </row>
    <row r="946" spans="1:27" x14ac:dyDescent="0.2">
      <c r="A946" s="8">
        <v>1405</v>
      </c>
      <c r="B946" s="8" t="s">
        <v>1258</v>
      </c>
      <c r="C946" s="8" t="s">
        <v>16</v>
      </c>
      <c r="D946" s="21">
        <v>116930</v>
      </c>
      <c r="E946" s="8" t="s">
        <v>17</v>
      </c>
      <c r="F946" s="8">
        <v>724</v>
      </c>
      <c r="G946" s="22">
        <v>1320557</v>
      </c>
      <c r="H946" s="8" t="s">
        <v>22</v>
      </c>
      <c r="I946" s="8" t="s">
        <v>19</v>
      </c>
      <c r="J946" s="8" t="s">
        <v>78</v>
      </c>
      <c r="K946" s="23">
        <v>10366.4</v>
      </c>
      <c r="L946">
        <v>16.2</v>
      </c>
      <c r="M946" s="8"/>
      <c r="N946" s="8">
        <v>5</v>
      </c>
      <c r="O946" s="8">
        <v>0</v>
      </c>
      <c r="P946" s="8">
        <v>63764</v>
      </c>
      <c r="Q946" s="8">
        <v>101112</v>
      </c>
      <c r="R946" s="8">
        <f>(Таблица2[[#This Row],[Кредитный рейтинг]]-MIN(F:F))/(MAX(F:F)-MIN(F:F))</f>
        <v>0.83636363636363631</v>
      </c>
      <c r="S946">
        <f>(Таблица2[[#This Row],[Срок кредитной истории (лет)]]-MIN(L:L))/(MAX(L:L)-MIN(L:L))</f>
        <v>0.25657894736842102</v>
      </c>
      <c r="T946" s="8">
        <f>(Таблица2[[#This Row],[Срок с последнего нарушения кредитного договора (мес.)]]-MIN(M:M))/(MAX(M:M)-MIN(M:M))</f>
        <v>0</v>
      </c>
      <c r="U946">
        <f>(Таблица2[[#This Row],[Количество кредитных карт]]-MIN(N:N))/(MAX(N:N)-MIN(N:N))</f>
        <v>7.3170731707317069E-2</v>
      </c>
      <c r="V946" s="37">
        <f>(Таблица2[[#This Row],[Число нарушений кредитных договоров]]-MIN(O:O))/(MAX(O:O)-MIN(O:O))</f>
        <v>0</v>
      </c>
      <c r="W946" s="37">
        <f>((Таблица2[[#This Row],[Размер кредита]]-AVERAGE(D:D)))/STDEV(D:D)</f>
        <v>-1.0364487956398238</v>
      </c>
      <c r="X946" s="37">
        <f>((Таблица2[[#This Row],[Годовой доход]]-AVERAGE(G:G)))/STDEV(G:G)</f>
        <v>-3.9478629306871273E-2</v>
      </c>
      <c r="Y946" s="38">
        <f>(Таблица2[[#This Row],[Годовой доход]]-AVERAGE(G:G))/STDEV(G:G)</f>
        <v>-3.9478629306871273E-2</v>
      </c>
      <c r="Z946" s="38">
        <f>(Таблица2[[#This Row],[Текущий баланс кредитов]]-AVERAGE(P:P))/STDEV(P:P)</f>
        <v>-0.70939376648143104</v>
      </c>
      <c r="AA946" s="38">
        <f>(Таблица2[[#This Row],[Максимальный выданный кредит]]-AVERAGE(Q:Q))/STDEV(Q:Q)</f>
        <v>-0.15158409958141764</v>
      </c>
    </row>
    <row r="947" spans="1:27" x14ac:dyDescent="0.2">
      <c r="A947" s="8">
        <v>1406</v>
      </c>
      <c r="B947" s="8" t="s">
        <v>1259</v>
      </c>
      <c r="C947" s="8" t="s">
        <v>16</v>
      </c>
      <c r="D947" s="21">
        <v>167772</v>
      </c>
      <c r="E947" s="8" t="s">
        <v>17</v>
      </c>
      <c r="F947" s="8">
        <v>719</v>
      </c>
      <c r="G947" s="22">
        <v>835943</v>
      </c>
      <c r="H947" s="8" t="s">
        <v>79</v>
      </c>
      <c r="I947" s="8" t="s">
        <v>25</v>
      </c>
      <c r="J947" s="8" t="s">
        <v>126</v>
      </c>
      <c r="K947" s="23">
        <v>11981.78</v>
      </c>
      <c r="L947">
        <v>26.1</v>
      </c>
      <c r="M947" s="8"/>
      <c r="N947" s="8">
        <v>6</v>
      </c>
      <c r="O947" s="8">
        <v>1</v>
      </c>
      <c r="P947" s="8">
        <v>45239</v>
      </c>
      <c r="Q947" s="8">
        <v>131274</v>
      </c>
      <c r="R947" s="8">
        <f>(Таблица2[[#This Row],[Кредитный рейтинг]]-MIN(F:F))/(MAX(F:F)-MIN(F:F))</f>
        <v>0.80606060606060603</v>
      </c>
      <c r="S947">
        <f>(Таблица2[[#This Row],[Срок кредитной истории (лет)]]-MIN(L:L))/(MAX(L:L)-MIN(L:L))</f>
        <v>0.47368421052631582</v>
      </c>
      <c r="T947" s="8">
        <f>(Таблица2[[#This Row],[Срок с последнего нарушения кредитного договора (мес.)]]-MIN(M:M))/(MAX(M:M)-MIN(M:M))</f>
        <v>0</v>
      </c>
      <c r="U947">
        <f>(Таблица2[[#This Row],[Количество кредитных карт]]-MIN(N:N))/(MAX(N:N)-MIN(N:N))</f>
        <v>9.7560975609756101E-2</v>
      </c>
      <c r="V947" s="37">
        <f>(Таблица2[[#This Row],[Число нарушений кредитных договоров]]-MIN(O:O))/(MAX(O:O)-MIN(O:O))</f>
        <v>0.14285714285714285</v>
      </c>
      <c r="W947" s="37">
        <f>((Таблица2[[#This Row],[Размер кредита]]-AVERAGE(D:D)))/STDEV(D:D)</f>
        <v>-0.76466925472075109</v>
      </c>
      <c r="X947" s="37">
        <f>((Таблица2[[#This Row],[Годовой доход]]-AVERAGE(G:G)))/STDEV(G:G)</f>
        <v>-0.62696477964677766</v>
      </c>
      <c r="Y947" s="38">
        <f>(Таблица2[[#This Row],[Годовой доход]]-AVERAGE(G:G))/STDEV(G:G)</f>
        <v>-0.62696477964677766</v>
      </c>
      <c r="Z947" s="38">
        <f>(Таблица2[[#This Row],[Текущий баланс кредитов]]-AVERAGE(P:P))/STDEV(P:P)</f>
        <v>-0.77240743215409247</v>
      </c>
      <c r="AA947" s="38">
        <f>(Таблица2[[#This Row],[Максимальный выданный кредит]]-AVERAGE(Q:Q))/STDEV(Q:Q)</f>
        <v>-0.144046479788832</v>
      </c>
    </row>
    <row r="948" spans="1:27" x14ac:dyDescent="0.2">
      <c r="A948" s="7">
        <v>1407</v>
      </c>
      <c r="B948" s="7" t="s">
        <v>1260</v>
      </c>
      <c r="C948" s="7" t="s">
        <v>34</v>
      </c>
      <c r="D948" s="18">
        <v>392722</v>
      </c>
      <c r="E948" s="7" t="s">
        <v>17</v>
      </c>
      <c r="F948" s="7">
        <v>748</v>
      </c>
      <c r="G948" s="19">
        <v>1168215</v>
      </c>
      <c r="H948" s="7" t="s">
        <v>37</v>
      </c>
      <c r="I948" s="7" t="s">
        <v>25</v>
      </c>
      <c r="J948" s="7" t="s">
        <v>23</v>
      </c>
      <c r="K948" s="20">
        <v>15089.42</v>
      </c>
      <c r="L948">
        <v>30.9</v>
      </c>
      <c r="M948" s="7">
        <v>30</v>
      </c>
      <c r="N948" s="7">
        <v>18</v>
      </c>
      <c r="O948" s="7">
        <v>0</v>
      </c>
      <c r="P948" s="7">
        <v>120498</v>
      </c>
      <c r="Q948" s="7">
        <v>375056</v>
      </c>
      <c r="R948" s="8">
        <f>(Таблица2[[#This Row],[Кредитный рейтинг]]-MIN(F:F))/(MAX(F:F)-MIN(F:F))</f>
        <v>0.98181818181818181</v>
      </c>
      <c r="S948">
        <f>(Таблица2[[#This Row],[Срок кредитной истории (лет)]]-MIN(L:L))/(MAX(L:L)-MIN(L:L))</f>
        <v>0.57894736842105254</v>
      </c>
      <c r="T948" s="8">
        <f>(Таблица2[[#This Row],[Срок с последнего нарушения кредитного договора (мес.)]]-MIN(M:M))/(MAX(M:M)-MIN(M:M))</f>
        <v>0.36585365853658536</v>
      </c>
      <c r="U948">
        <f>(Таблица2[[#This Row],[Количество кредитных карт]]-MIN(N:N))/(MAX(N:N)-MIN(N:N))</f>
        <v>0.3902439024390244</v>
      </c>
      <c r="V948" s="37">
        <f>(Таблица2[[#This Row],[Число нарушений кредитных договоров]]-MIN(O:O))/(MAX(O:O)-MIN(O:O))</f>
        <v>0</v>
      </c>
      <c r="W948" s="37">
        <f>((Таблица2[[#This Row],[Размер кредита]]-AVERAGE(D:D)))/STDEV(D:D)</f>
        <v>0.43781703082555806</v>
      </c>
      <c r="X948" s="37">
        <f>((Таблица2[[#This Row],[Годовой доход]]-AVERAGE(G:G)))/STDEV(G:G)</f>
        <v>-0.22415925164770753</v>
      </c>
      <c r="Y948" s="38">
        <f>(Таблица2[[#This Row],[Годовой доход]]-AVERAGE(G:G))/STDEV(G:G)</f>
        <v>-0.22415925164770753</v>
      </c>
      <c r="Z948" s="38">
        <f>(Таблица2[[#This Row],[Текущий баланс кредитов]]-AVERAGE(P:P))/STDEV(P:P)</f>
        <v>-0.51641037602136231</v>
      </c>
      <c r="AA948" s="38">
        <f>(Таблица2[[#This Row],[Максимальный выданный кредит]]-AVERAGE(Q:Q))/STDEV(Q:Q)</f>
        <v>-8.3124258839421927E-2</v>
      </c>
    </row>
    <row r="949" spans="1:27" x14ac:dyDescent="0.2">
      <c r="A949" s="7">
        <v>1409</v>
      </c>
      <c r="B949" s="7" t="s">
        <v>1261</v>
      </c>
      <c r="C949" s="7" t="s">
        <v>16</v>
      </c>
      <c r="D949" s="18">
        <v>120164</v>
      </c>
      <c r="E949" s="7" t="s">
        <v>17</v>
      </c>
      <c r="F949" s="7">
        <v>737</v>
      </c>
      <c r="G949" s="19">
        <v>741228</v>
      </c>
      <c r="H949" s="7" t="s">
        <v>74</v>
      </c>
      <c r="I949" s="7" t="s">
        <v>25</v>
      </c>
      <c r="J949" s="7" t="s">
        <v>23</v>
      </c>
      <c r="K949" s="20">
        <v>7288.59</v>
      </c>
      <c r="L949">
        <v>11.9</v>
      </c>
      <c r="M949" s="7"/>
      <c r="N949" s="7">
        <v>19</v>
      </c>
      <c r="O949" s="7">
        <v>0</v>
      </c>
      <c r="P949" s="7">
        <v>196213</v>
      </c>
      <c r="Q949" s="7">
        <v>584078</v>
      </c>
      <c r="R949" s="8">
        <f>(Таблица2[[#This Row],[Кредитный рейтинг]]-MIN(F:F))/(MAX(F:F)-MIN(F:F))</f>
        <v>0.91515151515151516</v>
      </c>
      <c r="S949">
        <f>(Таблица2[[#This Row],[Срок кредитной истории (лет)]]-MIN(L:L))/(MAX(L:L)-MIN(L:L))</f>
        <v>0.16228070175438597</v>
      </c>
      <c r="T949" s="8">
        <f>(Таблица2[[#This Row],[Срок с последнего нарушения кредитного договора (мес.)]]-MIN(M:M))/(MAX(M:M)-MIN(M:M))</f>
        <v>0</v>
      </c>
      <c r="U949">
        <f>(Таблица2[[#This Row],[Количество кредитных карт]]-MIN(N:N))/(MAX(N:N)-MIN(N:N))</f>
        <v>0.41463414634146339</v>
      </c>
      <c r="V949" s="37">
        <f>(Таблица2[[#This Row],[Число нарушений кредитных договоров]]-MIN(O:O))/(MAX(O:O)-MIN(O:O))</f>
        <v>0</v>
      </c>
      <c r="W949" s="37">
        <f>((Таблица2[[#This Row],[Размер кредита]]-AVERAGE(D:D)))/STDEV(D:D)</f>
        <v>-1.0191612177449283</v>
      </c>
      <c r="X949" s="37">
        <f>((Таблица2[[#This Row],[Годовой доход]]-AVERAGE(G:G)))/STDEV(G:G)</f>
        <v>-0.74178554571924815</v>
      </c>
      <c r="Y949" s="38">
        <f>(Таблица2[[#This Row],[Годовой доход]]-AVERAGE(G:G))/STDEV(G:G)</f>
        <v>-0.74178554571924815</v>
      </c>
      <c r="Z949" s="38">
        <f>(Таблица2[[#This Row],[Текущий баланс кредитов]]-AVERAGE(P:P))/STDEV(P:P)</f>
        <v>-0.25886221427207434</v>
      </c>
      <c r="AA949" s="38">
        <f>(Таблица2[[#This Row],[Максимальный выданный кредит]]-AVERAGE(Q:Q))/STDEV(Q:Q)</f>
        <v>-3.0888718613779374E-2</v>
      </c>
    </row>
    <row r="950" spans="1:27" x14ac:dyDescent="0.2">
      <c r="A950" s="8">
        <v>1410</v>
      </c>
      <c r="B950" s="8" t="s">
        <v>1262</v>
      </c>
      <c r="C950" s="8" t="s">
        <v>34</v>
      </c>
      <c r="D950" s="21">
        <v>217514</v>
      </c>
      <c r="E950" s="8" t="s">
        <v>17</v>
      </c>
      <c r="F950" s="8">
        <v>654</v>
      </c>
      <c r="G950" s="22">
        <v>525996</v>
      </c>
      <c r="H950" s="8"/>
      <c r="I950" s="8" t="s">
        <v>25</v>
      </c>
      <c r="J950" s="8" t="s">
        <v>23</v>
      </c>
      <c r="K950" s="23">
        <v>4996.8100000000004</v>
      </c>
      <c r="L950">
        <v>9.6999999999999993</v>
      </c>
      <c r="M950" s="8"/>
      <c r="N950" s="8">
        <v>7</v>
      </c>
      <c r="O950" s="8">
        <v>0</v>
      </c>
      <c r="P950" s="8">
        <v>122227</v>
      </c>
      <c r="Q950" s="8">
        <v>202202</v>
      </c>
      <c r="R950" s="8">
        <f>(Таблица2[[#This Row],[Кредитный рейтинг]]-MIN(F:F))/(MAX(F:F)-MIN(F:F))</f>
        <v>0.41212121212121211</v>
      </c>
      <c r="S950">
        <f>(Таблица2[[#This Row],[Срок кредитной истории (лет)]]-MIN(L:L))/(MAX(L:L)-MIN(L:L))</f>
        <v>0.11403508771929823</v>
      </c>
      <c r="T950" s="8">
        <f>(Таблица2[[#This Row],[Срок с последнего нарушения кредитного договора (мес.)]]-MIN(M:M))/(MAX(M:M)-MIN(M:M))</f>
        <v>0</v>
      </c>
      <c r="U950">
        <f>(Таблица2[[#This Row],[Количество кредитных карт]]-MIN(N:N))/(MAX(N:N)-MIN(N:N))</f>
        <v>0.12195121951219512</v>
      </c>
      <c r="V950" s="37">
        <f>(Таблица2[[#This Row],[Число нарушений кредитных договоров]]-MIN(O:O))/(MAX(O:O)-MIN(O:O))</f>
        <v>0</v>
      </c>
      <c r="W950" s="37">
        <f>((Таблица2[[#This Row],[Размер кредита]]-AVERAGE(D:D)))/STDEV(D:D)</f>
        <v>-0.49876984233735694</v>
      </c>
      <c r="X950" s="37">
        <f>((Таблица2[[#This Row],[Годовой доход]]-AVERAGE(G:G)))/STDEV(G:G)</f>
        <v>-1.0027062354020859</v>
      </c>
      <c r="Y950" s="38">
        <f>(Таблица2[[#This Row],[Годовой доход]]-AVERAGE(G:G))/STDEV(G:G)</f>
        <v>-1.0027062354020859</v>
      </c>
      <c r="Z950" s="38">
        <f>(Таблица2[[#This Row],[Текущий баланс кредитов]]-AVERAGE(P:P))/STDEV(P:P)</f>
        <v>-0.51052910055858058</v>
      </c>
      <c r="AA950" s="38">
        <f>(Таблица2[[#This Row],[Максимальный выданный кредит]]-AVERAGE(Q:Q))/STDEV(Q:Q)</f>
        <v>-0.12632125279299247</v>
      </c>
    </row>
    <row r="951" spans="1:27" x14ac:dyDescent="0.2">
      <c r="A951" s="7">
        <v>1411</v>
      </c>
      <c r="B951" s="7" t="s">
        <v>1263</v>
      </c>
      <c r="C951" s="7" t="s">
        <v>34</v>
      </c>
      <c r="D951" s="18">
        <v>234058</v>
      </c>
      <c r="E951" s="7" t="s">
        <v>17</v>
      </c>
      <c r="F951" s="7">
        <v>707</v>
      </c>
      <c r="G951" s="19">
        <v>2467530</v>
      </c>
      <c r="H951" s="7" t="s">
        <v>55</v>
      </c>
      <c r="I951" s="7" t="s">
        <v>19</v>
      </c>
      <c r="J951" s="7" t="s">
        <v>20</v>
      </c>
      <c r="K951" s="20">
        <v>14126.69</v>
      </c>
      <c r="L951">
        <v>17.5</v>
      </c>
      <c r="M951" s="7">
        <v>36</v>
      </c>
      <c r="N951" s="7">
        <v>9</v>
      </c>
      <c r="O951" s="7">
        <v>1</v>
      </c>
      <c r="P951" s="7">
        <v>86583</v>
      </c>
      <c r="Q951" s="7">
        <v>169356</v>
      </c>
      <c r="R951" s="8">
        <f>(Таблица2[[#This Row],[Кредитный рейтинг]]-MIN(F:F))/(MAX(F:F)-MIN(F:F))</f>
        <v>0.73333333333333328</v>
      </c>
      <c r="S951">
        <f>(Таблица2[[#This Row],[Срок кредитной истории (лет)]]-MIN(L:L))/(MAX(L:L)-MIN(L:L))</f>
        <v>0.28508771929824561</v>
      </c>
      <c r="T951" s="8">
        <f>(Таблица2[[#This Row],[Срок с последнего нарушения кредитного договора (мес.)]]-MIN(M:M))/(MAX(M:M)-MIN(M:M))</f>
        <v>0.43902439024390244</v>
      </c>
      <c r="U951">
        <f>(Таблица2[[#This Row],[Количество кредитных карт]]-MIN(N:N))/(MAX(N:N)-MIN(N:N))</f>
        <v>0.17073170731707318</v>
      </c>
      <c r="V951" s="37">
        <f>(Таблица2[[#This Row],[Число нарушений кредитных договоров]]-MIN(O:O))/(MAX(O:O)-MIN(O:O))</f>
        <v>0.14285714285714285</v>
      </c>
      <c r="W951" s="37">
        <f>((Таблица2[[#This Row],[Размер кредита]]-AVERAGE(D:D)))/STDEV(D:D)</f>
        <v>-0.41033270916074815</v>
      </c>
      <c r="X951" s="37">
        <f>((Таблица2[[#This Row],[Годовой доход]]-AVERAGE(G:G)))/STDEV(G:G)</f>
        <v>1.3509697529392328</v>
      </c>
      <c r="Y951" s="38">
        <f>(Таблица2[[#This Row],[Годовой доход]]-AVERAGE(G:G))/STDEV(G:G)</f>
        <v>1.3509697529392328</v>
      </c>
      <c r="Z951" s="38">
        <f>(Таблица2[[#This Row],[Текущий баланс кредитов]]-AVERAGE(P:P))/STDEV(P:P)</f>
        <v>-0.63177385625285021</v>
      </c>
      <c r="AA951" s="38">
        <f>(Таблица2[[#This Row],[Максимальный выданный кредит]]-AVERAGE(Q:Q))/STDEV(Q:Q)</f>
        <v>-0.13452961628703355</v>
      </c>
    </row>
    <row r="952" spans="1:27" x14ac:dyDescent="0.2">
      <c r="A952" s="7">
        <v>1412</v>
      </c>
      <c r="B952" s="7" t="s">
        <v>1264</v>
      </c>
      <c r="C952" s="7" t="s">
        <v>16</v>
      </c>
      <c r="D952" s="18">
        <v>223234</v>
      </c>
      <c r="E952" s="7" t="s">
        <v>17</v>
      </c>
      <c r="F952" s="7">
        <v>724</v>
      </c>
      <c r="G952" s="19">
        <v>1156758</v>
      </c>
      <c r="H952" s="7" t="s">
        <v>42</v>
      </c>
      <c r="I952" s="7" t="s">
        <v>32</v>
      </c>
      <c r="J952" s="7" t="s">
        <v>23</v>
      </c>
      <c r="K952" s="20">
        <v>5668.08</v>
      </c>
      <c r="L952">
        <v>13</v>
      </c>
      <c r="M952" s="7"/>
      <c r="N952" s="7">
        <v>7</v>
      </c>
      <c r="O952" s="7">
        <v>0</v>
      </c>
      <c r="P952" s="7">
        <v>156370</v>
      </c>
      <c r="Q952" s="7">
        <v>203214</v>
      </c>
      <c r="R952" s="8">
        <f>(Таблица2[[#This Row],[Кредитный рейтинг]]-MIN(F:F))/(MAX(F:F)-MIN(F:F))</f>
        <v>0.83636363636363631</v>
      </c>
      <c r="S952">
        <f>(Таблица2[[#This Row],[Срок кредитной истории (лет)]]-MIN(L:L))/(MAX(L:L)-MIN(L:L))</f>
        <v>0.18640350877192982</v>
      </c>
      <c r="T952" s="8">
        <f>(Таблица2[[#This Row],[Срок с последнего нарушения кредитного договора (мес.)]]-MIN(M:M))/(MAX(M:M)-MIN(M:M))</f>
        <v>0</v>
      </c>
      <c r="U952">
        <f>(Таблица2[[#This Row],[Количество кредитных карт]]-MIN(N:N))/(MAX(N:N)-MIN(N:N))</f>
        <v>0.12195121951219512</v>
      </c>
      <c r="V952" s="37">
        <f>(Таблица2[[#This Row],[Число нарушений кредитных договоров]]-MIN(O:O))/(MAX(O:O)-MIN(O:O))</f>
        <v>0</v>
      </c>
      <c r="W952" s="37">
        <f>((Таблица2[[#This Row],[Размер кредита]]-AVERAGE(D:D)))/STDEV(D:D)</f>
        <v>-0.4681931739518273</v>
      </c>
      <c r="X952" s="37">
        <f>((Таблица2[[#This Row],[Годовой доход]]-AVERAGE(G:G)))/STDEV(G:G)</f>
        <v>-0.23804830319067638</v>
      </c>
      <c r="Y952" s="38">
        <f>(Таблица2[[#This Row],[Годовой доход]]-AVERAGE(G:G))/STDEV(G:G)</f>
        <v>-0.23804830319067638</v>
      </c>
      <c r="Z952" s="38">
        <f>(Таблица2[[#This Row],[Текущий баланс кредитов]]-AVERAGE(P:P))/STDEV(P:P)</f>
        <v>-0.39439006751881384</v>
      </c>
      <c r="AA952" s="38">
        <f>(Таблица2[[#This Row],[Максимальный выданный кредит]]-AVERAGE(Q:Q))/STDEV(Q:Q)</f>
        <v>-0.12606834943014861</v>
      </c>
    </row>
    <row r="953" spans="1:27" x14ac:dyDescent="0.2">
      <c r="A953" s="7">
        <v>1413</v>
      </c>
      <c r="B953" s="7" t="s">
        <v>1265</v>
      </c>
      <c r="C953" s="7" t="s">
        <v>16</v>
      </c>
      <c r="D953" s="18">
        <v>428846</v>
      </c>
      <c r="E953" s="7" t="s">
        <v>17</v>
      </c>
      <c r="F953" s="7">
        <v>703</v>
      </c>
      <c r="G953" s="19">
        <v>823042</v>
      </c>
      <c r="H953" s="7" t="s">
        <v>22</v>
      </c>
      <c r="I953" s="7" t="s">
        <v>19</v>
      </c>
      <c r="J953" s="7" t="s">
        <v>23</v>
      </c>
      <c r="K953" s="20">
        <v>13854.61</v>
      </c>
      <c r="L953">
        <v>19.2</v>
      </c>
      <c r="M953" s="7">
        <v>50</v>
      </c>
      <c r="N953" s="7">
        <v>13</v>
      </c>
      <c r="O953" s="7">
        <v>0</v>
      </c>
      <c r="P953" s="7">
        <v>487407</v>
      </c>
      <c r="Q953" s="7">
        <v>990132</v>
      </c>
      <c r="R953" s="8">
        <f>(Таблица2[[#This Row],[Кредитный рейтинг]]-MIN(F:F))/(MAX(F:F)-MIN(F:F))</f>
        <v>0.70909090909090911</v>
      </c>
      <c r="S953">
        <f>(Таблица2[[#This Row],[Срок кредитной истории (лет)]]-MIN(L:L))/(MAX(L:L)-MIN(L:L))</f>
        <v>0.32236842105263153</v>
      </c>
      <c r="T953" s="8">
        <f>(Таблица2[[#This Row],[Срок с последнего нарушения кредитного договора (мес.)]]-MIN(M:M))/(MAX(M:M)-MIN(M:M))</f>
        <v>0.6097560975609756</v>
      </c>
      <c r="U953">
        <f>(Таблица2[[#This Row],[Количество кредитных карт]]-MIN(N:N))/(MAX(N:N)-MIN(N:N))</f>
        <v>0.26829268292682928</v>
      </c>
      <c r="V953" s="37">
        <f>(Таблица2[[#This Row],[Число нарушений кредитных договоров]]-MIN(O:O))/(MAX(O:O)-MIN(O:O))</f>
        <v>0</v>
      </c>
      <c r="W953" s="37">
        <f>((Таблица2[[#This Row],[Размер кредита]]-AVERAGE(D:D)))/STDEV(D:D)</f>
        <v>0.63092045193724899</v>
      </c>
      <c r="X953" s="37">
        <f>((Таблица2[[#This Row],[Годовой доход]]-AVERAGE(G:G)))/STDEV(G:G)</f>
        <v>-0.64260435841572605</v>
      </c>
      <c r="Y953" s="38">
        <f>(Таблица2[[#This Row],[Годовой доход]]-AVERAGE(G:G))/STDEV(G:G)</f>
        <v>-0.64260435841572605</v>
      </c>
      <c r="Z953" s="38">
        <f>(Таблица2[[#This Row],[Текущий баланс кредитов]]-AVERAGE(P:P))/STDEV(P:P)</f>
        <v>0.7316479807014733</v>
      </c>
      <c r="AA953" s="38">
        <f>(Таблица2[[#This Row],[Максимальный выданный кредит]]-AVERAGE(Q:Q))/STDEV(Q:Q)</f>
        <v>7.0586006777725183E-2</v>
      </c>
    </row>
    <row r="954" spans="1:27" x14ac:dyDescent="0.2">
      <c r="A954" s="8">
        <v>1416</v>
      </c>
      <c r="B954" s="8" t="s">
        <v>1266</v>
      </c>
      <c r="C954" s="8" t="s">
        <v>16</v>
      </c>
      <c r="D954" s="21">
        <v>348348</v>
      </c>
      <c r="E954" s="8" t="s">
        <v>17</v>
      </c>
      <c r="F954" s="8">
        <v>709</v>
      </c>
      <c r="G954" s="22">
        <v>846108</v>
      </c>
      <c r="H954" s="8" t="s">
        <v>29</v>
      </c>
      <c r="I954" s="8" t="s">
        <v>25</v>
      </c>
      <c r="J954" s="8" t="s">
        <v>23</v>
      </c>
      <c r="K954" s="23">
        <v>6938.04</v>
      </c>
      <c r="L954">
        <v>14.9</v>
      </c>
      <c r="M954" s="8"/>
      <c r="N954" s="8">
        <v>8</v>
      </c>
      <c r="O954" s="8">
        <v>0</v>
      </c>
      <c r="P954" s="8">
        <v>190817</v>
      </c>
      <c r="Q954" s="8">
        <v>265562</v>
      </c>
      <c r="R954" s="8">
        <f>(Таблица2[[#This Row],[Кредитный рейтинг]]-MIN(F:F))/(MAX(F:F)-MIN(F:F))</f>
        <v>0.74545454545454548</v>
      </c>
      <c r="S954">
        <f>(Таблица2[[#This Row],[Срок кредитной истории (лет)]]-MIN(L:L))/(MAX(L:L)-MIN(L:L))</f>
        <v>0.22807017543859648</v>
      </c>
      <c r="T954" s="8">
        <f>(Таблица2[[#This Row],[Срок с последнего нарушения кредитного договора (мес.)]]-MIN(M:M))/(MAX(M:M)-MIN(M:M))</f>
        <v>0</v>
      </c>
      <c r="U954">
        <f>(Таблица2[[#This Row],[Количество кредитных карт]]-MIN(N:N))/(MAX(N:N)-MIN(N:N))</f>
        <v>0.14634146341463414</v>
      </c>
      <c r="V954" s="37">
        <f>(Таблица2[[#This Row],[Число нарушений кредитных договоров]]-MIN(O:O))/(MAX(O:O)-MIN(O:O))</f>
        <v>0</v>
      </c>
      <c r="W954" s="37">
        <f>((Таблица2[[#This Row],[Размер кредита]]-AVERAGE(D:D)))/STDEV(D:D)</f>
        <v>0.20061264569627635</v>
      </c>
      <c r="X954" s="37">
        <f>((Таблица2[[#This Row],[Годовой доход]]-AVERAGE(G:G)))/STDEV(G:G)</f>
        <v>-0.614641989306001</v>
      </c>
      <c r="Y954" s="38">
        <f>(Таблица2[[#This Row],[Годовой доход]]-AVERAGE(G:G))/STDEV(G:G)</f>
        <v>-0.614641989306001</v>
      </c>
      <c r="Z954" s="38">
        <f>(Таблица2[[#This Row],[Текущий баланс кредитов]]-AVERAGE(P:P))/STDEV(P:P)</f>
        <v>-0.27721696406800855</v>
      </c>
      <c r="AA954" s="38">
        <f>(Таблица2[[#This Row],[Максимальный выданный кредит]]-AVERAGE(Q:Q))/STDEV(Q:Q)</f>
        <v>-0.11048730311928963</v>
      </c>
    </row>
    <row r="955" spans="1:27" x14ac:dyDescent="0.2">
      <c r="A955" s="8">
        <v>1417</v>
      </c>
      <c r="B955" s="24" t="s">
        <v>1267</v>
      </c>
      <c r="C955" s="8" t="s">
        <v>16</v>
      </c>
      <c r="D955" s="21">
        <v>43758</v>
      </c>
      <c r="E955" s="8" t="s">
        <v>17</v>
      </c>
      <c r="F955" s="8">
        <v>701</v>
      </c>
      <c r="G955" s="22">
        <v>1228464</v>
      </c>
      <c r="H955" s="8" t="s">
        <v>22</v>
      </c>
      <c r="I955" s="8" t="s">
        <v>32</v>
      </c>
      <c r="J955" s="8" t="s">
        <v>78</v>
      </c>
      <c r="K955" s="23">
        <v>7503.86</v>
      </c>
      <c r="L955">
        <v>23.8</v>
      </c>
      <c r="M955" s="8"/>
      <c r="N955" s="8">
        <v>8</v>
      </c>
      <c r="O955" s="8">
        <v>1</v>
      </c>
      <c r="P955" s="8">
        <v>57874</v>
      </c>
      <c r="Q955" s="8">
        <v>183590</v>
      </c>
      <c r="R955" s="8">
        <f>(Таблица2[[#This Row],[Кредитный рейтинг]]-MIN(F:F))/(MAX(F:F)-MIN(F:F))</f>
        <v>0.69696969696969702</v>
      </c>
      <c r="S955">
        <f>(Таблица2[[#This Row],[Срок кредитной истории (лет)]]-MIN(L:L))/(MAX(L:L)-MIN(L:L))</f>
        <v>0.4232456140350877</v>
      </c>
      <c r="T955" s="8">
        <f>(Таблица2[[#This Row],[Срок с последнего нарушения кредитного договора (мес.)]]-MIN(M:M))/(MAX(M:M)-MIN(M:M))</f>
        <v>0</v>
      </c>
      <c r="U955">
        <f>(Таблица2[[#This Row],[Количество кредитных карт]]-MIN(N:N))/(MAX(N:N)-MIN(N:N))</f>
        <v>0.14634146341463414</v>
      </c>
      <c r="V955" s="37">
        <f>(Таблица2[[#This Row],[Число нарушений кредитных договоров]]-MIN(O:O))/(MAX(O:O)-MIN(O:O))</f>
        <v>0.14285714285714285</v>
      </c>
      <c r="W955" s="37">
        <f>((Таблица2[[#This Row],[Размер кредита]]-AVERAGE(D:D)))/STDEV(D:D)</f>
        <v>-1.4275949458331758</v>
      </c>
      <c r="X955" s="37">
        <f>((Таблица2[[#This Row],[Годовой доход]]-AVERAGE(G:G)))/STDEV(G:G)</f>
        <v>-0.15112080646901063</v>
      </c>
      <c r="Y955" s="38">
        <f>(Таблица2[[#This Row],[Годовой доход]]-AVERAGE(G:G))/STDEV(G:G)</f>
        <v>-0.15112080646901063</v>
      </c>
      <c r="Z955" s="38">
        <f>(Таблица2[[#This Row],[Текущий баланс кредитов]]-AVERAGE(P:P))/STDEV(P:P)</f>
        <v>-0.72942888069530287</v>
      </c>
      <c r="AA955" s="38">
        <f>(Таблица2[[#This Row],[Максимальный выданный кредит]]-AVERAGE(Q:Q))/STDEV(Q:Q)</f>
        <v>-0.13097247550964267</v>
      </c>
    </row>
    <row r="956" spans="1:27" x14ac:dyDescent="0.2">
      <c r="A956" s="8">
        <v>1418</v>
      </c>
      <c r="B956" s="8" t="s">
        <v>1268</v>
      </c>
      <c r="C956" s="8" t="s">
        <v>16</v>
      </c>
      <c r="D956" s="21">
        <v>411730</v>
      </c>
      <c r="E956" s="8" t="s">
        <v>28</v>
      </c>
      <c r="F956" s="8">
        <v>725</v>
      </c>
      <c r="G956" s="22">
        <v>2621164</v>
      </c>
      <c r="H956" s="8" t="s">
        <v>29</v>
      </c>
      <c r="I956" s="8" t="s">
        <v>32</v>
      </c>
      <c r="J956" s="8" t="s">
        <v>23</v>
      </c>
      <c r="K956" s="23">
        <v>18020.55</v>
      </c>
      <c r="L956">
        <v>16</v>
      </c>
      <c r="M956" s="8"/>
      <c r="N956" s="8">
        <v>3</v>
      </c>
      <c r="O956" s="8">
        <v>0</v>
      </c>
      <c r="P956" s="8">
        <v>117762</v>
      </c>
      <c r="Q956" s="8">
        <v>592856</v>
      </c>
      <c r="R956" s="8">
        <f>(Таблица2[[#This Row],[Кредитный рейтинг]]-MIN(F:F))/(MAX(F:F)-MIN(F:F))</f>
        <v>0.84242424242424241</v>
      </c>
      <c r="S956">
        <f>(Таблица2[[#This Row],[Срок кредитной истории (лет)]]-MIN(L:L))/(MAX(L:L)-MIN(L:L))</f>
        <v>0.25219298245614036</v>
      </c>
      <c r="T956" s="8">
        <f>(Таблица2[[#This Row],[Срок с последнего нарушения кредитного договора (мес.)]]-MIN(M:M))/(MAX(M:M)-MIN(M:M))</f>
        <v>0</v>
      </c>
      <c r="U956">
        <f>(Таблица2[[#This Row],[Количество кредитных карт]]-MIN(N:N))/(MAX(N:N)-MIN(N:N))</f>
        <v>2.4390243902439025E-2</v>
      </c>
      <c r="V956" s="37">
        <f>(Таблица2[[#This Row],[Число нарушений кредитных договоров]]-MIN(O:O))/(MAX(O:O)-MIN(O:O))</f>
        <v>0</v>
      </c>
      <c r="W956" s="37">
        <f>((Таблица2[[#This Row],[Размер кредита]]-AVERAGE(D:D)))/STDEV(D:D)</f>
        <v>0.53942565192208725</v>
      </c>
      <c r="X956" s="37">
        <f>((Таблица2[[#This Row],[Годовой доход]]-AVERAGE(G:G)))/STDEV(G:G)</f>
        <v>1.5372166364822613</v>
      </c>
      <c r="Y956" s="38">
        <f>(Таблица2[[#This Row],[Годовой доход]]-AVERAGE(G:G))/STDEV(G:G)</f>
        <v>1.5372166364822613</v>
      </c>
      <c r="Z956" s="38">
        <f>(Таблица2[[#This Row],[Текущий баланс кредитов]]-AVERAGE(P:P))/STDEV(P:P)</f>
        <v>-0.52571700972070923</v>
      </c>
      <c r="AA956" s="38">
        <f>(Таблица2[[#This Row],[Максимальный выданный кредит]]-AVERAGE(Q:Q))/STDEV(Q:Q)</f>
        <v>-2.8695056836068461E-2</v>
      </c>
    </row>
    <row r="957" spans="1:27" x14ac:dyDescent="0.2">
      <c r="A957" s="7">
        <v>1420</v>
      </c>
      <c r="B957" s="7" t="s">
        <v>1269</v>
      </c>
      <c r="C957" s="7" t="s">
        <v>34</v>
      </c>
      <c r="D957" s="18">
        <v>215578</v>
      </c>
      <c r="E957" s="7" t="s">
        <v>28</v>
      </c>
      <c r="F957" s="7">
        <v>665</v>
      </c>
      <c r="G957" s="19">
        <v>595783</v>
      </c>
      <c r="H957" s="7" t="s">
        <v>49</v>
      </c>
      <c r="I957" s="7" t="s">
        <v>25</v>
      </c>
      <c r="J957" s="7" t="s">
        <v>23</v>
      </c>
      <c r="K957" s="20">
        <v>8291.2199999999993</v>
      </c>
      <c r="L957">
        <v>11</v>
      </c>
      <c r="M957" s="7"/>
      <c r="N957" s="7">
        <v>11</v>
      </c>
      <c r="O957" s="7">
        <v>0</v>
      </c>
      <c r="P957" s="7">
        <v>220115</v>
      </c>
      <c r="Q957" s="7">
        <v>407154</v>
      </c>
      <c r="R957" s="8">
        <f>(Таблица2[[#This Row],[Кредитный рейтинг]]-MIN(F:F))/(MAX(F:F)-MIN(F:F))</f>
        <v>0.47878787878787876</v>
      </c>
      <c r="S957">
        <f>(Таблица2[[#This Row],[Срок кредитной истории (лет)]]-MIN(L:L))/(MAX(L:L)-MIN(L:L))</f>
        <v>0.14254385964912281</v>
      </c>
      <c r="T957" s="8">
        <f>(Таблица2[[#This Row],[Срок с последнего нарушения кредитного договора (мес.)]]-MIN(M:M))/(MAX(M:M)-MIN(M:M))</f>
        <v>0</v>
      </c>
      <c r="U957">
        <f>(Таблица2[[#This Row],[Количество кредитных карт]]-MIN(N:N))/(MAX(N:N)-MIN(N:N))</f>
        <v>0.21951219512195122</v>
      </c>
      <c r="V957" s="37">
        <f>(Таблица2[[#This Row],[Число нарушений кредитных договоров]]-MIN(O:O))/(MAX(O:O)-MIN(O:O))</f>
        <v>0</v>
      </c>
      <c r="W957" s="37">
        <f>((Таблица2[[#This Row],[Размер кредита]]-AVERAGE(D:D)))/STDEV(D:D)</f>
        <v>-0.50911886856015154</v>
      </c>
      <c r="X957" s="37">
        <f>((Таблица2[[#This Row],[Годовой доход]]-AVERAGE(G:G)))/STDEV(G:G)</f>
        <v>-0.91810509723073508</v>
      </c>
      <c r="Y957" s="38">
        <f>(Таблица2[[#This Row],[Годовой доход]]-AVERAGE(G:G))/STDEV(G:G)</f>
        <v>-0.91810509723073508</v>
      </c>
      <c r="Z957" s="38">
        <f>(Таблица2[[#This Row],[Текущий баланс кредитов]]-AVERAGE(P:P))/STDEV(P:P)</f>
        <v>-0.17755842820416864</v>
      </c>
      <c r="AA957" s="38">
        <f>(Таблица2[[#This Row],[Максимальный выданный кредит]]-AVERAGE(Q:Q))/STDEV(Q:Q)</f>
        <v>-7.5102823917917616E-2</v>
      </c>
    </row>
    <row r="958" spans="1:27" x14ac:dyDescent="0.2">
      <c r="A958" s="7">
        <v>1421</v>
      </c>
      <c r="B958" s="7" t="s">
        <v>1270</v>
      </c>
      <c r="C958" s="7" t="s">
        <v>16</v>
      </c>
      <c r="D958" s="18">
        <v>198308</v>
      </c>
      <c r="E958" s="7" t="s">
        <v>17</v>
      </c>
      <c r="F958" s="7">
        <v>706</v>
      </c>
      <c r="G958" s="19">
        <v>846431</v>
      </c>
      <c r="H958" s="7" t="s">
        <v>79</v>
      </c>
      <c r="I958" s="7" t="s">
        <v>32</v>
      </c>
      <c r="J958" s="7" t="s">
        <v>23</v>
      </c>
      <c r="K958" s="20">
        <v>4753.99</v>
      </c>
      <c r="L958">
        <v>16.399999999999999</v>
      </c>
      <c r="M958" s="7">
        <v>31</v>
      </c>
      <c r="N958" s="7">
        <v>8</v>
      </c>
      <c r="O958" s="7">
        <v>0</v>
      </c>
      <c r="P958" s="7">
        <v>58881</v>
      </c>
      <c r="Q958" s="7">
        <v>112310</v>
      </c>
      <c r="R958" s="8">
        <f>(Таблица2[[#This Row],[Кредитный рейтинг]]-MIN(F:F))/(MAX(F:F)-MIN(F:F))</f>
        <v>0.72727272727272729</v>
      </c>
      <c r="S958">
        <f>(Таблица2[[#This Row],[Срок кредитной истории (лет)]]-MIN(L:L))/(MAX(L:L)-MIN(L:L))</f>
        <v>0.26096491228070173</v>
      </c>
      <c r="T958" s="8">
        <f>(Таблица2[[#This Row],[Срок с последнего нарушения кредитного договора (мес.)]]-MIN(M:M))/(MAX(M:M)-MIN(M:M))</f>
        <v>0.37804878048780488</v>
      </c>
      <c r="U958">
        <f>(Таблица2[[#This Row],[Количество кредитных карт]]-MIN(N:N))/(MAX(N:N)-MIN(N:N))</f>
        <v>0.14634146341463414</v>
      </c>
      <c r="V958" s="37">
        <f>(Таблица2[[#This Row],[Число нарушений кредитных договоров]]-MIN(O:O))/(MAX(O:O)-MIN(O:O))</f>
        <v>0</v>
      </c>
      <c r="W958" s="37">
        <f>((Таблица2[[#This Row],[Размер кредита]]-AVERAGE(D:D)))/STDEV(D:D)</f>
        <v>-0.60143688657030825</v>
      </c>
      <c r="X958" s="37">
        <f>((Таблица2[[#This Row],[Годовой доход]]-AVERAGE(G:G)))/STDEV(G:G)</f>
        <v>-0.61425042400545293</v>
      </c>
      <c r="Y958" s="38">
        <f>(Таблица2[[#This Row],[Годовой доход]]-AVERAGE(G:G))/STDEV(G:G)</f>
        <v>-0.61425042400545293</v>
      </c>
      <c r="Z958" s="38">
        <f>(Таблица2[[#This Row],[Текущий баланс кредитов]]-AVERAGE(P:P))/STDEV(P:P)</f>
        <v>-0.72600352245873767</v>
      </c>
      <c r="AA958" s="38">
        <f>(Таблица2[[#This Row],[Максимальный выданный кредит]]-AVERAGE(Q:Q))/STDEV(Q:Q)</f>
        <v>-0.14878566889255834</v>
      </c>
    </row>
    <row r="959" spans="1:27" x14ac:dyDescent="0.2">
      <c r="A959" s="8">
        <v>1423</v>
      </c>
      <c r="B959" s="8" t="s">
        <v>1271</v>
      </c>
      <c r="C959" s="8" t="s">
        <v>34</v>
      </c>
      <c r="D959" s="21">
        <v>292490</v>
      </c>
      <c r="E959" s="8" t="s">
        <v>17</v>
      </c>
      <c r="F959" s="8">
        <v>739</v>
      </c>
      <c r="G959" s="22">
        <v>1029857</v>
      </c>
      <c r="H959" s="8" t="s">
        <v>22</v>
      </c>
      <c r="I959" s="8" t="s">
        <v>19</v>
      </c>
      <c r="J959" s="8" t="s">
        <v>23</v>
      </c>
      <c r="K959" s="23">
        <v>21713.01</v>
      </c>
      <c r="L959">
        <v>22.1</v>
      </c>
      <c r="M959" s="8">
        <v>31</v>
      </c>
      <c r="N959" s="8">
        <v>15</v>
      </c>
      <c r="O959" s="8">
        <v>0</v>
      </c>
      <c r="P959" s="8">
        <v>387714</v>
      </c>
      <c r="Q959" s="8">
        <v>811800</v>
      </c>
      <c r="R959" s="8">
        <f>(Таблица2[[#This Row],[Кредитный рейтинг]]-MIN(F:F))/(MAX(F:F)-MIN(F:F))</f>
        <v>0.92727272727272725</v>
      </c>
      <c r="S959">
        <f>(Таблица2[[#This Row],[Срок кредитной истории (лет)]]-MIN(L:L))/(MAX(L:L)-MIN(L:L))</f>
        <v>0.38596491228070179</v>
      </c>
      <c r="T959" s="8">
        <f>(Таблица2[[#This Row],[Срок с последнего нарушения кредитного договора (мес.)]]-MIN(M:M))/(MAX(M:M)-MIN(M:M))</f>
        <v>0.37804878048780488</v>
      </c>
      <c r="U959">
        <f>(Таблица2[[#This Row],[Количество кредитных карт]]-MIN(N:N))/(MAX(N:N)-MIN(N:N))</f>
        <v>0.31707317073170732</v>
      </c>
      <c r="V959" s="37">
        <f>(Таблица2[[#This Row],[Число нарушений кредитных договоров]]-MIN(O:O))/(MAX(O:O)-MIN(O:O))</f>
        <v>0</v>
      </c>
      <c r="W959" s="37">
        <f>((Таблица2[[#This Row],[Размер кредита]]-AVERAGE(D:D)))/STDEV(D:D)</f>
        <v>-9.7980281345491749E-2</v>
      </c>
      <c r="X959" s="37">
        <f>((Таблица2[[#This Row],[Годовой доход]]-AVERAGE(G:G)))/STDEV(G:G)</f>
        <v>-0.39188739980011084</v>
      </c>
      <c r="Y959" s="38">
        <f>(Таблица2[[#This Row],[Годовой доход]]-AVERAGE(G:G))/STDEV(G:G)</f>
        <v>-0.39188739980011084</v>
      </c>
      <c r="Z959" s="38">
        <f>(Таблица2[[#This Row],[Текущий баланс кредитов]]-AVERAGE(P:P))/STDEV(P:P)</f>
        <v>0.39253751528151998</v>
      </c>
      <c r="AA959" s="38">
        <f>(Таблица2[[#This Row],[Максимальный выданный кредит]]-AVERAGE(Q:Q))/STDEV(Q:Q)</f>
        <v>2.6020035925282424E-2</v>
      </c>
    </row>
    <row r="960" spans="1:27" x14ac:dyDescent="0.2">
      <c r="A960" s="8">
        <v>1424</v>
      </c>
      <c r="B960" s="8" t="s">
        <v>1272</v>
      </c>
      <c r="C960" s="8" t="s">
        <v>16</v>
      </c>
      <c r="D960" s="21">
        <v>668712</v>
      </c>
      <c r="E960" s="8" t="s">
        <v>17</v>
      </c>
      <c r="F960" s="8">
        <v>684</v>
      </c>
      <c r="G960" s="22">
        <v>3368890</v>
      </c>
      <c r="H960" s="8" t="s">
        <v>22</v>
      </c>
      <c r="I960" s="8" t="s">
        <v>19</v>
      </c>
      <c r="J960" s="8" t="s">
        <v>80</v>
      </c>
      <c r="K960" s="23">
        <v>53902.239999999998</v>
      </c>
      <c r="L960">
        <v>29.7</v>
      </c>
      <c r="M960" s="8">
        <v>28</v>
      </c>
      <c r="N960" s="8">
        <v>11</v>
      </c>
      <c r="O960" s="8">
        <v>1</v>
      </c>
      <c r="P960" s="8">
        <v>141037</v>
      </c>
      <c r="Q960" s="8">
        <v>265100</v>
      </c>
      <c r="R960" s="8">
        <f>(Таблица2[[#This Row],[Кредитный рейтинг]]-MIN(F:F))/(MAX(F:F)-MIN(F:F))</f>
        <v>0.59393939393939399</v>
      </c>
      <c r="S960">
        <f>(Таблица2[[#This Row],[Срок кредитной истории (лет)]]-MIN(L:L))/(MAX(L:L)-MIN(L:L))</f>
        <v>0.55263157894736836</v>
      </c>
      <c r="T960" s="8">
        <f>(Таблица2[[#This Row],[Срок с последнего нарушения кредитного договора (мес.)]]-MIN(M:M))/(MAX(M:M)-MIN(M:M))</f>
        <v>0.34146341463414637</v>
      </c>
      <c r="U960">
        <f>(Таблица2[[#This Row],[Количество кредитных карт]]-MIN(N:N))/(MAX(N:N)-MIN(N:N))</f>
        <v>0.21951219512195122</v>
      </c>
      <c r="V960" s="37">
        <f>(Таблица2[[#This Row],[Число нарушений кредитных договоров]]-MIN(O:O))/(MAX(O:O)-MIN(O:O))</f>
        <v>0.14285714285714285</v>
      </c>
      <c r="W960" s="37">
        <f>((Таблица2[[#This Row],[Размер кредита]]-AVERAGE(D:D)))/STDEV(D:D)</f>
        <v>1.9131412804273622</v>
      </c>
      <c r="X960" s="37">
        <f>((Таблица2[[#This Row],[Годовой доход]]-AVERAGE(G:G)))/STDEV(G:G)</f>
        <v>2.4436672739980096</v>
      </c>
      <c r="Y960" s="38">
        <f>(Таблица2[[#This Row],[Годовой доход]]-AVERAGE(G:G))/STDEV(G:G)</f>
        <v>2.4436672739980096</v>
      </c>
      <c r="Z960" s="38">
        <f>(Таблица2[[#This Row],[Текущий баланс кредитов]]-AVERAGE(P:P))/STDEV(P:P)</f>
        <v>-0.44654599387557053</v>
      </c>
      <c r="AA960" s="38">
        <f>(Таблица2[[#This Row],[Максимальный выданный кредит]]-AVERAGE(Q:Q))/STDEV(Q:Q)</f>
        <v>-0.11060275900232705</v>
      </c>
    </row>
    <row r="961" spans="1:27" x14ac:dyDescent="0.2">
      <c r="A961" s="8">
        <v>1425</v>
      </c>
      <c r="B961" s="8" t="s">
        <v>1274</v>
      </c>
      <c r="C961" s="8" t="s">
        <v>16</v>
      </c>
      <c r="D961" s="21">
        <v>220880</v>
      </c>
      <c r="E961" s="8" t="s">
        <v>17</v>
      </c>
      <c r="F961" s="8">
        <v>744</v>
      </c>
      <c r="G961" s="22">
        <v>1239940</v>
      </c>
      <c r="H961" s="8" t="s">
        <v>22</v>
      </c>
      <c r="I961" s="8" t="s">
        <v>25</v>
      </c>
      <c r="J961" s="8" t="s">
        <v>20</v>
      </c>
      <c r="K961" s="23">
        <v>1797.97</v>
      </c>
      <c r="L961">
        <v>13</v>
      </c>
      <c r="M961" s="8">
        <v>51</v>
      </c>
      <c r="N961" s="8">
        <v>4</v>
      </c>
      <c r="O961" s="8">
        <v>1</v>
      </c>
      <c r="P961" s="8">
        <v>42370</v>
      </c>
      <c r="Q961" s="8">
        <v>225038</v>
      </c>
      <c r="R961" s="8">
        <f>(Таблица2[[#This Row],[Кредитный рейтинг]]-MIN(F:F))/(MAX(F:F)-MIN(F:F))</f>
        <v>0.95757575757575752</v>
      </c>
      <c r="S961">
        <f>(Таблица2[[#This Row],[Срок кредитной истории (лет)]]-MIN(L:L))/(MAX(L:L)-MIN(L:L))</f>
        <v>0.18640350877192982</v>
      </c>
      <c r="T961" s="8">
        <f>(Таблица2[[#This Row],[Срок с последнего нарушения кредитного договора (мес.)]]-MIN(M:M))/(MAX(M:M)-MIN(M:M))</f>
        <v>0.62195121951219512</v>
      </c>
      <c r="U961">
        <f>(Таблица2[[#This Row],[Количество кредитных карт]]-MIN(N:N))/(MAX(N:N)-MIN(N:N))</f>
        <v>4.878048780487805E-2</v>
      </c>
      <c r="V961" s="37">
        <f>(Таблица2[[#This Row],[Число нарушений кредитных договоров]]-MIN(O:O))/(MAX(O:O)-MIN(O:O))</f>
        <v>0.14285714285714285</v>
      </c>
      <c r="W961" s="37">
        <f>((Таблица2[[#This Row],[Размер кредита]]-AVERAGE(D:D)))/STDEV(D:D)</f>
        <v>-0.4807766490181799</v>
      </c>
      <c r="X961" s="37">
        <f>((Таблица2[[#This Row],[Годовой доход]]-AVERAGE(G:G)))/STDEV(G:G)</f>
        <v>-0.13720872167306836</v>
      </c>
      <c r="Y961" s="38">
        <f>(Таблица2[[#This Row],[Годовой доход]]-AVERAGE(G:G))/STDEV(G:G)</f>
        <v>-0.13720872167306836</v>
      </c>
      <c r="Z961" s="38">
        <f>(Таблица2[[#This Row],[Текущий баланс кредитов]]-AVERAGE(P:P))/STDEV(P:P)</f>
        <v>-0.7821664716582688</v>
      </c>
      <c r="AA961" s="38">
        <f>(Таблица2[[#This Row],[Максимальный выданный кредит]]-AVERAGE(Q:Q))/STDEV(Q:Q)</f>
        <v>-0.12061443343142873</v>
      </c>
    </row>
    <row r="962" spans="1:27" x14ac:dyDescent="0.2">
      <c r="A962" s="7">
        <v>1426</v>
      </c>
      <c r="B962" s="7" t="s">
        <v>1275</v>
      </c>
      <c r="C962" s="7" t="s">
        <v>16</v>
      </c>
      <c r="D962" s="18">
        <v>110286</v>
      </c>
      <c r="E962" s="7" t="s">
        <v>17</v>
      </c>
      <c r="F962" s="7">
        <v>736</v>
      </c>
      <c r="G962" s="19">
        <v>969513</v>
      </c>
      <c r="H962" s="7" t="s">
        <v>22</v>
      </c>
      <c r="I962" s="7" t="s">
        <v>19</v>
      </c>
      <c r="J962" s="7" t="s">
        <v>20</v>
      </c>
      <c r="K962" s="20">
        <v>12280.46</v>
      </c>
      <c r="L962">
        <v>9.6</v>
      </c>
      <c r="M962" s="7"/>
      <c r="N962" s="7">
        <v>6</v>
      </c>
      <c r="O962" s="7">
        <v>0</v>
      </c>
      <c r="P962" s="7">
        <v>31160</v>
      </c>
      <c r="Q962" s="7">
        <v>70620</v>
      </c>
      <c r="R962" s="8">
        <f>(Таблица2[[#This Row],[Кредитный рейтинг]]-MIN(F:F))/(MAX(F:F)-MIN(F:F))</f>
        <v>0.90909090909090906</v>
      </c>
      <c r="S962">
        <f>(Таблица2[[#This Row],[Срок кредитной истории (лет)]]-MIN(L:L))/(MAX(L:L)-MIN(L:L))</f>
        <v>0.11184210526315788</v>
      </c>
      <c r="T962" s="8">
        <f>(Таблица2[[#This Row],[Срок с последнего нарушения кредитного договора (мес.)]]-MIN(M:M))/(MAX(M:M)-MIN(M:M))</f>
        <v>0</v>
      </c>
      <c r="U962">
        <f>(Таблица2[[#This Row],[Количество кредитных карт]]-MIN(N:N))/(MAX(N:N)-MIN(N:N))</f>
        <v>9.7560975609756101E-2</v>
      </c>
      <c r="V962" s="37">
        <f>(Таблица2[[#This Row],[Число нарушений кредитных договоров]]-MIN(O:O))/(MAX(O:O)-MIN(O:O))</f>
        <v>0</v>
      </c>
      <c r="W962" s="37">
        <f>((Таблица2[[#This Row],[Размер кредита]]-AVERAGE(D:D)))/STDEV(D:D)</f>
        <v>-1.0719647719953238</v>
      </c>
      <c r="X962" s="37">
        <f>((Таблица2[[#This Row],[Годовой доход]]-AVERAGE(G:G)))/STDEV(G:G)</f>
        <v>-0.46504101124367481</v>
      </c>
      <c r="Y962" s="38">
        <f>(Таблица2[[#This Row],[Годовой доход]]-AVERAGE(G:G))/STDEV(G:G)</f>
        <v>-0.46504101124367481</v>
      </c>
      <c r="Z962" s="38">
        <f>(Таблица2[[#This Row],[Текущий баланс кредитов]]-AVERAGE(P:P))/STDEV(P:P)</f>
        <v>-0.82029781806531521</v>
      </c>
      <c r="AA962" s="38">
        <f>(Таблица2[[#This Row],[Максимальный выданный кредит]]-AVERAGE(Q:Q))/STDEV(Q:Q)</f>
        <v>-0.15920418786188711</v>
      </c>
    </row>
    <row r="963" spans="1:27" x14ac:dyDescent="0.2">
      <c r="A963" s="7">
        <v>1427</v>
      </c>
      <c r="B963" s="7" t="s">
        <v>1276</v>
      </c>
      <c r="C963" s="7" t="s">
        <v>16</v>
      </c>
      <c r="D963" s="18">
        <v>249480</v>
      </c>
      <c r="E963" s="7" t="s">
        <v>28</v>
      </c>
      <c r="F963" s="7">
        <v>708</v>
      </c>
      <c r="G963" s="19">
        <v>1124154</v>
      </c>
      <c r="H963" s="7" t="s">
        <v>29</v>
      </c>
      <c r="I963" s="7" t="s">
        <v>19</v>
      </c>
      <c r="J963" s="7" t="s">
        <v>23</v>
      </c>
      <c r="K963" s="20">
        <v>7925.28</v>
      </c>
      <c r="L963">
        <v>14.9</v>
      </c>
      <c r="M963" s="7">
        <v>15</v>
      </c>
      <c r="N963" s="7">
        <v>5</v>
      </c>
      <c r="O963" s="7">
        <v>0</v>
      </c>
      <c r="P963" s="7">
        <v>160569</v>
      </c>
      <c r="Q963" s="7">
        <v>701580</v>
      </c>
      <c r="R963" s="8">
        <f>(Таблица2[[#This Row],[Кредитный рейтинг]]-MIN(F:F))/(MAX(F:F)-MIN(F:F))</f>
        <v>0.73939393939393938</v>
      </c>
      <c r="S963">
        <f>(Таблица2[[#This Row],[Срок кредитной истории (лет)]]-MIN(L:L))/(MAX(L:L)-MIN(L:L))</f>
        <v>0.22807017543859648</v>
      </c>
      <c r="T963" s="8">
        <f>(Таблица2[[#This Row],[Срок с последнего нарушения кредитного договора (мес.)]]-MIN(M:M))/(MAX(M:M)-MIN(M:M))</f>
        <v>0.18292682926829268</v>
      </c>
      <c r="U963">
        <f>(Таблица2[[#This Row],[Количество кредитных карт]]-MIN(N:N))/(MAX(N:N)-MIN(N:N))</f>
        <v>7.3170731707317069E-2</v>
      </c>
      <c r="V963" s="37">
        <f>(Таблица2[[#This Row],[Число нарушений кредитных договоров]]-MIN(O:O))/(MAX(O:O)-MIN(O:O))</f>
        <v>0</v>
      </c>
      <c r="W963" s="37">
        <f>((Таблица2[[#This Row],[Размер кредита]]-AVERAGE(D:D)))/STDEV(D:D)</f>
        <v>-0.32789330709053177</v>
      </c>
      <c r="X963" s="37">
        <f>((Таблица2[[#This Row],[Годовой доход]]-AVERAGE(G:G)))/STDEV(G:G)</f>
        <v>-0.27757336529305537</v>
      </c>
      <c r="Y963" s="38">
        <f>(Таблица2[[#This Row],[Годовой доход]]-AVERAGE(G:G))/STDEV(G:G)</f>
        <v>-0.27757336529305537</v>
      </c>
      <c r="Z963" s="38">
        <f>(Таблица2[[#This Row],[Текущий баланс кредитов]]-AVERAGE(P:P))/STDEV(P:P)</f>
        <v>-0.38010696996634391</v>
      </c>
      <c r="AA963" s="38">
        <f>(Таблица2[[#This Row],[Максимальный выданный кредит]]-AVERAGE(Q:Q))/STDEV(Q:Q)</f>
        <v>-1.524439027929787E-3</v>
      </c>
    </row>
    <row r="964" spans="1:27" x14ac:dyDescent="0.2">
      <c r="A964" s="7">
        <v>1428</v>
      </c>
      <c r="B964" s="7" t="s">
        <v>1277</v>
      </c>
      <c r="C964" s="7" t="s">
        <v>16</v>
      </c>
      <c r="D964" s="18">
        <v>334400</v>
      </c>
      <c r="E964" s="7" t="s">
        <v>17</v>
      </c>
      <c r="F964" s="7">
        <v>735</v>
      </c>
      <c r="G964" s="19">
        <v>1058908</v>
      </c>
      <c r="H964" s="7" t="s">
        <v>18</v>
      </c>
      <c r="I964" s="7" t="s">
        <v>19</v>
      </c>
      <c r="J964" s="7" t="s">
        <v>23</v>
      </c>
      <c r="K964" s="20">
        <v>20295.61</v>
      </c>
      <c r="L964">
        <v>19.3</v>
      </c>
      <c r="M964" s="7"/>
      <c r="N964" s="7">
        <v>14</v>
      </c>
      <c r="O964" s="7">
        <v>1</v>
      </c>
      <c r="P964" s="7">
        <v>256348</v>
      </c>
      <c r="Q964" s="7">
        <v>463804</v>
      </c>
      <c r="R964" s="8">
        <f>(Таблица2[[#This Row],[Кредитный рейтинг]]-MIN(F:F))/(MAX(F:F)-MIN(F:F))</f>
        <v>0.90303030303030307</v>
      </c>
      <c r="S964">
        <f>(Таблица2[[#This Row],[Срок кредитной истории (лет)]]-MIN(L:L))/(MAX(L:L)-MIN(L:L))</f>
        <v>0.32456140350877194</v>
      </c>
      <c r="T964" s="8">
        <f>(Таблица2[[#This Row],[Срок с последнего нарушения кредитного договора (мес.)]]-MIN(M:M))/(MAX(M:M)-MIN(M:M))</f>
        <v>0</v>
      </c>
      <c r="U964">
        <f>(Таблица2[[#This Row],[Количество кредитных карт]]-MIN(N:N))/(MAX(N:N)-MIN(N:N))</f>
        <v>0.29268292682926828</v>
      </c>
      <c r="V964" s="37">
        <f>(Таблица2[[#This Row],[Число нарушений кредитных договоров]]-MIN(O:O))/(MAX(O:O)-MIN(O:O))</f>
        <v>0.14285714285714285</v>
      </c>
      <c r="W964" s="37">
        <f>((Таблица2[[#This Row],[Размер кредита]]-AVERAGE(D:D)))/STDEV(D:D)</f>
        <v>0.12605261586386951</v>
      </c>
      <c r="X964" s="37">
        <f>((Таблица2[[#This Row],[Годовой доход]]-AVERAGE(G:G)))/STDEV(G:G)</f>
        <v>-0.35666955600376027</v>
      </c>
      <c r="Y964" s="38">
        <f>(Таблица2[[#This Row],[Годовой доход]]-AVERAGE(G:G))/STDEV(G:G)</f>
        <v>-0.35666955600376027</v>
      </c>
      <c r="Z964" s="38">
        <f>(Таблица2[[#This Row],[Текущий баланс кредитов]]-AVERAGE(P:P))/STDEV(P:P)</f>
        <v>-5.4310161088511902E-2</v>
      </c>
      <c r="AA964" s="38">
        <f>(Таблица2[[#This Row],[Максимальный выданный кредит]]-AVERAGE(Q:Q))/STDEV(Q:Q)</f>
        <v>-6.0945733497853455E-2</v>
      </c>
    </row>
    <row r="965" spans="1:27" x14ac:dyDescent="0.2">
      <c r="A965" s="8">
        <v>1429</v>
      </c>
      <c r="B965" s="8" t="s">
        <v>1278</v>
      </c>
      <c r="C965" s="8" t="s">
        <v>34</v>
      </c>
      <c r="D965" s="21">
        <v>325578</v>
      </c>
      <c r="E965" s="8" t="s">
        <v>17</v>
      </c>
      <c r="F965" s="8">
        <v>747</v>
      </c>
      <c r="G965" s="22">
        <v>749816</v>
      </c>
      <c r="H965" s="8" t="s">
        <v>53</v>
      </c>
      <c r="I965" s="8" t="s">
        <v>32</v>
      </c>
      <c r="J965" s="8" t="s">
        <v>87</v>
      </c>
      <c r="K965" s="23">
        <v>12934.25</v>
      </c>
      <c r="L965">
        <v>14.5</v>
      </c>
      <c r="M965" s="8"/>
      <c r="N965" s="8">
        <v>7</v>
      </c>
      <c r="O965" s="8">
        <v>0</v>
      </c>
      <c r="P965" s="8">
        <v>207138</v>
      </c>
      <c r="Q965" s="8">
        <v>329890</v>
      </c>
      <c r="R965" s="8">
        <f>(Таблица2[[#This Row],[Кредитный рейтинг]]-MIN(F:F))/(MAX(F:F)-MIN(F:F))</f>
        <v>0.97575757575757571</v>
      </c>
      <c r="S965">
        <f>(Таблица2[[#This Row],[Срок кредитной истории (лет)]]-MIN(L:L))/(MAX(L:L)-MIN(L:L))</f>
        <v>0.21929824561403508</v>
      </c>
      <c r="T965" s="8">
        <f>(Таблица2[[#This Row],[Срок с последнего нарушения кредитного договора (мес.)]]-MIN(M:M))/(MAX(M:M)-MIN(M:M))</f>
        <v>0</v>
      </c>
      <c r="U965">
        <f>(Таблица2[[#This Row],[Количество кредитных карт]]-MIN(N:N))/(MAX(N:N)-MIN(N:N))</f>
        <v>0.12195121951219512</v>
      </c>
      <c r="V965" s="37">
        <f>(Таблица2[[#This Row],[Число нарушений кредитных договоров]]-MIN(O:O))/(MAX(O:O)-MIN(O:O))</f>
        <v>0</v>
      </c>
      <c r="W965" s="37">
        <f>((Таблица2[[#This Row],[Размер кредита]]-AVERAGE(D:D)))/STDEV(D:D)</f>
        <v>7.8893985007725737E-2</v>
      </c>
      <c r="X965" s="37">
        <f>((Таблица2[[#This Row],[Годовой доход]]-AVERAGE(G:G)))/STDEV(G:G)</f>
        <v>-0.73137451537526488</v>
      </c>
      <c r="Y965" s="38">
        <f>(Таблица2[[#This Row],[Годовой доход]]-AVERAGE(G:G))/STDEV(G:G)</f>
        <v>-0.73137451537526488</v>
      </c>
      <c r="Z965" s="38">
        <f>(Таблица2[[#This Row],[Текущий баланс кредитов]]-AVERAGE(P:P))/STDEV(P:P)</f>
        <v>-0.22170030887537659</v>
      </c>
      <c r="AA965" s="38">
        <f>(Таблица2[[#This Row],[Максимальный выданный кредит]]-AVERAGE(Q:Q))/STDEV(Q:Q)</f>
        <v>-9.4411445881127459E-2</v>
      </c>
    </row>
    <row r="966" spans="1:27" x14ac:dyDescent="0.2">
      <c r="A966" s="8">
        <v>1430</v>
      </c>
      <c r="B966" s="8" t="s">
        <v>1279</v>
      </c>
      <c r="C966" s="8" t="s">
        <v>16</v>
      </c>
      <c r="D966" s="21">
        <v>111034</v>
      </c>
      <c r="E966" s="8" t="s">
        <v>17</v>
      </c>
      <c r="F966" s="8">
        <v>701</v>
      </c>
      <c r="G966" s="22">
        <v>1150716</v>
      </c>
      <c r="H966" s="8" t="s">
        <v>55</v>
      </c>
      <c r="I966" s="8" t="s">
        <v>32</v>
      </c>
      <c r="J966" s="8" t="s">
        <v>23</v>
      </c>
      <c r="K966" s="23">
        <v>25891.11</v>
      </c>
      <c r="L966">
        <v>16.7</v>
      </c>
      <c r="M966" s="8">
        <v>2</v>
      </c>
      <c r="N966" s="8">
        <v>13</v>
      </c>
      <c r="O966" s="8">
        <v>1</v>
      </c>
      <c r="P966" s="8">
        <v>178334</v>
      </c>
      <c r="Q966" s="8">
        <v>357258</v>
      </c>
      <c r="R966" s="8">
        <f>(Таблица2[[#This Row],[Кредитный рейтинг]]-MIN(F:F))/(MAX(F:F)-MIN(F:F))</f>
        <v>0.69696969696969702</v>
      </c>
      <c r="S966">
        <f>(Таблица2[[#This Row],[Срок кредитной истории (лет)]]-MIN(L:L))/(MAX(L:L)-MIN(L:L))</f>
        <v>0.26754385964912281</v>
      </c>
      <c r="T966" s="8">
        <f>(Таблица2[[#This Row],[Срок с последнего нарушения кредитного договора (мес.)]]-MIN(M:M))/(MAX(M:M)-MIN(M:M))</f>
        <v>2.4390243902439025E-2</v>
      </c>
      <c r="U966">
        <f>(Таблица2[[#This Row],[Количество кредитных карт]]-MIN(N:N))/(MAX(N:N)-MIN(N:N))</f>
        <v>0.26829268292682928</v>
      </c>
      <c r="V966" s="37">
        <f>(Таблица2[[#This Row],[Число нарушений кредитных договоров]]-MIN(O:O))/(MAX(O:O)-MIN(O:O))</f>
        <v>0.14285714285714285</v>
      </c>
      <c r="W966" s="37">
        <f>((Таблица2[[#This Row],[Размер кредита]]-AVERAGE(D:D)))/STDEV(D:D)</f>
        <v>-1.0679662845910622</v>
      </c>
      <c r="X966" s="37">
        <f>((Таблица2[[#This Row],[Годовой доход]]-AVERAGE(G:G)))/STDEV(G:G)</f>
        <v>-0.24537287763622215</v>
      </c>
      <c r="Y966" s="38">
        <f>(Таблица2[[#This Row],[Годовой доход]]-AVERAGE(G:G))/STDEV(G:G)</f>
        <v>-0.24537287763622215</v>
      </c>
      <c r="Z966" s="38">
        <f>(Таблица2[[#This Row],[Текущий баланс кредитов]]-AVERAGE(P:P))/STDEV(P:P)</f>
        <v>-0.31967848032127888</v>
      </c>
      <c r="AA966" s="38">
        <f>(Таблица2[[#This Row],[Максимальный выданный кредит]]-AVERAGE(Q:Q))/STDEV(Q:Q)</f>
        <v>-8.7572059285958598E-2</v>
      </c>
    </row>
    <row r="967" spans="1:27" x14ac:dyDescent="0.2">
      <c r="A967" s="7">
        <v>1431</v>
      </c>
      <c r="B967" s="7" t="s">
        <v>1280</v>
      </c>
      <c r="C967" s="7" t="s">
        <v>34</v>
      </c>
      <c r="D967" s="18">
        <v>420684</v>
      </c>
      <c r="E967" s="7" t="s">
        <v>17</v>
      </c>
      <c r="F967" s="7">
        <v>746</v>
      </c>
      <c r="G967" s="19">
        <v>810616</v>
      </c>
      <c r="H967" s="7"/>
      <c r="I967" s="7" t="s">
        <v>19</v>
      </c>
      <c r="J967" s="7" t="s">
        <v>23</v>
      </c>
      <c r="K967" s="20">
        <v>15469.04</v>
      </c>
      <c r="L967">
        <v>17.100000000000001</v>
      </c>
      <c r="M967" s="7">
        <v>7</v>
      </c>
      <c r="N967" s="7">
        <v>10</v>
      </c>
      <c r="O967" s="7">
        <v>0</v>
      </c>
      <c r="P967" s="7">
        <v>235505</v>
      </c>
      <c r="Q967" s="7">
        <v>529474</v>
      </c>
      <c r="R967" s="8">
        <f>(Таблица2[[#This Row],[Кредитный рейтинг]]-MIN(F:F))/(MAX(F:F)-MIN(F:F))</f>
        <v>0.96969696969696972</v>
      </c>
      <c r="S967">
        <f>(Таблица2[[#This Row],[Срок кредитной истории (лет)]]-MIN(L:L))/(MAX(L:L)-MIN(L:L))</f>
        <v>0.27631578947368424</v>
      </c>
      <c r="T967" s="8">
        <f>(Таблица2[[#This Row],[Срок с последнего нарушения кредитного договора (мес.)]]-MIN(M:M))/(MAX(M:M)-MIN(M:M))</f>
        <v>8.5365853658536592E-2</v>
      </c>
      <c r="U967">
        <f>(Таблица2[[#This Row],[Количество кредитных карт]]-MIN(N:N))/(MAX(N:N)-MIN(N:N))</f>
        <v>0.1951219512195122</v>
      </c>
      <c r="V967" s="37">
        <f>(Таблица2[[#This Row],[Число нарушений кредитных договоров]]-MIN(O:O))/(MAX(O:O)-MIN(O:O))</f>
        <v>0</v>
      </c>
      <c r="W967" s="37">
        <f>((Таблица2[[#This Row],[Размер кредита]]-AVERAGE(D:D)))/STDEV(D:D)</f>
        <v>0.58728989820251243</v>
      </c>
      <c r="X967" s="37">
        <f>((Таблица2[[#This Row],[Годовой доход]]-AVERAGE(G:G)))/STDEV(G:G)</f>
        <v>-0.65766810586033897</v>
      </c>
      <c r="Y967" s="38">
        <f>(Таблица2[[#This Row],[Годовой доход]]-AVERAGE(G:G))/STDEV(G:G)</f>
        <v>-0.65766810586033897</v>
      </c>
      <c r="Z967" s="38">
        <f>(Таблица2[[#This Row],[Текущий баланс кредитов]]-AVERAGE(P:P))/STDEV(P:P)</f>
        <v>-0.12520861364534225</v>
      </c>
      <c r="AA967" s="38">
        <f>(Таблица2[[#This Row],[Максимальный выданный кредит]]-AVERAGE(Q:Q))/STDEV(Q:Q)</f>
        <v>-4.4534504408963546E-2</v>
      </c>
    </row>
    <row r="968" spans="1:27" x14ac:dyDescent="0.2">
      <c r="A968" s="7">
        <v>1432</v>
      </c>
      <c r="B968" s="7" t="s">
        <v>1281</v>
      </c>
      <c r="C968" s="7" t="s">
        <v>16</v>
      </c>
      <c r="D968" s="18">
        <v>267806</v>
      </c>
      <c r="E968" s="7" t="s">
        <v>17</v>
      </c>
      <c r="F968" s="7">
        <v>692</v>
      </c>
      <c r="G968" s="19">
        <v>1060048</v>
      </c>
      <c r="H968" s="7" t="s">
        <v>22</v>
      </c>
      <c r="I968" s="7" t="s">
        <v>32</v>
      </c>
      <c r="J968" s="7" t="s">
        <v>23</v>
      </c>
      <c r="K968" s="20">
        <v>10688.83</v>
      </c>
      <c r="L968">
        <v>18.5</v>
      </c>
      <c r="M968" s="7">
        <v>24</v>
      </c>
      <c r="N968" s="7">
        <v>9</v>
      </c>
      <c r="O968" s="7">
        <v>1</v>
      </c>
      <c r="P968" s="7">
        <v>243428</v>
      </c>
      <c r="Q968" s="7">
        <v>319220</v>
      </c>
      <c r="R968" s="8">
        <f>(Таблица2[[#This Row],[Кредитный рейтинг]]-MIN(F:F))/(MAX(F:F)-MIN(F:F))</f>
        <v>0.64242424242424245</v>
      </c>
      <c r="S968">
        <f>(Таблица2[[#This Row],[Срок кредитной истории (лет)]]-MIN(L:L))/(MAX(L:L)-MIN(L:L))</f>
        <v>0.30701754385964913</v>
      </c>
      <c r="T968" s="8">
        <f>(Таблица2[[#This Row],[Срок с последнего нарушения кредитного договора (мес.)]]-MIN(M:M))/(MAX(M:M)-MIN(M:M))</f>
        <v>0.29268292682926828</v>
      </c>
      <c r="U968">
        <f>(Таблица2[[#This Row],[Количество кредитных карт]]-MIN(N:N))/(MAX(N:N)-MIN(N:N))</f>
        <v>0.17073170731707318</v>
      </c>
      <c r="V968" s="37">
        <f>(Таблица2[[#This Row],[Число нарушений кредитных договоров]]-MIN(O:O))/(MAX(O:O)-MIN(O:O))</f>
        <v>0.14285714285714285</v>
      </c>
      <c r="W968" s="37">
        <f>((Таблица2[[#This Row],[Размер кредита]]-AVERAGE(D:D)))/STDEV(D:D)</f>
        <v>-0.22993036568612341</v>
      </c>
      <c r="X968" s="37">
        <f>((Таблица2[[#This Row],[Годовой доход]]-AVERAGE(G:G)))/STDEV(G:G)</f>
        <v>-0.3552875608253554</v>
      </c>
      <c r="Y968" s="38">
        <f>(Таблица2[[#This Row],[Годовой доход]]-AVERAGE(G:G))/STDEV(G:G)</f>
        <v>-0.3552875608253554</v>
      </c>
      <c r="Z968" s="38">
        <f>(Таблица2[[#This Row],[Текущий баланс кредитов]]-AVERAGE(P:P))/STDEV(P:P)</f>
        <v>-9.8258153557650121E-2</v>
      </c>
      <c r="AA968" s="38">
        <f>(Таблица2[[#This Row],[Максимальный выданный кредит]]-AVERAGE(Q:Q))/STDEV(Q:Q)</f>
        <v>-9.7077926989372551E-2</v>
      </c>
    </row>
    <row r="969" spans="1:27" x14ac:dyDescent="0.2">
      <c r="A969" s="7">
        <v>1433</v>
      </c>
      <c r="B969" s="7" t="s">
        <v>1282</v>
      </c>
      <c r="C969" s="7" t="s">
        <v>16</v>
      </c>
      <c r="D969" s="18">
        <v>346544</v>
      </c>
      <c r="E969" s="7" t="s">
        <v>28</v>
      </c>
      <c r="F969" s="7">
        <v>722</v>
      </c>
      <c r="G969" s="19">
        <v>972686</v>
      </c>
      <c r="H969" s="7" t="s">
        <v>74</v>
      </c>
      <c r="I969" s="7" t="s">
        <v>19</v>
      </c>
      <c r="J969" s="7" t="s">
        <v>23</v>
      </c>
      <c r="K969" s="20">
        <v>24073.95</v>
      </c>
      <c r="L969">
        <v>22.5</v>
      </c>
      <c r="M969" s="7"/>
      <c r="N969" s="7">
        <v>14</v>
      </c>
      <c r="O969" s="7">
        <v>0</v>
      </c>
      <c r="P969" s="7">
        <v>434606</v>
      </c>
      <c r="Q969" s="7">
        <v>944130</v>
      </c>
      <c r="R969" s="8">
        <f>(Таблица2[[#This Row],[Кредитный рейтинг]]-MIN(F:F))/(MAX(F:F)-MIN(F:F))</f>
        <v>0.82424242424242422</v>
      </c>
      <c r="S969">
        <f>(Таблица2[[#This Row],[Срок кредитной истории (лет)]]-MIN(L:L))/(MAX(L:L)-MIN(L:L))</f>
        <v>0.39473684210526316</v>
      </c>
      <c r="T969" s="8">
        <f>(Таблица2[[#This Row],[Срок с последнего нарушения кредитного договора (мес.)]]-MIN(M:M))/(MAX(M:M)-MIN(M:M))</f>
        <v>0</v>
      </c>
      <c r="U969">
        <f>(Таблица2[[#This Row],[Количество кредитных карт]]-MIN(N:N))/(MAX(N:N)-MIN(N:N))</f>
        <v>0.29268292682926828</v>
      </c>
      <c r="V969" s="37">
        <f>(Таблица2[[#This Row],[Число нарушений кредитных договоров]]-MIN(O:O))/(MAX(O:O)-MIN(O:O))</f>
        <v>0</v>
      </c>
      <c r="W969" s="37">
        <f>((Таблица2[[#This Row],[Размер кредита]]-AVERAGE(D:D)))/STDEV(D:D)</f>
        <v>0.19096923489776316</v>
      </c>
      <c r="X969" s="37">
        <f>((Таблица2[[#This Row],[Годовой доход]]-AVERAGE(G:G)))/STDEV(G:G)</f>
        <v>-0.46119445799711456</v>
      </c>
      <c r="Y969" s="38">
        <f>(Таблица2[[#This Row],[Годовой доход]]-AVERAGE(G:G))/STDEV(G:G)</f>
        <v>-0.46119445799711456</v>
      </c>
      <c r="Z969" s="38">
        <f>(Таблица2[[#This Row],[Текущий баланс кредитов]]-AVERAGE(P:P))/STDEV(P:P)</f>
        <v>0.55204287618421577</v>
      </c>
      <c r="AA969" s="38">
        <f>(Таблица2[[#This Row],[Максимальный выданный кредит]]-AVERAGE(Q:Q))/STDEV(Q:Q)</f>
        <v>5.9089899566713851E-2</v>
      </c>
    </row>
    <row r="970" spans="1:27" x14ac:dyDescent="0.2">
      <c r="A970" s="7">
        <v>1434</v>
      </c>
      <c r="B970" s="7" t="s">
        <v>1283</v>
      </c>
      <c r="C970" s="7" t="s">
        <v>16</v>
      </c>
      <c r="D970" s="18">
        <v>24684</v>
      </c>
      <c r="E970" s="7" t="s">
        <v>17</v>
      </c>
      <c r="F970" s="7">
        <v>724</v>
      </c>
      <c r="G970" s="19">
        <v>697547</v>
      </c>
      <c r="H970" s="7" t="s">
        <v>22</v>
      </c>
      <c r="I970" s="7" t="s">
        <v>19</v>
      </c>
      <c r="J970" s="7" t="s">
        <v>23</v>
      </c>
      <c r="K970" s="20">
        <v>18310.490000000002</v>
      </c>
      <c r="L970">
        <v>13.3</v>
      </c>
      <c r="M970" s="7"/>
      <c r="N970" s="7">
        <v>6</v>
      </c>
      <c r="O970" s="7">
        <v>0</v>
      </c>
      <c r="P970" s="7">
        <v>31445</v>
      </c>
      <c r="Q970" s="7">
        <v>246026</v>
      </c>
      <c r="R970" s="8">
        <f>(Таблица2[[#This Row],[Кредитный рейтинг]]-MIN(F:F))/(MAX(F:F)-MIN(F:F))</f>
        <v>0.83636363636363631</v>
      </c>
      <c r="S970">
        <f>(Таблица2[[#This Row],[Срок кредитной истории (лет)]]-MIN(L:L))/(MAX(L:L)-MIN(L:L))</f>
        <v>0.19298245614035089</v>
      </c>
      <c r="T970" s="8">
        <f>(Таблица2[[#This Row],[Срок с последнего нарушения кредитного договора (мес.)]]-MIN(M:M))/(MAX(M:M)-MIN(M:M))</f>
        <v>0</v>
      </c>
      <c r="U970">
        <f>(Таблица2[[#This Row],[Количество кредитных карт]]-MIN(N:N))/(MAX(N:N)-MIN(N:N))</f>
        <v>9.7560975609756101E-2</v>
      </c>
      <c r="V970" s="37">
        <f>(Таблица2[[#This Row],[Число нарушений кредитных договоров]]-MIN(O:O))/(MAX(O:O)-MIN(O:O))</f>
        <v>0</v>
      </c>
      <c r="W970" s="37">
        <f>((Таблица2[[#This Row],[Размер кредита]]-AVERAGE(D:D)))/STDEV(D:D)</f>
        <v>-1.5295563746418459</v>
      </c>
      <c r="X970" s="37">
        <f>((Таблица2[[#This Row],[Годовой доход]]-AVERAGE(G:G)))/STDEV(G:G)</f>
        <v>-0.79473899430512773</v>
      </c>
      <c r="Y970" s="38">
        <f>(Таблица2[[#This Row],[Годовой доход]]-AVERAGE(G:G))/STDEV(G:G)</f>
        <v>-0.79473899430512773</v>
      </c>
      <c r="Z970" s="38">
        <f>(Таблица2[[#This Row],[Текущий баланс кредитов]]-AVERAGE(P:P))/STDEV(P:P)</f>
        <v>-0.81932837705496653</v>
      </c>
      <c r="AA970" s="38">
        <f>(Таблица2[[#This Row],[Максимальный выданный кредит]]-AVERAGE(Q:Q))/STDEV(Q:Q)</f>
        <v>-0.11536943760201467</v>
      </c>
    </row>
    <row r="971" spans="1:27" x14ac:dyDescent="0.2">
      <c r="A971" s="7">
        <v>1435</v>
      </c>
      <c r="B971" s="25" t="s">
        <v>1284</v>
      </c>
      <c r="C971" s="7" t="s">
        <v>34</v>
      </c>
      <c r="D971" s="18">
        <v>207680</v>
      </c>
      <c r="E971" s="7" t="s">
        <v>17</v>
      </c>
      <c r="F971" s="7">
        <v>733</v>
      </c>
      <c r="G971" s="19">
        <v>529511</v>
      </c>
      <c r="H971" s="7"/>
      <c r="I971" s="7" t="s">
        <v>19</v>
      </c>
      <c r="J971" s="7" t="s">
        <v>23</v>
      </c>
      <c r="K971" s="20">
        <v>7589.74</v>
      </c>
      <c r="L971">
        <v>14.5</v>
      </c>
      <c r="M971" s="7"/>
      <c r="N971" s="7">
        <v>9</v>
      </c>
      <c r="O971" s="7">
        <v>0</v>
      </c>
      <c r="P971" s="7">
        <v>113316</v>
      </c>
      <c r="Q971" s="7">
        <v>390522</v>
      </c>
      <c r="R971" s="8">
        <f>(Таблица2[[#This Row],[Кредитный рейтинг]]-MIN(F:F))/(MAX(F:F)-MIN(F:F))</f>
        <v>0.89090909090909087</v>
      </c>
      <c r="S971">
        <f>(Таблица2[[#This Row],[Срок кредитной истории (лет)]]-MIN(L:L))/(MAX(L:L)-MIN(L:L))</f>
        <v>0.21929824561403508</v>
      </c>
      <c r="T971" s="8">
        <f>(Таблица2[[#This Row],[Срок с последнего нарушения кредитного договора (мес.)]]-MIN(M:M))/(MAX(M:M)-MIN(M:M))</f>
        <v>0</v>
      </c>
      <c r="U971">
        <f>(Таблица2[[#This Row],[Количество кредитных карт]]-MIN(N:N))/(MAX(N:N)-MIN(N:N))</f>
        <v>0.17073170731707318</v>
      </c>
      <c r="V971" s="37">
        <f>(Таблица2[[#This Row],[Число нарушений кредитных договоров]]-MIN(O:O))/(MAX(O:O)-MIN(O:O))</f>
        <v>0</v>
      </c>
      <c r="W971" s="37">
        <f>((Таблица2[[#This Row],[Размер кредита]]-AVERAGE(D:D)))/STDEV(D:D)</f>
        <v>-0.55133819144632512</v>
      </c>
      <c r="X971" s="37">
        <f>((Таблица2[[#This Row],[Годовой доход]]-AVERAGE(G:G)))/STDEV(G:G)</f>
        <v>-0.99844508360200424</v>
      </c>
      <c r="Y971" s="38">
        <f>(Таблица2[[#This Row],[Годовой доход]]-AVERAGE(G:G))/STDEV(G:G)</f>
        <v>-0.99844508360200424</v>
      </c>
      <c r="Z971" s="38">
        <f>(Таблица2[[#This Row],[Текущий баланс кредитов]]-AVERAGE(P:P))/STDEV(P:P)</f>
        <v>-0.54084028948214802</v>
      </c>
      <c r="AA971" s="38">
        <f>(Таблица2[[#This Row],[Максимальный выданный кредит]]-AVERAGE(Q:Q))/STDEV(Q:Q)</f>
        <v>-7.9259235707264605E-2</v>
      </c>
    </row>
    <row r="972" spans="1:27" x14ac:dyDescent="0.2">
      <c r="A972" s="8">
        <v>1436</v>
      </c>
      <c r="B972" s="8" t="s">
        <v>1285</v>
      </c>
      <c r="C972" s="8" t="s">
        <v>16</v>
      </c>
      <c r="D972" s="21">
        <v>110836</v>
      </c>
      <c r="E972" s="8" t="s">
        <v>17</v>
      </c>
      <c r="F972" s="8">
        <v>742</v>
      </c>
      <c r="G972" s="22">
        <v>765700</v>
      </c>
      <c r="H972" s="8" t="s">
        <v>22</v>
      </c>
      <c r="I972" s="8" t="s">
        <v>32</v>
      </c>
      <c r="J972" s="8" t="s">
        <v>23</v>
      </c>
      <c r="K972" s="23">
        <v>3407.46</v>
      </c>
      <c r="L972">
        <v>13.9</v>
      </c>
      <c r="M972" s="8"/>
      <c r="N972" s="8">
        <v>5</v>
      </c>
      <c r="O972" s="8">
        <v>0</v>
      </c>
      <c r="P972" s="8">
        <v>107293</v>
      </c>
      <c r="Q972" s="8">
        <v>255090</v>
      </c>
      <c r="R972" s="8">
        <f>(Таблица2[[#This Row],[Кредитный рейтинг]]-MIN(F:F))/(MAX(F:F)-MIN(F:F))</f>
        <v>0.94545454545454544</v>
      </c>
      <c r="S972">
        <f>(Таблица2[[#This Row],[Срок кредитной истории (лет)]]-MIN(L:L))/(MAX(L:L)-MIN(L:L))</f>
        <v>0.20614035087719298</v>
      </c>
      <c r="T972" s="8">
        <f>(Таблица2[[#This Row],[Срок с последнего нарушения кредитного договора (мес.)]]-MIN(M:M))/(MAX(M:M)-MIN(M:M))</f>
        <v>0</v>
      </c>
      <c r="U972">
        <f>(Таблица2[[#This Row],[Количество кредитных карт]]-MIN(N:N))/(MAX(N:N)-MIN(N:N))</f>
        <v>7.3170731707317069E-2</v>
      </c>
      <c r="V972" s="37">
        <f>(Таблица2[[#This Row],[Число нарушений кредитных договоров]]-MIN(O:O))/(MAX(O:O)-MIN(O:O))</f>
        <v>0</v>
      </c>
      <c r="W972" s="37">
        <f>((Таблица2[[#This Row],[Размер кредита]]-AVERAGE(D:D)))/STDEV(D:D)</f>
        <v>-1.0690247077274844</v>
      </c>
      <c r="X972" s="37">
        <f>((Таблица2[[#This Row],[Годовой доход]]-AVERAGE(G:G)))/STDEV(G:G)</f>
        <v>-0.71211871588949049</v>
      </c>
      <c r="Y972" s="38">
        <f>(Таблица2[[#This Row],[Годовой доход]]-AVERAGE(G:G))/STDEV(G:G)</f>
        <v>-0.71211871588949049</v>
      </c>
      <c r="Z972" s="38">
        <f>(Таблица2[[#This Row],[Текущий баланс кредитов]]-AVERAGE(P:P))/STDEV(P:P)</f>
        <v>-0.56132780950084915</v>
      </c>
      <c r="AA972" s="38">
        <f>(Таблица2[[#This Row],[Максимальный выданный кредит]]-AVERAGE(Q:Q))/STDEV(Q:Q)</f>
        <v>-0.11310430313480441</v>
      </c>
    </row>
    <row r="973" spans="1:27" x14ac:dyDescent="0.2">
      <c r="A973" s="7">
        <v>1437</v>
      </c>
      <c r="B973" s="7" t="s">
        <v>1286</v>
      </c>
      <c r="C973" s="7" t="s">
        <v>16</v>
      </c>
      <c r="D973" s="18">
        <v>676170</v>
      </c>
      <c r="E973" s="7" t="s">
        <v>17</v>
      </c>
      <c r="F973" s="7">
        <v>744</v>
      </c>
      <c r="G973" s="19">
        <v>1557240</v>
      </c>
      <c r="H973" s="7" t="s">
        <v>22</v>
      </c>
      <c r="I973" s="7" t="s">
        <v>32</v>
      </c>
      <c r="J973" s="7" t="s">
        <v>23</v>
      </c>
      <c r="K973" s="20">
        <v>18297.57</v>
      </c>
      <c r="L973">
        <v>24.7</v>
      </c>
      <c r="M973" s="7"/>
      <c r="N973" s="7">
        <v>5</v>
      </c>
      <c r="O973" s="7">
        <v>0</v>
      </c>
      <c r="P973" s="7">
        <v>712994</v>
      </c>
      <c r="Q973" s="7">
        <v>1120196</v>
      </c>
      <c r="R973" s="8">
        <f>(Таблица2[[#This Row],[Кредитный рейтинг]]-MIN(F:F))/(MAX(F:F)-MIN(F:F))</f>
        <v>0.95757575757575752</v>
      </c>
      <c r="S973">
        <f>(Таблица2[[#This Row],[Срок кредитной истории (лет)]]-MIN(L:L))/(MAX(L:L)-MIN(L:L))</f>
        <v>0.44298245614035087</v>
      </c>
      <c r="T973" s="8">
        <f>(Таблица2[[#This Row],[Срок с последнего нарушения кредитного договора (мес.)]]-MIN(M:M))/(MAX(M:M)-MIN(M:M))</f>
        <v>0</v>
      </c>
      <c r="U973">
        <f>(Таблица2[[#This Row],[Количество кредитных карт]]-MIN(N:N))/(MAX(N:N)-MIN(N:N))</f>
        <v>7.3170731707317069E-2</v>
      </c>
      <c r="V973" s="37">
        <f>(Таблица2[[#This Row],[Число нарушений кредитных договоров]]-MIN(O:O))/(MAX(O:O)-MIN(O:O))</f>
        <v>0</v>
      </c>
      <c r="W973" s="37">
        <f>((Таблица2[[#This Row],[Размер кредита]]-AVERAGE(D:D)))/STDEV(D:D)</f>
        <v>1.9530085518992644</v>
      </c>
      <c r="X973" s="37">
        <f>((Таблица2[[#This Row],[Годовой доход]]-AVERAGE(G:G)))/STDEV(G:G)</f>
        <v>0.24744660298295126</v>
      </c>
      <c r="Y973" s="38">
        <f>(Таблица2[[#This Row],[Годовой доход]]-AVERAGE(G:G))/STDEV(G:G)</f>
        <v>0.24744660298295126</v>
      </c>
      <c r="Z973" s="38">
        <f>(Таблица2[[#This Row],[Текущий баланс кредитов]]-AVERAGE(P:P))/STDEV(P:P)</f>
        <v>1.4989928550927647</v>
      </c>
      <c r="AA973" s="38">
        <f>(Таблица2[[#This Row],[Максимальный выданный кредит]]-AVERAGE(Q:Q))/STDEV(Q:Q)</f>
        <v>0.10308958680235404</v>
      </c>
    </row>
    <row r="974" spans="1:27" x14ac:dyDescent="0.2">
      <c r="A974" s="7">
        <v>1438</v>
      </c>
      <c r="B974" s="7" t="s">
        <v>1287</v>
      </c>
      <c r="C974" s="7" t="s">
        <v>16</v>
      </c>
      <c r="D974" s="18">
        <v>548790</v>
      </c>
      <c r="E974" s="7" t="s">
        <v>28</v>
      </c>
      <c r="F974" s="7">
        <v>686</v>
      </c>
      <c r="G974" s="19">
        <v>2972189</v>
      </c>
      <c r="H974" s="7" t="s">
        <v>22</v>
      </c>
      <c r="I974" s="7" t="s">
        <v>19</v>
      </c>
      <c r="J974" s="7" t="s">
        <v>80</v>
      </c>
      <c r="K974" s="20">
        <v>6885.6</v>
      </c>
      <c r="L974">
        <v>30</v>
      </c>
      <c r="M974" s="7">
        <v>41</v>
      </c>
      <c r="N974" s="7">
        <v>12</v>
      </c>
      <c r="O974" s="7">
        <v>0</v>
      </c>
      <c r="P974" s="7">
        <v>21565</v>
      </c>
      <c r="Q974" s="7">
        <v>402930</v>
      </c>
      <c r="R974" s="8">
        <f>(Таблица2[[#This Row],[Кредитный рейтинг]]-MIN(F:F))/(MAX(F:F)-MIN(F:F))</f>
        <v>0.60606060606060608</v>
      </c>
      <c r="S974">
        <f>(Таблица2[[#This Row],[Срок кредитной истории (лет)]]-MIN(L:L))/(MAX(L:L)-MIN(L:L))</f>
        <v>0.55921052631578949</v>
      </c>
      <c r="T974" s="8">
        <f>(Таблица2[[#This Row],[Срок с последнего нарушения кредитного договора (мес.)]]-MIN(M:M))/(MAX(M:M)-MIN(M:M))</f>
        <v>0.5</v>
      </c>
      <c r="U974">
        <f>(Таблица2[[#This Row],[Количество кредитных карт]]-MIN(N:N))/(MAX(N:N)-MIN(N:N))</f>
        <v>0.24390243902439024</v>
      </c>
      <c r="V974" s="37">
        <f>(Таблица2[[#This Row],[Число нарушений кредитных договоров]]-MIN(O:O))/(MAX(O:O)-MIN(O:O))</f>
        <v>0</v>
      </c>
      <c r="W974" s="37">
        <f>((Таблица2[[#This Row],[Размер кредита]]-AVERAGE(D:D)))/STDEV(D:D)</f>
        <v>1.2720896674676623</v>
      </c>
      <c r="X974" s="37">
        <f>((Таблица2[[#This Row],[Годовой доход]]-AVERAGE(G:G)))/STDEV(G:G)</f>
        <v>1.9627559851660912</v>
      </c>
      <c r="Y974" s="38">
        <f>(Таблица2[[#This Row],[Годовой доход]]-AVERAGE(G:G))/STDEV(G:G)</f>
        <v>1.9627559851660912</v>
      </c>
      <c r="Z974" s="38">
        <f>(Таблица2[[#This Row],[Текущий баланс кредитов]]-AVERAGE(P:P))/STDEV(P:P)</f>
        <v>-0.85293566541371924</v>
      </c>
      <c r="AA974" s="38">
        <f>(Таблица2[[#This Row],[Максимальный выданный кредит]]-AVERAGE(Q:Q))/STDEV(Q:Q)</f>
        <v>-7.6158420562831133E-2</v>
      </c>
    </row>
    <row r="975" spans="1:27" x14ac:dyDescent="0.2">
      <c r="A975" s="8">
        <v>1439</v>
      </c>
      <c r="B975" s="8" t="s">
        <v>1288</v>
      </c>
      <c r="C975" s="8" t="s">
        <v>34</v>
      </c>
      <c r="D975" s="21">
        <v>185306</v>
      </c>
      <c r="E975" s="8" t="s">
        <v>17</v>
      </c>
      <c r="F975" s="8">
        <v>716</v>
      </c>
      <c r="G975" s="22">
        <v>1223771</v>
      </c>
      <c r="H975" s="8" t="s">
        <v>22</v>
      </c>
      <c r="I975" s="8" t="s">
        <v>32</v>
      </c>
      <c r="J975" s="8" t="s">
        <v>23</v>
      </c>
      <c r="K975" s="23">
        <v>17948.349999999999</v>
      </c>
      <c r="L975">
        <v>16.100000000000001</v>
      </c>
      <c r="M975" s="8">
        <v>32</v>
      </c>
      <c r="N975" s="8">
        <v>19</v>
      </c>
      <c r="O975" s="8">
        <v>0</v>
      </c>
      <c r="P975" s="8">
        <v>109896</v>
      </c>
      <c r="Q975" s="8">
        <v>130768</v>
      </c>
      <c r="R975" s="8">
        <f>(Таблица2[[#This Row],[Кредитный рейтинг]]-MIN(F:F))/(MAX(F:F)-MIN(F:F))</f>
        <v>0.78787878787878785</v>
      </c>
      <c r="S975">
        <f>(Таблица2[[#This Row],[Срок кредитной истории (лет)]]-MIN(L:L))/(MAX(L:L)-MIN(L:L))</f>
        <v>0.25438596491228072</v>
      </c>
      <c r="T975" s="8">
        <f>(Таблица2[[#This Row],[Срок с последнего нарушения кредитного договора (мес.)]]-MIN(M:M))/(MAX(M:M)-MIN(M:M))</f>
        <v>0.3902439024390244</v>
      </c>
      <c r="U975">
        <f>(Таблица2[[#This Row],[Количество кредитных карт]]-MIN(N:N))/(MAX(N:N)-MIN(N:N))</f>
        <v>0.41463414634146339</v>
      </c>
      <c r="V975" s="37">
        <f>(Таблица2[[#This Row],[Число нарушений кредитных договоров]]-MIN(O:O))/(MAX(O:O)-MIN(O:O))</f>
        <v>0</v>
      </c>
      <c r="W975" s="37">
        <f>((Таблица2[[#This Row],[Размер кредита]]-AVERAGE(D:D)))/STDEV(D:D)</f>
        <v>-0.6709400058620314</v>
      </c>
      <c r="X975" s="37">
        <f>((Таблица2[[#This Row],[Годовой доход]]-AVERAGE(G:G)))/STDEV(G:G)</f>
        <v>-0.15681001995344396</v>
      </c>
      <c r="Y975" s="38">
        <f>(Таблица2[[#This Row],[Годовой доход]]-AVERAGE(G:G))/STDEV(G:G)</f>
        <v>-0.15681001995344396</v>
      </c>
      <c r="Z975" s="38">
        <f>(Таблица2[[#This Row],[Текущий баланс кредитов]]-AVERAGE(P:P))/STDEV(P:P)</f>
        <v>-0.55247358160633164</v>
      </c>
      <c r="AA975" s="38">
        <f>(Таблица2[[#This Row],[Максимальный выданный кредит]]-AVERAGE(Q:Q))/STDEV(Q:Q)</f>
        <v>-0.14417293147025395</v>
      </c>
    </row>
    <row r="976" spans="1:27" x14ac:dyDescent="0.2">
      <c r="A976" s="8">
        <v>1443</v>
      </c>
      <c r="B976" s="8" t="s">
        <v>1289</v>
      </c>
      <c r="C976" s="8" t="s">
        <v>16</v>
      </c>
      <c r="D976" s="21">
        <v>729542</v>
      </c>
      <c r="E976" s="8" t="s">
        <v>17</v>
      </c>
      <c r="F976" s="8">
        <v>734</v>
      </c>
      <c r="G976" s="22">
        <v>2044438</v>
      </c>
      <c r="H976" s="8" t="s">
        <v>37</v>
      </c>
      <c r="I976" s="8" t="s">
        <v>25</v>
      </c>
      <c r="J976" s="8" t="s">
        <v>23</v>
      </c>
      <c r="K976" s="23">
        <v>57414.77</v>
      </c>
      <c r="L976">
        <v>10</v>
      </c>
      <c r="M976" s="8"/>
      <c r="N976" s="8">
        <v>12</v>
      </c>
      <c r="O976" s="8">
        <v>0</v>
      </c>
      <c r="P976" s="8">
        <v>811243</v>
      </c>
      <c r="Q976" s="8">
        <v>1369302</v>
      </c>
      <c r="R976" s="8">
        <f>(Таблица2[[#This Row],[Кредитный рейтинг]]-MIN(F:F))/(MAX(F:F)-MIN(F:F))</f>
        <v>0.89696969696969697</v>
      </c>
      <c r="S976">
        <f>(Таблица2[[#This Row],[Срок кредитной истории (лет)]]-MIN(L:L))/(MAX(L:L)-MIN(L:L))</f>
        <v>0.1206140350877193</v>
      </c>
      <c r="T976" s="8">
        <f>(Таблица2[[#This Row],[Срок с последнего нарушения кредитного договора (мес.)]]-MIN(M:M))/(MAX(M:M)-MIN(M:M))</f>
        <v>0</v>
      </c>
      <c r="U976">
        <f>(Таблица2[[#This Row],[Количество кредитных карт]]-MIN(N:N))/(MAX(N:N)-MIN(N:N))</f>
        <v>0.24390243902439024</v>
      </c>
      <c r="V976" s="37">
        <f>(Таблица2[[#This Row],[Число нарушений кредитных договоров]]-MIN(O:O))/(MAX(O:O)-MIN(O:O))</f>
        <v>0</v>
      </c>
      <c r="W976" s="37">
        <f>((Таблица2[[#This Row],[Размер кредита]]-AVERAGE(D:D)))/STDEV(D:D)</f>
        <v>2.2383123884503981</v>
      </c>
      <c r="X976" s="37">
        <f>((Таблица2[[#This Row],[Годовой доход]]-AVERAGE(G:G)))/STDEV(G:G)</f>
        <v>0.83806527572724199</v>
      </c>
      <c r="Y976" s="38">
        <f>(Таблица2[[#This Row],[Годовой доход]]-AVERAGE(G:G))/STDEV(G:G)</f>
        <v>0.83806527572724199</v>
      </c>
      <c r="Z976" s="38">
        <f>(Таблица2[[#This Row],[Текущий баланс кредитов]]-AVERAGE(P:P))/STDEV(P:P)</f>
        <v>1.8331914860602849</v>
      </c>
      <c r="AA976" s="38">
        <f>(Таблица2[[#This Row],[Максимальный выданный кредит]]-AVERAGE(Q:Q))/STDEV(Q:Q)</f>
        <v>0.16534229935629055</v>
      </c>
    </row>
    <row r="977" spans="1:27" x14ac:dyDescent="0.2">
      <c r="A977" s="7">
        <v>1445</v>
      </c>
      <c r="B977" s="7" t="s">
        <v>1290</v>
      </c>
      <c r="C977" s="7" t="s">
        <v>34</v>
      </c>
      <c r="D977" s="18">
        <v>560956</v>
      </c>
      <c r="E977" s="7" t="s">
        <v>28</v>
      </c>
      <c r="F977" s="7">
        <v>668</v>
      </c>
      <c r="G977" s="19">
        <v>3391253</v>
      </c>
      <c r="H977" s="7" t="s">
        <v>42</v>
      </c>
      <c r="I977" s="7" t="s">
        <v>19</v>
      </c>
      <c r="J977" s="7" t="s">
        <v>78</v>
      </c>
      <c r="K977" s="20">
        <v>35325.56</v>
      </c>
      <c r="L977">
        <v>30.3</v>
      </c>
      <c r="M977" s="7">
        <v>22</v>
      </c>
      <c r="N977" s="7">
        <v>29</v>
      </c>
      <c r="O977" s="7">
        <v>0</v>
      </c>
      <c r="P977" s="7">
        <v>570912</v>
      </c>
      <c r="Q977" s="7">
        <v>2592348</v>
      </c>
      <c r="R977" s="8">
        <f>(Таблица2[[#This Row],[Кредитный рейтинг]]-MIN(F:F))/(MAX(F:F)-MIN(F:F))</f>
        <v>0.49696969696969695</v>
      </c>
      <c r="S977">
        <f>(Таблица2[[#This Row],[Срок кредитной истории (лет)]]-MIN(L:L))/(MAX(L:L)-MIN(L:L))</f>
        <v>0.56578947368421051</v>
      </c>
      <c r="T977" s="8">
        <f>(Таблица2[[#This Row],[Срок с последнего нарушения кредитного договора (мес.)]]-MIN(M:M))/(MAX(M:M)-MIN(M:M))</f>
        <v>0.26829268292682928</v>
      </c>
      <c r="U977">
        <f>(Таблица2[[#This Row],[Количество кредитных карт]]-MIN(N:N))/(MAX(N:N)-MIN(N:N))</f>
        <v>0.65853658536585369</v>
      </c>
      <c r="V977" s="37">
        <f>(Таблица2[[#This Row],[Число нарушений кредитных договоров]]-MIN(O:O))/(MAX(O:O)-MIN(O:O))</f>
        <v>0</v>
      </c>
      <c r="W977" s="37">
        <f>((Таблица2[[#This Row],[Размер кредита]]-AVERAGE(D:D)))/STDEV(D:D)</f>
        <v>1.3371238890722696</v>
      </c>
      <c r="X977" s="37">
        <f>((Таблица2[[#This Row],[Годовой доход]]-AVERAGE(G:G)))/STDEV(G:G)</f>
        <v>2.4707774127477182</v>
      </c>
      <c r="Y977" s="38">
        <f>(Таблица2[[#This Row],[Годовой доход]]-AVERAGE(G:G))/STDEV(G:G)</f>
        <v>2.4707774127477182</v>
      </c>
      <c r="Z977" s="38">
        <f>(Таблица2[[#This Row],[Текущий баланс кредитов]]-AVERAGE(P:P))/STDEV(P:P)</f>
        <v>1.0156941967336239</v>
      </c>
      <c r="AA977" s="38">
        <f>(Таблица2[[#This Row],[Максимальный выданный кредит]]-AVERAGE(Q:Q))/STDEV(Q:Q)</f>
        <v>0.47098700915148545</v>
      </c>
    </row>
    <row r="978" spans="1:27" x14ac:dyDescent="0.2">
      <c r="A978" s="7">
        <v>1446</v>
      </c>
      <c r="B978" s="7" t="s">
        <v>1292</v>
      </c>
      <c r="C978" s="7" t="s">
        <v>16</v>
      </c>
      <c r="D978" s="18">
        <v>782936</v>
      </c>
      <c r="E978" s="7" t="s">
        <v>17</v>
      </c>
      <c r="F978" s="7">
        <v>715</v>
      </c>
      <c r="G978" s="19">
        <v>1719405</v>
      </c>
      <c r="H978" s="7"/>
      <c r="I978" s="7" t="s">
        <v>25</v>
      </c>
      <c r="J978" s="7" t="s">
        <v>23</v>
      </c>
      <c r="K978" s="20">
        <v>29373.24</v>
      </c>
      <c r="L978">
        <v>10.7</v>
      </c>
      <c r="M978" s="7"/>
      <c r="N978" s="7">
        <v>12</v>
      </c>
      <c r="O978" s="7">
        <v>0</v>
      </c>
      <c r="P978" s="7">
        <v>561830</v>
      </c>
      <c r="Q978" s="7">
        <v>1115840</v>
      </c>
      <c r="R978" s="8">
        <f>(Таблица2[[#This Row],[Кредитный рейтинг]]-MIN(F:F))/(MAX(F:F)-MIN(F:F))</f>
        <v>0.78181818181818186</v>
      </c>
      <c r="S978">
        <f>(Таблица2[[#This Row],[Срок кредитной истории (лет)]]-MIN(L:L))/(MAX(L:L)-MIN(L:L))</f>
        <v>0.13596491228070173</v>
      </c>
      <c r="T978" s="8">
        <f>(Таблица2[[#This Row],[Срок с последнего нарушения кредитного договора (мес.)]]-MIN(M:M))/(MAX(M:M)-MIN(M:M))</f>
        <v>0</v>
      </c>
      <c r="U978">
        <f>(Таблица2[[#This Row],[Количество кредитных карт]]-MIN(N:N))/(MAX(N:N)-MIN(N:N))</f>
        <v>0.24390243902439024</v>
      </c>
      <c r="V978" s="37">
        <f>(Таблица2[[#This Row],[Число нарушений кредитных договоров]]-MIN(O:O))/(MAX(O:O)-MIN(O:O))</f>
        <v>0</v>
      </c>
      <c r="W978" s="37">
        <f>((Таблица2[[#This Row],[Размер кредита]]-AVERAGE(D:D)))/STDEV(D:D)</f>
        <v>2.5237338275722458</v>
      </c>
      <c r="X978" s="37">
        <f>((Таблица2[[#This Row],[Годовой доход]]-AVERAGE(G:G)))/STDEV(G:G)</f>
        <v>0.44403541711104272</v>
      </c>
      <c r="Y978" s="38">
        <f>(Таблица2[[#This Row],[Годовой доход]]-AVERAGE(G:G))/STDEV(G:G)</f>
        <v>0.44403541711104272</v>
      </c>
      <c r="Z978" s="38">
        <f>(Таблица2[[#This Row],[Текущий баланс кредитов]]-AVERAGE(P:P))/STDEV(P:P)</f>
        <v>0.98480134320384738</v>
      </c>
      <c r="AA978" s="38">
        <f>(Таблица2[[#This Row],[Максимальный выданный кредит]]-AVERAGE(Q:Q))/STDEV(Q:Q)</f>
        <v>0.10200100276228696</v>
      </c>
    </row>
    <row r="979" spans="1:27" x14ac:dyDescent="0.2">
      <c r="A979" s="7">
        <v>1448</v>
      </c>
      <c r="B979" s="7" t="s">
        <v>1293</v>
      </c>
      <c r="C979" s="7" t="s">
        <v>16</v>
      </c>
      <c r="D979" s="18">
        <v>215798</v>
      </c>
      <c r="E979" s="7" t="s">
        <v>17</v>
      </c>
      <c r="F979" s="7">
        <v>725</v>
      </c>
      <c r="G979" s="19">
        <v>1358994</v>
      </c>
      <c r="H979" s="7" t="s">
        <v>55</v>
      </c>
      <c r="I979" s="7" t="s">
        <v>32</v>
      </c>
      <c r="J979" s="7" t="s">
        <v>23</v>
      </c>
      <c r="K979" s="20">
        <v>2502.87</v>
      </c>
      <c r="L979">
        <v>15.5</v>
      </c>
      <c r="M979" s="7"/>
      <c r="N979" s="7">
        <v>7</v>
      </c>
      <c r="O979" s="7">
        <v>0</v>
      </c>
      <c r="P979" s="7">
        <v>114133</v>
      </c>
      <c r="Q979" s="7">
        <v>211442</v>
      </c>
      <c r="R979" s="8">
        <f>(Таблица2[[#This Row],[Кредитный рейтинг]]-MIN(F:F))/(MAX(F:F)-MIN(F:F))</f>
        <v>0.84242424242424241</v>
      </c>
      <c r="S979">
        <f>(Таблица2[[#This Row],[Срок кредитной истории (лет)]]-MIN(L:L))/(MAX(L:L)-MIN(L:L))</f>
        <v>0.2412280701754386</v>
      </c>
      <c r="T979" s="8">
        <f>(Таблица2[[#This Row],[Срок с последнего нарушения кредитного договора (мес.)]]-MIN(M:M))/(MAX(M:M)-MIN(M:M))</f>
        <v>0</v>
      </c>
      <c r="U979">
        <f>(Таблица2[[#This Row],[Количество кредитных карт]]-MIN(N:N))/(MAX(N:N)-MIN(N:N))</f>
        <v>0.12195121951219512</v>
      </c>
      <c r="V979" s="37">
        <f>(Таблица2[[#This Row],[Число нарушений кредитных договоров]]-MIN(O:O))/(MAX(O:O)-MIN(O:O))</f>
        <v>0</v>
      </c>
      <c r="W979" s="37">
        <f>((Таблица2[[#This Row],[Размер кредита]]-AVERAGE(D:D)))/STDEV(D:D)</f>
        <v>-0.50794284285301583</v>
      </c>
      <c r="X979" s="37">
        <f>((Таблица2[[#This Row],[Годовой доход]]-AVERAGE(G:G)))/STDEV(G:G)</f>
        <v>7.117641458345955E-3</v>
      </c>
      <c r="Y979" s="38">
        <f>(Таблица2[[#This Row],[Годовой доход]]-AVERAGE(G:G))/STDEV(G:G)</f>
        <v>7.117641458345955E-3</v>
      </c>
      <c r="Z979" s="38">
        <f>(Таблица2[[#This Row],[Текущий баланс кредитов]]-AVERAGE(P:P))/STDEV(P:P)</f>
        <v>-0.5380612252524819</v>
      </c>
      <c r="AA979" s="38">
        <f>(Таблица2[[#This Row],[Максимальный выданный кредит]]-AVERAGE(Q:Q))/STDEV(Q:Q)</f>
        <v>-0.12401213513224413</v>
      </c>
    </row>
    <row r="980" spans="1:27" x14ac:dyDescent="0.2">
      <c r="A980" s="8">
        <v>1451</v>
      </c>
      <c r="B980" s="8" t="s">
        <v>1294</v>
      </c>
      <c r="C980" s="8" t="s">
        <v>16</v>
      </c>
      <c r="D980" s="21">
        <v>270116</v>
      </c>
      <c r="E980" s="8" t="s">
        <v>17</v>
      </c>
      <c r="F980" s="8">
        <v>746</v>
      </c>
      <c r="G980" s="22">
        <v>1652468</v>
      </c>
      <c r="H980" s="8" t="s">
        <v>22</v>
      </c>
      <c r="I980" s="8" t="s">
        <v>19</v>
      </c>
      <c r="J980" s="8" t="s">
        <v>23</v>
      </c>
      <c r="K980" s="23">
        <v>16937.740000000002</v>
      </c>
      <c r="L980">
        <v>14.7</v>
      </c>
      <c r="M980" s="8"/>
      <c r="N980" s="8">
        <v>7</v>
      </c>
      <c r="O980" s="8">
        <v>0</v>
      </c>
      <c r="P980" s="8">
        <v>261402</v>
      </c>
      <c r="Q980" s="8">
        <v>441232</v>
      </c>
      <c r="R980" s="8">
        <f>(Таблица2[[#This Row],[Кредитный рейтинг]]-MIN(F:F))/(MAX(F:F)-MIN(F:F))</f>
        <v>0.96969696969696972</v>
      </c>
      <c r="S980">
        <f>(Таблица2[[#This Row],[Срок кредитной истории (лет)]]-MIN(L:L))/(MAX(L:L)-MIN(L:L))</f>
        <v>0.22368421052631576</v>
      </c>
      <c r="T980" s="8">
        <f>(Таблица2[[#This Row],[Срок с последнего нарушения кредитного договора (мес.)]]-MIN(M:M))/(MAX(M:M)-MIN(M:M))</f>
        <v>0</v>
      </c>
      <c r="U980">
        <f>(Таблица2[[#This Row],[Количество кредитных карт]]-MIN(N:N))/(MAX(N:N)-MIN(N:N))</f>
        <v>0.12195121951219512</v>
      </c>
      <c r="V980" s="37">
        <f>(Таблица2[[#This Row],[Число нарушений кредитных договоров]]-MIN(O:O))/(MAX(O:O)-MIN(O:O))</f>
        <v>0</v>
      </c>
      <c r="W980" s="37">
        <f>((Таблица2[[#This Row],[Размер кредита]]-AVERAGE(D:D)))/STDEV(D:D)</f>
        <v>-0.217582095761198</v>
      </c>
      <c r="X980" s="37">
        <f>((Таблица2[[#This Row],[Годовой доход]]-AVERAGE(G:G)))/STDEV(G:G)</f>
        <v>0.362889266885704</v>
      </c>
      <c r="Y980" s="38">
        <f>(Таблица2[[#This Row],[Годовой доход]]-AVERAGE(G:G))/STDEV(G:G)</f>
        <v>0.362889266885704</v>
      </c>
      <c r="Z980" s="38">
        <f>(Таблица2[[#This Row],[Текущий баланс кредитов]]-AVERAGE(P:P))/STDEV(P:P)</f>
        <v>-3.711874050499607E-2</v>
      </c>
      <c r="AA980" s="38">
        <f>(Таблица2[[#This Row],[Максимальный выданный кредит]]-AVERAGE(Q:Q))/STDEV(Q:Q)</f>
        <v>-6.6586578069110086E-2</v>
      </c>
    </row>
    <row r="981" spans="1:27" x14ac:dyDescent="0.2">
      <c r="A981" s="8">
        <v>1454</v>
      </c>
      <c r="B981" s="8" t="s">
        <v>1295</v>
      </c>
      <c r="C981" s="8" t="s">
        <v>16</v>
      </c>
      <c r="D981" s="21">
        <v>585266</v>
      </c>
      <c r="E981" s="8" t="s">
        <v>17</v>
      </c>
      <c r="F981" s="8">
        <v>706</v>
      </c>
      <c r="G981" s="22">
        <v>1273000</v>
      </c>
      <c r="H981" s="8" t="s">
        <v>22</v>
      </c>
      <c r="I981" s="8" t="s">
        <v>32</v>
      </c>
      <c r="J981" s="8" t="s">
        <v>23</v>
      </c>
      <c r="K981" s="23">
        <v>20686.439999999999</v>
      </c>
      <c r="L981">
        <v>16.399999999999999</v>
      </c>
      <c r="M981" s="8"/>
      <c r="N981" s="8">
        <v>12</v>
      </c>
      <c r="O981" s="8">
        <v>0</v>
      </c>
      <c r="P981" s="8">
        <v>505343</v>
      </c>
      <c r="Q981" s="8">
        <v>645854</v>
      </c>
      <c r="R981" s="8">
        <f>(Таблица2[[#This Row],[Кредитный рейтинг]]-MIN(F:F))/(MAX(F:F)-MIN(F:F))</f>
        <v>0.72727272727272729</v>
      </c>
      <c r="S981">
        <f>(Таблица2[[#This Row],[Срок кредитной истории (лет)]]-MIN(L:L))/(MAX(L:L)-MIN(L:L))</f>
        <v>0.26096491228070173</v>
      </c>
      <c r="T981" s="8">
        <f>(Таблица2[[#This Row],[Срок с последнего нарушения кредитного договора (мес.)]]-MIN(M:M))/(MAX(M:M)-MIN(M:M))</f>
        <v>0</v>
      </c>
      <c r="U981">
        <f>(Таблица2[[#This Row],[Количество кредитных карт]]-MIN(N:N))/(MAX(N:N)-MIN(N:N))</f>
        <v>0.24390243902439024</v>
      </c>
      <c r="V981" s="37">
        <f>(Таблица2[[#This Row],[Число нарушений кредитных договоров]]-MIN(O:O))/(MAX(O:O)-MIN(O:O))</f>
        <v>0</v>
      </c>
      <c r="W981" s="37">
        <f>((Таблица2[[#This Row],[Размер кредита]]-AVERAGE(D:D)))/STDEV(D:D)</f>
        <v>1.4670747297107705</v>
      </c>
      <c r="X981" s="37">
        <f>((Таблица2[[#This Row],[Годовой доход]]-AVERAGE(G:G)))/STDEV(G:G)</f>
        <v>-9.7130861499327384E-2</v>
      </c>
      <c r="Y981" s="38">
        <f>(Таблица2[[#This Row],[Годовой доход]]-AVERAGE(G:G))/STDEV(G:G)</f>
        <v>-9.7130861499327384E-2</v>
      </c>
      <c r="Z981" s="38">
        <f>(Таблица2[[#This Row],[Текущий баланс кредитов]]-AVERAGE(P:P))/STDEV(P:P)</f>
        <v>0.79265813495274751</v>
      </c>
      <c r="AA981" s="38">
        <f>(Таблица2[[#This Row],[Максимальный выданный кредит]]-AVERAGE(Q:Q))/STDEV(Q:Q)</f>
        <v>-1.5450617681919115E-2</v>
      </c>
    </row>
    <row r="982" spans="1:27" x14ac:dyDescent="0.2">
      <c r="A982" s="8">
        <v>1455</v>
      </c>
      <c r="B982" s="8" t="s">
        <v>1296</v>
      </c>
      <c r="C982" s="8" t="s">
        <v>16</v>
      </c>
      <c r="D982" s="21">
        <v>265320</v>
      </c>
      <c r="E982" s="8" t="s">
        <v>17</v>
      </c>
      <c r="F982" s="8">
        <v>744</v>
      </c>
      <c r="G982" s="22">
        <v>916560</v>
      </c>
      <c r="H982" s="8" t="s">
        <v>29</v>
      </c>
      <c r="I982" s="8" t="s">
        <v>32</v>
      </c>
      <c r="J982" s="8" t="s">
        <v>23</v>
      </c>
      <c r="K982" s="23">
        <v>13137.36</v>
      </c>
      <c r="L982">
        <v>9.5</v>
      </c>
      <c r="M982" s="8"/>
      <c r="N982" s="8">
        <v>8</v>
      </c>
      <c r="O982" s="8">
        <v>0</v>
      </c>
      <c r="P982" s="8">
        <v>183198</v>
      </c>
      <c r="Q982" s="8">
        <v>564168</v>
      </c>
      <c r="R982" s="8">
        <f>(Таблица2[[#This Row],[Кредитный рейтинг]]-MIN(F:F))/(MAX(F:F)-MIN(F:F))</f>
        <v>0.95757575757575752</v>
      </c>
      <c r="S982">
        <f>(Таблица2[[#This Row],[Срок кредитной истории (лет)]]-MIN(L:L))/(MAX(L:L)-MIN(L:L))</f>
        <v>0.10964912280701754</v>
      </c>
      <c r="T982" s="8">
        <f>(Таблица2[[#This Row],[Срок с последнего нарушения кредитного договора (мес.)]]-MIN(M:M))/(MAX(M:M)-MIN(M:M))</f>
        <v>0</v>
      </c>
      <c r="U982">
        <f>(Таблица2[[#This Row],[Количество кредитных карт]]-MIN(N:N))/(MAX(N:N)-MIN(N:N))</f>
        <v>0.14634146341463414</v>
      </c>
      <c r="V982" s="37">
        <f>(Таблица2[[#This Row],[Число нарушений кредитных договоров]]-MIN(O:O))/(MAX(O:O)-MIN(O:O))</f>
        <v>0</v>
      </c>
      <c r="W982" s="37">
        <f>((Таблица2[[#This Row],[Размер кредита]]-AVERAGE(D:D)))/STDEV(D:D)</f>
        <v>-0.24321945617675744</v>
      </c>
      <c r="X982" s="37">
        <f>((Таблица2[[#This Row],[Годовой доход]]-AVERAGE(G:G)))/STDEV(G:G)</f>
        <v>-0.52923468728058054</v>
      </c>
      <c r="Y982" s="38">
        <f>(Таблица2[[#This Row],[Годовой доход]]-AVERAGE(G:G))/STDEV(G:G)</f>
        <v>-0.52923468728058054</v>
      </c>
      <c r="Z982" s="38">
        <f>(Таблица2[[#This Row],[Текущий баланс кредитов]]-AVERAGE(P:P))/STDEV(P:P)</f>
        <v>-0.30313335374466216</v>
      </c>
      <c r="AA982" s="38">
        <f>(Таблица2[[#This Row],[Максимальный выданный кредит]]-AVERAGE(Q:Q))/STDEV(Q:Q)</f>
        <v>-3.5864317382772799E-2</v>
      </c>
    </row>
    <row r="983" spans="1:27" x14ac:dyDescent="0.2">
      <c r="A983" s="8">
        <v>1457</v>
      </c>
      <c r="B983" s="8" t="s">
        <v>1297</v>
      </c>
      <c r="C983" s="8" t="s">
        <v>16</v>
      </c>
      <c r="D983" s="21">
        <v>432168</v>
      </c>
      <c r="E983" s="8" t="s">
        <v>28</v>
      </c>
      <c r="F983" s="8">
        <v>714</v>
      </c>
      <c r="G983" s="22">
        <v>2090114</v>
      </c>
      <c r="H983" s="8" t="s">
        <v>42</v>
      </c>
      <c r="I983" s="8" t="s">
        <v>19</v>
      </c>
      <c r="J983" s="8" t="s">
        <v>23</v>
      </c>
      <c r="K983" s="23">
        <v>18114.41</v>
      </c>
      <c r="L983">
        <v>18.7</v>
      </c>
      <c r="M983" s="8">
        <v>18</v>
      </c>
      <c r="N983" s="8">
        <v>10</v>
      </c>
      <c r="O983" s="8">
        <v>0</v>
      </c>
      <c r="P983" s="8">
        <v>154508</v>
      </c>
      <c r="Q983" s="8">
        <v>378202</v>
      </c>
      <c r="R983" s="8">
        <f>(Таблица2[[#This Row],[Кредитный рейтинг]]-MIN(F:F))/(MAX(F:F)-MIN(F:F))</f>
        <v>0.77575757575757576</v>
      </c>
      <c r="S983">
        <f>(Таблица2[[#This Row],[Срок кредитной истории (лет)]]-MIN(L:L))/(MAX(L:L)-MIN(L:L))</f>
        <v>0.31140350877192979</v>
      </c>
      <c r="T983" s="8">
        <f>(Таблица2[[#This Row],[Срок с последнего нарушения кредитного договора (мес.)]]-MIN(M:M))/(MAX(M:M)-MIN(M:M))</f>
        <v>0.21951219512195122</v>
      </c>
      <c r="U983">
        <f>(Таблица2[[#This Row],[Количество кредитных карт]]-MIN(N:N))/(MAX(N:N)-MIN(N:N))</f>
        <v>0.1951219512195122</v>
      </c>
      <c r="V983" s="37">
        <f>(Таблица2[[#This Row],[Число нарушений кредитных договоров]]-MIN(O:O))/(MAX(O:O)-MIN(O:O))</f>
        <v>0</v>
      </c>
      <c r="W983" s="37">
        <f>((Таблица2[[#This Row],[Размер кредита]]-AVERAGE(D:D)))/STDEV(D:D)</f>
        <v>0.64867844011499887</v>
      </c>
      <c r="X983" s="37">
        <f>((Таблица2[[#This Row],[Годовой доход]]-AVERAGE(G:G)))/STDEV(G:G)</f>
        <v>0.89343721587533009</v>
      </c>
      <c r="Y983" s="38">
        <f>(Таблица2[[#This Row],[Годовой доход]]-AVERAGE(G:G))/STDEV(G:G)</f>
        <v>0.89343721587533009</v>
      </c>
      <c r="Z983" s="38">
        <f>(Таблица2[[#This Row],[Текущий баланс кредитов]]-AVERAGE(P:P))/STDEV(P:P)</f>
        <v>-0.40072374878642497</v>
      </c>
      <c r="AA983" s="38">
        <f>(Таблица2[[#This Row],[Максимальный выданный кредит]]-AVERAGE(Q:Q))/STDEV(Q:Q)</f>
        <v>-8.2338059254929055E-2</v>
      </c>
    </row>
    <row r="984" spans="1:27" x14ac:dyDescent="0.2">
      <c r="A984" s="8">
        <v>1458</v>
      </c>
      <c r="B984" s="8" t="s">
        <v>1298</v>
      </c>
      <c r="C984" s="8" t="s">
        <v>34</v>
      </c>
      <c r="D984" s="21">
        <v>324258</v>
      </c>
      <c r="E984" s="8" t="s">
        <v>28</v>
      </c>
      <c r="F984" s="8">
        <v>695</v>
      </c>
      <c r="G984" s="22">
        <v>896135</v>
      </c>
      <c r="H984" s="8" t="s">
        <v>22</v>
      </c>
      <c r="I984" s="8" t="s">
        <v>19</v>
      </c>
      <c r="J984" s="8" t="s">
        <v>20</v>
      </c>
      <c r="K984" s="23">
        <v>21133.7</v>
      </c>
      <c r="L984">
        <v>28.2</v>
      </c>
      <c r="M984" s="8"/>
      <c r="N984" s="8">
        <v>15</v>
      </c>
      <c r="O984" s="8">
        <v>1</v>
      </c>
      <c r="P984" s="8">
        <v>109459</v>
      </c>
      <c r="Q984" s="8">
        <v>551034</v>
      </c>
      <c r="R984" s="8">
        <f>(Таблица2[[#This Row],[Кредитный рейтинг]]-MIN(F:F))/(MAX(F:F)-MIN(F:F))</f>
        <v>0.66060606060606064</v>
      </c>
      <c r="S984">
        <f>(Таблица2[[#This Row],[Срок кредитной истории (лет)]]-MIN(L:L))/(MAX(L:L)-MIN(L:L))</f>
        <v>0.51973684210526316</v>
      </c>
      <c r="T984" s="8">
        <f>(Таблица2[[#This Row],[Срок с последнего нарушения кредитного договора (мес.)]]-MIN(M:M))/(MAX(M:M)-MIN(M:M))</f>
        <v>0</v>
      </c>
      <c r="U984">
        <f>(Таблица2[[#This Row],[Количество кредитных карт]]-MIN(N:N))/(MAX(N:N)-MIN(N:N))</f>
        <v>0.31707317073170732</v>
      </c>
      <c r="V984" s="37">
        <f>(Таблица2[[#This Row],[Число нарушений кредитных договоров]]-MIN(O:O))/(MAX(O:O)-MIN(O:O))</f>
        <v>0.14285714285714285</v>
      </c>
      <c r="W984" s="37">
        <f>((Таблица2[[#This Row],[Размер кредита]]-AVERAGE(D:D)))/STDEV(D:D)</f>
        <v>7.1837830764911209E-2</v>
      </c>
      <c r="X984" s="37">
        <f>((Таблица2[[#This Row],[Годовой доход]]-AVERAGE(G:G)))/STDEV(G:G)</f>
        <v>-0.55399543422700104</v>
      </c>
      <c r="Y984" s="38">
        <f>(Таблица2[[#This Row],[Годовой доход]]-AVERAGE(G:G))/STDEV(G:G)</f>
        <v>-0.55399543422700104</v>
      </c>
      <c r="Z984" s="38">
        <f>(Таблица2[[#This Row],[Текущий баланс кредитов]]-AVERAGE(P:P))/STDEV(P:P)</f>
        <v>-0.55396005782219959</v>
      </c>
      <c r="AA984" s="38">
        <f>(Таблица2[[#This Row],[Максимальный выданный кредит]]-AVERAGE(Q:Q))/STDEV(Q:Q)</f>
        <v>-3.914656320055078E-2</v>
      </c>
    </row>
    <row r="985" spans="1:27" x14ac:dyDescent="0.2">
      <c r="A985" s="8">
        <v>1459</v>
      </c>
      <c r="B985" s="8" t="s">
        <v>1299</v>
      </c>
      <c r="C985" s="8" t="s">
        <v>16</v>
      </c>
      <c r="D985" s="21">
        <v>434236</v>
      </c>
      <c r="E985" s="8" t="s">
        <v>28</v>
      </c>
      <c r="F985" s="8">
        <v>728</v>
      </c>
      <c r="G985" s="22">
        <v>1828237</v>
      </c>
      <c r="H985" s="8" t="s">
        <v>74</v>
      </c>
      <c r="I985" s="8" t="s">
        <v>19</v>
      </c>
      <c r="J985" s="8" t="s">
        <v>23</v>
      </c>
      <c r="K985" s="23">
        <v>19166.060000000001</v>
      </c>
      <c r="L985">
        <v>12.7</v>
      </c>
      <c r="M985" s="8"/>
      <c r="N985" s="8">
        <v>8</v>
      </c>
      <c r="O985" s="8">
        <v>0</v>
      </c>
      <c r="P985" s="8">
        <v>356307</v>
      </c>
      <c r="Q985" s="8">
        <v>574596</v>
      </c>
      <c r="R985" s="8">
        <f>(Таблица2[[#This Row],[Кредитный рейтинг]]-MIN(F:F))/(MAX(F:F)-MIN(F:F))</f>
        <v>0.8606060606060606</v>
      </c>
      <c r="S985">
        <f>(Таблица2[[#This Row],[Срок кредитной истории (лет)]]-MIN(L:L))/(MAX(L:L)-MIN(L:L))</f>
        <v>0.17982456140350875</v>
      </c>
      <c r="T985" s="8">
        <f>(Таблица2[[#This Row],[Срок с последнего нарушения кредитного договора (мес.)]]-MIN(M:M))/(MAX(M:M)-MIN(M:M))</f>
        <v>0</v>
      </c>
      <c r="U985">
        <f>(Таблица2[[#This Row],[Количество кредитных карт]]-MIN(N:N))/(MAX(N:N)-MIN(N:N))</f>
        <v>0.14634146341463414</v>
      </c>
      <c r="V985" s="37">
        <f>(Таблица2[[#This Row],[Число нарушений кредитных договоров]]-MIN(O:O))/(MAX(O:O)-MIN(O:O))</f>
        <v>0</v>
      </c>
      <c r="W985" s="37">
        <f>((Таблица2[[#This Row],[Размер кредита]]-AVERAGE(D:D)))/STDEV(D:D)</f>
        <v>0.6597330817620749</v>
      </c>
      <c r="X985" s="37">
        <f>((Таблица2[[#This Row],[Годовой доход]]-AVERAGE(G:G)))/STDEV(G:G)</f>
        <v>0.57596989014276012</v>
      </c>
      <c r="Y985" s="38">
        <f>(Таблица2[[#This Row],[Годовой доход]]-AVERAGE(G:G))/STDEV(G:G)</f>
        <v>0.57596989014276012</v>
      </c>
      <c r="Z985" s="38">
        <f>(Таблица2[[#This Row],[Текущий баланс кредитов]]-AVERAGE(P:P))/STDEV(P:P)</f>
        <v>0.28570511594110015</v>
      </c>
      <c r="AA985" s="38">
        <f>(Таблица2[[#This Row],[Максимальный выданный кредит]]-AVERAGE(Q:Q))/STDEV(Q:Q)</f>
        <v>-3.3258313165642539E-2</v>
      </c>
    </row>
    <row r="986" spans="1:27" x14ac:dyDescent="0.2">
      <c r="A986" s="8">
        <v>1460</v>
      </c>
      <c r="B986" s="24" t="s">
        <v>1300</v>
      </c>
      <c r="C986" s="8" t="s">
        <v>16</v>
      </c>
      <c r="D986" s="21">
        <v>457402</v>
      </c>
      <c r="E986" s="8" t="s">
        <v>28</v>
      </c>
      <c r="F986" s="8">
        <v>670</v>
      </c>
      <c r="G986" s="22">
        <v>903526</v>
      </c>
      <c r="H986" s="8" t="s">
        <v>22</v>
      </c>
      <c r="I986" s="8" t="s">
        <v>19</v>
      </c>
      <c r="J986" s="8" t="s">
        <v>23</v>
      </c>
      <c r="K986" s="23">
        <v>22362.240000000002</v>
      </c>
      <c r="L986">
        <v>27.5</v>
      </c>
      <c r="M986" s="8">
        <v>24</v>
      </c>
      <c r="N986" s="8">
        <v>15</v>
      </c>
      <c r="O986" s="8">
        <v>0</v>
      </c>
      <c r="P986" s="8">
        <v>306736</v>
      </c>
      <c r="Q986" s="8">
        <v>369578</v>
      </c>
      <c r="R986" s="8">
        <f>(Таблица2[[#This Row],[Кредитный рейтинг]]-MIN(F:F))/(MAX(F:F)-MIN(F:F))</f>
        <v>0.50909090909090904</v>
      </c>
      <c r="S986">
        <f>(Таблица2[[#This Row],[Срок кредитной истории (лет)]]-MIN(L:L))/(MAX(L:L)-MIN(L:L))</f>
        <v>0.50438596491228072</v>
      </c>
      <c r="T986" s="8">
        <f>(Таблица2[[#This Row],[Срок с последнего нарушения кредитного договора (мес.)]]-MIN(M:M))/(MAX(M:M)-MIN(M:M))</f>
        <v>0.29268292682926828</v>
      </c>
      <c r="U986">
        <f>(Таблица2[[#This Row],[Количество кредитных карт]]-MIN(N:N))/(MAX(N:N)-MIN(N:N))</f>
        <v>0.31707317073170732</v>
      </c>
      <c r="V986" s="37">
        <f>(Таблица2[[#This Row],[Число нарушений кредитных договоров]]-MIN(O:O))/(MAX(O:O)-MIN(O:O))</f>
        <v>0</v>
      </c>
      <c r="W986" s="37">
        <f>((Таблица2[[#This Row],[Размер кредита]]-AVERAGE(D:D)))/STDEV(D:D)</f>
        <v>0.78356858872346991</v>
      </c>
      <c r="X986" s="37">
        <f>((Таблица2[[#This Row],[Годовой доход]]-AVERAGE(G:G)))/STDEV(G:G)</f>
        <v>-0.54503549882034286</v>
      </c>
      <c r="Y986" s="38">
        <f>(Таблица2[[#This Row],[Годовой доход]]-AVERAGE(G:G))/STDEV(G:G)</f>
        <v>-0.54503549882034286</v>
      </c>
      <c r="Z986" s="38">
        <f>(Таблица2[[#This Row],[Текущий баланс кредитов]]-AVERAGE(P:P))/STDEV(P:P)</f>
        <v>0.11708700954112716</v>
      </c>
      <c r="AA986" s="38">
        <f>(Таблица2[[#This Row],[Максимальный выданный кредит]]-AVERAGE(Q:Q))/STDEV(Q:Q)</f>
        <v>-8.4493235738294162E-2</v>
      </c>
    </row>
    <row r="987" spans="1:27" x14ac:dyDescent="0.2">
      <c r="A987" s="7">
        <v>1462</v>
      </c>
      <c r="B987" s="7" t="s">
        <v>1301</v>
      </c>
      <c r="C987" s="7" t="s">
        <v>34</v>
      </c>
      <c r="D987" s="18">
        <v>335258</v>
      </c>
      <c r="E987" s="7" t="s">
        <v>17</v>
      </c>
      <c r="F987" s="7">
        <v>737</v>
      </c>
      <c r="G987" s="19">
        <v>1534516</v>
      </c>
      <c r="H987" s="7" t="s">
        <v>29</v>
      </c>
      <c r="I987" s="7" t="s">
        <v>32</v>
      </c>
      <c r="J987" s="7" t="s">
        <v>80</v>
      </c>
      <c r="K987" s="20">
        <v>25319.59</v>
      </c>
      <c r="L987">
        <v>13.5</v>
      </c>
      <c r="M987" s="7"/>
      <c r="N987" s="7">
        <v>6</v>
      </c>
      <c r="O987" s="7">
        <v>0</v>
      </c>
      <c r="P987" s="7">
        <v>269211</v>
      </c>
      <c r="Q987" s="7">
        <v>551694</v>
      </c>
      <c r="R987" s="8">
        <f>(Таблица2[[#This Row],[Кредитный рейтинг]]-MIN(F:F))/(MAX(F:F)-MIN(F:F))</f>
        <v>0.91515151515151516</v>
      </c>
      <c r="S987">
        <f>(Таблица2[[#This Row],[Срок кредитной истории (лет)]]-MIN(L:L))/(MAX(L:L)-MIN(L:L))</f>
        <v>0.19736842105263158</v>
      </c>
      <c r="T987" s="8">
        <f>(Таблица2[[#This Row],[Срок с последнего нарушения кредитного договора (мес.)]]-MIN(M:M))/(MAX(M:M)-MIN(M:M))</f>
        <v>0</v>
      </c>
      <c r="U987">
        <f>(Таблица2[[#This Row],[Количество кредитных карт]]-MIN(N:N))/(MAX(N:N)-MIN(N:N))</f>
        <v>9.7560975609756101E-2</v>
      </c>
      <c r="V987" s="37">
        <f>(Таблица2[[#This Row],[Число нарушений кредитных договоров]]-MIN(O:O))/(MAX(O:O)-MIN(O:O))</f>
        <v>0</v>
      </c>
      <c r="W987" s="37">
        <f>((Таблица2[[#This Row],[Размер кредита]]-AVERAGE(D:D)))/STDEV(D:D)</f>
        <v>0.13063911612169896</v>
      </c>
      <c r="X987" s="37">
        <f>((Таблица2[[#This Row],[Годовой доход]]-AVERAGE(G:G)))/STDEV(G:G)</f>
        <v>0.21989883242674771</v>
      </c>
      <c r="Y987" s="38">
        <f>(Таблица2[[#This Row],[Годовой доход]]-AVERAGE(G:G))/STDEV(G:G)</f>
        <v>0.21989883242674771</v>
      </c>
      <c r="Z987" s="38">
        <f>(Таблица2[[#This Row],[Текущий баланс кредитов]]-AVERAGE(P:P))/STDEV(P:P)</f>
        <v>-1.0556056821443409E-2</v>
      </c>
      <c r="AA987" s="38">
        <f>(Таблица2[[#This Row],[Максимальный выданный кредит]]-AVERAGE(Q:Q))/STDEV(Q:Q)</f>
        <v>-3.8981626224783038E-2</v>
      </c>
    </row>
    <row r="988" spans="1:27" x14ac:dyDescent="0.2">
      <c r="A988" s="7">
        <v>1465</v>
      </c>
      <c r="B988" s="7" t="s">
        <v>1302</v>
      </c>
      <c r="C988" s="7" t="s">
        <v>16</v>
      </c>
      <c r="D988" s="18">
        <v>786104</v>
      </c>
      <c r="E988" s="7" t="s">
        <v>28</v>
      </c>
      <c r="F988" s="7">
        <v>701</v>
      </c>
      <c r="G988" s="19">
        <v>2715594</v>
      </c>
      <c r="H988" s="7" t="s">
        <v>29</v>
      </c>
      <c r="I988" s="7" t="s">
        <v>19</v>
      </c>
      <c r="J988" s="7" t="s">
        <v>23</v>
      </c>
      <c r="K988" s="20">
        <v>52501.56</v>
      </c>
      <c r="L988">
        <v>38</v>
      </c>
      <c r="M988" s="7"/>
      <c r="N988" s="7">
        <v>23</v>
      </c>
      <c r="O988" s="7">
        <v>0</v>
      </c>
      <c r="P988" s="7">
        <v>1762725</v>
      </c>
      <c r="Q988" s="7">
        <v>3836580</v>
      </c>
      <c r="R988" s="8">
        <f>(Таблица2[[#This Row],[Кредитный рейтинг]]-MIN(F:F))/(MAX(F:F)-MIN(F:F))</f>
        <v>0.69696969696969702</v>
      </c>
      <c r="S988">
        <f>(Таблица2[[#This Row],[Срок кредитной истории (лет)]]-MIN(L:L))/(MAX(L:L)-MIN(L:L))</f>
        <v>0.73464912280701755</v>
      </c>
      <c r="T988" s="8">
        <f>(Таблица2[[#This Row],[Срок с последнего нарушения кредитного договора (мес.)]]-MIN(M:M))/(MAX(M:M)-MIN(M:M))</f>
        <v>0</v>
      </c>
      <c r="U988">
        <f>(Таблица2[[#This Row],[Количество кредитных карт]]-MIN(N:N))/(MAX(N:N)-MIN(N:N))</f>
        <v>0.51219512195121952</v>
      </c>
      <c r="V988" s="37">
        <f>(Таблица2[[#This Row],[Число нарушений кредитных договоров]]-MIN(O:O))/(MAX(O:O)-MIN(O:O))</f>
        <v>0</v>
      </c>
      <c r="W988" s="37">
        <f>((Таблица2[[#This Row],[Размер кредита]]-AVERAGE(D:D)))/STDEV(D:D)</f>
        <v>2.5406685977550008</v>
      </c>
      <c r="X988" s="37">
        <f>((Таблица2[[#This Row],[Годовой доход]]-AVERAGE(G:G)))/STDEV(G:G)</f>
        <v>1.6516919037601305</v>
      </c>
      <c r="Y988" s="38">
        <f>(Таблица2[[#This Row],[Годовой доход]]-AVERAGE(G:G))/STDEV(G:G)</f>
        <v>1.6516919037601305</v>
      </c>
      <c r="Z988" s="38">
        <f>(Таблица2[[#This Row],[Текущий баланс кредитов]]-AVERAGE(P:P))/STDEV(P:P)</f>
        <v>5.0697026138095547</v>
      </c>
      <c r="AA988" s="38">
        <f>(Таблица2[[#This Row],[Максимальный выданный кредит]]-AVERAGE(Q:Q))/STDEV(Q:Q)</f>
        <v>0.78192619586882472</v>
      </c>
    </row>
    <row r="989" spans="1:27" x14ac:dyDescent="0.2">
      <c r="A989" s="8">
        <v>1467</v>
      </c>
      <c r="B989" s="8" t="s">
        <v>1303</v>
      </c>
      <c r="C989" s="8" t="s">
        <v>34</v>
      </c>
      <c r="D989" s="21">
        <v>291500</v>
      </c>
      <c r="E989" s="8" t="s">
        <v>28</v>
      </c>
      <c r="F989" s="8">
        <v>609</v>
      </c>
      <c r="G989" s="22">
        <v>840731</v>
      </c>
      <c r="H989" s="8" t="s">
        <v>22</v>
      </c>
      <c r="I989" s="8" t="s">
        <v>32</v>
      </c>
      <c r="J989" s="8" t="s">
        <v>23</v>
      </c>
      <c r="K989" s="23">
        <v>20317.46</v>
      </c>
      <c r="L989">
        <v>15.1</v>
      </c>
      <c r="M989" s="8"/>
      <c r="N989" s="8">
        <v>5</v>
      </c>
      <c r="O989" s="8">
        <v>0</v>
      </c>
      <c r="P989" s="8">
        <v>125191</v>
      </c>
      <c r="Q989" s="8">
        <v>151470</v>
      </c>
      <c r="R989" s="8">
        <f>(Таблица2[[#This Row],[Кредитный рейтинг]]-MIN(F:F))/(MAX(F:F)-MIN(F:F))</f>
        <v>0.1393939393939394</v>
      </c>
      <c r="S989">
        <f>(Таблица2[[#This Row],[Срок кредитной истории (лет)]]-MIN(L:L))/(MAX(L:L)-MIN(L:L))</f>
        <v>0.23245614035087717</v>
      </c>
      <c r="T989" s="8">
        <f>(Таблица2[[#This Row],[Срок с последнего нарушения кредитного договора (мес.)]]-MIN(M:M))/(MAX(M:M)-MIN(M:M))</f>
        <v>0</v>
      </c>
      <c r="U989">
        <f>(Таблица2[[#This Row],[Количество кредитных карт]]-MIN(N:N))/(MAX(N:N)-MIN(N:N))</f>
        <v>7.3170731707317069E-2</v>
      </c>
      <c r="V989" s="37">
        <f>(Таблица2[[#This Row],[Число нарушений кредитных договоров]]-MIN(O:O))/(MAX(O:O)-MIN(O:O))</f>
        <v>0</v>
      </c>
      <c r="W989" s="37">
        <f>((Таблица2[[#This Row],[Размер кредита]]-AVERAGE(D:D)))/STDEV(D:D)</f>
        <v>-0.10327239702760264</v>
      </c>
      <c r="X989" s="37">
        <f>((Таблица2[[#This Row],[Годовой доход]]-AVERAGE(G:G)))/STDEV(G:G)</f>
        <v>-0.62116039989747729</v>
      </c>
      <c r="Y989" s="38">
        <f>(Таблица2[[#This Row],[Годовой доход]]-AVERAGE(G:G))/STDEV(G:G)</f>
        <v>-0.62116039989747729</v>
      </c>
      <c r="Z989" s="38">
        <f>(Таблица2[[#This Row],[Текущий баланс кредитов]]-AVERAGE(P:P))/STDEV(P:P)</f>
        <v>-0.50044691405095476</v>
      </c>
      <c r="AA989" s="38">
        <f>(Таблица2[[#This Row],[Максимальный выданный кредит]]-AVERAGE(Q:Q))/STDEV(Q:Q)</f>
        <v>-0.13899940833033925</v>
      </c>
    </row>
    <row r="990" spans="1:27" x14ac:dyDescent="0.2">
      <c r="A990" s="8">
        <v>1471</v>
      </c>
      <c r="B990" s="8" t="s">
        <v>1304</v>
      </c>
      <c r="C990" s="8" t="s">
        <v>16</v>
      </c>
      <c r="D990" s="21">
        <v>194722</v>
      </c>
      <c r="E990" s="8" t="s">
        <v>17</v>
      </c>
      <c r="F990" s="8">
        <v>718</v>
      </c>
      <c r="G990" s="22">
        <v>1643481</v>
      </c>
      <c r="H990" s="8"/>
      <c r="I990" s="8" t="s">
        <v>32</v>
      </c>
      <c r="J990" s="8" t="s">
        <v>23</v>
      </c>
      <c r="K990" s="23">
        <v>18215.3</v>
      </c>
      <c r="L990">
        <v>19.899999999999999</v>
      </c>
      <c r="M990" s="8"/>
      <c r="N990" s="8">
        <v>6</v>
      </c>
      <c r="O990" s="8">
        <v>0</v>
      </c>
      <c r="P990" s="8">
        <v>775637</v>
      </c>
      <c r="Q990" s="8">
        <v>1228612</v>
      </c>
      <c r="R990" s="8">
        <f>(Таблица2[[#This Row],[Кредитный рейтинг]]-MIN(F:F))/(MAX(F:F)-MIN(F:F))</f>
        <v>0.8</v>
      </c>
      <c r="S990">
        <f>(Таблица2[[#This Row],[Срок кредитной истории (лет)]]-MIN(L:L))/(MAX(L:L)-MIN(L:L))</f>
        <v>0.33771929824561397</v>
      </c>
      <c r="T990" s="8">
        <f>(Таблица2[[#This Row],[Срок с последнего нарушения кредитного договора (мес.)]]-MIN(M:M))/(MAX(M:M)-MIN(M:M))</f>
        <v>0</v>
      </c>
      <c r="U990">
        <f>(Таблица2[[#This Row],[Количество кредитных карт]]-MIN(N:N))/(MAX(N:N)-MIN(N:N))</f>
        <v>9.7560975609756101E-2</v>
      </c>
      <c r="V990" s="37">
        <f>(Таблица2[[#This Row],[Число нарушений кредитных договоров]]-MIN(O:O))/(MAX(O:O)-MIN(O:O))</f>
        <v>0</v>
      </c>
      <c r="W990" s="37">
        <f>((Таблица2[[#This Row],[Размер кредита]]-AVERAGE(D:D)))/STDEV(D:D)</f>
        <v>-0.6206061055966211</v>
      </c>
      <c r="X990" s="37">
        <f>((Таблица2[[#This Row],[Годовой доход]]-AVERAGE(G:G)))/STDEV(G:G)</f>
        <v>0.35199453822927901</v>
      </c>
      <c r="Y990" s="38">
        <f>(Таблица2[[#This Row],[Годовой доход]]-AVERAGE(G:G))/STDEV(G:G)</f>
        <v>0.35199453822927901</v>
      </c>
      <c r="Z990" s="38">
        <f>(Таблица2[[#This Row],[Текущий баланс кредитов]]-AVERAGE(P:P))/STDEV(P:P)</f>
        <v>1.7120759891673951</v>
      </c>
      <c r="AA990" s="38">
        <f>(Таблица2[[#This Row],[Максимальный выданный кредит]]-AVERAGE(Q:Q))/STDEV(Q:Q)</f>
        <v>0.1301832340218011</v>
      </c>
    </row>
    <row r="991" spans="1:27" x14ac:dyDescent="0.2">
      <c r="A991" s="8">
        <v>1472</v>
      </c>
      <c r="B991" s="8" t="s">
        <v>1305</v>
      </c>
      <c r="C991" s="8" t="s">
        <v>16</v>
      </c>
      <c r="D991" s="21">
        <v>328152</v>
      </c>
      <c r="E991" s="8" t="s">
        <v>17</v>
      </c>
      <c r="F991" s="8">
        <v>699</v>
      </c>
      <c r="G991" s="22">
        <v>944680</v>
      </c>
      <c r="H991" s="8" t="s">
        <v>79</v>
      </c>
      <c r="I991" s="8" t="s">
        <v>32</v>
      </c>
      <c r="J991" s="8" t="s">
        <v>23</v>
      </c>
      <c r="K991" s="23">
        <v>18027.77</v>
      </c>
      <c r="L991">
        <v>15.6</v>
      </c>
      <c r="M991" s="8">
        <v>71</v>
      </c>
      <c r="N991" s="8">
        <v>16</v>
      </c>
      <c r="O991" s="8">
        <v>0</v>
      </c>
      <c r="P991" s="8">
        <v>301169</v>
      </c>
      <c r="Q991" s="8">
        <v>385308</v>
      </c>
      <c r="R991" s="8">
        <f>(Таблица2[[#This Row],[Кредитный рейтинг]]-MIN(F:F))/(MAX(F:F)-MIN(F:F))</f>
        <v>0.68484848484848482</v>
      </c>
      <c r="S991">
        <f>(Таблица2[[#This Row],[Срок кредитной истории (лет)]]-MIN(L:L))/(MAX(L:L)-MIN(L:L))</f>
        <v>0.24342105263157893</v>
      </c>
      <c r="T991" s="8">
        <f>(Таблица2[[#This Row],[Срок с последнего нарушения кредитного договора (мес.)]]-MIN(M:M))/(MAX(M:M)-MIN(M:M))</f>
        <v>0.86585365853658536</v>
      </c>
      <c r="U991">
        <f>(Таблица2[[#This Row],[Количество кредитных карт]]-MIN(N:N))/(MAX(N:N)-MIN(N:N))</f>
        <v>0.34146341463414637</v>
      </c>
      <c r="V991" s="37">
        <f>(Таблица2[[#This Row],[Число нарушений кредитных договоров]]-MIN(O:O))/(MAX(O:O)-MIN(O:O))</f>
        <v>0</v>
      </c>
      <c r="W991" s="37">
        <f>((Таблица2[[#This Row],[Размер кредита]]-AVERAGE(D:D)))/STDEV(D:D)</f>
        <v>9.2653485781214073E-2</v>
      </c>
      <c r="X991" s="37">
        <f>((Таблица2[[#This Row],[Годовой доход]]-AVERAGE(G:G)))/STDEV(G:G)</f>
        <v>-0.49514547287992733</v>
      </c>
      <c r="Y991" s="38">
        <f>(Таблица2[[#This Row],[Годовой доход]]-AVERAGE(G:G))/STDEV(G:G)</f>
        <v>-0.49514547287992733</v>
      </c>
      <c r="Z991" s="38">
        <f>(Таблица2[[#This Row],[Текущий баланс кредитов]]-AVERAGE(P:P))/STDEV(P:P)</f>
        <v>9.8150595138983776E-2</v>
      </c>
      <c r="AA991" s="38">
        <f>(Таблица2[[#This Row],[Максимальный выданный кредит]]-AVERAGE(Q:Q))/STDEV(Q:Q)</f>
        <v>-8.0562237815829732E-2</v>
      </c>
    </row>
    <row r="992" spans="1:27" x14ac:dyDescent="0.2">
      <c r="A992" s="8">
        <v>1474</v>
      </c>
      <c r="B992" s="8" t="s">
        <v>1306</v>
      </c>
      <c r="C992" s="8" t="s">
        <v>16</v>
      </c>
      <c r="D992" s="21">
        <v>29172</v>
      </c>
      <c r="E992" s="8" t="s">
        <v>17</v>
      </c>
      <c r="F992" s="8">
        <v>696</v>
      </c>
      <c r="G992" s="22">
        <v>406942</v>
      </c>
      <c r="H992" s="8" t="s">
        <v>22</v>
      </c>
      <c r="I992" s="8" t="s">
        <v>25</v>
      </c>
      <c r="J992" s="8" t="s">
        <v>78</v>
      </c>
      <c r="K992" s="23">
        <v>8850.9599999999991</v>
      </c>
      <c r="L992">
        <v>16.5</v>
      </c>
      <c r="M992" s="8"/>
      <c r="N992" s="8">
        <v>7</v>
      </c>
      <c r="O992" s="8">
        <v>1</v>
      </c>
      <c r="P992" s="8">
        <v>31673</v>
      </c>
      <c r="Q992" s="8">
        <v>188012</v>
      </c>
      <c r="R992" s="8">
        <f>(Таблица2[[#This Row],[Кредитный рейтинг]]-MIN(F:F))/(MAX(F:F)-MIN(F:F))</f>
        <v>0.66666666666666663</v>
      </c>
      <c r="S992">
        <f>(Таблица2[[#This Row],[Срок кредитной истории (лет)]]-MIN(L:L))/(MAX(L:L)-MIN(L:L))</f>
        <v>0.26315789473684209</v>
      </c>
      <c r="T992" s="8">
        <f>(Таблица2[[#This Row],[Срок с последнего нарушения кредитного договора (мес.)]]-MIN(M:M))/(MAX(M:M)-MIN(M:M))</f>
        <v>0</v>
      </c>
      <c r="U992">
        <f>(Таблица2[[#This Row],[Количество кредитных карт]]-MIN(N:N))/(MAX(N:N)-MIN(N:N))</f>
        <v>0.12195121951219512</v>
      </c>
      <c r="V992" s="37">
        <f>(Таблица2[[#This Row],[Число нарушений кредитных договоров]]-MIN(O:O))/(MAX(O:O)-MIN(O:O))</f>
        <v>0.14285714285714285</v>
      </c>
      <c r="W992" s="37">
        <f>((Таблица2[[#This Row],[Размер кредита]]-AVERAGE(D:D)))/STDEV(D:D)</f>
        <v>-1.5055654502162765</v>
      </c>
      <c r="X992" s="37">
        <f>((Таблица2[[#This Row],[Годовой доход]]-AVERAGE(G:G)))/STDEV(G:G)</f>
        <v>-1.1470325985335001</v>
      </c>
      <c r="Y992" s="38">
        <f>(Таблица2[[#This Row],[Годовой доход]]-AVERAGE(G:G))/STDEV(G:G)</f>
        <v>-1.1470325985335001</v>
      </c>
      <c r="Z992" s="38">
        <f>(Таблица2[[#This Row],[Текущий баланс кредитов]]-AVERAGE(P:P))/STDEV(P:P)</f>
        <v>-0.81855282424668763</v>
      </c>
      <c r="AA992" s="38">
        <f>(Таблица2[[#This Row],[Максимальный выданный кредит]]-AVERAGE(Q:Q))/STDEV(Q:Q)</f>
        <v>-0.12986739777199882</v>
      </c>
    </row>
    <row r="993" spans="1:27" x14ac:dyDescent="0.2">
      <c r="A993" s="7">
        <v>1476</v>
      </c>
      <c r="B993" s="7" t="s">
        <v>1307</v>
      </c>
      <c r="C993" s="7" t="s">
        <v>34</v>
      </c>
      <c r="D993" s="18">
        <v>229790</v>
      </c>
      <c r="E993" s="7" t="s">
        <v>28</v>
      </c>
      <c r="F993" s="7">
        <v>678</v>
      </c>
      <c r="G993" s="19">
        <v>2351250</v>
      </c>
      <c r="H993" s="7" t="s">
        <v>55</v>
      </c>
      <c r="I993" s="7" t="s">
        <v>25</v>
      </c>
      <c r="J993" s="7" t="s">
        <v>23</v>
      </c>
      <c r="K993" s="20">
        <v>38795.72</v>
      </c>
      <c r="L993">
        <v>14.9</v>
      </c>
      <c r="M993" s="7"/>
      <c r="N993" s="7">
        <v>16</v>
      </c>
      <c r="O993" s="7">
        <v>1</v>
      </c>
      <c r="P993" s="7">
        <v>512202</v>
      </c>
      <c r="Q993" s="7">
        <v>1068584</v>
      </c>
      <c r="R993" s="8">
        <f>(Таблица2[[#This Row],[Кредитный рейтинг]]-MIN(F:F))/(MAX(F:F)-MIN(F:F))</f>
        <v>0.55757575757575761</v>
      </c>
      <c r="S993">
        <f>(Таблица2[[#This Row],[Срок кредитной истории (лет)]]-MIN(L:L))/(MAX(L:L)-MIN(L:L))</f>
        <v>0.22807017543859648</v>
      </c>
      <c r="T993" s="8">
        <f>(Таблица2[[#This Row],[Срок с последнего нарушения кредитного договора (мес.)]]-MIN(M:M))/(MAX(M:M)-MIN(M:M))</f>
        <v>0</v>
      </c>
      <c r="U993">
        <f>(Таблица2[[#This Row],[Количество кредитных карт]]-MIN(N:N))/(MAX(N:N)-MIN(N:N))</f>
        <v>0.34146341463414637</v>
      </c>
      <c r="V993" s="37">
        <f>(Таблица2[[#This Row],[Число нарушений кредитных договоров]]-MIN(O:O))/(MAX(O:O)-MIN(O:O))</f>
        <v>0.14285714285714285</v>
      </c>
      <c r="W993" s="37">
        <f>((Таблица2[[#This Row],[Размер кредита]]-AVERAGE(D:D)))/STDEV(D:D)</f>
        <v>-0.43314760787918183</v>
      </c>
      <c r="X993" s="37">
        <f>((Таблица2[[#This Row],[Годовой доход]]-AVERAGE(G:G)))/STDEV(G:G)</f>
        <v>1.2100062447419369</v>
      </c>
      <c r="Y993" s="38">
        <f>(Таблица2[[#This Row],[Годовой доход]]-AVERAGE(G:G))/STDEV(G:G)</f>
        <v>1.2100062447419369</v>
      </c>
      <c r="Z993" s="38">
        <f>(Таблица2[[#This Row],[Текущий баланс кредитов]]-AVERAGE(P:P))/STDEV(P:P)</f>
        <v>0.81598934860180472</v>
      </c>
      <c r="AA993" s="38">
        <f>(Таблица2[[#This Row],[Максимальный выданный кредит]]-AVERAGE(Q:Q))/STDEV(Q:Q)</f>
        <v>9.0191515297316949E-2</v>
      </c>
    </row>
    <row r="994" spans="1:27" x14ac:dyDescent="0.2">
      <c r="A994" s="7">
        <v>1482</v>
      </c>
      <c r="B994" s="7" t="s">
        <v>1308</v>
      </c>
      <c r="C994" s="7" t="s">
        <v>16</v>
      </c>
      <c r="D994" s="18">
        <v>609092</v>
      </c>
      <c r="E994" s="7" t="s">
        <v>17</v>
      </c>
      <c r="F994" s="7">
        <v>750</v>
      </c>
      <c r="G994" s="19">
        <v>1690848</v>
      </c>
      <c r="H994" s="7" t="s">
        <v>29</v>
      </c>
      <c r="I994" s="7" t="s">
        <v>32</v>
      </c>
      <c r="J994" s="7" t="s">
        <v>23</v>
      </c>
      <c r="K994" s="20">
        <v>17049.46</v>
      </c>
      <c r="L994">
        <v>23.6</v>
      </c>
      <c r="M994" s="7"/>
      <c r="N994" s="7">
        <v>8</v>
      </c>
      <c r="O994" s="7">
        <v>0</v>
      </c>
      <c r="P994" s="7">
        <v>109877</v>
      </c>
      <c r="Q994" s="7">
        <v>1479500</v>
      </c>
      <c r="R994" s="8">
        <f>(Таблица2[[#This Row],[Кредитный рейтинг]]-MIN(F:F))/(MAX(F:F)-MIN(F:F))</f>
        <v>0.9939393939393939</v>
      </c>
      <c r="S994">
        <f>(Таблица2[[#This Row],[Срок кредитной истории (лет)]]-MIN(L:L))/(MAX(L:L)-MIN(L:L))</f>
        <v>0.41885964912280704</v>
      </c>
      <c r="T994" s="8">
        <f>(Таблица2[[#This Row],[Срок с последнего нарушения кредитного договора (мес.)]]-MIN(M:M))/(MAX(M:M)-MIN(M:M))</f>
        <v>0</v>
      </c>
      <c r="U994">
        <f>(Таблица2[[#This Row],[Количество кредитных карт]]-MIN(N:N))/(MAX(N:N)-MIN(N:N))</f>
        <v>0.14634146341463414</v>
      </c>
      <c r="V994" s="37">
        <f>(Таблица2[[#This Row],[Число нарушений кредитных договоров]]-MIN(O:O))/(MAX(O:O)-MIN(O:O))</f>
        <v>0</v>
      </c>
      <c r="W994" s="37">
        <f>((Таблица2[[#This Row],[Размер кредита]]-AVERAGE(D:D)))/STDEV(D:D)</f>
        <v>1.5944383137935727</v>
      </c>
      <c r="X994" s="37">
        <f>((Таблица2[[#This Row],[Годовой доход]]-AVERAGE(G:G)))/STDEV(G:G)</f>
        <v>0.409416437892001</v>
      </c>
      <c r="Y994" s="38">
        <f>(Таблица2[[#This Row],[Годовой доход]]-AVERAGE(G:G))/STDEV(G:G)</f>
        <v>0.409416437892001</v>
      </c>
      <c r="Z994" s="38">
        <f>(Таблица2[[#This Row],[Текущий баланс кредитов]]-AVERAGE(P:P))/STDEV(P:P)</f>
        <v>-0.5525382110070215</v>
      </c>
      <c r="AA994" s="38">
        <f>(Таблица2[[#This Row],[Максимальный выданный кредит]]-AVERAGE(Q:Q))/STDEV(Q:Q)</f>
        <v>0.1928812764103105</v>
      </c>
    </row>
    <row r="995" spans="1:27" x14ac:dyDescent="0.2">
      <c r="A995" s="8">
        <v>1483</v>
      </c>
      <c r="B995" s="8" t="s">
        <v>1309</v>
      </c>
      <c r="C995" s="8" t="s">
        <v>16</v>
      </c>
      <c r="D995" s="21">
        <v>166232</v>
      </c>
      <c r="E995" s="8" t="s">
        <v>17</v>
      </c>
      <c r="F995" s="8">
        <v>723</v>
      </c>
      <c r="G995" s="22">
        <v>1152312</v>
      </c>
      <c r="H995" s="8" t="s">
        <v>22</v>
      </c>
      <c r="I995" s="8" t="s">
        <v>32</v>
      </c>
      <c r="J995" s="8" t="s">
        <v>23</v>
      </c>
      <c r="K995" s="23">
        <v>18532.98</v>
      </c>
      <c r="L995">
        <v>21.3</v>
      </c>
      <c r="M995" s="8">
        <v>65</v>
      </c>
      <c r="N995" s="8">
        <v>6</v>
      </c>
      <c r="O995" s="8">
        <v>1</v>
      </c>
      <c r="P995" s="8">
        <v>31312</v>
      </c>
      <c r="Q995" s="8">
        <v>258918</v>
      </c>
      <c r="R995" s="8">
        <f>(Таблица2[[#This Row],[Кредитный рейтинг]]-MIN(F:F))/(MAX(F:F)-MIN(F:F))</f>
        <v>0.83030303030303032</v>
      </c>
      <c r="S995">
        <f>(Таблица2[[#This Row],[Срок кредитной истории (лет)]]-MIN(L:L))/(MAX(L:L)-MIN(L:L))</f>
        <v>0.36842105263157893</v>
      </c>
      <c r="T995" s="8">
        <f>(Таблица2[[#This Row],[Срок с последнего нарушения кредитного договора (мес.)]]-MIN(M:M))/(MAX(M:M)-MIN(M:M))</f>
        <v>0.79268292682926833</v>
      </c>
      <c r="U995">
        <f>(Таблица2[[#This Row],[Количество кредитных карт]]-MIN(N:N))/(MAX(N:N)-MIN(N:N))</f>
        <v>9.7560975609756101E-2</v>
      </c>
      <c r="V995" s="37">
        <f>(Таблица2[[#This Row],[Число нарушений кредитных договоров]]-MIN(O:O))/(MAX(O:O)-MIN(O:O))</f>
        <v>0.14285714285714285</v>
      </c>
      <c r="W995" s="37">
        <f>((Таблица2[[#This Row],[Размер кредита]]-AVERAGE(D:D)))/STDEV(D:D)</f>
        <v>-0.77290143467070127</v>
      </c>
      <c r="X995" s="37">
        <f>((Таблица2[[#This Row],[Годовой доход]]-AVERAGE(G:G)))/STDEV(G:G)</f>
        <v>-0.24343808438645534</v>
      </c>
      <c r="Y995" s="38">
        <f>(Таблица2[[#This Row],[Годовой доход]]-AVERAGE(G:G))/STDEV(G:G)</f>
        <v>-0.24343808438645534</v>
      </c>
      <c r="Z995" s="38">
        <f>(Таблица2[[#This Row],[Текущий баланс кредитов]]-AVERAGE(P:P))/STDEV(P:P)</f>
        <v>-0.81978078285979583</v>
      </c>
      <c r="AA995" s="38">
        <f>(Таблица2[[#This Row],[Максимальный выданный кредит]]-AVERAGE(Q:Q))/STDEV(Q:Q)</f>
        <v>-0.11214766867535153</v>
      </c>
    </row>
    <row r="996" spans="1:27" x14ac:dyDescent="0.2">
      <c r="A996" s="8">
        <v>1485</v>
      </c>
      <c r="B996" s="8" t="s">
        <v>1310</v>
      </c>
      <c r="C996" s="8" t="s">
        <v>16</v>
      </c>
      <c r="D996" s="21">
        <v>670538</v>
      </c>
      <c r="E996" s="8" t="s">
        <v>28</v>
      </c>
      <c r="F996" s="8">
        <v>603</v>
      </c>
      <c r="G996" s="22">
        <v>1302849</v>
      </c>
      <c r="H996" s="8" t="s">
        <v>55</v>
      </c>
      <c r="I996" s="8" t="s">
        <v>32</v>
      </c>
      <c r="J996" s="8" t="s">
        <v>23</v>
      </c>
      <c r="K996" s="23">
        <v>28120</v>
      </c>
      <c r="L996">
        <v>17.5</v>
      </c>
      <c r="M996" s="8"/>
      <c r="N996" s="8">
        <v>8</v>
      </c>
      <c r="O996" s="8">
        <v>0</v>
      </c>
      <c r="P996" s="8">
        <v>195700</v>
      </c>
      <c r="Q996" s="8">
        <v>279400</v>
      </c>
      <c r="R996" s="8">
        <f>(Таблица2[[#This Row],[Кредитный рейтинг]]-MIN(F:F))/(MAX(F:F)-MIN(F:F))</f>
        <v>0.10303030303030303</v>
      </c>
      <c r="S996">
        <f>(Таблица2[[#This Row],[Срок кредитной истории (лет)]]-MIN(L:L))/(MAX(L:L)-MIN(L:L))</f>
        <v>0.28508771929824561</v>
      </c>
      <c r="T996" s="8">
        <f>(Таблица2[[#This Row],[Срок с последнего нарушения кредитного договора (мес.)]]-MIN(M:M))/(MAX(M:M)-MIN(M:M))</f>
        <v>0</v>
      </c>
      <c r="U996">
        <f>(Таблица2[[#This Row],[Количество кредитных карт]]-MIN(N:N))/(MAX(N:N)-MIN(N:N))</f>
        <v>0.14634146341463414</v>
      </c>
      <c r="V996" s="37">
        <f>(Таблица2[[#This Row],[Число нарушений кредитных договоров]]-MIN(O:O))/(MAX(O:O)-MIN(O:O))</f>
        <v>0</v>
      </c>
      <c r="W996" s="37">
        <f>((Таблица2[[#This Row],[Размер кредита]]-AVERAGE(D:D)))/STDEV(D:D)</f>
        <v>1.9229022937965889</v>
      </c>
      <c r="X996" s="37">
        <f>((Таблица2[[#This Row],[Годовой доход]]-AVERAGE(G:G)))/STDEV(G:G)</f>
        <v>-6.0945621078093447E-2</v>
      </c>
      <c r="Y996" s="38">
        <f>(Таблица2[[#This Row],[Годовой доход]]-AVERAGE(G:G))/STDEV(G:G)</f>
        <v>-6.0945621078093447E-2</v>
      </c>
      <c r="Z996" s="38">
        <f>(Таблица2[[#This Row],[Текущий баланс кредитов]]-AVERAGE(P:P))/STDEV(P:P)</f>
        <v>-0.26060720809070193</v>
      </c>
      <c r="AA996" s="38">
        <f>(Таблица2[[#This Row],[Максимальный выданный кредит]]-AVERAGE(Q:Q))/STDEV(Q:Q)</f>
        <v>-0.1070291245273594</v>
      </c>
    </row>
    <row r="997" spans="1:27" x14ac:dyDescent="0.2">
      <c r="A997" s="8">
        <v>1488</v>
      </c>
      <c r="B997" s="8" t="s">
        <v>1311</v>
      </c>
      <c r="C997" s="8" t="s">
        <v>16</v>
      </c>
      <c r="D997" s="21">
        <v>206602</v>
      </c>
      <c r="E997" s="8" t="s">
        <v>17</v>
      </c>
      <c r="F997" s="8">
        <v>741</v>
      </c>
      <c r="G997" s="22">
        <v>1607666</v>
      </c>
      <c r="H997" s="8" t="s">
        <v>22</v>
      </c>
      <c r="I997" s="8" t="s">
        <v>19</v>
      </c>
      <c r="J997" s="8" t="s">
        <v>23</v>
      </c>
      <c r="K997" s="23">
        <v>18622.28</v>
      </c>
      <c r="L997">
        <v>11</v>
      </c>
      <c r="M997" s="8">
        <v>35</v>
      </c>
      <c r="N997" s="8">
        <v>11</v>
      </c>
      <c r="O997" s="8">
        <v>0</v>
      </c>
      <c r="P997" s="8">
        <v>173242</v>
      </c>
      <c r="Q997" s="8">
        <v>310024</v>
      </c>
      <c r="R997" s="8">
        <f>(Таблица2[[#This Row],[Кредитный рейтинг]]-MIN(F:F))/(MAX(F:F)-MIN(F:F))</f>
        <v>0.93939393939393945</v>
      </c>
      <c r="S997">
        <f>(Таблица2[[#This Row],[Срок кредитной истории (лет)]]-MIN(L:L))/(MAX(L:L)-MIN(L:L))</f>
        <v>0.14254385964912281</v>
      </c>
      <c r="T997" s="8">
        <f>(Таблица2[[#This Row],[Срок с последнего нарушения кредитного договора (мес.)]]-MIN(M:M))/(MAX(M:M)-MIN(M:M))</f>
        <v>0.42682926829268292</v>
      </c>
      <c r="U997">
        <f>(Таблица2[[#This Row],[Количество кредитных карт]]-MIN(N:N))/(MAX(N:N)-MIN(N:N))</f>
        <v>0.21951219512195122</v>
      </c>
      <c r="V997" s="37">
        <f>(Таблица2[[#This Row],[Число нарушений кредитных договоров]]-MIN(O:O))/(MAX(O:O)-MIN(O:O))</f>
        <v>0</v>
      </c>
      <c r="W997" s="37">
        <f>((Таблица2[[#This Row],[Размер кредита]]-AVERAGE(D:D)))/STDEV(D:D)</f>
        <v>-0.5571007174112903</v>
      </c>
      <c r="X997" s="37">
        <f>((Таблица2[[#This Row],[Годовой доход]]-AVERAGE(G:G)))/STDEV(G:G)</f>
        <v>0.30857685637439297</v>
      </c>
      <c r="Y997" s="38">
        <f>(Таблица2[[#This Row],[Годовой доход]]-AVERAGE(G:G))/STDEV(G:G)</f>
        <v>0.30857685637439297</v>
      </c>
      <c r="Z997" s="38">
        <f>(Таблица2[[#This Row],[Текущий баланс кредитов]]-AVERAGE(P:P))/STDEV(P:P)</f>
        <v>-0.3369991597061745</v>
      </c>
      <c r="AA997" s="38">
        <f>(Таблица2[[#This Row],[Максимальный выданный кредит]]-AVERAGE(Q:Q))/STDEV(Q:Q)</f>
        <v>-9.9376048851736357E-2</v>
      </c>
    </row>
    <row r="998" spans="1:27" x14ac:dyDescent="0.2">
      <c r="A998" s="8">
        <v>1492</v>
      </c>
      <c r="B998" s="8" t="s">
        <v>1312</v>
      </c>
      <c r="C998" s="8" t="s">
        <v>16</v>
      </c>
      <c r="D998" s="21">
        <v>301620</v>
      </c>
      <c r="E998" s="8" t="s">
        <v>17</v>
      </c>
      <c r="F998" s="8">
        <v>724</v>
      </c>
      <c r="G998" s="22">
        <v>1068674</v>
      </c>
      <c r="H998" s="8" t="s">
        <v>22</v>
      </c>
      <c r="I998" s="8" t="s">
        <v>19</v>
      </c>
      <c r="J998" s="8" t="s">
        <v>23</v>
      </c>
      <c r="K998" s="23">
        <v>23867.23</v>
      </c>
      <c r="L998">
        <v>27.1</v>
      </c>
      <c r="M998" s="8">
        <v>19</v>
      </c>
      <c r="N998" s="8">
        <v>18</v>
      </c>
      <c r="O998" s="8">
        <v>1</v>
      </c>
      <c r="P998" s="8">
        <v>170962</v>
      </c>
      <c r="Q998" s="8">
        <v>423896</v>
      </c>
      <c r="R998" s="8">
        <f>(Таблица2[[#This Row],[Кредитный рейтинг]]-MIN(F:F))/(MAX(F:F)-MIN(F:F))</f>
        <v>0.83636363636363631</v>
      </c>
      <c r="S998">
        <f>(Таблица2[[#This Row],[Срок кредитной истории (лет)]]-MIN(L:L))/(MAX(L:L)-MIN(L:L))</f>
        <v>0.49561403508771934</v>
      </c>
      <c r="T998" s="8">
        <f>(Таблица2[[#This Row],[Срок с последнего нарушения кредитного договора (мес.)]]-MIN(M:M))/(MAX(M:M)-MIN(M:M))</f>
        <v>0.23170731707317074</v>
      </c>
      <c r="U998">
        <f>(Таблица2[[#This Row],[Количество кредитных карт]]-MIN(N:N))/(MAX(N:N)-MIN(N:N))</f>
        <v>0.3902439024390244</v>
      </c>
      <c r="V998" s="37">
        <f>(Таблица2[[#This Row],[Число нарушений кредитных договоров]]-MIN(O:O))/(MAX(O:O)-MIN(O:O))</f>
        <v>0.14285714285714285</v>
      </c>
      <c r="W998" s="37">
        <f>((Таблица2[[#This Row],[Размер кредита]]-AVERAGE(D:D)))/STDEV(D:D)</f>
        <v>-4.9175214499357932E-2</v>
      </c>
      <c r="X998" s="37">
        <f>((Таблица2[[#This Row],[Годовой доход]]-AVERAGE(G:G)))/STDEV(G:G)</f>
        <v>-0.34483046397542527</v>
      </c>
      <c r="Y998" s="38">
        <f>(Таблица2[[#This Row],[Годовой доход]]-AVERAGE(G:G))/STDEV(G:G)</f>
        <v>-0.34483046397542527</v>
      </c>
      <c r="Z998" s="38">
        <f>(Таблица2[[#This Row],[Текущий баланс кредитов]]-AVERAGE(P:P))/STDEV(P:P)</f>
        <v>-0.34475468778896362</v>
      </c>
      <c r="AA998" s="38">
        <f>(Таблица2[[#This Row],[Максимальный выданный кредит]]-AVERAGE(Q:Q))/STDEV(Q:Q)</f>
        <v>-7.0918922632609335E-2</v>
      </c>
    </row>
    <row r="999" spans="1:27" x14ac:dyDescent="0.2">
      <c r="A999" s="8">
        <v>1494</v>
      </c>
      <c r="B999" s="8" t="s">
        <v>1313</v>
      </c>
      <c r="C999" s="8" t="s">
        <v>16</v>
      </c>
      <c r="D999" s="21">
        <v>283052</v>
      </c>
      <c r="E999" s="8" t="s">
        <v>17</v>
      </c>
      <c r="F999" s="8">
        <v>714</v>
      </c>
      <c r="G999" s="22">
        <v>1062442</v>
      </c>
      <c r="H999" s="8" t="s">
        <v>31</v>
      </c>
      <c r="I999" s="8" t="s">
        <v>19</v>
      </c>
      <c r="J999" s="8" t="s">
        <v>23</v>
      </c>
      <c r="K999" s="23">
        <v>26472.51</v>
      </c>
      <c r="L999">
        <v>16.5</v>
      </c>
      <c r="M999" s="8"/>
      <c r="N999" s="8">
        <v>16</v>
      </c>
      <c r="O999" s="8">
        <v>0</v>
      </c>
      <c r="P999" s="8">
        <v>224922</v>
      </c>
      <c r="Q999" s="8">
        <v>341770</v>
      </c>
      <c r="R999" s="8">
        <f>(Таблица2[[#This Row],[Кредитный рейтинг]]-MIN(F:F))/(MAX(F:F)-MIN(F:F))</f>
        <v>0.77575757575757576</v>
      </c>
      <c r="S999">
        <f>(Таблица2[[#This Row],[Срок кредитной истории (лет)]]-MIN(L:L))/(MAX(L:L)-MIN(L:L))</f>
        <v>0.26315789473684209</v>
      </c>
      <c r="T999" s="8">
        <f>(Таблица2[[#This Row],[Срок с последнего нарушения кредитного договора (мес.)]]-MIN(M:M))/(MAX(M:M)-MIN(M:M))</f>
        <v>0</v>
      </c>
      <c r="U999">
        <f>(Таблица2[[#This Row],[Количество кредитных карт]]-MIN(N:N))/(MAX(N:N)-MIN(N:N))</f>
        <v>0.34146341463414637</v>
      </c>
      <c r="V999" s="37">
        <f>(Таблица2[[#This Row],[Число нарушений кредитных договоров]]-MIN(O:O))/(MAX(O:O)-MIN(O:O))</f>
        <v>0</v>
      </c>
      <c r="W999" s="37">
        <f>((Таблица2[[#This Row],[Размер кредита]]-AVERAGE(D:D)))/STDEV(D:D)</f>
        <v>-0.14843178418161562</v>
      </c>
      <c r="X999" s="37">
        <f>((Таблица2[[#This Row],[Годовой доход]]-AVERAGE(G:G)))/STDEV(G:G)</f>
        <v>-0.35238537095070521</v>
      </c>
      <c r="Y999" s="38">
        <f>(Таблица2[[#This Row],[Годовой доход]]-AVERAGE(G:G))/STDEV(G:G)</f>
        <v>-0.35238537095070521</v>
      </c>
      <c r="Z999" s="38">
        <f>(Таблица2[[#This Row],[Текущий баланс кредитов]]-AVERAGE(P:P))/STDEV(P:P)</f>
        <v>-0.16120718982962165</v>
      </c>
      <c r="AA999" s="38">
        <f>(Таблица2[[#This Row],[Максимальный выданный кредит]]-AVERAGE(Q:Q))/STDEV(Q:Q)</f>
        <v>-9.1442580317308175E-2</v>
      </c>
    </row>
    <row r="1000" spans="1:27" x14ac:dyDescent="0.2">
      <c r="A1000" s="7">
        <v>1495</v>
      </c>
      <c r="B1000" s="7" t="s">
        <v>1314</v>
      </c>
      <c r="C1000" s="7" t="s">
        <v>16</v>
      </c>
      <c r="D1000" s="18">
        <v>607926</v>
      </c>
      <c r="E1000" s="7" t="s">
        <v>28</v>
      </c>
      <c r="F1000" s="7">
        <v>647</v>
      </c>
      <c r="G1000" s="19">
        <v>1807166</v>
      </c>
      <c r="H1000" s="7" t="s">
        <v>37</v>
      </c>
      <c r="I1000" s="7" t="s">
        <v>32</v>
      </c>
      <c r="J1000" s="7" t="s">
        <v>23</v>
      </c>
      <c r="K1000" s="20">
        <v>23643.79</v>
      </c>
      <c r="L1000">
        <v>16.2</v>
      </c>
      <c r="M1000" s="7"/>
      <c r="N1000" s="7">
        <v>8</v>
      </c>
      <c r="O1000" s="7">
        <v>1</v>
      </c>
      <c r="P1000" s="7">
        <v>306888</v>
      </c>
      <c r="Q1000" s="7">
        <v>440330</v>
      </c>
      <c r="R1000" s="8">
        <f>(Таблица2[[#This Row],[Кредитный рейтинг]]-MIN(F:F))/(MAX(F:F)-MIN(F:F))</f>
        <v>0.36969696969696969</v>
      </c>
      <c r="S1000">
        <f>(Таблица2[[#This Row],[Срок кредитной истории (лет)]]-MIN(L:L))/(MAX(L:L)-MIN(L:L))</f>
        <v>0.25657894736842102</v>
      </c>
      <c r="T1000" s="8">
        <f>(Таблица2[[#This Row],[Срок с последнего нарушения кредитного договора (мес.)]]-MIN(M:M))/(MAX(M:M)-MIN(M:M))</f>
        <v>0</v>
      </c>
      <c r="U1000">
        <f>(Таблица2[[#This Row],[Количество кредитных карт]]-MIN(N:N))/(MAX(N:N)-MIN(N:N))</f>
        <v>0.14634146341463414</v>
      </c>
      <c r="V1000" s="37">
        <f>(Таблица2[[#This Row],[Число нарушений кредитных договоров]]-MIN(O:O))/(MAX(O:O)-MIN(O:O))</f>
        <v>0.14285714285714285</v>
      </c>
      <c r="W1000" s="37">
        <f>((Таблица2[[#This Row],[Размер кредита]]-AVERAGE(D:D)))/STDEV(D:D)</f>
        <v>1.5882053775457532</v>
      </c>
      <c r="X1000" s="37">
        <f>((Таблица2[[#This Row],[Годовой доход]]-AVERAGE(G:G)))/STDEV(G:G)</f>
        <v>0.5504260125952436</v>
      </c>
      <c r="Y1000" s="38">
        <f>(Таблица2[[#This Row],[Годовой доход]]-AVERAGE(G:G))/STDEV(G:G)</f>
        <v>0.5504260125952436</v>
      </c>
      <c r="Z1000" s="38">
        <f>(Таблица2[[#This Row],[Текущий баланс кредитов]]-AVERAGE(P:P))/STDEV(P:P)</f>
        <v>0.11760404474664643</v>
      </c>
      <c r="AA1000" s="38">
        <f>(Таблица2[[#This Row],[Максимальный выданный кредит]]-AVERAGE(Q:Q))/STDEV(Q:Q)</f>
        <v>-6.681199193599266E-2</v>
      </c>
    </row>
    <row r="1001" spans="1:27" x14ac:dyDescent="0.2">
      <c r="A1001" s="7">
        <v>1496</v>
      </c>
      <c r="B1001" s="25" t="s">
        <v>1315</v>
      </c>
      <c r="C1001" s="7" t="s">
        <v>16</v>
      </c>
      <c r="D1001" s="18">
        <v>446028</v>
      </c>
      <c r="E1001" s="7" t="s">
        <v>17</v>
      </c>
      <c r="F1001" s="7">
        <v>693</v>
      </c>
      <c r="G1001" s="19">
        <v>2118633</v>
      </c>
      <c r="H1001" s="7" t="s">
        <v>31</v>
      </c>
      <c r="I1001" s="7" t="s">
        <v>32</v>
      </c>
      <c r="J1001" s="7" t="s">
        <v>23</v>
      </c>
      <c r="K1001" s="20">
        <v>16083.88</v>
      </c>
      <c r="L1001">
        <v>16.8</v>
      </c>
      <c r="M1001" s="7"/>
      <c r="N1001" s="7">
        <v>6</v>
      </c>
      <c r="O1001" s="7">
        <v>0</v>
      </c>
      <c r="P1001" s="7">
        <v>381976</v>
      </c>
      <c r="Q1001" s="7">
        <v>446292</v>
      </c>
      <c r="R1001" s="8">
        <f>(Таблица2[[#This Row],[Кредитный рейтинг]]-MIN(F:F))/(MAX(F:F)-MIN(F:F))</f>
        <v>0.64848484848484844</v>
      </c>
      <c r="S1001">
        <f>(Таблица2[[#This Row],[Срок кредитной истории (лет)]]-MIN(L:L))/(MAX(L:L)-MIN(L:L))</f>
        <v>0.26973684210526316</v>
      </c>
      <c r="T1001" s="8">
        <f>(Таблица2[[#This Row],[Срок с последнего нарушения кредитного договора (мес.)]]-MIN(M:M))/(MAX(M:M)-MIN(M:M))</f>
        <v>0</v>
      </c>
      <c r="U1001">
        <f>(Таблица2[[#This Row],[Количество кредитных карт]]-MIN(N:N))/(MAX(N:N)-MIN(N:N))</f>
        <v>9.7560975609756101E-2</v>
      </c>
      <c r="V1001" s="37">
        <f>(Таблица2[[#This Row],[Число нарушений кредитных договоров]]-MIN(O:O))/(MAX(O:O)-MIN(O:O))</f>
        <v>0</v>
      </c>
      <c r="W1001" s="37">
        <f>((Таблица2[[#This Row],[Размер кредита]]-AVERAGE(D:D)))/STDEV(D:D)</f>
        <v>0.72276805966455138</v>
      </c>
      <c r="X1001" s="37">
        <f>((Таблица2[[#This Row],[Годовой доход]]-AVERAGE(G:G)))/STDEV(G:G)</f>
        <v>0.92801012858842502</v>
      </c>
      <c r="Y1001" s="38">
        <f>(Таблица2[[#This Row],[Годовой доход]]-AVERAGE(G:G))/STDEV(G:G)</f>
        <v>0.92801012858842502</v>
      </c>
      <c r="Z1001" s="38">
        <f>(Таблица2[[#This Row],[Текущий баланс кредитов]]-AVERAGE(P:P))/STDEV(P:P)</f>
        <v>0.37301943627316742</v>
      </c>
      <c r="AA1001" s="38">
        <f>(Таблица2[[#This Row],[Максимальный выданный кредит]]-AVERAGE(Q:Q))/STDEV(Q:Q)</f>
        <v>-6.5322061254890762E-2</v>
      </c>
    </row>
    <row r="1002" spans="1:27" x14ac:dyDescent="0.2">
      <c r="A1002" s="7">
        <v>1497</v>
      </c>
      <c r="B1002" s="7" t="s">
        <v>1316</v>
      </c>
      <c r="C1002" s="7" t="s">
        <v>34</v>
      </c>
      <c r="D1002" s="18">
        <v>531850</v>
      </c>
      <c r="E1002" s="7" t="s">
        <v>17</v>
      </c>
      <c r="F1002" s="7">
        <v>749</v>
      </c>
      <c r="G1002" s="19">
        <v>1626799</v>
      </c>
      <c r="H1002" s="7" t="s">
        <v>53</v>
      </c>
      <c r="I1002" s="7" t="s">
        <v>19</v>
      </c>
      <c r="J1002" s="7" t="s">
        <v>23</v>
      </c>
      <c r="K1002" s="20">
        <v>6547.97</v>
      </c>
      <c r="L1002">
        <v>15.8</v>
      </c>
      <c r="M1002" s="7">
        <v>70</v>
      </c>
      <c r="N1002" s="7">
        <v>12</v>
      </c>
      <c r="O1002" s="7">
        <v>0</v>
      </c>
      <c r="P1002" s="7">
        <v>380114</v>
      </c>
      <c r="Q1002" s="7">
        <v>1202542</v>
      </c>
      <c r="R1002" s="8">
        <f>(Таблица2[[#This Row],[Кредитный рейтинг]]-MIN(F:F))/(MAX(F:F)-MIN(F:F))</f>
        <v>0.98787878787878791</v>
      </c>
      <c r="S1002">
        <f>(Таблица2[[#This Row],[Срок кредитной истории (лет)]]-MIN(L:L))/(MAX(L:L)-MIN(L:L))</f>
        <v>0.24780701754385967</v>
      </c>
      <c r="T1002" s="8">
        <f>(Таблица2[[#This Row],[Срок с последнего нарушения кредитного договора (мес.)]]-MIN(M:M))/(MAX(M:M)-MIN(M:M))</f>
        <v>0.85365853658536583</v>
      </c>
      <c r="U1002">
        <f>(Таблица2[[#This Row],[Количество кредитных карт]]-MIN(N:N))/(MAX(N:N)-MIN(N:N))</f>
        <v>0.24390243902439024</v>
      </c>
      <c r="V1002" s="37">
        <f>(Таблица2[[#This Row],[Число нарушений кредитных договоров]]-MIN(O:O))/(MAX(O:O)-MIN(O:O))</f>
        <v>0</v>
      </c>
      <c r="W1002" s="37">
        <f>((Таблица2[[#This Row],[Размер кредита]]-AVERAGE(D:D)))/STDEV(D:D)</f>
        <v>1.1815356880182093</v>
      </c>
      <c r="X1002" s="37">
        <f>((Таблица2[[#This Row],[Годовой доход]]-AVERAGE(G:G)))/STDEV(G:G)</f>
        <v>0.33177134211862119</v>
      </c>
      <c r="Y1002" s="38">
        <f>(Таблица2[[#This Row],[Годовой доход]]-AVERAGE(G:G))/STDEV(G:G)</f>
        <v>0.33177134211862119</v>
      </c>
      <c r="Z1002" s="38">
        <f>(Таблица2[[#This Row],[Текущий баланс кредитов]]-AVERAGE(P:P))/STDEV(P:P)</f>
        <v>0.36668575500555628</v>
      </c>
      <c r="AA1002" s="38">
        <f>(Таблица2[[#This Row],[Максимальный выданный кредит]]-AVERAGE(Q:Q))/STDEV(Q:Q)</f>
        <v>0.12366822347897546</v>
      </c>
    </row>
    <row r="1003" spans="1:27" x14ac:dyDescent="0.2">
      <c r="A1003" s="7">
        <v>1499</v>
      </c>
      <c r="B1003" s="7" t="s">
        <v>1317</v>
      </c>
      <c r="C1003" s="7" t="s">
        <v>34</v>
      </c>
      <c r="D1003" s="18">
        <v>492536</v>
      </c>
      <c r="E1003" s="7" t="s">
        <v>28</v>
      </c>
      <c r="F1003" s="7">
        <v>693</v>
      </c>
      <c r="G1003" s="19">
        <v>1070707</v>
      </c>
      <c r="H1003" s="7" t="s">
        <v>18</v>
      </c>
      <c r="I1003" s="7" t="s">
        <v>19</v>
      </c>
      <c r="J1003" s="7" t="s">
        <v>23</v>
      </c>
      <c r="K1003" s="20">
        <v>21146.43</v>
      </c>
      <c r="L1003">
        <v>19.8</v>
      </c>
      <c r="M1003" s="7">
        <v>10</v>
      </c>
      <c r="N1003" s="7">
        <v>14</v>
      </c>
      <c r="O1003" s="7">
        <v>0</v>
      </c>
      <c r="P1003" s="7">
        <v>479845</v>
      </c>
      <c r="Q1003" s="7">
        <v>736890</v>
      </c>
      <c r="R1003" s="8">
        <f>(Таблица2[[#This Row],[Кредитный рейтинг]]-MIN(F:F))/(MAX(F:F)-MIN(F:F))</f>
        <v>0.64848484848484844</v>
      </c>
      <c r="S1003">
        <f>(Таблица2[[#This Row],[Срок кредитной истории (лет)]]-MIN(L:L))/(MAX(L:L)-MIN(L:L))</f>
        <v>0.33552631578947367</v>
      </c>
      <c r="T1003" s="8">
        <f>(Таблица2[[#This Row],[Срок с последнего нарушения кредитного договора (мес.)]]-MIN(M:M))/(MAX(M:M)-MIN(M:M))</f>
        <v>0.12195121951219512</v>
      </c>
      <c r="U1003">
        <f>(Таблица2[[#This Row],[Количество кредитных карт]]-MIN(N:N))/(MAX(N:N)-MIN(N:N))</f>
        <v>0.29268292682926828</v>
      </c>
      <c r="V1003" s="37">
        <f>(Таблица2[[#This Row],[Число нарушений кредитных договоров]]-MIN(O:O))/(MAX(O:O)-MIN(O:O))</f>
        <v>0</v>
      </c>
      <c r="W1003" s="37">
        <f>((Таблица2[[#This Row],[Размер кредита]]-AVERAGE(D:D)))/STDEV(D:D)</f>
        <v>0.97137989415304993</v>
      </c>
      <c r="X1003" s="37">
        <f>((Таблица2[[#This Row],[Годовой доход]]-AVERAGE(G:G)))/STDEV(G:G)</f>
        <v>-0.34236590590726995</v>
      </c>
      <c r="Y1003" s="38">
        <f>(Таблица2[[#This Row],[Годовой доход]]-AVERAGE(G:G))/STDEV(G:G)</f>
        <v>-0.34236590590726995</v>
      </c>
      <c r="Z1003" s="38">
        <f>(Таблица2[[#This Row],[Текущий баланс кредитов]]-AVERAGE(P:P))/STDEV(P:P)</f>
        <v>0.70592547922688942</v>
      </c>
      <c r="AA1003" s="38">
        <f>(Таблица2[[#This Row],[Максимальный выданный кредит]]-AVERAGE(Q:Q))/STDEV(Q:Q)</f>
        <v>7.2996891756441848E-3</v>
      </c>
    </row>
    <row r="1004" spans="1:27" x14ac:dyDescent="0.2">
      <c r="A1004" s="7">
        <v>1501</v>
      </c>
      <c r="B1004" s="7" t="s">
        <v>1318</v>
      </c>
      <c r="C1004" s="7" t="s">
        <v>34</v>
      </c>
      <c r="D1004" s="18">
        <v>107448</v>
      </c>
      <c r="E1004" s="7" t="s">
        <v>17</v>
      </c>
      <c r="F1004" s="7">
        <v>692</v>
      </c>
      <c r="G1004" s="19">
        <v>668059</v>
      </c>
      <c r="H1004" s="7" t="s">
        <v>37</v>
      </c>
      <c r="I1004" s="7" t="s">
        <v>32</v>
      </c>
      <c r="J1004" s="7" t="s">
        <v>78</v>
      </c>
      <c r="K1004" s="20">
        <v>4804.53</v>
      </c>
      <c r="L1004">
        <v>17.399999999999999</v>
      </c>
      <c r="M1004" s="7"/>
      <c r="N1004" s="7">
        <v>4</v>
      </c>
      <c r="O1004" s="7">
        <v>0</v>
      </c>
      <c r="P1004" s="7">
        <v>131404</v>
      </c>
      <c r="Q1004" s="7">
        <v>242660</v>
      </c>
      <c r="R1004" s="8">
        <f>(Таблица2[[#This Row],[Кредитный рейтинг]]-MIN(F:F))/(MAX(F:F)-MIN(F:F))</f>
        <v>0.64242424242424245</v>
      </c>
      <c r="S1004">
        <f>(Таблица2[[#This Row],[Срок кредитной истории (лет)]]-MIN(L:L))/(MAX(L:L)-MIN(L:L))</f>
        <v>0.2828947368421052</v>
      </c>
      <c r="T1004" s="8">
        <f>(Таблица2[[#This Row],[Срок с последнего нарушения кредитного договора (мес.)]]-MIN(M:M))/(MAX(M:M)-MIN(M:M))</f>
        <v>0</v>
      </c>
      <c r="U1004">
        <f>(Таблица2[[#This Row],[Количество кредитных карт]]-MIN(N:N))/(MAX(N:N)-MIN(N:N))</f>
        <v>4.878048780487805E-2</v>
      </c>
      <c r="V1004" s="37">
        <f>(Таблица2[[#This Row],[Число нарушений кредитных договоров]]-MIN(O:O))/(MAX(O:O)-MIN(O:O))</f>
        <v>0</v>
      </c>
      <c r="W1004" s="37">
        <f>((Таблица2[[#This Row],[Размер кредита]]-AVERAGE(D:D)))/STDEV(D:D)</f>
        <v>-1.0871355036173749</v>
      </c>
      <c r="X1004" s="37">
        <f>((Таблица2[[#This Row],[Годовой доход]]-AVERAGE(G:G)))/STDEV(G:G)</f>
        <v>-0.83048660291986687</v>
      </c>
      <c r="Y1004" s="38">
        <f>(Таблица2[[#This Row],[Годовой доход]]-AVERAGE(G:G))/STDEV(G:G)</f>
        <v>-0.83048660291986687</v>
      </c>
      <c r="Z1004" s="38">
        <f>(Таблица2[[#This Row],[Текущий баланс кредитов]]-AVERAGE(P:P))/STDEV(P:P)</f>
        <v>-0.47931310002535449</v>
      </c>
      <c r="AA1004" s="38">
        <f>(Таблица2[[#This Row],[Максимальный выданный кредит]]-AVERAGE(Q:Q))/STDEV(Q:Q)</f>
        <v>-0.11621061617843013</v>
      </c>
    </row>
    <row r="1005" spans="1:27" x14ac:dyDescent="0.2">
      <c r="A1005" s="7">
        <v>1502</v>
      </c>
      <c r="B1005" s="7" t="s">
        <v>1319</v>
      </c>
      <c r="C1005" s="7" t="s">
        <v>34</v>
      </c>
      <c r="D1005" s="18">
        <v>184492</v>
      </c>
      <c r="E1005" s="7" t="s">
        <v>17</v>
      </c>
      <c r="F1005" s="7">
        <v>741</v>
      </c>
      <c r="G1005" s="19">
        <v>758708</v>
      </c>
      <c r="H1005" s="7" t="s">
        <v>49</v>
      </c>
      <c r="I1005" s="7" t="s">
        <v>32</v>
      </c>
      <c r="J1005" s="7" t="s">
        <v>23</v>
      </c>
      <c r="K1005" s="20">
        <v>14099.33</v>
      </c>
      <c r="L1005">
        <v>10.5</v>
      </c>
      <c r="M1005" s="7">
        <v>80</v>
      </c>
      <c r="N1005" s="7">
        <v>7</v>
      </c>
      <c r="O1005" s="7">
        <v>0</v>
      </c>
      <c r="P1005" s="7">
        <v>104329</v>
      </c>
      <c r="Q1005" s="7">
        <v>408078</v>
      </c>
      <c r="R1005" s="8">
        <f>(Таблица2[[#This Row],[Кредитный рейтинг]]-MIN(F:F))/(MAX(F:F)-MIN(F:F))</f>
        <v>0.93939393939393945</v>
      </c>
      <c r="S1005">
        <f>(Таблица2[[#This Row],[Срок кредитной истории (лет)]]-MIN(L:L))/(MAX(L:L)-MIN(L:L))</f>
        <v>0.13157894736842105</v>
      </c>
      <c r="T1005" s="8">
        <f>(Таблица2[[#This Row],[Срок с последнего нарушения кредитного договора (мес.)]]-MIN(M:M))/(MAX(M:M)-MIN(M:M))</f>
        <v>0.97560975609756095</v>
      </c>
      <c r="U1005">
        <f>(Таблица2[[#This Row],[Количество кредитных карт]]-MIN(N:N))/(MAX(N:N)-MIN(N:N))</f>
        <v>0.12195121951219512</v>
      </c>
      <c r="V1005" s="37">
        <f>(Таблица2[[#This Row],[Число нарушений кредитных договоров]]-MIN(O:O))/(MAX(O:O)-MIN(O:O))</f>
        <v>0</v>
      </c>
      <c r="W1005" s="37">
        <f>((Таблица2[[#This Row],[Размер кредита]]-AVERAGE(D:D)))/STDEV(D:D)</f>
        <v>-0.67529130097843371</v>
      </c>
      <c r="X1005" s="37">
        <f>((Таблица2[[#This Row],[Годовой доход]]-AVERAGE(G:G)))/STDEV(G:G)</f>
        <v>-0.72059495298370702</v>
      </c>
      <c r="Y1005" s="38">
        <f>(Таблица2[[#This Row],[Годовой доход]]-AVERAGE(G:G))/STDEV(G:G)</f>
        <v>-0.72059495298370702</v>
      </c>
      <c r="Z1005" s="38">
        <f>(Таблица2[[#This Row],[Текущий баланс кредитов]]-AVERAGE(P:P))/STDEV(P:P)</f>
        <v>-0.57140999600847497</v>
      </c>
      <c r="AA1005" s="38">
        <f>(Таблица2[[#This Row],[Максимальный выданный кредит]]-AVERAGE(Q:Q))/STDEV(Q:Q)</f>
        <v>-7.4871912151842787E-2</v>
      </c>
    </row>
    <row r="1006" spans="1:27" x14ac:dyDescent="0.2">
      <c r="A1006" s="7">
        <v>1503</v>
      </c>
      <c r="B1006" s="7" t="s">
        <v>1320</v>
      </c>
      <c r="C1006" s="7" t="s">
        <v>16</v>
      </c>
      <c r="D1006" s="18">
        <v>483010</v>
      </c>
      <c r="E1006" s="7" t="s">
        <v>17</v>
      </c>
      <c r="F1006" s="7">
        <v>749</v>
      </c>
      <c r="G1006" s="19">
        <v>1536112</v>
      </c>
      <c r="H1006" s="7" t="s">
        <v>22</v>
      </c>
      <c r="I1006" s="7" t="s">
        <v>32</v>
      </c>
      <c r="J1006" s="7" t="s">
        <v>23</v>
      </c>
      <c r="K1006" s="20">
        <v>27394.01</v>
      </c>
      <c r="L1006">
        <v>16</v>
      </c>
      <c r="M1006" s="7"/>
      <c r="N1006" s="7">
        <v>12</v>
      </c>
      <c r="O1006" s="7">
        <v>0</v>
      </c>
      <c r="P1006" s="7">
        <v>232579</v>
      </c>
      <c r="Q1006" s="7">
        <v>1235366</v>
      </c>
      <c r="R1006" s="8">
        <f>(Таблица2[[#This Row],[Кредитный рейтинг]]-MIN(F:F))/(MAX(F:F)-MIN(F:F))</f>
        <v>0.98787878787878791</v>
      </c>
      <c r="S1006">
        <f>(Таблица2[[#This Row],[Срок кредитной истории (лет)]]-MIN(L:L))/(MAX(L:L)-MIN(L:L))</f>
        <v>0.25219298245614036</v>
      </c>
      <c r="T1006" s="8">
        <f>(Таблица2[[#This Row],[Срок с последнего нарушения кредитного договора (мес.)]]-MIN(M:M))/(MAX(M:M)-MIN(M:M))</f>
        <v>0</v>
      </c>
      <c r="U1006">
        <f>(Таблица2[[#This Row],[Количество кредитных карт]]-MIN(N:N))/(MAX(N:N)-MIN(N:N))</f>
        <v>0.24390243902439024</v>
      </c>
      <c r="V1006" s="37">
        <f>(Таблица2[[#This Row],[Число нарушений кредитных договоров]]-MIN(O:O))/(MAX(O:O)-MIN(O:O))</f>
        <v>0</v>
      </c>
      <c r="W1006" s="37">
        <f>((Таблица2[[#This Row],[Размер кредита]]-AVERAGE(D:D)))/STDEV(D:D)</f>
        <v>0.92045798103407173</v>
      </c>
      <c r="X1006" s="37">
        <f>((Таблица2[[#This Row],[Годовой доход]]-AVERAGE(G:G)))/STDEV(G:G)</f>
        <v>0.22183362567651452</v>
      </c>
      <c r="Y1006" s="38">
        <f>(Таблица2[[#This Row],[Годовой доход]]-AVERAGE(G:G))/STDEV(G:G)</f>
        <v>0.22183362567651452</v>
      </c>
      <c r="Z1006" s="38">
        <f>(Таблица2[[#This Row],[Текущий баланс кредитов]]-AVERAGE(P:P))/STDEV(P:P)</f>
        <v>-0.13516154135158825</v>
      </c>
      <c r="AA1006" s="38">
        <f>(Таблица2[[#This Row],[Максимальный выданный кредит]]-AVERAGE(Q:Q))/STDEV(Q:Q)</f>
        <v>0.13187108907382428</v>
      </c>
    </row>
    <row r="1007" spans="1:27" x14ac:dyDescent="0.2">
      <c r="A1007" s="7">
        <v>1506</v>
      </c>
      <c r="B1007" s="7" t="s">
        <v>1321</v>
      </c>
      <c r="C1007" s="7" t="s">
        <v>16</v>
      </c>
      <c r="D1007" s="18">
        <v>267586</v>
      </c>
      <c r="E1007" s="7" t="s">
        <v>17</v>
      </c>
      <c r="F1007" s="7">
        <v>722</v>
      </c>
      <c r="G1007" s="19">
        <v>1315237</v>
      </c>
      <c r="H1007" s="7" t="s">
        <v>42</v>
      </c>
      <c r="I1007" s="7" t="s">
        <v>32</v>
      </c>
      <c r="J1007" s="7" t="s">
        <v>23</v>
      </c>
      <c r="K1007" s="20">
        <v>25318.26</v>
      </c>
      <c r="L1007">
        <v>13.9</v>
      </c>
      <c r="M1007" s="7"/>
      <c r="N1007" s="7">
        <v>7</v>
      </c>
      <c r="O1007" s="7">
        <v>0</v>
      </c>
      <c r="P1007" s="7">
        <v>458793</v>
      </c>
      <c r="Q1007" s="7">
        <v>578688</v>
      </c>
      <c r="R1007" s="8">
        <f>(Таблица2[[#This Row],[Кредитный рейтинг]]-MIN(F:F))/(MAX(F:F)-MIN(F:F))</f>
        <v>0.82424242424242422</v>
      </c>
      <c r="S1007">
        <f>(Таблица2[[#This Row],[Срок кредитной истории (лет)]]-MIN(L:L))/(MAX(L:L)-MIN(L:L))</f>
        <v>0.20614035087719298</v>
      </c>
      <c r="T1007" s="8">
        <f>(Таблица2[[#This Row],[Срок с последнего нарушения кредитного договора (мес.)]]-MIN(M:M))/(MAX(M:M)-MIN(M:M))</f>
        <v>0</v>
      </c>
      <c r="U1007">
        <f>(Таблица2[[#This Row],[Количество кредитных карт]]-MIN(N:N))/(MAX(N:N)-MIN(N:N))</f>
        <v>0.12195121951219512</v>
      </c>
      <c r="V1007" s="37">
        <f>(Таблица2[[#This Row],[Число нарушений кредитных договоров]]-MIN(O:O))/(MAX(O:O)-MIN(O:O))</f>
        <v>0</v>
      </c>
      <c r="W1007" s="37">
        <f>((Таблица2[[#This Row],[Размер кредита]]-AVERAGE(D:D)))/STDEV(D:D)</f>
        <v>-0.23110639139325917</v>
      </c>
      <c r="X1007" s="37">
        <f>((Таблица2[[#This Row],[Годовой доход]]-AVERAGE(G:G)))/STDEV(G:G)</f>
        <v>-4.592794013942729E-2</v>
      </c>
      <c r="Y1007" s="38">
        <f>(Таблица2[[#This Row],[Годовой доход]]-AVERAGE(G:G))/STDEV(G:G)</f>
        <v>-4.592794013942729E-2</v>
      </c>
      <c r="Z1007" s="38">
        <f>(Таблица2[[#This Row],[Текущий баланс кредитов]]-AVERAGE(P:P))/STDEV(P:P)</f>
        <v>0.63431610326247012</v>
      </c>
      <c r="AA1007" s="38">
        <f>(Таблица2[[#This Row],[Максимальный выданный кредит]]-AVERAGE(Q:Q))/STDEV(Q:Q)</f>
        <v>-3.2235703915882562E-2</v>
      </c>
    </row>
    <row r="1008" spans="1:27" x14ac:dyDescent="0.2">
      <c r="A1008" s="8">
        <v>1507</v>
      </c>
      <c r="B1008" s="8" t="s">
        <v>1322</v>
      </c>
      <c r="C1008" s="8" t="s">
        <v>16</v>
      </c>
      <c r="D1008" s="21">
        <v>342144</v>
      </c>
      <c r="E1008" s="8" t="s">
        <v>17</v>
      </c>
      <c r="F1008" s="8">
        <v>696</v>
      </c>
      <c r="G1008" s="22">
        <v>671593</v>
      </c>
      <c r="H1008" s="8" t="s">
        <v>31</v>
      </c>
      <c r="I1008" s="8" t="s">
        <v>32</v>
      </c>
      <c r="J1008" s="8" t="s">
        <v>23</v>
      </c>
      <c r="K1008" s="23">
        <v>10577.49</v>
      </c>
      <c r="L1008">
        <v>8.4</v>
      </c>
      <c r="M1008" s="8"/>
      <c r="N1008" s="8">
        <v>4</v>
      </c>
      <c r="O1008" s="8">
        <v>0</v>
      </c>
      <c r="P1008" s="8">
        <v>186181</v>
      </c>
      <c r="Q1008" s="8">
        <v>564344</v>
      </c>
      <c r="R1008" s="8">
        <f>(Таблица2[[#This Row],[Кредитный рейтинг]]-MIN(F:F))/(MAX(F:F)-MIN(F:F))</f>
        <v>0.66666666666666663</v>
      </c>
      <c r="S1008">
        <f>(Таблица2[[#This Row],[Срок кредитной истории (лет)]]-MIN(L:L))/(MAX(L:L)-MIN(L:L))</f>
        <v>8.5526315789473686E-2</v>
      </c>
      <c r="T1008" s="8">
        <f>(Таблица2[[#This Row],[Срок с последнего нарушения кредитного договора (мес.)]]-MIN(M:M))/(MAX(M:M)-MIN(M:M))</f>
        <v>0</v>
      </c>
      <c r="U1008">
        <f>(Таблица2[[#This Row],[Количество кредитных карт]]-MIN(N:N))/(MAX(N:N)-MIN(N:N))</f>
        <v>4.878048780487805E-2</v>
      </c>
      <c r="V1008" s="37">
        <f>(Таблица2[[#This Row],[Число нарушений кредитных договоров]]-MIN(O:O))/(MAX(O:O)-MIN(O:O))</f>
        <v>0</v>
      </c>
      <c r="W1008" s="37">
        <f>((Таблица2[[#This Row],[Размер кредита]]-AVERAGE(D:D)))/STDEV(D:D)</f>
        <v>0.16744872075504807</v>
      </c>
      <c r="X1008" s="37">
        <f>((Таблица2[[#This Row],[Годовой доход]]-AVERAGE(G:G)))/STDEV(G:G)</f>
        <v>-0.82620241786681181</v>
      </c>
      <c r="Y1008" s="38">
        <f>(Таблица2[[#This Row],[Годовой доход]]-AVERAGE(G:G))/STDEV(G:G)</f>
        <v>-0.82620241786681181</v>
      </c>
      <c r="Z1008" s="38">
        <f>(Таблица2[[#This Row],[Текущий баланс кредитов]]-AVERAGE(P:P))/STDEV(P:P)</f>
        <v>-0.29298653783634637</v>
      </c>
      <c r="AA1008" s="38">
        <f>(Таблица2[[#This Row],[Максимальный выданный кредит]]-AVERAGE(Q:Q))/STDEV(Q:Q)</f>
        <v>-3.5820334189234734E-2</v>
      </c>
    </row>
    <row r="1009" spans="1:27" x14ac:dyDescent="0.2">
      <c r="A1009" s="7">
        <v>1508</v>
      </c>
      <c r="B1009" s="7" t="s">
        <v>1323</v>
      </c>
      <c r="C1009" s="7" t="s">
        <v>34</v>
      </c>
      <c r="D1009" s="18">
        <v>475332</v>
      </c>
      <c r="E1009" s="7" t="s">
        <v>28</v>
      </c>
      <c r="F1009" s="7">
        <v>667</v>
      </c>
      <c r="G1009" s="19">
        <v>988969</v>
      </c>
      <c r="H1009" s="7" t="s">
        <v>22</v>
      </c>
      <c r="I1009" s="7" t="s">
        <v>19</v>
      </c>
      <c r="J1009" s="7" t="s">
        <v>23</v>
      </c>
      <c r="K1009" s="20">
        <v>11702.86</v>
      </c>
      <c r="L1009">
        <v>15.3</v>
      </c>
      <c r="M1009" s="7"/>
      <c r="N1009" s="7">
        <v>12</v>
      </c>
      <c r="O1009" s="7">
        <v>1</v>
      </c>
      <c r="P1009" s="7">
        <v>206207</v>
      </c>
      <c r="Q1009" s="7">
        <v>414546</v>
      </c>
      <c r="R1009" s="8">
        <f>(Таблица2[[#This Row],[Кредитный рейтинг]]-MIN(F:F))/(MAX(F:F)-MIN(F:F))</f>
        <v>0.49090909090909091</v>
      </c>
      <c r="S1009">
        <f>(Таблица2[[#This Row],[Срок кредитной истории (лет)]]-MIN(L:L))/(MAX(L:L)-MIN(L:L))</f>
        <v>0.23684210526315791</v>
      </c>
      <c r="T1009" s="8">
        <f>(Таблица2[[#This Row],[Срок с последнего нарушения кредитного договора (мес.)]]-MIN(M:M))/(MAX(M:M)-MIN(M:M))</f>
        <v>0</v>
      </c>
      <c r="U1009">
        <f>(Таблица2[[#This Row],[Количество кредитных карт]]-MIN(N:N))/(MAX(N:N)-MIN(N:N))</f>
        <v>0.24390243902439024</v>
      </c>
      <c r="V1009" s="37">
        <f>(Таблица2[[#This Row],[Число нарушений кредитных договоров]]-MIN(O:O))/(MAX(O:O)-MIN(O:O))</f>
        <v>0.14285714285714285</v>
      </c>
      <c r="W1009" s="37">
        <f>((Таблица2[[#This Row],[Размер кредита]]-AVERAGE(D:D)))/STDEV(D:D)</f>
        <v>0.87941468385503396</v>
      </c>
      <c r="X1009" s="37">
        <f>((Таблица2[[#This Row],[Годовой доход]]-AVERAGE(G:G)))/STDEV(G:G)</f>
        <v>-0.44145496019889852</v>
      </c>
      <c r="Y1009" s="38">
        <f>(Таблица2[[#This Row],[Годовой доход]]-AVERAGE(G:G))/STDEV(G:G)</f>
        <v>-0.44145496019889852</v>
      </c>
      <c r="Z1009" s="38">
        <f>(Таблица2[[#This Row],[Текущий баланс кредитов]]-AVERAGE(P:P))/STDEV(P:P)</f>
        <v>-0.22486714950918216</v>
      </c>
      <c r="AA1009" s="38">
        <f>(Таблица2[[#This Row],[Максимальный выданный кредит]]-AVERAGE(Q:Q))/STDEV(Q:Q)</f>
        <v>-7.3255529789318957E-2</v>
      </c>
    </row>
    <row r="1010" spans="1:27" x14ac:dyDescent="0.2">
      <c r="A1010" s="8">
        <v>1509</v>
      </c>
      <c r="B1010" s="8" t="s">
        <v>1324</v>
      </c>
      <c r="C1010" s="8" t="s">
        <v>16</v>
      </c>
      <c r="D1010" s="21">
        <v>384648</v>
      </c>
      <c r="E1010" s="8" t="s">
        <v>17</v>
      </c>
      <c r="F1010" s="8">
        <v>745</v>
      </c>
      <c r="G1010" s="22">
        <v>1267110</v>
      </c>
      <c r="H1010" s="8" t="s">
        <v>22</v>
      </c>
      <c r="I1010" s="8" t="s">
        <v>32</v>
      </c>
      <c r="J1010" s="8" t="s">
        <v>23</v>
      </c>
      <c r="K1010" s="23">
        <v>26081.3</v>
      </c>
      <c r="L1010">
        <v>20.9</v>
      </c>
      <c r="M1010" s="8"/>
      <c r="N1010" s="8">
        <v>13</v>
      </c>
      <c r="O1010" s="8">
        <v>0</v>
      </c>
      <c r="P1010" s="8">
        <v>344831</v>
      </c>
      <c r="Q1010" s="8">
        <v>413314</v>
      </c>
      <c r="R1010" s="8">
        <f>(Таблица2[[#This Row],[Кредитный рейтинг]]-MIN(F:F))/(MAX(F:F)-MIN(F:F))</f>
        <v>0.96363636363636362</v>
      </c>
      <c r="S1010">
        <f>(Таблица2[[#This Row],[Срок кредитной истории (лет)]]-MIN(L:L))/(MAX(L:L)-MIN(L:L))</f>
        <v>0.3596491228070175</v>
      </c>
      <c r="T1010" s="8">
        <f>(Таблица2[[#This Row],[Срок с последнего нарушения кредитного договора (мес.)]]-MIN(M:M))/(MAX(M:M)-MIN(M:M))</f>
        <v>0</v>
      </c>
      <c r="U1010">
        <f>(Таблица2[[#This Row],[Количество кредитных карт]]-MIN(N:N))/(MAX(N:N)-MIN(N:N))</f>
        <v>0.26829268292682928</v>
      </c>
      <c r="V1010" s="37">
        <f>(Таблица2[[#This Row],[Число нарушений кредитных договоров]]-MIN(O:O))/(MAX(O:O)-MIN(O:O))</f>
        <v>0</v>
      </c>
      <c r="W1010" s="37">
        <f>((Таблица2[[#This Row],[Размер кредита]]-AVERAGE(D:D)))/STDEV(D:D)</f>
        <v>0.39465688737367588</v>
      </c>
      <c r="X1010" s="37">
        <f>((Таблица2[[#This Row],[Годовой доход]]-AVERAGE(G:G)))/STDEV(G:G)</f>
        <v>-0.10427116992108584</v>
      </c>
      <c r="Y1010" s="38">
        <f>(Таблица2[[#This Row],[Годовой доход]]-AVERAGE(G:G))/STDEV(G:G)</f>
        <v>-0.10427116992108584</v>
      </c>
      <c r="Z1010" s="38">
        <f>(Таблица2[[#This Row],[Текущий баланс кредитов]]-AVERAGE(P:P))/STDEV(P:P)</f>
        <v>0.246668957924395</v>
      </c>
      <c r="AA1010" s="38">
        <f>(Таблица2[[#This Row],[Максимальный выданный кредит]]-AVERAGE(Q:Q))/STDEV(Q:Q)</f>
        <v>-7.3563412144085391E-2</v>
      </c>
    </row>
    <row r="1011" spans="1:27" x14ac:dyDescent="0.2">
      <c r="A1011" s="8">
        <v>1510</v>
      </c>
      <c r="B1011" s="8" t="s">
        <v>1325</v>
      </c>
      <c r="C1011" s="8" t="s">
        <v>16</v>
      </c>
      <c r="D1011" s="21">
        <v>206074</v>
      </c>
      <c r="E1011" s="8" t="s">
        <v>17</v>
      </c>
      <c r="F1011" s="8">
        <v>682</v>
      </c>
      <c r="G1011" s="22">
        <v>578930</v>
      </c>
      <c r="H1011" s="8" t="s">
        <v>74</v>
      </c>
      <c r="I1011" s="8" t="s">
        <v>32</v>
      </c>
      <c r="J1011" s="8" t="s">
        <v>23</v>
      </c>
      <c r="K1011" s="23">
        <v>11385.56</v>
      </c>
      <c r="L1011">
        <v>9.8000000000000007</v>
      </c>
      <c r="M1011" s="8">
        <v>65</v>
      </c>
      <c r="N1011" s="8">
        <v>6</v>
      </c>
      <c r="O1011" s="8">
        <v>0</v>
      </c>
      <c r="P1011" s="8">
        <v>85424</v>
      </c>
      <c r="Q1011" s="8">
        <v>182842</v>
      </c>
      <c r="R1011" s="8">
        <f>(Таблица2[[#This Row],[Кредитный рейтинг]]-MIN(F:F))/(MAX(F:F)-MIN(F:F))</f>
        <v>0.58181818181818179</v>
      </c>
      <c r="S1011">
        <f>(Таблица2[[#This Row],[Срок кредитной истории (лет)]]-MIN(L:L))/(MAX(L:L)-MIN(L:L))</f>
        <v>0.11622807017543861</v>
      </c>
      <c r="T1011" s="8">
        <f>(Таблица2[[#This Row],[Срок с последнего нарушения кредитного договора (мес.)]]-MIN(M:M))/(MAX(M:M)-MIN(M:M))</f>
        <v>0.79268292682926833</v>
      </c>
      <c r="U1011">
        <f>(Таблица2[[#This Row],[Количество кредитных карт]]-MIN(N:N))/(MAX(N:N)-MIN(N:N))</f>
        <v>9.7560975609756101E-2</v>
      </c>
      <c r="V1011" s="37">
        <f>(Таблица2[[#This Row],[Число нарушений кредитных договоров]]-MIN(O:O))/(MAX(O:O)-MIN(O:O))</f>
        <v>0</v>
      </c>
      <c r="W1011" s="37">
        <f>((Таблица2[[#This Row],[Размер кредита]]-AVERAGE(D:D)))/STDEV(D:D)</f>
        <v>-0.55992317910841616</v>
      </c>
      <c r="X1011" s="37">
        <f>((Таблица2[[#This Row],[Годовой доход]]-AVERAGE(G:G)))/STDEV(G:G)</f>
        <v>-0.93853559261815356</v>
      </c>
      <c r="Y1011" s="38">
        <f>(Таблица2[[#This Row],[Годовой доход]]-AVERAGE(G:G))/STDEV(G:G)</f>
        <v>-0.93853559261815356</v>
      </c>
      <c r="Z1011" s="38">
        <f>(Таблица2[[#This Row],[Текущий баланс кредитов]]-AVERAGE(P:P))/STDEV(P:P)</f>
        <v>-0.63571624969493457</v>
      </c>
      <c r="AA1011" s="38">
        <f>(Таблица2[[#This Row],[Максимальный выданный кредит]]-AVERAGE(Q:Q))/STDEV(Q:Q)</f>
        <v>-0.13115940408217944</v>
      </c>
    </row>
    <row r="1012" spans="1:27" x14ac:dyDescent="0.2">
      <c r="A1012" s="8">
        <v>1511</v>
      </c>
      <c r="B1012" s="8" t="s">
        <v>1326</v>
      </c>
      <c r="C1012" s="8" t="s">
        <v>16</v>
      </c>
      <c r="D1012" s="21">
        <v>248952</v>
      </c>
      <c r="E1012" s="8" t="s">
        <v>28</v>
      </c>
      <c r="F1012" s="8">
        <v>713</v>
      </c>
      <c r="G1012" s="22">
        <v>1156150</v>
      </c>
      <c r="H1012" s="8" t="s">
        <v>74</v>
      </c>
      <c r="I1012" s="8" t="s">
        <v>32</v>
      </c>
      <c r="J1012" s="8" t="s">
        <v>23</v>
      </c>
      <c r="K1012" s="23">
        <v>31023.58</v>
      </c>
      <c r="L1012">
        <v>15.4</v>
      </c>
      <c r="M1012" s="8">
        <v>67</v>
      </c>
      <c r="N1012" s="8">
        <v>19</v>
      </c>
      <c r="O1012" s="8">
        <v>3</v>
      </c>
      <c r="P1012" s="8">
        <v>80408</v>
      </c>
      <c r="Q1012" s="8">
        <v>151140</v>
      </c>
      <c r="R1012" s="8">
        <f>(Таблица2[[#This Row],[Кредитный рейтинг]]-MIN(F:F))/(MAX(F:F)-MIN(F:F))</f>
        <v>0.76969696969696966</v>
      </c>
      <c r="S1012">
        <f>(Таблица2[[#This Row],[Срок кредитной истории (лет)]]-MIN(L:L))/(MAX(L:L)-MIN(L:L))</f>
        <v>0.23903508771929824</v>
      </c>
      <c r="T1012" s="8">
        <f>(Таблица2[[#This Row],[Срок с последнего нарушения кредитного договора (мес.)]]-MIN(M:M))/(MAX(M:M)-MIN(M:M))</f>
        <v>0.81707317073170727</v>
      </c>
      <c r="U1012">
        <f>(Таблица2[[#This Row],[Количество кредитных карт]]-MIN(N:N))/(MAX(N:N)-MIN(N:N))</f>
        <v>0.41463414634146339</v>
      </c>
      <c r="V1012" s="37">
        <f>(Таблица2[[#This Row],[Число нарушений кредитных договоров]]-MIN(O:O))/(MAX(O:O)-MIN(O:O))</f>
        <v>0.42857142857142855</v>
      </c>
      <c r="W1012" s="37">
        <f>((Таблица2[[#This Row],[Размер кредита]]-AVERAGE(D:D)))/STDEV(D:D)</f>
        <v>-0.33071576878765757</v>
      </c>
      <c r="X1012" s="37">
        <f>((Таблица2[[#This Row],[Годовой доход]]-AVERAGE(G:G)))/STDEV(G:G)</f>
        <v>-0.23878536728582564</v>
      </c>
      <c r="Y1012" s="38">
        <f>(Таблица2[[#This Row],[Годовой доход]]-AVERAGE(G:G))/STDEV(G:G)</f>
        <v>-0.23878536728582564</v>
      </c>
      <c r="Z1012" s="38">
        <f>(Таблица2[[#This Row],[Текущий баланс кредитов]]-AVERAGE(P:P))/STDEV(P:P)</f>
        <v>-0.65277841147707061</v>
      </c>
      <c r="AA1012" s="38">
        <f>(Таблица2[[#This Row],[Максимальный выданный кредит]]-AVERAGE(Q:Q))/STDEV(Q:Q)</f>
        <v>-0.13908187681822312</v>
      </c>
    </row>
    <row r="1013" spans="1:27" x14ac:dyDescent="0.2">
      <c r="A1013" s="7">
        <v>1512</v>
      </c>
      <c r="B1013" s="7" t="s">
        <v>1327</v>
      </c>
      <c r="C1013" s="7" t="s">
        <v>34</v>
      </c>
      <c r="D1013" s="18">
        <v>540628</v>
      </c>
      <c r="E1013" s="7" t="s">
        <v>28</v>
      </c>
      <c r="F1013" s="7">
        <v>722</v>
      </c>
      <c r="G1013" s="19">
        <v>2898659</v>
      </c>
      <c r="H1013" s="7" t="s">
        <v>22</v>
      </c>
      <c r="I1013" s="7" t="s">
        <v>32</v>
      </c>
      <c r="J1013" s="7" t="s">
        <v>23</v>
      </c>
      <c r="K1013" s="20">
        <v>27778.95</v>
      </c>
      <c r="L1013">
        <v>25.2</v>
      </c>
      <c r="M1013" s="7"/>
      <c r="N1013" s="7">
        <v>7</v>
      </c>
      <c r="O1013" s="7">
        <v>0</v>
      </c>
      <c r="P1013" s="7">
        <v>603022</v>
      </c>
      <c r="Q1013" s="7">
        <v>778404</v>
      </c>
      <c r="R1013" s="8">
        <f>(Таблица2[[#This Row],[Кредитный рейтинг]]-MIN(F:F))/(MAX(F:F)-MIN(F:F))</f>
        <v>0.82424242424242422</v>
      </c>
      <c r="S1013">
        <f>(Таблица2[[#This Row],[Срок кредитной истории (лет)]]-MIN(L:L))/(MAX(L:L)-MIN(L:L))</f>
        <v>0.4539473684210526</v>
      </c>
      <c r="T1013" s="8">
        <f>(Таблица2[[#This Row],[Срок с последнего нарушения кредитного договора (мес.)]]-MIN(M:M))/(MAX(M:M)-MIN(M:M))</f>
        <v>0</v>
      </c>
      <c r="U1013">
        <f>(Таблица2[[#This Row],[Количество кредитных карт]]-MIN(N:N))/(MAX(N:N)-MIN(N:N))</f>
        <v>0.12195121951219512</v>
      </c>
      <c r="V1013" s="37">
        <f>(Таблица2[[#This Row],[Число нарушений кредитных договоров]]-MIN(O:O))/(MAX(O:O)-MIN(O:O))</f>
        <v>0</v>
      </c>
      <c r="W1013" s="37">
        <f>((Таблица2[[#This Row],[Размер кредита]]-AVERAGE(D:D)))/STDEV(D:D)</f>
        <v>1.2284591137329259</v>
      </c>
      <c r="X1013" s="37">
        <f>((Таблица2[[#This Row],[Годовой доход]]-AVERAGE(G:G)))/STDEV(G:G)</f>
        <v>1.8736172961589777</v>
      </c>
      <c r="Y1013" s="38">
        <f>(Таблица2[[#This Row],[Годовой доход]]-AVERAGE(G:G))/STDEV(G:G)</f>
        <v>1.8736172961589777</v>
      </c>
      <c r="Z1013" s="38">
        <f>(Таблица2[[#This Row],[Текущий баланс кредитов]]-AVERAGE(P:P))/STDEV(P:P)</f>
        <v>1.1249178838995704</v>
      </c>
      <c r="AA1013" s="38">
        <f>(Таблица2[[#This Row],[Максимальный выданный кредит]]-AVERAGE(Q:Q))/STDEV(Q:Q)</f>
        <v>1.7674224951434891E-2</v>
      </c>
    </row>
    <row r="1014" spans="1:27" x14ac:dyDescent="0.2">
      <c r="A1014" s="7">
        <v>1513</v>
      </c>
      <c r="B1014" s="7" t="s">
        <v>1328</v>
      </c>
      <c r="C1014" s="7" t="s">
        <v>16</v>
      </c>
      <c r="D1014" s="18">
        <v>322652</v>
      </c>
      <c r="E1014" s="7" t="s">
        <v>17</v>
      </c>
      <c r="F1014" s="7">
        <v>733</v>
      </c>
      <c r="G1014" s="19">
        <v>724470</v>
      </c>
      <c r="H1014" s="7" t="s">
        <v>79</v>
      </c>
      <c r="I1014" s="7" t="s">
        <v>32</v>
      </c>
      <c r="J1014" s="7" t="s">
        <v>23</v>
      </c>
      <c r="K1014" s="20">
        <v>11048.31</v>
      </c>
      <c r="L1014">
        <v>14.8</v>
      </c>
      <c r="M1014" s="7">
        <v>42</v>
      </c>
      <c r="N1014" s="7">
        <v>10</v>
      </c>
      <c r="O1014" s="7">
        <v>1</v>
      </c>
      <c r="P1014" s="7">
        <v>120422</v>
      </c>
      <c r="Q1014" s="7">
        <v>188958</v>
      </c>
      <c r="R1014" s="8">
        <f>(Таблица2[[#This Row],[Кредитный рейтинг]]-MIN(F:F))/(MAX(F:F)-MIN(F:F))</f>
        <v>0.89090909090909087</v>
      </c>
      <c r="S1014">
        <f>(Таблица2[[#This Row],[Срок кредитной истории (лет)]]-MIN(L:L))/(MAX(L:L)-MIN(L:L))</f>
        <v>0.22587719298245615</v>
      </c>
      <c r="T1014" s="8">
        <f>(Таблица2[[#This Row],[Срок с последнего нарушения кредитного договора (мес.)]]-MIN(M:M))/(MAX(M:M)-MIN(M:M))</f>
        <v>0.51219512195121952</v>
      </c>
      <c r="U1014">
        <f>(Таблица2[[#This Row],[Количество кредитных карт]]-MIN(N:N))/(MAX(N:N)-MIN(N:N))</f>
        <v>0.1951219512195122</v>
      </c>
      <c r="V1014" s="37">
        <f>(Таблица2[[#This Row],[Число нарушений кредитных договоров]]-MIN(O:O))/(MAX(O:O)-MIN(O:O))</f>
        <v>0.14285714285714285</v>
      </c>
      <c r="W1014" s="37">
        <f>((Таблица2[[#This Row],[Размер кредита]]-AVERAGE(D:D)))/STDEV(D:D)</f>
        <v>6.3252843102820214E-2</v>
      </c>
      <c r="X1014" s="37">
        <f>((Таблица2[[#This Row],[Годовой доход]]-AVERAGE(G:G)))/STDEV(G:G)</f>
        <v>-0.76210087484179967</v>
      </c>
      <c r="Y1014" s="38">
        <f>(Таблица2[[#This Row],[Годовой доход]]-AVERAGE(G:G))/STDEV(G:G)</f>
        <v>-0.76210087484179967</v>
      </c>
      <c r="Z1014" s="38">
        <f>(Таблица2[[#This Row],[Текущий баланс кредитов]]-AVERAGE(P:P))/STDEV(P:P)</f>
        <v>-0.51666889362412194</v>
      </c>
      <c r="AA1014" s="38">
        <f>(Таблица2[[#This Row],[Максимальный выданный кредит]]-AVERAGE(Q:Q))/STDEV(Q:Q)</f>
        <v>-0.12963098810673174</v>
      </c>
    </row>
    <row r="1015" spans="1:27" x14ac:dyDescent="0.2">
      <c r="A1015" s="8">
        <v>1514</v>
      </c>
      <c r="B1015" s="8" t="s">
        <v>1329</v>
      </c>
      <c r="C1015" s="8" t="s">
        <v>34</v>
      </c>
      <c r="D1015" s="21">
        <v>193996</v>
      </c>
      <c r="E1015" s="8" t="s">
        <v>17</v>
      </c>
      <c r="F1015" s="8">
        <v>735</v>
      </c>
      <c r="G1015" s="22">
        <v>2233944</v>
      </c>
      <c r="H1015" s="8" t="s">
        <v>22</v>
      </c>
      <c r="I1015" s="8" t="s">
        <v>32</v>
      </c>
      <c r="J1015" s="8" t="s">
        <v>23</v>
      </c>
      <c r="K1015" s="23">
        <v>8246.9500000000007</v>
      </c>
      <c r="L1015">
        <v>16.5</v>
      </c>
      <c r="M1015" s="8">
        <v>16</v>
      </c>
      <c r="N1015" s="8">
        <v>14</v>
      </c>
      <c r="O1015" s="8">
        <v>0</v>
      </c>
      <c r="P1015" s="8">
        <v>285171</v>
      </c>
      <c r="Q1015" s="8">
        <v>530860</v>
      </c>
      <c r="R1015" s="8">
        <f>(Таблица2[[#This Row],[Кредитный рейтинг]]-MIN(F:F))/(MAX(F:F)-MIN(F:F))</f>
        <v>0.90303030303030307</v>
      </c>
      <c r="S1015">
        <f>(Таблица2[[#This Row],[Срок кредитной истории (лет)]]-MIN(L:L))/(MAX(L:L)-MIN(L:L))</f>
        <v>0.26315789473684209</v>
      </c>
      <c r="T1015" s="8">
        <f>(Таблица2[[#This Row],[Срок с последнего нарушения кредитного договора (мес.)]]-MIN(M:M))/(MAX(M:M)-MIN(M:M))</f>
        <v>0.1951219512195122</v>
      </c>
      <c r="U1015">
        <f>(Таблица2[[#This Row],[Количество кредитных карт]]-MIN(N:N))/(MAX(N:N)-MIN(N:N))</f>
        <v>0.29268292682926828</v>
      </c>
      <c r="V1015" s="37">
        <f>(Таблица2[[#This Row],[Число нарушений кредитных договоров]]-MIN(O:O))/(MAX(O:O)-MIN(O:O))</f>
        <v>0</v>
      </c>
      <c r="W1015" s="37">
        <f>((Таблица2[[#This Row],[Размер кредита]]-AVERAGE(D:D)))/STDEV(D:D)</f>
        <v>-0.62448699043016909</v>
      </c>
      <c r="X1015" s="37">
        <f>((Таблица2[[#This Row],[Годовой доход]]-AVERAGE(G:G)))/STDEV(G:G)</f>
        <v>1.0677989408840767</v>
      </c>
      <c r="Y1015" s="38">
        <f>(Таблица2[[#This Row],[Годовой доход]]-AVERAGE(G:G))/STDEV(G:G)</f>
        <v>1.0677989408840767</v>
      </c>
      <c r="Z1015" s="38">
        <f>(Таблица2[[#This Row],[Текущий баланс кредитов]]-AVERAGE(P:P))/STDEV(P:P)</f>
        <v>4.3732639758080276E-2</v>
      </c>
      <c r="AA1015" s="38">
        <f>(Таблица2[[#This Row],[Максимальный выданный кредит]]-AVERAGE(Q:Q))/STDEV(Q:Q)</f>
        <v>-4.4188136759851296E-2</v>
      </c>
    </row>
    <row r="1016" spans="1:27" x14ac:dyDescent="0.2">
      <c r="A1016" s="8">
        <v>1515</v>
      </c>
      <c r="B1016" s="8" t="s">
        <v>1330</v>
      </c>
      <c r="C1016" s="8" t="s">
        <v>16</v>
      </c>
      <c r="D1016" s="21">
        <v>87648</v>
      </c>
      <c r="E1016" s="8" t="s">
        <v>17</v>
      </c>
      <c r="F1016" s="8">
        <v>746</v>
      </c>
      <c r="G1016" s="22">
        <v>305102</v>
      </c>
      <c r="H1016" s="8" t="s">
        <v>79</v>
      </c>
      <c r="I1016" s="8" t="s">
        <v>32</v>
      </c>
      <c r="J1016" s="8" t="s">
        <v>23</v>
      </c>
      <c r="K1016" s="23">
        <v>5313.73</v>
      </c>
      <c r="L1016">
        <v>11.4</v>
      </c>
      <c r="M1016" s="8"/>
      <c r="N1016" s="8">
        <v>3</v>
      </c>
      <c r="O1016" s="8">
        <v>0</v>
      </c>
      <c r="P1016" s="8">
        <v>120498</v>
      </c>
      <c r="Q1016" s="8">
        <v>356840</v>
      </c>
      <c r="R1016" s="8">
        <f>(Таблица2[[#This Row],[Кредитный рейтинг]]-MIN(F:F))/(MAX(F:F)-MIN(F:F))</f>
        <v>0.96969696969696972</v>
      </c>
      <c r="S1016">
        <f>(Таблица2[[#This Row],[Срок кредитной истории (лет)]]-MIN(L:L))/(MAX(L:L)-MIN(L:L))</f>
        <v>0.15131578947368421</v>
      </c>
      <c r="T1016" s="8">
        <f>(Таблица2[[#This Row],[Срок с последнего нарушения кредитного договора (мес.)]]-MIN(M:M))/(MAX(M:M)-MIN(M:M))</f>
        <v>0</v>
      </c>
      <c r="U1016">
        <f>(Таблица2[[#This Row],[Количество кредитных карт]]-MIN(N:N))/(MAX(N:N)-MIN(N:N))</f>
        <v>2.4390243902439025E-2</v>
      </c>
      <c r="V1016" s="37">
        <f>(Таблица2[[#This Row],[Число нарушений кредитных договоров]]-MIN(O:O))/(MAX(O:O)-MIN(O:O))</f>
        <v>0</v>
      </c>
      <c r="W1016" s="37">
        <f>((Таблица2[[#This Row],[Размер кредита]]-AVERAGE(D:D)))/STDEV(D:D)</f>
        <v>-1.1929778172595928</v>
      </c>
      <c r="X1016" s="37">
        <f>((Таблица2[[#This Row],[Годовой доход]]-AVERAGE(G:G)))/STDEV(G:G)</f>
        <v>-1.2704908344710011</v>
      </c>
      <c r="Y1016" s="38">
        <f>(Таблица2[[#This Row],[Годовой доход]]-AVERAGE(G:G))/STDEV(G:G)</f>
        <v>-1.2704908344710011</v>
      </c>
      <c r="Z1016" s="38">
        <f>(Таблица2[[#This Row],[Текущий баланс кредитов]]-AVERAGE(P:P))/STDEV(P:P)</f>
        <v>-0.51641037602136231</v>
      </c>
      <c r="AA1016" s="38">
        <f>(Таблица2[[#This Row],[Максимальный выданный кредит]]-AVERAGE(Q:Q))/STDEV(Q:Q)</f>
        <v>-8.7676519370611494E-2</v>
      </c>
    </row>
    <row r="1017" spans="1:27" x14ac:dyDescent="0.2">
      <c r="A1017" s="7">
        <v>1516</v>
      </c>
      <c r="B1017" s="7" t="s">
        <v>1331</v>
      </c>
      <c r="C1017" s="7" t="s">
        <v>34</v>
      </c>
      <c r="D1017" s="18">
        <v>781088</v>
      </c>
      <c r="E1017" s="7" t="s">
        <v>17</v>
      </c>
      <c r="F1017" s="7">
        <v>731</v>
      </c>
      <c r="G1017" s="19">
        <v>1541888</v>
      </c>
      <c r="H1017" s="7" t="s">
        <v>22</v>
      </c>
      <c r="I1017" s="7" t="s">
        <v>19</v>
      </c>
      <c r="J1017" s="7" t="s">
        <v>23</v>
      </c>
      <c r="K1017" s="20">
        <v>22999.69</v>
      </c>
      <c r="L1017">
        <v>20.100000000000001</v>
      </c>
      <c r="M1017" s="7"/>
      <c r="N1017" s="7">
        <v>15</v>
      </c>
      <c r="O1017" s="7">
        <v>0</v>
      </c>
      <c r="P1017" s="7">
        <v>477983</v>
      </c>
      <c r="Q1017" s="7">
        <v>769758</v>
      </c>
      <c r="R1017" s="8">
        <f>(Таблица2[[#This Row],[Кредитный рейтинг]]-MIN(F:F))/(MAX(F:F)-MIN(F:F))</f>
        <v>0.87878787878787878</v>
      </c>
      <c r="S1017">
        <f>(Таблица2[[#This Row],[Срок кредитной истории (лет)]]-MIN(L:L))/(MAX(L:L)-MIN(L:L))</f>
        <v>0.34210526315789475</v>
      </c>
      <c r="T1017" s="8">
        <f>(Таблица2[[#This Row],[Срок с последнего нарушения кредитного договора (мес.)]]-MIN(M:M))/(MAX(M:M)-MIN(M:M))</f>
        <v>0</v>
      </c>
      <c r="U1017">
        <f>(Таблица2[[#This Row],[Количество кредитных карт]]-MIN(N:N))/(MAX(N:N)-MIN(N:N))</f>
        <v>0.31707317073170732</v>
      </c>
      <c r="V1017" s="37">
        <f>(Таблица2[[#This Row],[Число нарушений кредитных договоров]]-MIN(O:O))/(MAX(O:O)-MIN(O:O))</f>
        <v>0</v>
      </c>
      <c r="W1017" s="37">
        <f>((Таблица2[[#This Row],[Размер кредита]]-AVERAGE(D:D)))/STDEV(D:D)</f>
        <v>2.5138552116323059</v>
      </c>
      <c r="X1017" s="37">
        <f>((Таблица2[[#This Row],[Годовой доход]]-AVERAGE(G:G)))/STDEV(G:G)</f>
        <v>0.22883573458043246</v>
      </c>
      <c r="Y1017" s="38">
        <f>(Таблица2[[#This Row],[Годовой доход]]-AVERAGE(G:G))/STDEV(G:G)</f>
        <v>0.22883573458043246</v>
      </c>
      <c r="Z1017" s="38">
        <f>(Таблица2[[#This Row],[Текущий баланс кредитов]]-AVERAGE(P:P))/STDEV(P:P)</f>
        <v>0.69959179795927828</v>
      </c>
      <c r="AA1017" s="38">
        <f>(Таблица2[[#This Row],[Максимальный выданный кредит]]-AVERAGE(Q:Q))/STDEV(Q:Q)</f>
        <v>1.5513550568877528E-2</v>
      </c>
    </row>
    <row r="1018" spans="1:27" x14ac:dyDescent="0.2">
      <c r="A1018" s="8">
        <v>1517</v>
      </c>
      <c r="B1018" s="8" t="s">
        <v>1332</v>
      </c>
      <c r="C1018" s="8" t="s">
        <v>34</v>
      </c>
      <c r="D1018" s="21">
        <v>621918</v>
      </c>
      <c r="E1018" s="8" t="s">
        <v>28</v>
      </c>
      <c r="F1018" s="8">
        <v>715</v>
      </c>
      <c r="G1018" s="22">
        <v>2148425</v>
      </c>
      <c r="H1018" s="8" t="s">
        <v>22</v>
      </c>
      <c r="I1018" s="8" t="s">
        <v>19</v>
      </c>
      <c r="J1018" s="8" t="s">
        <v>23</v>
      </c>
      <c r="K1018" s="23">
        <v>20947.12</v>
      </c>
      <c r="L1018">
        <v>20.5</v>
      </c>
      <c r="M1018" s="8">
        <v>19</v>
      </c>
      <c r="N1018" s="8">
        <v>9</v>
      </c>
      <c r="O1018" s="8">
        <v>0</v>
      </c>
      <c r="P1018" s="8">
        <v>585884</v>
      </c>
      <c r="Q1018" s="8">
        <v>784278</v>
      </c>
      <c r="R1018" s="8">
        <f>(Таблица2[[#This Row],[Кредитный рейтинг]]-MIN(F:F))/(MAX(F:F)-MIN(F:F))</f>
        <v>0.78181818181818186</v>
      </c>
      <c r="S1018">
        <f>(Таблица2[[#This Row],[Срок кредитной истории (лет)]]-MIN(L:L))/(MAX(L:L)-MIN(L:L))</f>
        <v>0.35087719298245612</v>
      </c>
      <c r="T1018" s="8">
        <f>(Таблица2[[#This Row],[Срок с последнего нарушения кредитного договора (мес.)]]-MIN(M:M))/(MAX(M:M)-MIN(M:M))</f>
        <v>0.23170731707317074</v>
      </c>
      <c r="U1018">
        <f>(Таблица2[[#This Row],[Количество кредитных карт]]-MIN(N:N))/(MAX(N:N)-MIN(N:N))</f>
        <v>0.17073170731707318</v>
      </c>
      <c r="V1018" s="37">
        <f>(Таблица2[[#This Row],[Число нарушений кредитных договоров]]-MIN(O:O))/(MAX(O:O)-MIN(O:O))</f>
        <v>0</v>
      </c>
      <c r="W1018" s="37">
        <f>((Таблица2[[#This Row],[Размер кредита]]-AVERAGE(D:D)))/STDEV(D:D)</f>
        <v>1.6630006125195873</v>
      </c>
      <c r="X1018" s="37">
        <f>((Таблица2[[#This Row],[Годовой доход]]-AVERAGE(G:G)))/STDEV(G:G)</f>
        <v>0.96412626925073874</v>
      </c>
      <c r="Y1018" s="38">
        <f>(Таблица2[[#This Row],[Годовой доход]]-AVERAGE(G:G))/STDEV(G:G)</f>
        <v>0.96412626925073874</v>
      </c>
      <c r="Z1018" s="38">
        <f>(Таблица2[[#This Row],[Текущий баланс кредитов]]-AVERAGE(P:P))/STDEV(P:P)</f>
        <v>1.0666221644772724</v>
      </c>
      <c r="AA1018" s="38">
        <f>(Таблица2[[#This Row],[Максимальный выданный кредит]]-AVERAGE(Q:Q))/STDEV(Q:Q)</f>
        <v>1.914216403576776E-2</v>
      </c>
    </row>
    <row r="1019" spans="1:27" x14ac:dyDescent="0.2">
      <c r="A1019" s="7">
        <v>1522</v>
      </c>
      <c r="B1019" s="7" t="s">
        <v>1333</v>
      </c>
      <c r="C1019" s="7" t="s">
        <v>16</v>
      </c>
      <c r="D1019" s="18">
        <v>133914</v>
      </c>
      <c r="E1019" s="7" t="s">
        <v>17</v>
      </c>
      <c r="F1019" s="7">
        <v>699</v>
      </c>
      <c r="G1019" s="19">
        <v>1831182</v>
      </c>
      <c r="H1019" s="7" t="s">
        <v>42</v>
      </c>
      <c r="I1019" s="7" t="s">
        <v>19</v>
      </c>
      <c r="J1019" s="7" t="s">
        <v>78</v>
      </c>
      <c r="K1019" s="20">
        <v>17243.45</v>
      </c>
      <c r="L1019">
        <v>16.5</v>
      </c>
      <c r="M1019" s="7">
        <v>61</v>
      </c>
      <c r="N1019" s="7">
        <v>9</v>
      </c>
      <c r="O1019" s="7">
        <v>1</v>
      </c>
      <c r="P1019" s="7">
        <v>33364</v>
      </c>
      <c r="Q1019" s="7">
        <v>58014</v>
      </c>
      <c r="R1019" s="8">
        <f>(Таблица2[[#This Row],[Кредитный рейтинг]]-MIN(F:F))/(MAX(F:F)-MIN(F:F))</f>
        <v>0.68484848484848482</v>
      </c>
      <c r="S1019">
        <f>(Таблица2[[#This Row],[Срок кредитной истории (лет)]]-MIN(L:L))/(MAX(L:L)-MIN(L:L))</f>
        <v>0.26315789473684209</v>
      </c>
      <c r="T1019" s="8">
        <f>(Таблица2[[#This Row],[Срок с последнего нарушения кредитного договора (мес.)]]-MIN(M:M))/(MAX(M:M)-MIN(M:M))</f>
        <v>0.74390243902439024</v>
      </c>
      <c r="U1019">
        <f>(Таблица2[[#This Row],[Количество кредитных карт]]-MIN(N:N))/(MAX(N:N)-MIN(N:N))</f>
        <v>0.17073170731707318</v>
      </c>
      <c r="V1019" s="37">
        <f>(Таблица2[[#This Row],[Число нарушений кредитных договоров]]-MIN(O:O))/(MAX(O:O)-MIN(O:O))</f>
        <v>0.14285714285714285</v>
      </c>
      <c r="W1019" s="37">
        <f>((Таблица2[[#This Row],[Размер кредита]]-AVERAGE(D:D)))/STDEV(D:D)</f>
        <v>-0.94565961104894369</v>
      </c>
      <c r="X1019" s="37">
        <f>((Таблица2[[#This Row],[Годовой доход]]-AVERAGE(G:G)))/STDEV(G:G)</f>
        <v>0.57954004435363937</v>
      </c>
      <c r="Y1019" s="38">
        <f>(Таблица2[[#This Row],[Годовой доход]]-AVERAGE(G:G))/STDEV(G:G)</f>
        <v>0.57954004435363937</v>
      </c>
      <c r="Z1019" s="38">
        <f>(Таблица2[[#This Row],[Текущий баланс кредитов]]-AVERAGE(P:P))/STDEV(P:P)</f>
        <v>-0.81280080758528572</v>
      </c>
      <c r="AA1019" s="38">
        <f>(Таблица2[[#This Row],[Максимальный выданный кредит]]-AVERAGE(Q:Q))/STDEV(Q:Q)</f>
        <v>-0.1623544840990509</v>
      </c>
    </row>
    <row r="1020" spans="1:27" x14ac:dyDescent="0.2">
      <c r="A1020" s="8">
        <v>1523</v>
      </c>
      <c r="B1020" s="8" t="s">
        <v>1334</v>
      </c>
      <c r="C1020" s="8" t="s">
        <v>16</v>
      </c>
      <c r="D1020" s="21">
        <v>286968</v>
      </c>
      <c r="E1020" s="8" t="s">
        <v>17</v>
      </c>
      <c r="F1020" s="8">
        <v>719</v>
      </c>
      <c r="G1020" s="22">
        <v>1408185</v>
      </c>
      <c r="H1020" s="8" t="s">
        <v>22</v>
      </c>
      <c r="I1020" s="8" t="s">
        <v>19</v>
      </c>
      <c r="J1020" s="8" t="s">
        <v>23</v>
      </c>
      <c r="K1020" s="23">
        <v>20066.66</v>
      </c>
      <c r="L1020">
        <v>17.899999999999999</v>
      </c>
      <c r="M1020" s="8">
        <v>6</v>
      </c>
      <c r="N1020" s="8">
        <v>17</v>
      </c>
      <c r="O1020" s="8">
        <v>0</v>
      </c>
      <c r="P1020" s="8">
        <v>457900</v>
      </c>
      <c r="Q1020" s="8">
        <v>1109218</v>
      </c>
      <c r="R1020" s="8">
        <f>(Таблица2[[#This Row],[Кредитный рейтинг]]-MIN(F:F))/(MAX(F:F)-MIN(F:F))</f>
        <v>0.80606060606060603</v>
      </c>
      <c r="S1020">
        <f>(Таблица2[[#This Row],[Срок кредитной истории (лет)]]-MIN(L:L))/(MAX(L:L)-MIN(L:L))</f>
        <v>0.29385964912280699</v>
      </c>
      <c r="T1020" s="8">
        <f>(Таблица2[[#This Row],[Срок с последнего нарушения кредитного договора (мес.)]]-MIN(M:M))/(MAX(M:M)-MIN(M:M))</f>
        <v>7.3170731707317069E-2</v>
      </c>
      <c r="U1020">
        <f>(Таблица2[[#This Row],[Количество кредитных карт]]-MIN(N:N))/(MAX(N:N)-MIN(N:N))</f>
        <v>0.36585365853658536</v>
      </c>
      <c r="V1020" s="37">
        <f>(Таблица2[[#This Row],[Число нарушений кредитных договоров]]-MIN(O:O))/(MAX(O:O)-MIN(O:O))</f>
        <v>0</v>
      </c>
      <c r="W1020" s="37">
        <f>((Таблица2[[#This Row],[Размер кредита]]-AVERAGE(D:D)))/STDEV(D:D)</f>
        <v>-0.1274985265945992</v>
      </c>
      <c r="X1020" s="37">
        <f>((Таблица2[[#This Row],[Годовой доход]]-AVERAGE(G:G)))/STDEV(G:G)</f>
        <v>6.6750733406515703E-2</v>
      </c>
      <c r="Y1020" s="38">
        <f>(Таблица2[[#This Row],[Годовой доход]]-AVERAGE(G:G))/STDEV(G:G)</f>
        <v>6.6750733406515703E-2</v>
      </c>
      <c r="Z1020" s="38">
        <f>(Таблица2[[#This Row],[Текущий баланс кредитов]]-AVERAGE(P:P))/STDEV(P:P)</f>
        <v>0.63127852143004437</v>
      </c>
      <c r="AA1020" s="38">
        <f>(Таблица2[[#This Row],[Максимальный выданный кредит]]-AVERAGE(Q:Q))/STDEV(Q:Q)</f>
        <v>0.10034613510541733</v>
      </c>
    </row>
    <row r="1021" spans="1:27" x14ac:dyDescent="0.2">
      <c r="A1021" s="8">
        <v>1524</v>
      </c>
      <c r="B1021" s="8" t="s">
        <v>1335</v>
      </c>
      <c r="C1021" s="8" t="s">
        <v>16</v>
      </c>
      <c r="D1021" s="21">
        <v>568392</v>
      </c>
      <c r="E1021" s="8" t="s">
        <v>28</v>
      </c>
      <c r="F1021" s="8">
        <v>712</v>
      </c>
      <c r="G1021" s="22">
        <v>1906916</v>
      </c>
      <c r="H1021" s="8" t="s">
        <v>79</v>
      </c>
      <c r="I1021" s="8" t="s">
        <v>19</v>
      </c>
      <c r="J1021" s="8" t="s">
        <v>23</v>
      </c>
      <c r="K1021" s="23">
        <v>34006.58</v>
      </c>
      <c r="L1021">
        <v>18.100000000000001</v>
      </c>
      <c r="M1021" s="8"/>
      <c r="N1021" s="8">
        <v>19</v>
      </c>
      <c r="O1021" s="8">
        <v>0</v>
      </c>
      <c r="P1021" s="8">
        <v>474430</v>
      </c>
      <c r="Q1021" s="8">
        <v>682396</v>
      </c>
      <c r="R1021" s="8">
        <f>(Таблица2[[#This Row],[Кредитный рейтинг]]-MIN(F:F))/(MAX(F:F)-MIN(F:F))</f>
        <v>0.76363636363636367</v>
      </c>
      <c r="S1021">
        <f>(Таблица2[[#This Row],[Срок кредитной истории (лет)]]-MIN(L:L))/(MAX(L:L)-MIN(L:L))</f>
        <v>0.29824561403508776</v>
      </c>
      <c r="T1021" s="8">
        <f>(Таблица2[[#This Row],[Срок с последнего нарушения кредитного договора (мес.)]]-MIN(M:M))/(MAX(M:M)-MIN(M:M))</f>
        <v>0</v>
      </c>
      <c r="U1021">
        <f>(Таблица2[[#This Row],[Количество кредитных карт]]-MIN(N:N))/(MAX(N:N)-MIN(N:N))</f>
        <v>0.41463414634146339</v>
      </c>
      <c r="V1021" s="37">
        <f>(Таблица2[[#This Row],[Число нарушений кредитных договоров]]-MIN(O:O))/(MAX(O:O)-MIN(O:O))</f>
        <v>0</v>
      </c>
      <c r="W1021" s="37">
        <f>((Таблица2[[#This Row],[Размер кредита]]-AVERAGE(D:D)))/STDEV(D:D)</f>
        <v>1.3768735579734581</v>
      </c>
      <c r="X1021" s="37">
        <f>((Таблица2[[#This Row],[Годовой доход]]-AVERAGE(G:G)))/STDEV(G:G)</f>
        <v>0.67135059070566894</v>
      </c>
      <c r="Y1021" s="38">
        <f>(Таблица2[[#This Row],[Годовой доход]]-AVERAGE(G:G))/STDEV(G:G)</f>
        <v>0.67135059070566894</v>
      </c>
      <c r="Z1021" s="38">
        <f>(Таблица2[[#This Row],[Текущий баланс кредитов]]-AVERAGE(P:P))/STDEV(P:P)</f>
        <v>0.68750610003026535</v>
      </c>
      <c r="AA1021" s="38">
        <f>(Таблица2[[#This Row],[Максимальный выданный кредит]]-AVERAGE(Q:Q))/STDEV(Q:Q)</f>
        <v>-6.3186071235786989E-3</v>
      </c>
    </row>
    <row r="1022" spans="1:27" x14ac:dyDescent="0.2">
      <c r="A1022" s="8">
        <v>1526</v>
      </c>
      <c r="B1022" s="24" t="s">
        <v>1337</v>
      </c>
      <c r="C1022" s="8" t="s">
        <v>34</v>
      </c>
      <c r="D1022" s="21">
        <v>431948</v>
      </c>
      <c r="E1022" s="8" t="s">
        <v>17</v>
      </c>
      <c r="F1022" s="8">
        <v>671</v>
      </c>
      <c r="G1022" s="22">
        <v>932615</v>
      </c>
      <c r="H1022" s="8" t="s">
        <v>29</v>
      </c>
      <c r="I1022" s="8" t="s">
        <v>19</v>
      </c>
      <c r="J1022" s="8" t="s">
        <v>80</v>
      </c>
      <c r="K1022" s="23">
        <v>10258.67</v>
      </c>
      <c r="L1022">
        <v>16.2</v>
      </c>
      <c r="M1022" s="8"/>
      <c r="N1022" s="8">
        <v>12</v>
      </c>
      <c r="O1022" s="8">
        <v>0</v>
      </c>
      <c r="P1022" s="8">
        <v>120194</v>
      </c>
      <c r="Q1022" s="8">
        <v>529166</v>
      </c>
      <c r="R1022" s="8">
        <f>(Таблица2[[#This Row],[Кредитный рейтинг]]-MIN(F:F))/(MAX(F:F)-MIN(F:F))</f>
        <v>0.51515151515151514</v>
      </c>
      <c r="S1022">
        <f>(Таблица2[[#This Row],[Срок кредитной истории (лет)]]-MIN(L:L))/(MAX(L:L)-MIN(L:L))</f>
        <v>0.25657894736842102</v>
      </c>
      <c r="T1022" s="8">
        <f>(Таблица2[[#This Row],[Срок с последнего нарушения кредитного договора (мес.)]]-MIN(M:M))/(MAX(M:M)-MIN(M:M))</f>
        <v>0</v>
      </c>
      <c r="U1022">
        <f>(Таблица2[[#This Row],[Количество кредитных карт]]-MIN(N:N))/(MAX(N:N)-MIN(N:N))</f>
        <v>0.24390243902439024</v>
      </c>
      <c r="V1022" s="37">
        <f>(Таблица2[[#This Row],[Число нарушений кредитных договоров]]-MIN(O:O))/(MAX(O:O)-MIN(O:O))</f>
        <v>0</v>
      </c>
      <c r="W1022" s="37">
        <f>((Таблица2[[#This Row],[Размер кредита]]-AVERAGE(D:D)))/STDEV(D:D)</f>
        <v>0.64750241440786305</v>
      </c>
      <c r="X1022" s="37">
        <f>((Таблица2[[#This Row],[Годовой доход]]-AVERAGE(G:G)))/STDEV(G:G)</f>
        <v>-0.50977158851804549</v>
      </c>
      <c r="Y1022" s="38">
        <f>(Таблица2[[#This Row],[Годовой доход]]-AVERAGE(G:G))/STDEV(G:G)</f>
        <v>-0.50977158851804549</v>
      </c>
      <c r="Z1022" s="38">
        <f>(Таблица2[[#This Row],[Текущий баланс кредитов]]-AVERAGE(P:P))/STDEV(P:P)</f>
        <v>-0.51744444643240084</v>
      </c>
      <c r="AA1022" s="38">
        <f>(Таблица2[[#This Row],[Максимальный выданный кредит]]-AVERAGE(Q:Q))/STDEV(Q:Q)</f>
        <v>-4.4611474997655158E-2</v>
      </c>
    </row>
    <row r="1023" spans="1:27" x14ac:dyDescent="0.2">
      <c r="A1023" s="7">
        <v>1527</v>
      </c>
      <c r="B1023" s="25" t="s">
        <v>1338</v>
      </c>
      <c r="C1023" s="7" t="s">
        <v>16</v>
      </c>
      <c r="D1023" s="18">
        <v>479490</v>
      </c>
      <c r="E1023" s="7" t="s">
        <v>17</v>
      </c>
      <c r="F1023" s="7">
        <v>747</v>
      </c>
      <c r="G1023" s="19">
        <v>1223524</v>
      </c>
      <c r="H1023" s="7" t="s">
        <v>55</v>
      </c>
      <c r="I1023" s="7" t="s">
        <v>19</v>
      </c>
      <c r="J1023" s="7" t="s">
        <v>23</v>
      </c>
      <c r="K1023" s="20">
        <v>28344.77</v>
      </c>
      <c r="L1023">
        <v>25.9</v>
      </c>
      <c r="M1023" s="7">
        <v>78</v>
      </c>
      <c r="N1023" s="7">
        <v>9</v>
      </c>
      <c r="O1023" s="7">
        <v>0</v>
      </c>
      <c r="P1023" s="7">
        <v>277134</v>
      </c>
      <c r="Q1023" s="7">
        <v>438372</v>
      </c>
      <c r="R1023" s="8">
        <f>(Таблица2[[#This Row],[Кредитный рейтинг]]-MIN(F:F))/(MAX(F:F)-MIN(F:F))</f>
        <v>0.97575757575757571</v>
      </c>
      <c r="S1023">
        <f>(Таблица2[[#This Row],[Срок кредитной истории (лет)]]-MIN(L:L))/(MAX(L:L)-MIN(L:L))</f>
        <v>0.46929824561403505</v>
      </c>
      <c r="T1023" s="8">
        <f>(Таблица2[[#This Row],[Срок с последнего нарушения кредитного договора (мес.)]]-MIN(M:M))/(MAX(M:M)-MIN(M:M))</f>
        <v>0.95121951219512191</v>
      </c>
      <c r="U1023">
        <f>(Таблица2[[#This Row],[Количество кредитных карт]]-MIN(N:N))/(MAX(N:N)-MIN(N:N))</f>
        <v>0.17073170731707318</v>
      </c>
      <c r="V1023" s="37">
        <f>(Таблица2[[#This Row],[Число нарушений кредитных договоров]]-MIN(O:O))/(MAX(O:O)-MIN(O:O))</f>
        <v>0</v>
      </c>
      <c r="W1023" s="37">
        <f>((Таблица2[[#This Row],[Размер кредита]]-AVERAGE(D:D)))/STDEV(D:D)</f>
        <v>0.90164156971989973</v>
      </c>
      <c r="X1023" s="37">
        <f>((Таблица2[[#This Row],[Годовой доход]]-AVERAGE(G:G)))/STDEV(G:G)</f>
        <v>-0.15710945224209835</v>
      </c>
      <c r="Y1023" s="38">
        <f>(Таблица2[[#This Row],[Годовой доход]]-AVERAGE(G:G))/STDEV(G:G)</f>
        <v>-0.15710945224209835</v>
      </c>
      <c r="Z1023" s="38">
        <f>(Таблица2[[#This Row],[Текущий баланс кредитов]]-AVERAGE(P:P))/STDEV(P:P)</f>
        <v>1.6394403266248709E-2</v>
      </c>
      <c r="AA1023" s="38">
        <f>(Таблица2[[#This Row],[Максимальный выданный кредит]]-AVERAGE(Q:Q))/STDEV(Q:Q)</f>
        <v>-6.7301304964103623E-2</v>
      </c>
    </row>
    <row r="1024" spans="1:27" x14ac:dyDescent="0.2">
      <c r="A1024" s="7">
        <v>1531</v>
      </c>
      <c r="B1024" s="25" t="s">
        <v>1339</v>
      </c>
      <c r="C1024" s="7" t="s">
        <v>16</v>
      </c>
      <c r="D1024" s="18">
        <v>352418</v>
      </c>
      <c r="E1024" s="7" t="s">
        <v>17</v>
      </c>
      <c r="F1024" s="7">
        <v>745</v>
      </c>
      <c r="G1024" s="19">
        <v>1512305</v>
      </c>
      <c r="H1024" s="7" t="s">
        <v>22</v>
      </c>
      <c r="I1024" s="7" t="s">
        <v>32</v>
      </c>
      <c r="J1024" s="7" t="s">
        <v>23</v>
      </c>
      <c r="K1024" s="20">
        <v>8204.39</v>
      </c>
      <c r="L1024">
        <v>25.9</v>
      </c>
      <c r="M1024" s="7"/>
      <c r="N1024" s="7">
        <v>9</v>
      </c>
      <c r="O1024" s="7">
        <v>0</v>
      </c>
      <c r="P1024" s="7">
        <v>283708</v>
      </c>
      <c r="Q1024" s="7">
        <v>585574</v>
      </c>
      <c r="R1024" s="8">
        <f>(Таблица2[[#This Row],[Кредитный рейтинг]]-MIN(F:F))/(MAX(F:F)-MIN(F:F))</f>
        <v>0.96363636363636362</v>
      </c>
      <c r="S1024">
        <f>(Таблица2[[#This Row],[Срок кредитной истории (лет)]]-MIN(L:L))/(MAX(L:L)-MIN(L:L))</f>
        <v>0.46929824561403505</v>
      </c>
      <c r="T1024" s="8">
        <f>(Таблица2[[#This Row],[Срок с последнего нарушения кредитного договора (мес.)]]-MIN(M:M))/(MAX(M:M)-MIN(M:M))</f>
        <v>0</v>
      </c>
      <c r="U1024">
        <f>(Таблица2[[#This Row],[Количество кредитных карт]]-MIN(N:N))/(MAX(N:N)-MIN(N:N))</f>
        <v>0.17073170731707318</v>
      </c>
      <c r="V1024" s="37">
        <f>(Таблица2[[#This Row],[Число нарушений кредитных договоров]]-MIN(O:O))/(MAX(O:O)-MIN(O:O))</f>
        <v>0</v>
      </c>
      <c r="W1024" s="37">
        <f>((Таблица2[[#This Row],[Размер кредита]]-AVERAGE(D:D)))/STDEV(D:D)</f>
        <v>0.22236912127828781</v>
      </c>
      <c r="X1024" s="37">
        <f>((Таблица2[[#This Row],[Годовой доход]]-AVERAGE(G:G)))/STDEV(G:G)</f>
        <v>0.19297295970082634</v>
      </c>
      <c r="Y1024" s="38">
        <f>(Таблица2[[#This Row],[Годовой доход]]-AVERAGE(G:G))/STDEV(G:G)</f>
        <v>0.19297295970082634</v>
      </c>
      <c r="Z1024" s="38">
        <f>(Таблица2[[#This Row],[Текущий баланс кредитов]]-AVERAGE(P:P))/STDEV(P:P)</f>
        <v>3.8756175904957273E-2</v>
      </c>
      <c r="AA1024" s="38">
        <f>(Таблица2[[#This Row],[Максимальный выданный кредит]]-AVERAGE(Q:Q))/STDEV(Q:Q)</f>
        <v>-3.0514861468705832E-2</v>
      </c>
    </row>
    <row r="1025" spans="1:27" x14ac:dyDescent="0.2">
      <c r="A1025" s="7">
        <v>1532</v>
      </c>
      <c r="B1025" s="25" t="s">
        <v>1340</v>
      </c>
      <c r="C1025" s="7" t="s">
        <v>16</v>
      </c>
      <c r="D1025" s="18">
        <v>408540</v>
      </c>
      <c r="E1025" s="7" t="s">
        <v>17</v>
      </c>
      <c r="F1025" s="7">
        <v>718</v>
      </c>
      <c r="G1025" s="19">
        <v>1335054</v>
      </c>
      <c r="H1025" s="7" t="s">
        <v>18</v>
      </c>
      <c r="I1025" s="7" t="s">
        <v>19</v>
      </c>
      <c r="J1025" s="7" t="s">
        <v>23</v>
      </c>
      <c r="K1025" s="20">
        <v>21027.11</v>
      </c>
      <c r="L1025">
        <v>14.7</v>
      </c>
      <c r="M1025" s="7">
        <v>18</v>
      </c>
      <c r="N1025" s="7">
        <v>12</v>
      </c>
      <c r="O1025" s="7">
        <v>0</v>
      </c>
      <c r="P1025" s="7">
        <v>271548</v>
      </c>
      <c r="Q1025" s="7">
        <v>335566</v>
      </c>
      <c r="R1025" s="8">
        <f>(Таблица2[[#This Row],[Кредитный рейтинг]]-MIN(F:F))/(MAX(F:F)-MIN(F:F))</f>
        <v>0.8</v>
      </c>
      <c r="S1025">
        <f>(Таблица2[[#This Row],[Срок кредитной истории (лет)]]-MIN(L:L))/(MAX(L:L)-MIN(L:L))</f>
        <v>0.22368421052631576</v>
      </c>
      <c r="T1025" s="8">
        <f>(Таблица2[[#This Row],[Срок с последнего нарушения кредитного договора (мес.)]]-MIN(M:M))/(MAX(M:M)-MIN(M:M))</f>
        <v>0.21951219512195122</v>
      </c>
      <c r="U1025">
        <f>(Таблица2[[#This Row],[Количество кредитных карт]]-MIN(N:N))/(MAX(N:N)-MIN(N:N))</f>
        <v>0.24390243902439024</v>
      </c>
      <c r="V1025" s="37">
        <f>(Таблица2[[#This Row],[Число нарушений кредитных договоров]]-MIN(O:O))/(MAX(O:O)-MIN(O:O))</f>
        <v>0</v>
      </c>
      <c r="W1025" s="37">
        <f>((Таблица2[[#This Row],[Размер кредита]]-AVERAGE(D:D)))/STDEV(D:D)</f>
        <v>0.52237327916861886</v>
      </c>
      <c r="X1025" s="37">
        <f>((Таблица2[[#This Row],[Годовой доход]]-AVERAGE(G:G)))/STDEV(G:G)</f>
        <v>-2.1904257288156124E-2</v>
      </c>
      <c r="Y1025" s="38">
        <f>(Таблица2[[#This Row],[Годовой доход]]-AVERAGE(G:G))/STDEV(G:G)</f>
        <v>-2.1904257288156124E-2</v>
      </c>
      <c r="Z1025" s="38">
        <f>(Таблица2[[#This Row],[Текущий баланс кредитов]]-AVERAGE(P:P))/STDEV(P:P)</f>
        <v>-2.6066405365845831E-3</v>
      </c>
      <c r="AA1025" s="38">
        <f>(Таблица2[[#This Row],[Максимальный выданный кредит]]-AVERAGE(Q:Q))/STDEV(Q:Q)</f>
        <v>-9.2992987889524911E-2</v>
      </c>
    </row>
    <row r="1026" spans="1:27" x14ac:dyDescent="0.2">
      <c r="A1026" s="8">
        <v>1533</v>
      </c>
      <c r="B1026" s="8" t="s">
        <v>1341</v>
      </c>
      <c r="C1026" s="8" t="s">
        <v>34</v>
      </c>
      <c r="D1026" s="21">
        <v>300388</v>
      </c>
      <c r="E1026" s="8" t="s">
        <v>17</v>
      </c>
      <c r="F1026" s="8">
        <v>692</v>
      </c>
      <c r="G1026" s="22">
        <v>1152996</v>
      </c>
      <c r="H1026" s="8" t="s">
        <v>29</v>
      </c>
      <c r="I1026" s="8" t="s">
        <v>19</v>
      </c>
      <c r="J1026" s="8" t="s">
        <v>23</v>
      </c>
      <c r="K1026" s="23">
        <v>25750.32</v>
      </c>
      <c r="L1026">
        <v>10.1</v>
      </c>
      <c r="M1026" s="8">
        <v>28</v>
      </c>
      <c r="N1026" s="8">
        <v>17</v>
      </c>
      <c r="O1026" s="8">
        <v>0</v>
      </c>
      <c r="P1026" s="8">
        <v>130302</v>
      </c>
      <c r="Q1026" s="8">
        <v>369798</v>
      </c>
      <c r="R1026" s="8">
        <f>(Таблица2[[#This Row],[Кредитный рейтинг]]-MIN(F:F))/(MAX(F:F)-MIN(F:F))</f>
        <v>0.64242424242424245</v>
      </c>
      <c r="S1026">
        <f>(Таблица2[[#This Row],[Срок кредитной истории (лет)]]-MIN(L:L))/(MAX(L:L)-MIN(L:L))</f>
        <v>0.12280701754385964</v>
      </c>
      <c r="T1026" s="8">
        <f>(Таблица2[[#This Row],[Срок с последнего нарушения кредитного договора (мес.)]]-MIN(M:M))/(MAX(M:M)-MIN(M:M))</f>
        <v>0.34146341463414637</v>
      </c>
      <c r="U1026">
        <f>(Таблица2[[#This Row],[Количество кредитных карт]]-MIN(N:N))/(MAX(N:N)-MIN(N:N))</f>
        <v>0.36585365853658536</v>
      </c>
      <c r="V1026" s="37">
        <f>(Таблица2[[#This Row],[Число нарушений кредитных договоров]]-MIN(O:O))/(MAX(O:O)-MIN(O:O))</f>
        <v>0</v>
      </c>
      <c r="W1026" s="37">
        <f>((Таблица2[[#This Row],[Размер кредита]]-AVERAGE(D:D)))/STDEV(D:D)</f>
        <v>-5.5760958459318159E-2</v>
      </c>
      <c r="X1026" s="37">
        <f>((Таблица2[[#This Row],[Годовой доход]]-AVERAGE(G:G)))/STDEV(G:G)</f>
        <v>-0.24260888727941241</v>
      </c>
      <c r="Y1026" s="38">
        <f>(Таблица2[[#This Row],[Годовой доход]]-AVERAGE(G:G))/STDEV(G:G)</f>
        <v>-0.24260888727941241</v>
      </c>
      <c r="Z1026" s="38">
        <f>(Таблица2[[#This Row],[Текущий баланс кредитов]]-AVERAGE(P:P))/STDEV(P:P)</f>
        <v>-0.48306160526536923</v>
      </c>
      <c r="AA1026" s="38">
        <f>(Таблица2[[#This Row],[Максимальный выданный кредит]]-AVERAGE(Q:Q))/STDEV(Q:Q)</f>
        <v>-8.4438256746371579E-2</v>
      </c>
    </row>
    <row r="1027" spans="1:27" x14ac:dyDescent="0.2">
      <c r="A1027" s="8">
        <v>1534</v>
      </c>
      <c r="B1027" s="8" t="s">
        <v>1342</v>
      </c>
      <c r="C1027" s="8" t="s">
        <v>16</v>
      </c>
      <c r="D1027" s="21">
        <v>327800</v>
      </c>
      <c r="E1027" s="8" t="s">
        <v>17</v>
      </c>
      <c r="F1027" s="8">
        <v>749</v>
      </c>
      <c r="G1027" s="22">
        <v>1226735</v>
      </c>
      <c r="H1027" s="8" t="s">
        <v>42</v>
      </c>
      <c r="I1027" s="8" t="s">
        <v>19</v>
      </c>
      <c r="J1027" s="8" t="s">
        <v>23</v>
      </c>
      <c r="K1027" s="23">
        <v>19627.57</v>
      </c>
      <c r="L1027">
        <v>14.1</v>
      </c>
      <c r="M1027" s="8">
        <v>79</v>
      </c>
      <c r="N1027" s="8">
        <v>14</v>
      </c>
      <c r="O1027" s="8">
        <v>0</v>
      </c>
      <c r="P1027" s="8">
        <v>290776</v>
      </c>
      <c r="Q1027" s="8">
        <v>1058750</v>
      </c>
      <c r="R1027" s="8">
        <f>(Таблица2[[#This Row],[Кредитный рейтинг]]-MIN(F:F))/(MAX(F:F)-MIN(F:F))</f>
        <v>0.98787878787878791</v>
      </c>
      <c r="S1027">
        <f>(Таблица2[[#This Row],[Срок кредитной истории (лет)]]-MIN(L:L))/(MAX(L:L)-MIN(L:L))</f>
        <v>0.21052631578947367</v>
      </c>
      <c r="T1027" s="8">
        <f>(Таблица2[[#This Row],[Срок с последнего нарушения кредитного договора (мес.)]]-MIN(M:M))/(MAX(M:M)-MIN(M:M))</f>
        <v>0.96341463414634143</v>
      </c>
      <c r="U1027">
        <f>(Таблица2[[#This Row],[Количество кредитных карт]]-MIN(N:N))/(MAX(N:N)-MIN(N:N))</f>
        <v>0.29268292682926828</v>
      </c>
      <c r="V1027" s="37">
        <f>(Таблица2[[#This Row],[Число нарушений кредитных договоров]]-MIN(O:O))/(MAX(O:O)-MIN(O:O))</f>
        <v>0</v>
      </c>
      <c r="W1027" s="37">
        <f>((Таблица2[[#This Row],[Размер кредита]]-AVERAGE(D:D)))/STDEV(D:D)</f>
        <v>9.077184464979686E-2</v>
      </c>
      <c r="X1027" s="37">
        <f>((Таблица2[[#This Row],[Годовой доход]]-AVERAGE(G:G)))/STDEV(G:G)</f>
        <v>-0.15321683248959134</v>
      </c>
      <c r="Y1027" s="38">
        <f>(Таблица2[[#This Row],[Годовой доход]]-AVERAGE(G:G))/STDEV(G:G)</f>
        <v>-0.15321683248959134</v>
      </c>
      <c r="Z1027" s="38">
        <f>(Таблица2[[#This Row],[Текущий баланс кредитов]]-AVERAGE(P:P))/STDEV(P:P)</f>
        <v>6.2798312961603472E-2</v>
      </c>
      <c r="AA1027" s="38">
        <f>(Таблица2[[#This Row],[Максимальный выданный кредит]]-AVERAGE(Q:Q))/STDEV(Q:Q)</f>
        <v>8.773395435837765E-2</v>
      </c>
    </row>
    <row r="1028" spans="1:27" x14ac:dyDescent="0.2">
      <c r="A1028" s="7">
        <v>1536</v>
      </c>
      <c r="B1028" s="7" t="s">
        <v>1343</v>
      </c>
      <c r="C1028" s="7" t="s">
        <v>16</v>
      </c>
      <c r="D1028" s="18">
        <v>188672</v>
      </c>
      <c r="E1028" s="7" t="s">
        <v>17</v>
      </c>
      <c r="F1028" s="7">
        <v>652</v>
      </c>
      <c r="G1028" s="19">
        <v>1008748</v>
      </c>
      <c r="H1028" s="7" t="s">
        <v>22</v>
      </c>
      <c r="I1028" s="7" t="s">
        <v>32</v>
      </c>
      <c r="J1028" s="7" t="s">
        <v>23</v>
      </c>
      <c r="K1028" s="20">
        <v>3127.21</v>
      </c>
      <c r="L1028">
        <v>11</v>
      </c>
      <c r="M1028" s="7">
        <v>47</v>
      </c>
      <c r="N1028" s="7">
        <v>5</v>
      </c>
      <c r="O1028" s="7">
        <v>0</v>
      </c>
      <c r="P1028" s="7">
        <v>68153</v>
      </c>
      <c r="Q1028" s="7">
        <v>96580</v>
      </c>
      <c r="R1028" s="8">
        <f>(Таблица2[[#This Row],[Кредитный рейтинг]]-MIN(F:F))/(MAX(F:F)-MIN(F:F))</f>
        <v>0.4</v>
      </c>
      <c r="S1028">
        <f>(Таблица2[[#This Row],[Срок кредитной истории (лет)]]-MIN(L:L))/(MAX(L:L)-MIN(L:L))</f>
        <v>0.14254385964912281</v>
      </c>
      <c r="T1028" s="8">
        <f>(Таблица2[[#This Row],[Срок с последнего нарушения кредитного договора (мес.)]]-MIN(M:M))/(MAX(M:M)-MIN(M:M))</f>
        <v>0.57317073170731703</v>
      </c>
      <c r="U1028">
        <f>(Таблица2[[#This Row],[Количество кредитных карт]]-MIN(N:N))/(MAX(N:N)-MIN(N:N))</f>
        <v>7.3170731707317069E-2</v>
      </c>
      <c r="V1028" s="37">
        <f>(Таблица2[[#This Row],[Число нарушений кредитных договоров]]-MIN(O:O))/(MAX(O:O)-MIN(O:O))</f>
        <v>0</v>
      </c>
      <c r="W1028" s="37">
        <f>((Таблица2[[#This Row],[Размер кредита]]-AVERAGE(D:D)))/STDEV(D:D)</f>
        <v>-0.65294681254285436</v>
      </c>
      <c r="X1028" s="37">
        <f>((Таблица2[[#This Row],[Годовой доход]]-AVERAGE(G:G)))/STDEV(G:G)</f>
        <v>-0.41747734385357416</v>
      </c>
      <c r="Y1028" s="38">
        <f>(Таблица2[[#This Row],[Годовой доход]]-AVERAGE(G:G))/STDEV(G:G)</f>
        <v>-0.41747734385357416</v>
      </c>
      <c r="Z1028" s="38">
        <f>(Таблица2[[#This Row],[Текущий баланс кредитов]]-AVERAGE(P:P))/STDEV(P:P)</f>
        <v>-0.69446437492206203</v>
      </c>
      <c r="AA1028" s="38">
        <f>(Таблица2[[#This Row],[Максимальный выданный кредит]]-AVERAGE(Q:Q))/STDEV(Q:Q)</f>
        <v>-0.15271666681502277</v>
      </c>
    </row>
    <row r="1029" spans="1:27" x14ac:dyDescent="0.2">
      <c r="A1029" s="8">
        <v>1538</v>
      </c>
      <c r="B1029" s="8" t="s">
        <v>1344</v>
      </c>
      <c r="C1029" s="8" t="s">
        <v>16</v>
      </c>
      <c r="D1029" s="21">
        <v>225126</v>
      </c>
      <c r="E1029" s="8" t="s">
        <v>17</v>
      </c>
      <c r="F1029" s="8">
        <v>725</v>
      </c>
      <c r="G1029" s="22">
        <v>1263785</v>
      </c>
      <c r="H1029" s="8" t="s">
        <v>53</v>
      </c>
      <c r="I1029" s="8" t="s">
        <v>19</v>
      </c>
      <c r="J1029" s="8" t="s">
        <v>23</v>
      </c>
      <c r="K1029" s="23">
        <v>15165.23</v>
      </c>
      <c r="L1029">
        <v>10.6</v>
      </c>
      <c r="M1029" s="8">
        <v>48</v>
      </c>
      <c r="N1029" s="8">
        <v>11</v>
      </c>
      <c r="O1029" s="8">
        <v>0</v>
      </c>
      <c r="P1029" s="8">
        <v>106571</v>
      </c>
      <c r="Q1029" s="8">
        <v>333498</v>
      </c>
      <c r="R1029" s="8">
        <f>(Таблица2[[#This Row],[Кредитный рейтинг]]-MIN(F:F))/(MAX(F:F)-MIN(F:F))</f>
        <v>0.84242424242424241</v>
      </c>
      <c r="S1029">
        <f>(Таблица2[[#This Row],[Срок кредитной истории (лет)]]-MIN(L:L))/(MAX(L:L)-MIN(L:L))</f>
        <v>0.1337719298245614</v>
      </c>
      <c r="T1029" s="8">
        <f>(Таблица2[[#This Row],[Срок с последнего нарушения кредитного договора (мес.)]]-MIN(M:M))/(MAX(M:M)-MIN(M:M))</f>
        <v>0.58536585365853655</v>
      </c>
      <c r="U1029">
        <f>(Таблица2[[#This Row],[Количество кредитных карт]]-MIN(N:N))/(MAX(N:N)-MIN(N:N))</f>
        <v>0.21951219512195122</v>
      </c>
      <c r="V1029" s="37">
        <f>(Таблица2[[#This Row],[Число нарушений кредитных договоров]]-MIN(O:O))/(MAX(O:O)-MIN(O:O))</f>
        <v>0</v>
      </c>
      <c r="W1029" s="37">
        <f>((Таблица2[[#This Row],[Размер кредита]]-AVERAGE(D:D)))/STDEV(D:D)</f>
        <v>-0.45807935287045981</v>
      </c>
      <c r="X1029" s="37">
        <f>((Таблица2[[#This Row],[Годовой доход]]-AVERAGE(G:G)))/STDEV(G:G)</f>
        <v>-0.10830198919143334</v>
      </c>
      <c r="Y1029" s="38">
        <f>(Таблица2[[#This Row],[Годовой доход]]-AVERAGE(G:G))/STDEV(G:G)</f>
        <v>-0.10830198919143334</v>
      </c>
      <c r="Z1029" s="38">
        <f>(Таблица2[[#This Row],[Текущий баланс кредитов]]-AVERAGE(P:P))/STDEV(P:P)</f>
        <v>-0.56378372672706578</v>
      </c>
      <c r="AA1029" s="38">
        <f>(Таблица2[[#This Row],[Максимальный выданный кредит]]-AVERAGE(Q:Q))/STDEV(Q:Q)</f>
        <v>-9.3509790413597152E-2</v>
      </c>
    </row>
    <row r="1030" spans="1:27" x14ac:dyDescent="0.2">
      <c r="A1030" s="7">
        <v>1539</v>
      </c>
      <c r="B1030" s="7" t="s">
        <v>1345</v>
      </c>
      <c r="C1030" s="7" t="s">
        <v>34</v>
      </c>
      <c r="D1030" s="18">
        <v>450208</v>
      </c>
      <c r="E1030" s="7" t="s">
        <v>28</v>
      </c>
      <c r="F1030" s="7">
        <v>658</v>
      </c>
      <c r="G1030" s="19">
        <v>1030370</v>
      </c>
      <c r="H1030" s="7" t="s">
        <v>29</v>
      </c>
      <c r="I1030" s="7" t="s">
        <v>32</v>
      </c>
      <c r="J1030" s="7" t="s">
        <v>23</v>
      </c>
      <c r="K1030" s="20">
        <v>12536.01</v>
      </c>
      <c r="L1030">
        <v>18.7</v>
      </c>
      <c r="M1030" s="7">
        <v>26</v>
      </c>
      <c r="N1030" s="7">
        <v>11</v>
      </c>
      <c r="O1030" s="7">
        <v>0</v>
      </c>
      <c r="P1030" s="7">
        <v>341411</v>
      </c>
      <c r="Q1030" s="7">
        <v>945758</v>
      </c>
      <c r="R1030" s="8">
        <f>(Таблица2[[#This Row],[Кредитный рейтинг]]-MIN(F:F))/(MAX(F:F)-MIN(F:F))</f>
        <v>0.43636363636363634</v>
      </c>
      <c r="S1030">
        <f>(Таблица2[[#This Row],[Срок кредитной истории (лет)]]-MIN(L:L))/(MAX(L:L)-MIN(L:L))</f>
        <v>0.31140350877192979</v>
      </c>
      <c r="T1030" s="8">
        <f>(Таблица2[[#This Row],[Срок с последнего нарушения кредитного договора (мес.)]]-MIN(M:M))/(MAX(M:M)-MIN(M:M))</f>
        <v>0.31707317073170732</v>
      </c>
      <c r="U1030">
        <f>(Таблица2[[#This Row],[Количество кредитных карт]]-MIN(N:N))/(MAX(N:N)-MIN(N:N))</f>
        <v>0.21951219512195122</v>
      </c>
      <c r="V1030" s="37">
        <f>(Таблица2[[#This Row],[Число нарушений кредитных договоров]]-MIN(O:O))/(MAX(O:O)-MIN(O:O))</f>
        <v>0</v>
      </c>
      <c r="W1030" s="37">
        <f>((Таблица2[[#This Row],[Размер кредита]]-AVERAGE(D:D)))/STDEV(D:D)</f>
        <v>0.74511254810013072</v>
      </c>
      <c r="X1030" s="37">
        <f>((Таблица2[[#This Row],[Годовой доход]]-AVERAGE(G:G)))/STDEV(G:G)</f>
        <v>-0.39126550196982862</v>
      </c>
      <c r="Y1030" s="38">
        <f>(Таблица2[[#This Row],[Годовой доход]]-AVERAGE(G:G))/STDEV(G:G)</f>
        <v>-0.39126550196982862</v>
      </c>
      <c r="Z1030" s="38">
        <f>(Таблица2[[#This Row],[Текущий баланс кредитов]]-AVERAGE(P:P))/STDEV(P:P)</f>
        <v>0.23503566580021137</v>
      </c>
      <c r="AA1030" s="38">
        <f>(Таблица2[[#This Row],[Максимальный выданный кредит]]-AVERAGE(Q:Q))/STDEV(Q:Q)</f>
        <v>5.9496744106940939E-2</v>
      </c>
    </row>
    <row r="1031" spans="1:27" x14ac:dyDescent="0.2">
      <c r="A1031" s="8">
        <v>1540</v>
      </c>
      <c r="B1031" s="8" t="s">
        <v>1346</v>
      </c>
      <c r="C1031" s="8" t="s">
        <v>16</v>
      </c>
      <c r="D1031" s="21">
        <v>328658</v>
      </c>
      <c r="E1031" s="8" t="s">
        <v>17</v>
      </c>
      <c r="F1031" s="8">
        <v>731</v>
      </c>
      <c r="G1031" s="22">
        <v>1589464</v>
      </c>
      <c r="H1031" s="8" t="s">
        <v>29</v>
      </c>
      <c r="I1031" s="8" t="s">
        <v>32</v>
      </c>
      <c r="J1031" s="8" t="s">
        <v>23</v>
      </c>
      <c r="K1031" s="23">
        <v>20133.16</v>
      </c>
      <c r="L1031">
        <v>20.6</v>
      </c>
      <c r="M1031" s="8">
        <v>78</v>
      </c>
      <c r="N1031" s="8">
        <v>12</v>
      </c>
      <c r="O1031" s="8">
        <v>1</v>
      </c>
      <c r="P1031" s="8">
        <v>94278</v>
      </c>
      <c r="Q1031" s="8">
        <v>983378</v>
      </c>
      <c r="R1031" s="8">
        <f>(Таблица2[[#This Row],[Кредитный рейтинг]]-MIN(F:F))/(MAX(F:F)-MIN(F:F))</f>
        <v>0.87878787878787878</v>
      </c>
      <c r="S1031">
        <f>(Таблица2[[#This Row],[Срок кредитной истории (лет)]]-MIN(L:L))/(MAX(L:L)-MIN(L:L))</f>
        <v>0.35307017543859653</v>
      </c>
      <c r="T1031" s="8">
        <f>(Таблица2[[#This Row],[Срок с последнего нарушения кредитного договора (мес.)]]-MIN(M:M))/(MAX(M:M)-MIN(M:M))</f>
        <v>0.95121951219512191</v>
      </c>
      <c r="U1031">
        <f>(Таблица2[[#This Row],[Количество кредитных карт]]-MIN(N:N))/(MAX(N:N)-MIN(N:N))</f>
        <v>0.24390243902439024</v>
      </c>
      <c r="V1031" s="37">
        <f>(Таблица2[[#This Row],[Число нарушений кредитных договоров]]-MIN(O:O))/(MAX(O:O)-MIN(O:O))</f>
        <v>0.14285714285714285</v>
      </c>
      <c r="W1031" s="37">
        <f>((Таблица2[[#This Row],[Размер кредита]]-AVERAGE(D:D)))/STDEV(D:D)</f>
        <v>9.5358344907626305E-2</v>
      </c>
      <c r="X1031" s="37">
        <f>((Таблица2[[#This Row],[Годовой доход]]-AVERAGE(G:G)))/STDEV(G:G)</f>
        <v>0.28651100002586199</v>
      </c>
      <c r="Y1031" s="38">
        <f>(Таблица2[[#This Row],[Годовой доход]]-AVERAGE(G:G))/STDEV(G:G)</f>
        <v>0.28651100002586199</v>
      </c>
      <c r="Z1031" s="38">
        <f>(Таблица2[[#This Row],[Текущий баланс кредитов]]-AVERAGE(P:P))/STDEV(P:P)</f>
        <v>-0.60559894897343691</v>
      </c>
      <c r="AA1031" s="38">
        <f>(Таблица2[[#This Row],[Максимальный выданный кредит]]-AVERAGE(Q:Q))/STDEV(Q:Q)</f>
        <v>6.8898151725701989E-2</v>
      </c>
    </row>
    <row r="1032" spans="1:27" x14ac:dyDescent="0.2">
      <c r="A1032" s="7">
        <v>1542</v>
      </c>
      <c r="B1032" s="7" t="s">
        <v>1347</v>
      </c>
      <c r="C1032" s="7" t="s">
        <v>16</v>
      </c>
      <c r="D1032" s="18">
        <v>399630</v>
      </c>
      <c r="E1032" s="7" t="s">
        <v>17</v>
      </c>
      <c r="F1032" s="7">
        <v>712</v>
      </c>
      <c r="G1032" s="19">
        <v>1335985</v>
      </c>
      <c r="H1032" s="7" t="s">
        <v>49</v>
      </c>
      <c r="I1032" s="7" t="s">
        <v>32</v>
      </c>
      <c r="J1032" s="7" t="s">
        <v>23</v>
      </c>
      <c r="K1032" s="20">
        <v>28946.5</v>
      </c>
      <c r="L1032">
        <v>10.199999999999999</v>
      </c>
      <c r="M1032" s="7"/>
      <c r="N1032" s="7">
        <v>13</v>
      </c>
      <c r="O1032" s="7">
        <v>0</v>
      </c>
      <c r="P1032" s="7">
        <v>579025</v>
      </c>
      <c r="Q1032" s="7">
        <v>687632</v>
      </c>
      <c r="R1032" s="8">
        <f>(Таблица2[[#This Row],[Кредитный рейтинг]]-MIN(F:F))/(MAX(F:F)-MIN(F:F))</f>
        <v>0.76363636363636367</v>
      </c>
      <c r="S1032">
        <f>(Таблица2[[#This Row],[Срок кредитной истории (лет)]]-MIN(L:L))/(MAX(L:L)-MIN(L:L))</f>
        <v>0.12499999999999999</v>
      </c>
      <c r="T1032" s="8">
        <f>(Таблица2[[#This Row],[Срок с последнего нарушения кредитного договора (мес.)]]-MIN(M:M))/(MAX(M:M)-MIN(M:M))</f>
        <v>0</v>
      </c>
      <c r="U1032">
        <f>(Таблица2[[#This Row],[Количество кредитных карт]]-MIN(N:N))/(MAX(N:N)-MIN(N:N))</f>
        <v>0.26829268292682928</v>
      </c>
      <c r="V1032" s="37">
        <f>(Таблица2[[#This Row],[Число нарушений кредитных договоров]]-MIN(O:O))/(MAX(O:O)-MIN(O:O))</f>
        <v>0</v>
      </c>
      <c r="W1032" s="37">
        <f>((Таблица2[[#This Row],[Размер кредита]]-AVERAGE(D:D)))/STDEV(D:D)</f>
        <v>0.47474423802962074</v>
      </c>
      <c r="X1032" s="37">
        <f>((Таблица2[[#This Row],[Годовой доход]]-AVERAGE(G:G)))/STDEV(G:G)</f>
        <v>-2.0775627892458823E-2</v>
      </c>
      <c r="Y1032" s="38">
        <f>(Таблица2[[#This Row],[Годовой доход]]-AVERAGE(G:G))/STDEV(G:G)</f>
        <v>-2.0775627892458823E-2</v>
      </c>
      <c r="Z1032" s="38">
        <f>(Таблица2[[#This Row],[Текущий баланс кредитов]]-AVERAGE(P:P))/STDEV(P:P)</f>
        <v>1.0432909508282151</v>
      </c>
      <c r="AA1032" s="38">
        <f>(Таблица2[[#This Row],[Максимальный выданный кредит]]-AVERAGE(Q:Q))/STDEV(Q:Q)</f>
        <v>-5.0101071158213124E-3</v>
      </c>
    </row>
    <row r="1033" spans="1:27" x14ac:dyDescent="0.2">
      <c r="A1033" s="7">
        <v>1543</v>
      </c>
      <c r="B1033" s="7" t="s">
        <v>1348</v>
      </c>
      <c r="C1033" s="7" t="s">
        <v>34</v>
      </c>
      <c r="D1033" s="18">
        <v>365178</v>
      </c>
      <c r="E1033" s="7" t="s">
        <v>28</v>
      </c>
      <c r="F1033" s="7">
        <v>714</v>
      </c>
      <c r="G1033" s="19">
        <v>788614</v>
      </c>
      <c r="H1033" s="7" t="s">
        <v>49</v>
      </c>
      <c r="I1033" s="7" t="s">
        <v>32</v>
      </c>
      <c r="J1033" s="7" t="s">
        <v>23</v>
      </c>
      <c r="K1033" s="20">
        <v>10514.79</v>
      </c>
      <c r="L1033">
        <v>19.3</v>
      </c>
      <c r="M1033" s="7"/>
      <c r="N1033" s="7">
        <v>8</v>
      </c>
      <c r="O1033" s="7">
        <v>0</v>
      </c>
      <c r="P1033" s="7">
        <v>242991</v>
      </c>
      <c r="Q1033" s="7">
        <v>318296</v>
      </c>
      <c r="R1033" s="8">
        <f>(Таблица2[[#This Row],[Кредитный рейтинг]]-MIN(F:F))/(MAX(F:F)-MIN(F:F))</f>
        <v>0.77575757575757576</v>
      </c>
      <c r="S1033">
        <f>(Таблица2[[#This Row],[Срок кредитной истории (лет)]]-MIN(L:L))/(MAX(L:L)-MIN(L:L))</f>
        <v>0.32456140350877194</v>
      </c>
      <c r="T1033" s="8">
        <f>(Таблица2[[#This Row],[Срок с последнего нарушения кредитного договора (мес.)]]-MIN(M:M))/(MAX(M:M)-MIN(M:M))</f>
        <v>0</v>
      </c>
      <c r="U1033">
        <f>(Таблица2[[#This Row],[Количество кредитных карт]]-MIN(N:N))/(MAX(N:N)-MIN(N:N))</f>
        <v>0.14634146341463414</v>
      </c>
      <c r="V1033" s="37">
        <f>(Таблица2[[#This Row],[Число нарушений кредитных договоров]]-MIN(O:O))/(MAX(O:O)-MIN(O:O))</f>
        <v>0</v>
      </c>
      <c r="W1033" s="37">
        <f>((Таблица2[[#This Row],[Размер кредита]]-AVERAGE(D:D)))/STDEV(D:D)</f>
        <v>0.29057861229216159</v>
      </c>
      <c r="X1033" s="37">
        <f>((Таблица2[[#This Row],[Годовой доход]]-AVERAGE(G:G)))/STDEV(G:G)</f>
        <v>-0.68434061280355285</v>
      </c>
      <c r="Y1033" s="38">
        <f>(Таблица2[[#This Row],[Годовой доход]]-AVERAGE(G:G))/STDEV(G:G)</f>
        <v>-0.68434061280355285</v>
      </c>
      <c r="Z1033" s="38">
        <f>(Таблица2[[#This Row],[Текущий баланс кредитов]]-AVERAGE(P:P))/STDEV(P:P)</f>
        <v>-9.9744629773518043E-2</v>
      </c>
      <c r="AA1033" s="38">
        <f>(Таблица2[[#This Row],[Максимальный выданный кредит]]-AVERAGE(Q:Q))/STDEV(Q:Q)</f>
        <v>-9.730883875544738E-2</v>
      </c>
    </row>
    <row r="1034" spans="1:27" x14ac:dyDescent="0.2">
      <c r="A1034" s="7">
        <v>1545</v>
      </c>
      <c r="B1034" s="7" t="s">
        <v>1349</v>
      </c>
      <c r="C1034" s="7" t="s">
        <v>16</v>
      </c>
      <c r="D1034" s="18">
        <v>86218</v>
      </c>
      <c r="E1034" s="7" t="s">
        <v>17</v>
      </c>
      <c r="F1034" s="7">
        <v>720</v>
      </c>
      <c r="G1034" s="19">
        <v>468255</v>
      </c>
      <c r="H1034" s="7" t="s">
        <v>74</v>
      </c>
      <c r="I1034" s="7" t="s">
        <v>32</v>
      </c>
      <c r="J1034" s="7" t="s">
        <v>23</v>
      </c>
      <c r="K1034" s="20">
        <v>12721.07</v>
      </c>
      <c r="L1034">
        <v>13.9</v>
      </c>
      <c r="M1034" s="7"/>
      <c r="N1034" s="7">
        <v>6</v>
      </c>
      <c r="O1034" s="7">
        <v>1</v>
      </c>
      <c r="P1034" s="7">
        <v>27322</v>
      </c>
      <c r="Q1034" s="7">
        <v>158202</v>
      </c>
      <c r="R1034" s="8">
        <f>(Таблица2[[#This Row],[Кредитный рейтинг]]-MIN(F:F))/(MAX(F:F)-MIN(F:F))</f>
        <v>0.81212121212121213</v>
      </c>
      <c r="S1034">
        <f>(Таблица2[[#This Row],[Срок кредитной истории (лет)]]-MIN(L:L))/(MAX(L:L)-MIN(L:L))</f>
        <v>0.20614035087719298</v>
      </c>
      <c r="T1034" s="8">
        <f>(Таблица2[[#This Row],[Срок с последнего нарушения кредитного договора (мес.)]]-MIN(M:M))/(MAX(M:M)-MIN(M:M))</f>
        <v>0</v>
      </c>
      <c r="U1034">
        <f>(Таблица2[[#This Row],[Количество кредитных карт]]-MIN(N:N))/(MAX(N:N)-MIN(N:N))</f>
        <v>9.7560975609756101E-2</v>
      </c>
      <c r="V1034" s="37">
        <f>(Таблица2[[#This Row],[Число нарушений кредитных договоров]]-MIN(O:O))/(MAX(O:O)-MIN(O:O))</f>
        <v>0.14285714285714285</v>
      </c>
      <c r="W1034" s="37">
        <f>((Таблица2[[#This Row],[Размер кредита]]-AVERAGE(D:D)))/STDEV(D:D)</f>
        <v>-1.2006219843559753</v>
      </c>
      <c r="X1034" s="37">
        <f>((Таблица2[[#This Row],[Годовой доход]]-AVERAGE(G:G)))/STDEV(G:G)</f>
        <v>-1.072704291188292</v>
      </c>
      <c r="Y1034" s="38">
        <f>(Таблица2[[#This Row],[Годовой доход]]-AVERAGE(G:G))/STDEV(G:G)</f>
        <v>-1.072704291188292</v>
      </c>
      <c r="Z1034" s="38">
        <f>(Таблица2[[#This Row],[Текущий баланс кредитов]]-AVERAGE(P:P))/STDEV(P:P)</f>
        <v>-0.83335295700467682</v>
      </c>
      <c r="AA1034" s="38">
        <f>(Таблица2[[#This Row],[Максимальный выданный кредит]]-AVERAGE(Q:Q))/STDEV(Q:Q)</f>
        <v>-0.13731705117750831</v>
      </c>
    </row>
    <row r="1035" spans="1:27" x14ac:dyDescent="0.2">
      <c r="A1035" s="8">
        <v>1546</v>
      </c>
      <c r="B1035" s="8" t="s">
        <v>1350</v>
      </c>
      <c r="C1035" s="8" t="s">
        <v>16</v>
      </c>
      <c r="D1035" s="21">
        <v>460284</v>
      </c>
      <c r="E1035" s="8" t="s">
        <v>28</v>
      </c>
      <c r="F1035" s="8">
        <v>639</v>
      </c>
      <c r="G1035" s="22">
        <v>1211497</v>
      </c>
      <c r="H1035" s="8" t="s">
        <v>42</v>
      </c>
      <c r="I1035" s="8" t="s">
        <v>32</v>
      </c>
      <c r="J1035" s="8" t="s">
        <v>23</v>
      </c>
      <c r="K1035" s="23">
        <v>13225.52</v>
      </c>
      <c r="L1035">
        <v>9.4</v>
      </c>
      <c r="M1035" s="8"/>
      <c r="N1035" s="8">
        <v>14</v>
      </c>
      <c r="O1035" s="8">
        <v>1</v>
      </c>
      <c r="P1035" s="8">
        <v>91371</v>
      </c>
      <c r="Q1035" s="8">
        <v>542564</v>
      </c>
      <c r="R1035" s="8">
        <f>(Таблица2[[#This Row],[Кредитный рейтинг]]-MIN(F:F))/(MAX(F:F)-MIN(F:F))</f>
        <v>0.32121212121212123</v>
      </c>
      <c r="S1035">
        <f>(Таблица2[[#This Row],[Срок кредитной истории (лет)]]-MIN(L:L))/(MAX(L:L)-MIN(L:L))</f>
        <v>0.10745614035087719</v>
      </c>
      <c r="T1035" s="8">
        <f>(Таблица2[[#This Row],[Срок с последнего нарушения кредитного договора (мес.)]]-MIN(M:M))/(MAX(M:M)-MIN(M:M))</f>
        <v>0</v>
      </c>
      <c r="U1035">
        <f>(Таблица2[[#This Row],[Количество кредитных карт]]-MIN(N:N))/(MAX(N:N)-MIN(N:N))</f>
        <v>0.29268292682926828</v>
      </c>
      <c r="V1035" s="37">
        <f>(Таблица2[[#This Row],[Число нарушений кредитных договоров]]-MIN(O:O))/(MAX(O:O)-MIN(O:O))</f>
        <v>0.14285714285714285</v>
      </c>
      <c r="W1035" s="37">
        <f>((Таблица2[[#This Row],[Размер кредита]]-AVERAGE(D:D)))/STDEV(D:D)</f>
        <v>0.79897452548694825</v>
      </c>
      <c r="X1035" s="37">
        <f>((Таблица2[[#This Row],[Годовой доход]]-AVERAGE(G:G)))/STDEV(G:G)</f>
        <v>-0.17168950137426964</v>
      </c>
      <c r="Y1035" s="38">
        <f>(Таблица2[[#This Row],[Годовой доход]]-AVERAGE(G:G))/STDEV(G:G)</f>
        <v>-0.17168950137426964</v>
      </c>
      <c r="Z1035" s="38">
        <f>(Таблица2[[#This Row],[Текущий баланс кредитов]]-AVERAGE(P:P))/STDEV(P:P)</f>
        <v>-0.61548724727899307</v>
      </c>
      <c r="AA1035" s="38">
        <f>(Таблица2[[#This Row],[Максимальный выданный кредит]]-AVERAGE(Q:Q))/STDEV(Q:Q)</f>
        <v>-4.1263254389570077E-2</v>
      </c>
    </row>
    <row r="1036" spans="1:27" x14ac:dyDescent="0.2">
      <c r="A1036" s="7">
        <v>1547</v>
      </c>
      <c r="B1036" s="7" t="s">
        <v>1351</v>
      </c>
      <c r="C1036" s="7" t="s">
        <v>16</v>
      </c>
      <c r="D1036" s="18">
        <v>618398</v>
      </c>
      <c r="E1036" s="7" t="s">
        <v>17</v>
      </c>
      <c r="F1036" s="7">
        <v>714</v>
      </c>
      <c r="G1036" s="19">
        <v>4100941</v>
      </c>
      <c r="H1036" s="7" t="s">
        <v>22</v>
      </c>
      <c r="I1036" s="7" t="s">
        <v>19</v>
      </c>
      <c r="J1036" s="7" t="s">
        <v>23</v>
      </c>
      <c r="K1036" s="20">
        <v>16403.650000000001</v>
      </c>
      <c r="L1036">
        <v>26.1</v>
      </c>
      <c r="M1036" s="7"/>
      <c r="N1036" s="7">
        <v>30</v>
      </c>
      <c r="O1036" s="7">
        <v>0</v>
      </c>
      <c r="P1036" s="7">
        <v>637165</v>
      </c>
      <c r="Q1036" s="7">
        <v>1901482</v>
      </c>
      <c r="R1036" s="8">
        <f>(Таблица2[[#This Row],[Кредитный рейтинг]]-MIN(F:F))/(MAX(F:F)-MIN(F:F))</f>
        <v>0.77575757575757576</v>
      </c>
      <c r="S1036">
        <f>(Таблица2[[#This Row],[Срок кредитной истории (лет)]]-MIN(L:L))/(MAX(L:L)-MIN(L:L))</f>
        <v>0.47368421052631582</v>
      </c>
      <c r="T1036" s="8">
        <f>(Таблица2[[#This Row],[Срок с последнего нарушения кредитного договора (мес.)]]-MIN(M:M))/(MAX(M:M)-MIN(M:M))</f>
        <v>0</v>
      </c>
      <c r="U1036">
        <f>(Таблица2[[#This Row],[Количество кредитных карт]]-MIN(N:N))/(MAX(N:N)-MIN(N:N))</f>
        <v>0.68292682926829273</v>
      </c>
      <c r="V1036" s="37">
        <f>(Таблица2[[#This Row],[Число нарушений кредитных договоров]]-MIN(O:O))/(MAX(O:O)-MIN(O:O))</f>
        <v>0</v>
      </c>
      <c r="W1036" s="37">
        <f>((Таблица2[[#This Row],[Размер кредита]]-AVERAGE(D:D)))/STDEV(D:D)</f>
        <v>1.6441842012054151</v>
      </c>
      <c r="X1036" s="37">
        <f>((Таблица2[[#This Row],[Годовой доход]]-AVERAGE(G:G)))/STDEV(G:G)</f>
        <v>3.3311154778106906</v>
      </c>
      <c r="Y1036" s="38">
        <f>(Таблица2[[#This Row],[Годовой доход]]-AVERAGE(G:G))/STDEV(G:G)</f>
        <v>3.3311154778106906</v>
      </c>
      <c r="Z1036" s="38">
        <f>(Таблица2[[#This Row],[Текущий баланс кредитов]]-AVERAGE(P:P))/STDEV(P:P)</f>
        <v>1.2410569169393373</v>
      </c>
      <c r="AA1036" s="38">
        <f>(Таблица2[[#This Row],[Максимальный выданный кредит]]-AVERAGE(Q:Q))/STDEV(Q:Q)</f>
        <v>0.29833648081700975</v>
      </c>
    </row>
    <row r="1037" spans="1:27" x14ac:dyDescent="0.2">
      <c r="A1037" s="8">
        <v>1549</v>
      </c>
      <c r="B1037" s="8" t="s">
        <v>1352</v>
      </c>
      <c r="C1037" s="8" t="s">
        <v>34</v>
      </c>
      <c r="D1037" s="21">
        <v>179256</v>
      </c>
      <c r="E1037" s="8" t="s">
        <v>17</v>
      </c>
      <c r="F1037" s="8">
        <v>702</v>
      </c>
      <c r="G1037" s="22">
        <v>677312</v>
      </c>
      <c r="H1037" s="8" t="s">
        <v>22</v>
      </c>
      <c r="I1037" s="8" t="s">
        <v>19</v>
      </c>
      <c r="J1037" s="8" t="s">
        <v>23</v>
      </c>
      <c r="K1037" s="23">
        <v>6208.63</v>
      </c>
      <c r="L1037">
        <v>14</v>
      </c>
      <c r="M1037" s="8"/>
      <c r="N1037" s="8">
        <v>5</v>
      </c>
      <c r="O1037" s="8">
        <v>0</v>
      </c>
      <c r="P1037" s="8">
        <v>277647</v>
      </c>
      <c r="Q1037" s="8">
        <v>344960</v>
      </c>
      <c r="R1037" s="8">
        <f>(Таблица2[[#This Row],[Кредитный рейтинг]]-MIN(F:F))/(MAX(F:F)-MIN(F:F))</f>
        <v>0.70303030303030301</v>
      </c>
      <c r="S1037">
        <f>(Таблица2[[#This Row],[Срок кредитной истории (лет)]]-MIN(L:L))/(MAX(L:L)-MIN(L:L))</f>
        <v>0.20833333333333331</v>
      </c>
      <c r="T1037" s="8">
        <f>(Таблица2[[#This Row],[Срок с последнего нарушения кредитного договора (мес.)]]-MIN(M:M))/(MAX(M:M)-MIN(M:M))</f>
        <v>0</v>
      </c>
      <c r="U1037">
        <f>(Таблица2[[#This Row],[Количество кредитных карт]]-MIN(N:N))/(MAX(N:N)-MIN(N:N))</f>
        <v>7.3170731707317069E-2</v>
      </c>
      <c r="V1037" s="37">
        <f>(Таблица2[[#This Row],[Число нарушений кредитных договоров]]-MIN(O:O))/(MAX(O:O)-MIN(O:O))</f>
        <v>0</v>
      </c>
      <c r="W1037" s="37">
        <f>((Таблица2[[#This Row],[Размер кредита]]-AVERAGE(D:D)))/STDEV(D:D)</f>
        <v>-0.70328071280826465</v>
      </c>
      <c r="X1037" s="37">
        <f>((Таблица2[[#This Row],[Годовой доход]]-AVERAGE(G:G)))/STDEV(G:G)</f>
        <v>-0.81926940872181409</v>
      </c>
      <c r="Y1037" s="38">
        <f>(Таблица2[[#This Row],[Годовой доход]]-AVERAGE(G:G))/STDEV(G:G)</f>
        <v>-0.81926940872181409</v>
      </c>
      <c r="Z1037" s="38">
        <f>(Таблица2[[#This Row],[Текущий баланс кредитов]]-AVERAGE(P:P))/STDEV(P:P)</f>
        <v>1.8139397084876253E-2</v>
      </c>
      <c r="AA1037" s="38">
        <f>(Таблица2[[#This Row],[Максимальный выданный кредит]]-AVERAGE(Q:Q))/STDEV(Q:Q)</f>
        <v>-9.0645384934430778E-2</v>
      </c>
    </row>
    <row r="1038" spans="1:27" x14ac:dyDescent="0.2">
      <c r="A1038" s="7">
        <v>1550</v>
      </c>
      <c r="B1038" s="7" t="s">
        <v>1353</v>
      </c>
      <c r="C1038" s="7" t="s">
        <v>16</v>
      </c>
      <c r="D1038" s="18">
        <v>132330</v>
      </c>
      <c r="E1038" s="7" t="s">
        <v>17</v>
      </c>
      <c r="F1038" s="7">
        <v>692</v>
      </c>
      <c r="G1038" s="19">
        <v>761900</v>
      </c>
      <c r="H1038" s="7" t="s">
        <v>37</v>
      </c>
      <c r="I1038" s="7" t="s">
        <v>32</v>
      </c>
      <c r="J1038" s="7" t="s">
        <v>23</v>
      </c>
      <c r="K1038" s="20">
        <v>10730.06</v>
      </c>
      <c r="L1038">
        <v>7.4</v>
      </c>
      <c r="M1038" s="7"/>
      <c r="N1038" s="7">
        <v>7</v>
      </c>
      <c r="O1038" s="7">
        <v>0</v>
      </c>
      <c r="P1038" s="7">
        <v>91295</v>
      </c>
      <c r="Q1038" s="7">
        <v>132308</v>
      </c>
      <c r="R1038" s="8">
        <f>(Таблица2[[#This Row],[Кредитный рейтинг]]-MIN(F:F))/(MAX(F:F)-MIN(F:F))</f>
        <v>0.64242424242424245</v>
      </c>
      <c r="S1038">
        <f>(Таблица2[[#This Row],[Срок кредитной истории (лет)]]-MIN(L:L))/(MAX(L:L)-MIN(L:L))</f>
        <v>6.3596491228070179E-2</v>
      </c>
      <c r="T1038" s="8">
        <f>(Таблица2[[#This Row],[Срок с последнего нарушения кредитного договора (мес.)]]-MIN(M:M))/(MAX(M:M)-MIN(M:M))</f>
        <v>0</v>
      </c>
      <c r="U1038">
        <f>(Таблица2[[#This Row],[Количество кредитных карт]]-MIN(N:N))/(MAX(N:N)-MIN(N:N))</f>
        <v>0.12195121951219512</v>
      </c>
      <c r="V1038" s="37">
        <f>(Таблица2[[#This Row],[Число нарушений кредитных договоров]]-MIN(O:O))/(MAX(O:O)-MIN(O:O))</f>
        <v>0</v>
      </c>
      <c r="W1038" s="37">
        <f>((Таблица2[[#This Row],[Размер кредита]]-AVERAGE(D:D)))/STDEV(D:D)</f>
        <v>-0.95412699614032115</v>
      </c>
      <c r="X1038" s="37">
        <f>((Таблица2[[#This Row],[Годовой доход]]-AVERAGE(G:G)))/STDEV(G:G)</f>
        <v>-0.7167253664841734</v>
      </c>
      <c r="Y1038" s="38">
        <f>(Таблица2[[#This Row],[Годовой доход]]-AVERAGE(G:G))/STDEV(G:G)</f>
        <v>-0.7167253664841734</v>
      </c>
      <c r="Z1038" s="38">
        <f>(Таблица2[[#This Row],[Текущий баланс кредитов]]-AVERAGE(P:P))/STDEV(P:P)</f>
        <v>-0.6157457648817527</v>
      </c>
      <c r="AA1038" s="38">
        <f>(Таблица2[[#This Row],[Максимальный выданный кредит]]-AVERAGE(Q:Q))/STDEV(Q:Q)</f>
        <v>-0.1437880785267959</v>
      </c>
    </row>
    <row r="1039" spans="1:27" x14ac:dyDescent="0.2">
      <c r="A1039" s="8">
        <v>1552</v>
      </c>
      <c r="B1039" s="8" t="s">
        <v>1354</v>
      </c>
      <c r="C1039" s="8" t="s">
        <v>16</v>
      </c>
      <c r="D1039" s="21">
        <v>324500</v>
      </c>
      <c r="E1039" s="8" t="s">
        <v>17</v>
      </c>
      <c r="F1039" s="8">
        <v>711</v>
      </c>
      <c r="G1039" s="22">
        <v>971508</v>
      </c>
      <c r="H1039" s="8" t="s">
        <v>37</v>
      </c>
      <c r="I1039" s="8" t="s">
        <v>19</v>
      </c>
      <c r="J1039" s="8" t="s">
        <v>23</v>
      </c>
      <c r="K1039" s="23">
        <v>19915.8</v>
      </c>
      <c r="L1039">
        <v>15.1</v>
      </c>
      <c r="M1039" s="8"/>
      <c r="N1039" s="8">
        <v>23</v>
      </c>
      <c r="O1039" s="8">
        <v>0</v>
      </c>
      <c r="P1039" s="8">
        <v>333431</v>
      </c>
      <c r="Q1039" s="8">
        <v>547624</v>
      </c>
      <c r="R1039" s="8">
        <f>(Таблица2[[#This Row],[Кредитный рейтинг]]-MIN(F:F))/(MAX(F:F)-MIN(F:F))</f>
        <v>0.75757575757575757</v>
      </c>
      <c r="S1039">
        <f>(Таблица2[[#This Row],[Срок кредитной истории (лет)]]-MIN(L:L))/(MAX(L:L)-MIN(L:L))</f>
        <v>0.23245614035087717</v>
      </c>
      <c r="T1039" s="8">
        <f>(Таблица2[[#This Row],[Срок с последнего нарушения кредитного договора (мес.)]]-MIN(M:M))/(MAX(M:M)-MIN(M:M))</f>
        <v>0</v>
      </c>
      <c r="U1039">
        <f>(Таблица2[[#This Row],[Количество кредитных карт]]-MIN(N:N))/(MAX(N:N)-MIN(N:N))</f>
        <v>0.51219512195121952</v>
      </c>
      <c r="V1039" s="37">
        <f>(Таблица2[[#This Row],[Число нарушений кредитных договоров]]-MIN(O:O))/(MAX(O:O)-MIN(O:O))</f>
        <v>0</v>
      </c>
      <c r="W1039" s="37">
        <f>((Таблица2[[#This Row],[Размер кредита]]-AVERAGE(D:D)))/STDEV(D:D)</f>
        <v>7.3131459042760541E-2</v>
      </c>
      <c r="X1039" s="37">
        <f>((Таблица2[[#This Row],[Годовой доход]]-AVERAGE(G:G)))/STDEV(G:G)</f>
        <v>-0.46262251968146628</v>
      </c>
      <c r="Y1039" s="38">
        <f>(Таблица2[[#This Row],[Годовой доход]]-AVERAGE(G:G))/STDEV(G:G)</f>
        <v>-0.46262251968146628</v>
      </c>
      <c r="Z1039" s="38">
        <f>(Таблица2[[#This Row],[Текущий баланс кредитов]]-AVERAGE(P:P))/STDEV(P:P)</f>
        <v>0.20789131751044951</v>
      </c>
      <c r="AA1039" s="38">
        <f>(Таблица2[[#This Row],[Максимальный выданный кредит]]-AVERAGE(Q:Q))/STDEV(Q:Q)</f>
        <v>-3.999873757535076E-2</v>
      </c>
    </row>
    <row r="1040" spans="1:27" x14ac:dyDescent="0.2">
      <c r="A1040" s="8">
        <v>1553</v>
      </c>
      <c r="B1040" s="8" t="s">
        <v>1355</v>
      </c>
      <c r="C1040" s="8" t="s">
        <v>16</v>
      </c>
      <c r="D1040" s="21">
        <v>643500</v>
      </c>
      <c r="E1040" s="8" t="s">
        <v>28</v>
      </c>
      <c r="F1040" s="8">
        <v>739</v>
      </c>
      <c r="G1040" s="22">
        <v>1852500</v>
      </c>
      <c r="H1040" s="8" t="s">
        <v>22</v>
      </c>
      <c r="I1040" s="8" t="s">
        <v>19</v>
      </c>
      <c r="J1040" s="8" t="s">
        <v>23</v>
      </c>
      <c r="K1040" s="23">
        <v>20377.5</v>
      </c>
      <c r="L1040">
        <v>22.7</v>
      </c>
      <c r="M1040" s="8"/>
      <c r="N1040" s="8">
        <v>16</v>
      </c>
      <c r="O1040" s="8">
        <v>0</v>
      </c>
      <c r="P1040" s="8">
        <v>356193</v>
      </c>
      <c r="Q1040" s="8">
        <v>1422190</v>
      </c>
      <c r="R1040" s="8">
        <f>(Таблица2[[#This Row],[Кредитный рейтинг]]-MIN(F:F))/(MAX(F:F)-MIN(F:F))</f>
        <v>0.92727272727272725</v>
      </c>
      <c r="S1040">
        <f>(Таблица2[[#This Row],[Срок кредитной истории (лет)]]-MIN(L:L))/(MAX(L:L)-MIN(L:L))</f>
        <v>0.39912280701754382</v>
      </c>
      <c r="T1040" s="8">
        <f>(Таблица2[[#This Row],[Срок с последнего нарушения кредитного договора (мес.)]]-MIN(M:M))/(MAX(M:M)-MIN(M:M))</f>
        <v>0</v>
      </c>
      <c r="U1040">
        <f>(Таблица2[[#This Row],[Количество кредитных карт]]-MIN(N:N))/(MAX(N:N)-MIN(N:N))</f>
        <v>0.34146341463414637</v>
      </c>
      <c r="V1040" s="37">
        <f>(Таблица2[[#This Row],[Число нарушений кредитных договоров]]-MIN(O:O))/(MAX(O:O)-MIN(O:O))</f>
        <v>0</v>
      </c>
      <c r="W1040" s="37">
        <f>((Таблица2[[#This Row],[Размер кредита]]-AVERAGE(D:D)))/STDEV(D:D)</f>
        <v>1.7783687343896046</v>
      </c>
      <c r="X1040" s="37">
        <f>((Таблица2[[#This Row],[Годовой доход]]-AVERAGE(G:G)))/STDEV(G:G)</f>
        <v>0.60538335418981026</v>
      </c>
      <c r="Y1040" s="38">
        <f>(Таблица2[[#This Row],[Годовой доход]]-AVERAGE(G:G))/STDEV(G:G)</f>
        <v>0.60538335418981026</v>
      </c>
      <c r="Z1040" s="38">
        <f>(Таблица2[[#This Row],[Текущий баланс кредитов]]-AVERAGE(P:P))/STDEV(P:P)</f>
        <v>0.2853173395369607</v>
      </c>
      <c r="AA1040" s="38">
        <f>(Таблица2[[#This Row],[Максимальный выданный кредит]]-AVERAGE(Q:Q))/STDEV(Q:Q)</f>
        <v>0.17855924901447859</v>
      </c>
    </row>
    <row r="1041" spans="1:27" x14ac:dyDescent="0.2">
      <c r="A1041" s="7">
        <v>1555</v>
      </c>
      <c r="B1041" s="7" t="s">
        <v>1356</v>
      </c>
      <c r="C1041" s="7" t="s">
        <v>34</v>
      </c>
      <c r="D1041" s="18">
        <v>172370</v>
      </c>
      <c r="E1041" s="7" t="s">
        <v>17</v>
      </c>
      <c r="F1041" s="7">
        <v>742</v>
      </c>
      <c r="G1041" s="19">
        <v>800166</v>
      </c>
      <c r="H1041" s="7"/>
      <c r="I1041" s="7" t="s">
        <v>19</v>
      </c>
      <c r="J1041" s="7" t="s">
        <v>23</v>
      </c>
      <c r="K1041" s="20">
        <v>20737.740000000002</v>
      </c>
      <c r="L1041">
        <v>25.5</v>
      </c>
      <c r="M1041" s="7"/>
      <c r="N1041" s="7">
        <v>11</v>
      </c>
      <c r="O1041" s="7">
        <v>0</v>
      </c>
      <c r="P1041" s="7">
        <v>289180</v>
      </c>
      <c r="Q1041" s="7">
        <v>558052</v>
      </c>
      <c r="R1041" s="8">
        <f>(Таблица2[[#This Row],[Кредитный рейтинг]]-MIN(F:F))/(MAX(F:F)-MIN(F:F))</f>
        <v>0.94545454545454544</v>
      </c>
      <c r="S1041">
        <f>(Таблица2[[#This Row],[Срок кредитной истории (лет)]]-MIN(L:L))/(MAX(L:L)-MIN(L:L))</f>
        <v>0.46052631578947367</v>
      </c>
      <c r="T1041" s="8">
        <f>(Таблица2[[#This Row],[Срок с последнего нарушения кредитного договора (мес.)]]-MIN(M:M))/(MAX(M:M)-MIN(M:M))</f>
        <v>0</v>
      </c>
      <c r="U1041">
        <f>(Таблица2[[#This Row],[Количество кредитных карт]]-MIN(N:N))/(MAX(N:N)-MIN(N:N))</f>
        <v>0.21951219512195122</v>
      </c>
      <c r="V1041" s="37">
        <f>(Таблица2[[#This Row],[Число нарушений кредитных договоров]]-MIN(O:O))/(MAX(O:O)-MIN(O:O))</f>
        <v>0</v>
      </c>
      <c r="W1041" s="37">
        <f>((Таблица2[[#This Row],[Размер кредита]]-AVERAGE(D:D)))/STDEV(D:D)</f>
        <v>-0.7400903174416138</v>
      </c>
      <c r="X1041" s="37">
        <f>((Таблица2[[#This Row],[Годовой доход]]-AVERAGE(G:G)))/STDEV(G:G)</f>
        <v>-0.67033639499571684</v>
      </c>
      <c r="Y1041" s="38">
        <f>(Таблица2[[#This Row],[Годовой доход]]-AVERAGE(G:G))/STDEV(G:G)</f>
        <v>-0.67033639499571684</v>
      </c>
      <c r="Z1041" s="38">
        <f>(Таблица2[[#This Row],[Текущий баланс кредитов]]-AVERAGE(P:P))/STDEV(P:P)</f>
        <v>5.736944330365111E-2</v>
      </c>
      <c r="AA1041" s="38">
        <f>(Таблица2[[#This Row],[Максимальный выданный кредит]]-AVERAGE(Q:Q))/STDEV(Q:Q)</f>
        <v>-3.7392733358220499E-2</v>
      </c>
    </row>
    <row r="1042" spans="1:27" x14ac:dyDescent="0.2">
      <c r="A1042" s="8">
        <v>1557</v>
      </c>
      <c r="B1042" s="8" t="s">
        <v>1357</v>
      </c>
      <c r="C1042" s="8" t="s">
        <v>34</v>
      </c>
      <c r="D1042" s="21">
        <v>262790</v>
      </c>
      <c r="E1042" s="8" t="s">
        <v>28</v>
      </c>
      <c r="F1042" s="8">
        <v>728</v>
      </c>
      <c r="G1042" s="22">
        <v>756504</v>
      </c>
      <c r="H1042" s="8" t="s">
        <v>22</v>
      </c>
      <c r="I1042" s="8" t="s">
        <v>19</v>
      </c>
      <c r="J1042" s="8" t="s">
        <v>23</v>
      </c>
      <c r="K1042" s="23">
        <v>10339.040000000001</v>
      </c>
      <c r="L1042">
        <v>16</v>
      </c>
      <c r="M1042" s="8">
        <v>21</v>
      </c>
      <c r="N1042" s="8">
        <v>14</v>
      </c>
      <c r="O1042" s="8">
        <v>0</v>
      </c>
      <c r="P1042" s="8">
        <v>718694</v>
      </c>
      <c r="Q1042" s="8">
        <v>1524138</v>
      </c>
      <c r="R1042" s="8">
        <f>(Таблица2[[#This Row],[Кредитный рейтинг]]-MIN(F:F))/(MAX(F:F)-MIN(F:F))</f>
        <v>0.8606060606060606</v>
      </c>
      <c r="S1042">
        <f>(Таблица2[[#This Row],[Срок кредитной истории (лет)]]-MIN(L:L))/(MAX(L:L)-MIN(L:L))</f>
        <v>0.25219298245614036</v>
      </c>
      <c r="T1042" s="8">
        <f>(Таблица2[[#This Row],[Срок с последнего нарушения кредитного договора (мес.)]]-MIN(M:M))/(MAX(M:M)-MIN(M:M))</f>
        <v>0.25609756097560976</v>
      </c>
      <c r="U1042">
        <f>(Таблица2[[#This Row],[Количество кредитных карт]]-MIN(N:N))/(MAX(N:N)-MIN(N:N))</f>
        <v>0.29268292682926828</v>
      </c>
      <c r="V1042" s="37">
        <f>(Таблица2[[#This Row],[Число нарушений кредитных договоров]]-MIN(O:O))/(MAX(O:O)-MIN(O:O))</f>
        <v>0</v>
      </c>
      <c r="W1042" s="37">
        <f>((Таблица2[[#This Row],[Размер кредита]]-AVERAGE(D:D)))/STDEV(D:D)</f>
        <v>-0.25674375180881864</v>
      </c>
      <c r="X1042" s="37">
        <f>((Таблица2[[#This Row],[Годовой доход]]-AVERAGE(G:G)))/STDEV(G:G)</f>
        <v>-0.72326681032862306</v>
      </c>
      <c r="Y1042" s="38">
        <f>(Таблица2[[#This Row],[Годовой доход]]-AVERAGE(G:G))/STDEV(G:G)</f>
        <v>-0.72326681032862306</v>
      </c>
      <c r="Z1042" s="38">
        <f>(Таблица2[[#This Row],[Текущий баланс кредитов]]-AVERAGE(P:P))/STDEV(P:P)</f>
        <v>1.5183816752997374</v>
      </c>
      <c r="AA1042" s="38">
        <f>(Таблица2[[#This Row],[Максимальный выданный кредит]]-AVERAGE(Q:Q))/STDEV(Q:Q)</f>
        <v>0.20403651387140181</v>
      </c>
    </row>
    <row r="1043" spans="1:27" x14ac:dyDescent="0.2">
      <c r="A1043" s="8">
        <v>1559</v>
      </c>
      <c r="B1043" s="8" t="s">
        <v>1358</v>
      </c>
      <c r="C1043" s="8" t="s">
        <v>16</v>
      </c>
      <c r="D1043" s="21">
        <v>292952</v>
      </c>
      <c r="E1043" s="8" t="s">
        <v>28</v>
      </c>
      <c r="F1043" s="8">
        <v>649</v>
      </c>
      <c r="G1043" s="22">
        <v>2062260</v>
      </c>
      <c r="H1043" s="8" t="s">
        <v>74</v>
      </c>
      <c r="I1043" s="8" t="s">
        <v>19</v>
      </c>
      <c r="J1043" s="8" t="s">
        <v>20</v>
      </c>
      <c r="K1043" s="23">
        <v>18388.580000000002</v>
      </c>
      <c r="L1043">
        <v>9.1</v>
      </c>
      <c r="M1043" s="8">
        <v>43</v>
      </c>
      <c r="N1043" s="8">
        <v>8</v>
      </c>
      <c r="O1043" s="8">
        <v>0</v>
      </c>
      <c r="P1043" s="8">
        <v>68780</v>
      </c>
      <c r="Q1043" s="8">
        <v>143770</v>
      </c>
      <c r="R1043" s="8">
        <f>(Таблица2[[#This Row],[Кредитный рейтинг]]-MIN(F:F))/(MAX(F:F)-MIN(F:F))</f>
        <v>0.38181818181818183</v>
      </c>
      <c r="S1043">
        <f>(Таблица2[[#This Row],[Срок кредитной истории (лет)]]-MIN(L:L))/(MAX(L:L)-MIN(L:L))</f>
        <v>0.10087719298245613</v>
      </c>
      <c r="T1043" s="8">
        <f>(Таблица2[[#This Row],[Срок с последнего нарушения кредитного договора (мес.)]]-MIN(M:M))/(MAX(M:M)-MIN(M:M))</f>
        <v>0.52439024390243905</v>
      </c>
      <c r="U1043">
        <f>(Таблица2[[#This Row],[Количество кредитных карт]]-MIN(N:N))/(MAX(N:N)-MIN(N:N))</f>
        <v>0.14634146341463414</v>
      </c>
      <c r="V1043" s="37">
        <f>(Таблица2[[#This Row],[Число нарушений кредитных договоров]]-MIN(O:O))/(MAX(O:O)-MIN(O:O))</f>
        <v>0</v>
      </c>
      <c r="W1043" s="37">
        <f>((Таблица2[[#This Row],[Размер кредита]]-AVERAGE(D:D)))/STDEV(D:D)</f>
        <v>-9.5510627360506667E-2</v>
      </c>
      <c r="X1043" s="37">
        <f>((Таблица2[[#This Row],[Годовой доход]]-AVERAGE(G:G)))/STDEV(G:G)</f>
        <v>0.85967046701630467</v>
      </c>
      <c r="Y1043" s="38">
        <f>(Таблица2[[#This Row],[Годовой доход]]-AVERAGE(G:G))/STDEV(G:G)</f>
        <v>0.85967046701630467</v>
      </c>
      <c r="Z1043" s="38">
        <f>(Таблица2[[#This Row],[Текущий баланс кредитов]]-AVERAGE(P:P))/STDEV(P:P)</f>
        <v>-0.692331604699295</v>
      </c>
      <c r="AA1043" s="38">
        <f>(Таблица2[[#This Row],[Максимальный выданный кредит]]-AVERAGE(Q:Q))/STDEV(Q:Q)</f>
        <v>-0.14092367304762951</v>
      </c>
    </row>
    <row r="1044" spans="1:27" x14ac:dyDescent="0.2">
      <c r="A1044" s="8">
        <v>1560</v>
      </c>
      <c r="B1044" s="8" t="s">
        <v>1359</v>
      </c>
      <c r="C1044" s="8" t="s">
        <v>16</v>
      </c>
      <c r="D1044" s="21">
        <v>380050</v>
      </c>
      <c r="E1044" s="8" t="s">
        <v>28</v>
      </c>
      <c r="F1044" s="8">
        <v>698</v>
      </c>
      <c r="G1044" s="22">
        <v>1520817</v>
      </c>
      <c r="H1044" s="8" t="s">
        <v>53</v>
      </c>
      <c r="I1044" s="8" t="s">
        <v>32</v>
      </c>
      <c r="J1044" s="8" t="s">
        <v>23</v>
      </c>
      <c r="K1044" s="23">
        <v>18249.689999999999</v>
      </c>
      <c r="L1044">
        <v>19.8</v>
      </c>
      <c r="M1044" s="8">
        <v>15</v>
      </c>
      <c r="N1044" s="8">
        <v>8</v>
      </c>
      <c r="O1044" s="8">
        <v>0</v>
      </c>
      <c r="P1044" s="8">
        <v>367802</v>
      </c>
      <c r="Q1044" s="8">
        <v>835076</v>
      </c>
      <c r="R1044" s="8">
        <f>(Таблица2[[#This Row],[Кредитный рейтинг]]-MIN(F:F))/(MAX(F:F)-MIN(F:F))</f>
        <v>0.67878787878787883</v>
      </c>
      <c r="S1044">
        <f>(Таблица2[[#This Row],[Срок кредитной истории (лет)]]-MIN(L:L))/(MAX(L:L)-MIN(L:L))</f>
        <v>0.33552631578947367</v>
      </c>
      <c r="T1044" s="8">
        <f>(Таблица2[[#This Row],[Срок с последнего нарушения кредитного договора (мес.)]]-MIN(M:M))/(MAX(M:M)-MIN(M:M))</f>
        <v>0.18292682926829268</v>
      </c>
      <c r="U1044">
        <f>(Таблица2[[#This Row],[Количество кредитных карт]]-MIN(N:N))/(MAX(N:N)-MIN(N:N))</f>
        <v>0.14634146341463414</v>
      </c>
      <c r="V1044" s="37">
        <f>(Таблица2[[#This Row],[Число нарушений кредитных договоров]]-MIN(O:O))/(MAX(O:O)-MIN(O:O))</f>
        <v>0</v>
      </c>
      <c r="W1044" s="37">
        <f>((Таблица2[[#This Row],[Размер кредита]]-AVERAGE(D:D)))/STDEV(D:D)</f>
        <v>0.37007795009453859</v>
      </c>
      <c r="X1044" s="37">
        <f>((Таблица2[[#This Row],[Годовой доход]]-AVERAGE(G:G)))/STDEV(G:G)</f>
        <v>0.20329185703291597</v>
      </c>
      <c r="Y1044" s="38">
        <f>(Таблица2[[#This Row],[Годовой доход]]-AVERAGE(G:G))/STDEV(G:G)</f>
        <v>0.20329185703291597</v>
      </c>
      <c r="Z1044" s="38">
        <f>(Таблица2[[#This Row],[Текущий баланс кредитов]]-AVERAGE(P:P))/STDEV(P:P)</f>
        <v>0.32480590335849518</v>
      </c>
      <c r="AA1044" s="38">
        <f>(Таблица2[[#This Row],[Максимальный выданный кредит]]-AVERAGE(Q:Q))/STDEV(Q:Q)</f>
        <v>3.1836813270691308E-2</v>
      </c>
    </row>
    <row r="1045" spans="1:27" x14ac:dyDescent="0.2">
      <c r="A1045" s="7">
        <v>1561</v>
      </c>
      <c r="B1045" s="7" t="s">
        <v>1360</v>
      </c>
      <c r="C1045" s="7" t="s">
        <v>16</v>
      </c>
      <c r="D1045" s="18">
        <v>360998</v>
      </c>
      <c r="E1045" s="7" t="s">
        <v>28</v>
      </c>
      <c r="F1045" s="7">
        <v>729</v>
      </c>
      <c r="G1045" s="19">
        <v>2319672</v>
      </c>
      <c r="H1045" s="7" t="s">
        <v>74</v>
      </c>
      <c r="I1045" s="7" t="s">
        <v>32</v>
      </c>
      <c r="J1045" s="7" t="s">
        <v>23</v>
      </c>
      <c r="K1045" s="20">
        <v>17126.98</v>
      </c>
      <c r="L1045">
        <v>23.4</v>
      </c>
      <c r="M1045" s="7">
        <v>7</v>
      </c>
      <c r="N1045" s="7">
        <v>9</v>
      </c>
      <c r="O1045" s="7">
        <v>0</v>
      </c>
      <c r="P1045" s="7">
        <v>175864</v>
      </c>
      <c r="Q1045" s="7">
        <v>557898</v>
      </c>
      <c r="R1045" s="8">
        <f>(Таблица2[[#This Row],[Кредитный рейтинг]]-MIN(F:F))/(MAX(F:F)-MIN(F:F))</f>
        <v>0.8666666666666667</v>
      </c>
      <c r="S1045">
        <f>(Таблица2[[#This Row],[Срок кредитной истории (лет)]]-MIN(L:L))/(MAX(L:L)-MIN(L:L))</f>
        <v>0.41447368421052627</v>
      </c>
      <c r="T1045" s="8">
        <f>(Таблица2[[#This Row],[Срок с последнего нарушения кредитного договора (мес.)]]-MIN(M:M))/(MAX(M:M)-MIN(M:M))</f>
        <v>8.5365853658536592E-2</v>
      </c>
      <c r="U1045">
        <f>(Таблица2[[#This Row],[Количество кредитных карт]]-MIN(N:N))/(MAX(N:N)-MIN(N:N))</f>
        <v>0.17073170731707318</v>
      </c>
      <c r="V1045" s="37">
        <f>(Таблица2[[#This Row],[Число нарушений кредитных договоров]]-MIN(O:O))/(MAX(O:O)-MIN(O:O))</f>
        <v>0</v>
      </c>
      <c r="W1045" s="37">
        <f>((Таблица2[[#This Row],[Размер кредита]]-AVERAGE(D:D)))/STDEV(D:D)</f>
        <v>0.26823412385658224</v>
      </c>
      <c r="X1045" s="37">
        <f>((Таблица2[[#This Row],[Годовой доход]]-AVERAGE(G:G)))/STDEV(G:G)</f>
        <v>1.1717249783001222</v>
      </c>
      <c r="Y1045" s="38">
        <f>(Таблица2[[#This Row],[Годовой доход]]-AVERAGE(G:G))/STDEV(G:G)</f>
        <v>1.1717249783001222</v>
      </c>
      <c r="Z1045" s="38">
        <f>(Таблица2[[#This Row],[Текущий баланс кредитов]]-AVERAGE(P:P))/STDEV(P:P)</f>
        <v>-0.32808030241096708</v>
      </c>
      <c r="AA1045" s="38">
        <f>(Таблица2[[#This Row],[Максимальный выданный кредит]]-AVERAGE(Q:Q))/STDEV(Q:Q)</f>
        <v>-3.7431218652566302E-2</v>
      </c>
    </row>
    <row r="1046" spans="1:27" x14ac:dyDescent="0.2">
      <c r="A1046" s="7">
        <v>1562</v>
      </c>
      <c r="B1046" s="7" t="s">
        <v>1361</v>
      </c>
      <c r="C1046" s="7" t="s">
        <v>16</v>
      </c>
      <c r="D1046" s="18">
        <v>768856</v>
      </c>
      <c r="E1046" s="7" t="s">
        <v>17</v>
      </c>
      <c r="F1046" s="7">
        <v>739</v>
      </c>
      <c r="G1046" s="19">
        <v>3737395</v>
      </c>
      <c r="H1046" s="7" t="s">
        <v>49</v>
      </c>
      <c r="I1046" s="7" t="s">
        <v>19</v>
      </c>
      <c r="J1046" s="7" t="s">
        <v>23</v>
      </c>
      <c r="K1046" s="20">
        <v>29026.87</v>
      </c>
      <c r="L1046">
        <v>19.7</v>
      </c>
      <c r="M1046" s="7">
        <v>43</v>
      </c>
      <c r="N1046" s="7">
        <v>10</v>
      </c>
      <c r="O1046" s="7">
        <v>0</v>
      </c>
      <c r="P1046" s="7">
        <v>130853</v>
      </c>
      <c r="Q1046" s="7">
        <v>470514</v>
      </c>
      <c r="R1046" s="8">
        <f>(Таблица2[[#This Row],[Кредитный рейтинг]]-MIN(F:F))/(MAX(F:F)-MIN(F:F))</f>
        <v>0.92727272727272725</v>
      </c>
      <c r="S1046">
        <f>(Таблица2[[#This Row],[Срок кредитной истории (лет)]]-MIN(L:L))/(MAX(L:L)-MIN(L:L))</f>
        <v>0.33333333333333331</v>
      </c>
      <c r="T1046" s="8">
        <f>(Таблица2[[#This Row],[Срок с последнего нарушения кредитного договора (мес.)]]-MIN(M:M))/(MAX(M:M)-MIN(M:M))</f>
        <v>0.52439024390243905</v>
      </c>
      <c r="U1046">
        <f>(Таблица2[[#This Row],[Количество кредитных карт]]-MIN(N:N))/(MAX(N:N)-MIN(N:N))</f>
        <v>0.1951219512195122</v>
      </c>
      <c r="V1046" s="37">
        <f>(Таблица2[[#This Row],[Число нарушений кредитных договоров]]-MIN(O:O))/(MAX(O:O)-MIN(O:O))</f>
        <v>0</v>
      </c>
      <c r="W1046" s="37">
        <f>((Таблица2[[#This Row],[Размер кредита]]-AVERAGE(D:D)))/STDEV(D:D)</f>
        <v>2.4484681823155579</v>
      </c>
      <c r="X1046" s="37">
        <f>((Таблица2[[#This Row],[Годовой доход]]-AVERAGE(G:G)))/STDEV(G:G)</f>
        <v>2.8903972154173805</v>
      </c>
      <c r="Y1046" s="38">
        <f>(Таблица2[[#This Row],[Годовой доход]]-AVERAGE(G:G))/STDEV(G:G)</f>
        <v>2.8903972154173805</v>
      </c>
      <c r="Z1046" s="38">
        <f>(Таблица2[[#This Row],[Текущий баланс кредитов]]-AVERAGE(P:P))/STDEV(P:P)</f>
        <v>-0.48118735264536183</v>
      </c>
      <c r="AA1046" s="38">
        <f>(Таблица2[[#This Row],[Максимальный выданный кредит]]-AVERAGE(Q:Q))/STDEV(Q:Q)</f>
        <v>-5.9268874244214786E-2</v>
      </c>
    </row>
    <row r="1047" spans="1:27" x14ac:dyDescent="0.2">
      <c r="A1047" s="8">
        <v>1564</v>
      </c>
      <c r="B1047" s="8" t="s">
        <v>1362</v>
      </c>
      <c r="C1047" s="8" t="s">
        <v>16</v>
      </c>
      <c r="D1047" s="21">
        <v>354530</v>
      </c>
      <c r="E1047" s="8" t="s">
        <v>28</v>
      </c>
      <c r="F1047" s="8">
        <v>724</v>
      </c>
      <c r="G1047" s="22">
        <v>822890</v>
      </c>
      <c r="H1047" s="8" t="s">
        <v>31</v>
      </c>
      <c r="I1047" s="8" t="s">
        <v>32</v>
      </c>
      <c r="J1047" s="8" t="s">
        <v>23</v>
      </c>
      <c r="K1047" s="23">
        <v>15730.86</v>
      </c>
      <c r="L1047">
        <v>11</v>
      </c>
      <c r="M1047" s="8"/>
      <c r="N1047" s="8">
        <v>15</v>
      </c>
      <c r="O1047" s="8">
        <v>0</v>
      </c>
      <c r="P1047" s="8">
        <v>262637</v>
      </c>
      <c r="Q1047" s="8">
        <v>1055912</v>
      </c>
      <c r="R1047" s="8">
        <f>(Таблица2[[#This Row],[Кредитный рейтинг]]-MIN(F:F))/(MAX(F:F)-MIN(F:F))</f>
        <v>0.83636363636363631</v>
      </c>
      <c r="S1047">
        <f>(Таблица2[[#This Row],[Срок кредитной истории (лет)]]-MIN(L:L))/(MAX(L:L)-MIN(L:L))</f>
        <v>0.14254385964912281</v>
      </c>
      <c r="T1047" s="8">
        <f>(Таблица2[[#This Row],[Срок с последнего нарушения кредитного договора (мес.)]]-MIN(M:M))/(MAX(M:M)-MIN(M:M))</f>
        <v>0</v>
      </c>
      <c r="U1047">
        <f>(Таблица2[[#This Row],[Количество кредитных карт]]-MIN(N:N))/(MAX(N:N)-MIN(N:N))</f>
        <v>0.31707317073170732</v>
      </c>
      <c r="V1047" s="37">
        <f>(Таблица2[[#This Row],[Число нарушений кредитных договоров]]-MIN(O:O))/(MAX(O:O)-MIN(O:O))</f>
        <v>0</v>
      </c>
      <c r="W1047" s="37">
        <f>((Таблица2[[#This Row],[Размер кредита]]-AVERAGE(D:D)))/STDEV(D:D)</f>
        <v>0.23365896806679104</v>
      </c>
      <c r="X1047" s="37">
        <f>((Таблица2[[#This Row],[Годовой доход]]-AVERAGE(G:G)))/STDEV(G:G)</f>
        <v>-0.64278862443951335</v>
      </c>
      <c r="Y1047" s="38">
        <f>(Таблица2[[#This Row],[Годовой доход]]-AVERAGE(G:G))/STDEV(G:G)</f>
        <v>-0.64278862443951335</v>
      </c>
      <c r="Z1047" s="38">
        <f>(Таблица2[[#This Row],[Текущий баланс кредитов]]-AVERAGE(P:P))/STDEV(P:P)</f>
        <v>-3.2917829460151975E-2</v>
      </c>
      <c r="AA1047" s="38">
        <f>(Таблица2[[#This Row],[Максимальный выданный кредит]]-AVERAGE(Q:Q))/STDEV(Q:Q)</f>
        <v>8.7024725362576383E-2</v>
      </c>
    </row>
    <row r="1048" spans="1:27" x14ac:dyDescent="0.2">
      <c r="A1048" s="8">
        <v>1565</v>
      </c>
      <c r="B1048" s="8" t="s">
        <v>1363</v>
      </c>
      <c r="C1048" s="8" t="s">
        <v>16</v>
      </c>
      <c r="D1048" s="21">
        <v>218350</v>
      </c>
      <c r="E1048" s="8" t="s">
        <v>28</v>
      </c>
      <c r="F1048" s="8">
        <v>676</v>
      </c>
      <c r="G1048" s="22">
        <v>1282310</v>
      </c>
      <c r="H1048" s="8" t="s">
        <v>31</v>
      </c>
      <c r="I1048" s="8" t="s">
        <v>32</v>
      </c>
      <c r="J1048" s="8" t="s">
        <v>23</v>
      </c>
      <c r="K1048" s="23">
        <v>7020.69</v>
      </c>
      <c r="L1048">
        <v>16.899999999999999</v>
      </c>
      <c r="M1048" s="8"/>
      <c r="N1048" s="8">
        <v>8</v>
      </c>
      <c r="O1048" s="8">
        <v>1</v>
      </c>
      <c r="P1048" s="8">
        <v>232617</v>
      </c>
      <c r="Q1048" s="8">
        <v>406252</v>
      </c>
      <c r="R1048" s="8">
        <f>(Таблица2[[#This Row],[Кредитный рейтинг]]-MIN(F:F))/(MAX(F:F)-MIN(F:F))</f>
        <v>0.54545454545454541</v>
      </c>
      <c r="S1048">
        <f>(Таблица2[[#This Row],[Срок кредитной истории (лет)]]-MIN(L:L))/(MAX(L:L)-MIN(L:L))</f>
        <v>0.27192982456140347</v>
      </c>
      <c r="T1048" s="8">
        <f>(Таблица2[[#This Row],[Срок с последнего нарушения кредитного договора (мес.)]]-MIN(M:M))/(MAX(M:M)-MIN(M:M))</f>
        <v>0</v>
      </c>
      <c r="U1048">
        <f>(Таблица2[[#This Row],[Количество кредитных карт]]-MIN(N:N))/(MAX(N:N)-MIN(N:N))</f>
        <v>0.14634146341463414</v>
      </c>
      <c r="V1048" s="37">
        <f>(Таблица2[[#This Row],[Число нарушений кредитных договоров]]-MIN(O:O))/(MAX(O:O)-MIN(O:O))</f>
        <v>0.14285714285714285</v>
      </c>
      <c r="W1048" s="37">
        <f>((Таблица2[[#This Row],[Размер кредита]]-AVERAGE(D:D)))/STDEV(D:D)</f>
        <v>-0.49430094465024105</v>
      </c>
      <c r="X1048" s="37">
        <f>((Таблица2[[#This Row],[Годовой доход]]-AVERAGE(G:G)))/STDEV(G:G)</f>
        <v>-8.5844567542354352E-2</v>
      </c>
      <c r="Y1048" s="38">
        <f>(Таблица2[[#This Row],[Годовой доход]]-AVERAGE(G:G))/STDEV(G:G)</f>
        <v>-8.5844567542354352E-2</v>
      </c>
      <c r="Z1048" s="38">
        <f>(Таблица2[[#This Row],[Текущий баланс кредитов]]-AVERAGE(P:P))/STDEV(P:P)</f>
        <v>-0.13503228255020844</v>
      </c>
      <c r="AA1048" s="38">
        <f>(Таблица2[[#This Row],[Максимальный выданный кредит]]-AVERAGE(Q:Q))/STDEV(Q:Q)</f>
        <v>-7.5328237784800189E-2</v>
      </c>
    </row>
    <row r="1049" spans="1:27" x14ac:dyDescent="0.2">
      <c r="A1049" s="8">
        <v>1567</v>
      </c>
      <c r="B1049" s="8" t="s">
        <v>1364</v>
      </c>
      <c r="C1049" s="8" t="s">
        <v>16</v>
      </c>
      <c r="D1049" s="21">
        <v>112904</v>
      </c>
      <c r="E1049" s="8" t="s">
        <v>17</v>
      </c>
      <c r="F1049" s="8">
        <v>749</v>
      </c>
      <c r="G1049" s="22">
        <v>1337353</v>
      </c>
      <c r="H1049" s="8" t="s">
        <v>31</v>
      </c>
      <c r="I1049" s="8" t="s">
        <v>19</v>
      </c>
      <c r="J1049" s="8" t="s">
        <v>23</v>
      </c>
      <c r="K1049" s="23">
        <v>12259.18</v>
      </c>
      <c r="L1049">
        <v>11.5</v>
      </c>
      <c r="M1049" s="8"/>
      <c r="N1049" s="8">
        <v>5</v>
      </c>
      <c r="O1049" s="8">
        <v>0</v>
      </c>
      <c r="P1049" s="8">
        <v>67735</v>
      </c>
      <c r="Q1049" s="8">
        <v>122540</v>
      </c>
      <c r="R1049" s="8">
        <f>(Таблица2[[#This Row],[Кредитный рейтинг]]-MIN(F:F))/(MAX(F:F)-MIN(F:F))</f>
        <v>0.98787878787878791</v>
      </c>
      <c r="S1049">
        <f>(Таблица2[[#This Row],[Срок кредитной истории (лет)]]-MIN(L:L))/(MAX(L:L)-MIN(L:L))</f>
        <v>0.15350877192982457</v>
      </c>
      <c r="T1049" s="8">
        <f>(Таблица2[[#This Row],[Срок с последнего нарушения кредитного договора (мес.)]]-MIN(M:M))/(MAX(M:M)-MIN(M:M))</f>
        <v>0</v>
      </c>
      <c r="U1049">
        <f>(Таблица2[[#This Row],[Количество кредитных карт]]-MIN(N:N))/(MAX(N:N)-MIN(N:N))</f>
        <v>7.3170731707317069E-2</v>
      </c>
      <c r="V1049" s="37">
        <f>(Таблица2[[#This Row],[Число нарушений кредитных договоров]]-MIN(O:O))/(MAX(O:O)-MIN(O:O))</f>
        <v>0</v>
      </c>
      <c r="W1049" s="37">
        <f>((Таблица2[[#This Row],[Размер кредита]]-AVERAGE(D:D)))/STDEV(D:D)</f>
        <v>-1.0579700660804083</v>
      </c>
      <c r="X1049" s="37">
        <f>((Таблица2[[#This Row],[Годовой доход]]-AVERAGE(G:G)))/STDEV(G:G)</f>
        <v>-1.9117233678372987E-2</v>
      </c>
      <c r="Y1049" s="38">
        <f>(Таблица2[[#This Row],[Годовой доход]]-AVERAGE(G:G))/STDEV(G:G)</f>
        <v>-1.9117233678372987E-2</v>
      </c>
      <c r="Z1049" s="38">
        <f>(Таблица2[[#This Row],[Текущий баланс кредитов]]-AVERAGE(P:P))/STDEV(P:P)</f>
        <v>-0.69588622173724002</v>
      </c>
      <c r="AA1049" s="38">
        <f>(Таблица2[[#This Row],[Максимальный выданный кредит]]-AVERAGE(Q:Q))/STDEV(Q:Q)</f>
        <v>-0.1462291457681584</v>
      </c>
    </row>
    <row r="1050" spans="1:27" x14ac:dyDescent="0.2">
      <c r="A1050" s="7">
        <v>1569</v>
      </c>
      <c r="B1050" s="7" t="s">
        <v>1365</v>
      </c>
      <c r="C1050" s="7" t="s">
        <v>16</v>
      </c>
      <c r="D1050" s="18">
        <v>244310</v>
      </c>
      <c r="E1050" s="7" t="s">
        <v>17</v>
      </c>
      <c r="F1050" s="7">
        <v>743</v>
      </c>
      <c r="G1050" s="19">
        <v>1216361</v>
      </c>
      <c r="H1050" s="7" t="s">
        <v>79</v>
      </c>
      <c r="I1050" s="7" t="s">
        <v>32</v>
      </c>
      <c r="J1050" s="7" t="s">
        <v>23</v>
      </c>
      <c r="K1050" s="20">
        <v>24732.49</v>
      </c>
      <c r="L1050">
        <v>28</v>
      </c>
      <c r="M1050" s="7">
        <v>44</v>
      </c>
      <c r="N1050" s="7">
        <v>19</v>
      </c>
      <c r="O1050" s="7">
        <v>0</v>
      </c>
      <c r="P1050" s="7">
        <v>334267</v>
      </c>
      <c r="Q1050" s="7">
        <v>716760</v>
      </c>
      <c r="R1050" s="8">
        <f>(Таблица2[[#This Row],[Кредитный рейтинг]]-MIN(F:F))/(MAX(F:F)-MIN(F:F))</f>
        <v>0.95151515151515154</v>
      </c>
      <c r="S1050">
        <f>(Таблица2[[#This Row],[Срок кредитной истории (лет)]]-MIN(L:L))/(MAX(L:L)-MIN(L:L))</f>
        <v>0.51535087719298245</v>
      </c>
      <c r="T1050" s="8">
        <f>(Таблица2[[#This Row],[Срок с последнего нарушения кредитного договора (мес.)]]-MIN(M:M))/(MAX(M:M)-MIN(M:M))</f>
        <v>0.53658536585365857</v>
      </c>
      <c r="U1050">
        <f>(Таблица2[[#This Row],[Количество кредитных карт]]-MIN(N:N))/(MAX(N:N)-MIN(N:N))</f>
        <v>0.41463414634146339</v>
      </c>
      <c r="V1050" s="37">
        <f>(Таблица2[[#This Row],[Число нарушений кредитных договоров]]-MIN(O:O))/(MAX(O:O)-MIN(O:O))</f>
        <v>0</v>
      </c>
      <c r="W1050" s="37">
        <f>((Таблица2[[#This Row],[Размер кредита]]-AVERAGE(D:D)))/STDEV(D:D)</f>
        <v>-0.35552991120822203</v>
      </c>
      <c r="X1050" s="37">
        <f>((Таблица2[[#This Row],[Годовой доход]]-AVERAGE(G:G)))/STDEV(G:G)</f>
        <v>-0.16579298861307556</v>
      </c>
      <c r="Y1050" s="38">
        <f>(Таблица2[[#This Row],[Годовой доход]]-AVERAGE(G:G))/STDEV(G:G)</f>
        <v>-0.16579298861307556</v>
      </c>
      <c r="Z1050" s="38">
        <f>(Таблица2[[#This Row],[Текущий баланс кредитов]]-AVERAGE(P:P))/STDEV(P:P)</f>
        <v>0.21073501114080553</v>
      </c>
      <c r="AA1050" s="38">
        <f>(Таблица2[[#This Row],[Максимальный выданный кредит]]-AVERAGE(Q:Q))/STDEV(Q:Q)</f>
        <v>2.2691114147281822E-3</v>
      </c>
    </row>
    <row r="1051" spans="1:27" x14ac:dyDescent="0.2">
      <c r="A1051" s="8">
        <v>1570</v>
      </c>
      <c r="B1051" s="8" t="s">
        <v>1367</v>
      </c>
      <c r="C1051" s="8" t="s">
        <v>16</v>
      </c>
      <c r="D1051" s="21">
        <v>118184</v>
      </c>
      <c r="E1051" s="8" t="s">
        <v>17</v>
      </c>
      <c r="F1051" s="8">
        <v>704</v>
      </c>
      <c r="G1051" s="22">
        <v>286330</v>
      </c>
      <c r="H1051" s="8" t="s">
        <v>37</v>
      </c>
      <c r="I1051" s="8" t="s">
        <v>32</v>
      </c>
      <c r="J1051" s="8" t="s">
        <v>23</v>
      </c>
      <c r="K1051" s="23">
        <v>7349.01</v>
      </c>
      <c r="L1051">
        <v>13</v>
      </c>
      <c r="M1051" s="8">
        <v>38</v>
      </c>
      <c r="N1051" s="8">
        <v>6</v>
      </c>
      <c r="O1051" s="8">
        <v>0</v>
      </c>
      <c r="P1051" s="8">
        <v>164483</v>
      </c>
      <c r="Q1051" s="8">
        <v>278454</v>
      </c>
      <c r="R1051" s="8">
        <f>(Таблица2[[#This Row],[Кредитный рейтинг]]-MIN(F:F))/(MAX(F:F)-MIN(F:F))</f>
        <v>0.7151515151515152</v>
      </c>
      <c r="S1051">
        <f>(Таблица2[[#This Row],[Срок кредитной истории (лет)]]-MIN(L:L))/(MAX(L:L)-MIN(L:L))</f>
        <v>0.18640350877192982</v>
      </c>
      <c r="T1051" s="8">
        <f>(Таблица2[[#This Row],[Срок с последнего нарушения кредитного договора (мес.)]]-MIN(M:M))/(MAX(M:M)-MIN(M:M))</f>
        <v>0.46341463414634149</v>
      </c>
      <c r="U1051">
        <f>(Таблица2[[#This Row],[Количество кредитных карт]]-MIN(N:N))/(MAX(N:N)-MIN(N:N))</f>
        <v>9.7560975609756101E-2</v>
      </c>
      <c r="V1051" s="37">
        <f>(Таблица2[[#This Row],[Число нарушений кредитных договоров]]-MIN(O:O))/(MAX(O:O)-MIN(O:O))</f>
        <v>0</v>
      </c>
      <c r="W1051" s="37">
        <f>((Таблица2[[#This Row],[Размер кредита]]-AVERAGE(D:D)))/STDEV(D:D)</f>
        <v>-1.0297454491091502</v>
      </c>
      <c r="X1051" s="37">
        <f>((Таблица2[[#This Row],[Годовой доход]]-AVERAGE(G:G)))/STDEV(G:G)</f>
        <v>-1.2932476884087345</v>
      </c>
      <c r="Y1051" s="38">
        <f>(Таблица2[[#This Row],[Годовой доход]]-AVERAGE(G:G))/STDEV(G:G)</f>
        <v>-1.2932476884087345</v>
      </c>
      <c r="Z1051" s="38">
        <f>(Таблица2[[#This Row],[Текущий баланс кредитов]]-AVERAGE(P:P))/STDEV(P:P)</f>
        <v>-0.36679331342422267</v>
      </c>
      <c r="AA1051" s="38">
        <f>(Таблица2[[#This Row],[Максимальный выданный кредит]]-AVERAGE(Q:Q))/STDEV(Q:Q)</f>
        <v>-0.10726553419262649</v>
      </c>
    </row>
    <row r="1052" spans="1:27" x14ac:dyDescent="0.2">
      <c r="A1052" s="7">
        <v>1571</v>
      </c>
      <c r="B1052" s="7" t="s">
        <v>1368</v>
      </c>
      <c r="C1052" s="7" t="s">
        <v>16</v>
      </c>
      <c r="D1052" s="18">
        <v>68244</v>
      </c>
      <c r="E1052" s="7" t="s">
        <v>17</v>
      </c>
      <c r="F1052" s="7">
        <v>740</v>
      </c>
      <c r="G1052" s="19">
        <v>1871310</v>
      </c>
      <c r="H1052" s="7" t="s">
        <v>55</v>
      </c>
      <c r="I1052" s="7" t="s">
        <v>25</v>
      </c>
      <c r="J1052" s="7" t="s">
        <v>23</v>
      </c>
      <c r="K1052" s="20">
        <v>2744.74</v>
      </c>
      <c r="L1052">
        <v>20.7</v>
      </c>
      <c r="M1052" s="7">
        <v>14</v>
      </c>
      <c r="N1052" s="7">
        <v>6</v>
      </c>
      <c r="O1052" s="7">
        <v>1</v>
      </c>
      <c r="P1052" s="7">
        <v>64125</v>
      </c>
      <c r="Q1052" s="7">
        <v>160380</v>
      </c>
      <c r="R1052" s="8">
        <f>(Таблица2[[#This Row],[Кредитный рейтинг]]-MIN(F:F))/(MAX(F:F)-MIN(F:F))</f>
        <v>0.93333333333333335</v>
      </c>
      <c r="S1052">
        <f>(Таблица2[[#This Row],[Срок кредитной истории (лет)]]-MIN(L:L))/(MAX(L:L)-MIN(L:L))</f>
        <v>0.35526315789473684</v>
      </c>
      <c r="T1052" s="8">
        <f>(Таблица2[[#This Row],[Срок с последнего нарушения кредитного договора (мес.)]]-MIN(M:M))/(MAX(M:M)-MIN(M:M))</f>
        <v>0.17073170731707318</v>
      </c>
      <c r="U1052">
        <f>(Таблица2[[#This Row],[Количество кредитных карт]]-MIN(N:N))/(MAX(N:N)-MIN(N:N))</f>
        <v>9.7560975609756101E-2</v>
      </c>
      <c r="V1052" s="37">
        <f>(Таблица2[[#This Row],[Число нарушений кредитных договоров]]-MIN(O:O))/(MAX(O:O)-MIN(O:O))</f>
        <v>0.14285714285714285</v>
      </c>
      <c r="W1052" s="37">
        <f>((Таблица2[[#This Row],[Размер кредита]]-AVERAGE(D:D)))/STDEV(D:D)</f>
        <v>-1.2967032846289663</v>
      </c>
      <c r="X1052" s="37">
        <f>((Таблица2[[#This Row],[Годовой доход]]-AVERAGE(G:G)))/STDEV(G:G)</f>
        <v>0.62818627463349042</v>
      </c>
      <c r="Y1052" s="38">
        <f>(Таблица2[[#This Row],[Годовой доход]]-AVERAGE(G:G))/STDEV(G:G)</f>
        <v>0.62818627463349042</v>
      </c>
      <c r="Z1052" s="38">
        <f>(Таблица2[[#This Row],[Текущий баланс кредитов]]-AVERAGE(P:P))/STDEV(P:P)</f>
        <v>-0.70816580786832273</v>
      </c>
      <c r="AA1052" s="38">
        <f>(Таблица2[[#This Row],[Максимальный выданный кредит]]-AVERAGE(Q:Q))/STDEV(Q:Q)</f>
        <v>-0.13677275915747478</v>
      </c>
    </row>
    <row r="1053" spans="1:27" x14ac:dyDescent="0.2">
      <c r="A1053" s="7">
        <v>1573</v>
      </c>
      <c r="B1053" s="7" t="s">
        <v>1369</v>
      </c>
      <c r="C1053" s="7" t="s">
        <v>16</v>
      </c>
      <c r="D1053" s="18">
        <v>422092</v>
      </c>
      <c r="E1053" s="7" t="s">
        <v>17</v>
      </c>
      <c r="F1053" s="7">
        <v>723</v>
      </c>
      <c r="G1053" s="19">
        <v>1013384</v>
      </c>
      <c r="H1053" s="7" t="s">
        <v>22</v>
      </c>
      <c r="I1053" s="7" t="s">
        <v>32</v>
      </c>
      <c r="J1053" s="7" t="s">
        <v>23</v>
      </c>
      <c r="K1053" s="20">
        <v>11653.84</v>
      </c>
      <c r="L1053">
        <v>29</v>
      </c>
      <c r="M1053" s="7">
        <v>65</v>
      </c>
      <c r="N1053" s="7">
        <v>9</v>
      </c>
      <c r="O1053" s="7">
        <v>0</v>
      </c>
      <c r="P1053" s="7">
        <v>412680</v>
      </c>
      <c r="Q1053" s="7">
        <v>651882</v>
      </c>
      <c r="R1053" s="8">
        <f>(Таблица2[[#This Row],[Кредитный рейтинг]]-MIN(F:F))/(MAX(F:F)-MIN(F:F))</f>
        <v>0.83030303030303032</v>
      </c>
      <c r="S1053">
        <f>(Таблица2[[#This Row],[Срок кредитной истории (лет)]]-MIN(L:L))/(MAX(L:L)-MIN(L:L))</f>
        <v>0.53728070175438591</v>
      </c>
      <c r="T1053" s="8">
        <f>(Таблица2[[#This Row],[Срок с последнего нарушения кредитного договора (мес.)]]-MIN(M:M))/(MAX(M:M)-MIN(M:M))</f>
        <v>0.79268292682926833</v>
      </c>
      <c r="U1053">
        <f>(Таблица2[[#This Row],[Количество кредитных карт]]-MIN(N:N))/(MAX(N:N)-MIN(N:N))</f>
        <v>0.17073170731707318</v>
      </c>
      <c r="V1053" s="37">
        <f>(Таблица2[[#This Row],[Число нарушений кредитных договоров]]-MIN(O:O))/(MAX(O:O)-MIN(O:O))</f>
        <v>0</v>
      </c>
      <c r="W1053" s="37">
        <f>((Таблица2[[#This Row],[Размер кредита]]-AVERAGE(D:D)))/STDEV(D:D)</f>
        <v>0.59481646272818134</v>
      </c>
      <c r="X1053" s="37">
        <f>((Таблица2[[#This Row],[Годовой доход]]-AVERAGE(G:G)))/STDEV(G:G)</f>
        <v>-0.41185723012806102</v>
      </c>
      <c r="Y1053" s="38">
        <f>(Таблица2[[#This Row],[Годовой доход]]-AVERAGE(G:G))/STDEV(G:G)</f>
        <v>-0.41185723012806102</v>
      </c>
      <c r="Z1053" s="38">
        <f>(Таблица2[[#This Row],[Текущий баланс кредитов]]-AVERAGE(P:P))/STDEV(P:P)</f>
        <v>0.47746054778806057</v>
      </c>
      <c r="AA1053" s="38">
        <f>(Таблица2[[#This Row],[Максимальный выданный кредит]]-AVERAGE(Q:Q))/STDEV(Q:Q)</f>
        <v>-1.3944193303240444E-2</v>
      </c>
    </row>
    <row r="1054" spans="1:27" x14ac:dyDescent="0.2">
      <c r="A1054" s="8">
        <v>1575</v>
      </c>
      <c r="B1054" s="8" t="s">
        <v>1370</v>
      </c>
      <c r="C1054" s="8" t="s">
        <v>16</v>
      </c>
      <c r="D1054" s="21">
        <v>343486</v>
      </c>
      <c r="E1054" s="8" t="s">
        <v>17</v>
      </c>
      <c r="F1054" s="8">
        <v>751</v>
      </c>
      <c r="G1054" s="22">
        <v>6489070</v>
      </c>
      <c r="H1054" s="8" t="s">
        <v>31</v>
      </c>
      <c r="I1054" s="8" t="s">
        <v>19</v>
      </c>
      <c r="J1054" s="8" t="s">
        <v>78</v>
      </c>
      <c r="K1054" s="23">
        <v>3785.37</v>
      </c>
      <c r="L1054">
        <v>15.4</v>
      </c>
      <c r="M1054" s="8"/>
      <c r="N1054" s="8">
        <v>11</v>
      </c>
      <c r="O1054" s="8">
        <v>0</v>
      </c>
      <c r="P1054" s="8">
        <v>38019</v>
      </c>
      <c r="Q1054" s="8">
        <v>285912</v>
      </c>
      <c r="R1054" s="8">
        <f>(Таблица2[[#This Row],[Кредитный рейтинг]]-MIN(F:F))/(MAX(F:F)-MIN(F:F))</f>
        <v>1</v>
      </c>
      <c r="S1054">
        <f>(Таблица2[[#This Row],[Срок кредитной истории (лет)]]-MIN(L:L))/(MAX(L:L)-MIN(L:L))</f>
        <v>0.23903508771929824</v>
      </c>
      <c r="T1054" s="8">
        <f>(Таблица2[[#This Row],[Срок с последнего нарушения кредитного договора (мес.)]]-MIN(M:M))/(MAX(M:M)-MIN(M:M))</f>
        <v>0</v>
      </c>
      <c r="U1054">
        <f>(Таблица2[[#This Row],[Количество кредитных карт]]-MIN(N:N))/(MAX(N:N)-MIN(N:N))</f>
        <v>0.21951219512195122</v>
      </c>
      <c r="V1054" s="37">
        <f>(Таблица2[[#This Row],[Число нарушений кредитных договоров]]-MIN(O:O))/(MAX(O:O)-MIN(O:O))</f>
        <v>0</v>
      </c>
      <c r="W1054" s="37">
        <f>((Таблица2[[#This Row],[Размер кредита]]-AVERAGE(D:D)))/STDEV(D:D)</f>
        <v>0.17462247756857616</v>
      </c>
      <c r="X1054" s="37">
        <f>((Таблица2[[#This Row],[Годовой доход]]-AVERAGE(G:G)))/STDEV(G:G)</f>
        <v>6.2261880772921137</v>
      </c>
      <c r="Y1054" s="38">
        <f>(Таблица2[[#This Row],[Годовой доход]]-AVERAGE(G:G))/STDEV(G:G)</f>
        <v>6.2261880772921137</v>
      </c>
      <c r="Z1054" s="38">
        <f>(Таблица2[[#This Row],[Текущий баланс кредитов]]-AVERAGE(P:P))/STDEV(P:P)</f>
        <v>-0.796966604416258</v>
      </c>
      <c r="AA1054" s="38">
        <f>(Таблица2[[#This Row],[Максимальный выданный кредит]]-AVERAGE(Q:Q))/STDEV(Q:Q)</f>
        <v>-0.10540174636645105</v>
      </c>
    </row>
    <row r="1055" spans="1:27" x14ac:dyDescent="0.2">
      <c r="A1055" s="7">
        <v>1576</v>
      </c>
      <c r="B1055" s="7" t="s">
        <v>1371</v>
      </c>
      <c r="C1055" s="7" t="s">
        <v>34</v>
      </c>
      <c r="D1055" s="18">
        <v>132814</v>
      </c>
      <c r="E1055" s="7" t="s">
        <v>17</v>
      </c>
      <c r="F1055" s="7">
        <v>717</v>
      </c>
      <c r="G1055" s="19">
        <v>1022523</v>
      </c>
      <c r="H1055" s="7" t="s">
        <v>22</v>
      </c>
      <c r="I1055" s="7" t="s">
        <v>19</v>
      </c>
      <c r="J1055" s="7" t="s">
        <v>20</v>
      </c>
      <c r="K1055" s="20">
        <v>26074.27</v>
      </c>
      <c r="L1055">
        <v>14.9</v>
      </c>
      <c r="M1055" s="7">
        <v>25</v>
      </c>
      <c r="N1055" s="7">
        <v>12</v>
      </c>
      <c r="O1055" s="7">
        <v>0</v>
      </c>
      <c r="P1055" s="7">
        <v>94411</v>
      </c>
      <c r="Q1055" s="7">
        <v>153098</v>
      </c>
      <c r="R1055" s="8">
        <f>(Таблица2[[#This Row],[Кредитный рейтинг]]-MIN(F:F))/(MAX(F:F)-MIN(F:F))</f>
        <v>0.79393939393939394</v>
      </c>
      <c r="S1055">
        <f>(Таблица2[[#This Row],[Срок кредитной истории (лет)]]-MIN(L:L))/(MAX(L:L)-MIN(L:L))</f>
        <v>0.22807017543859648</v>
      </c>
      <c r="T1055" s="8">
        <f>(Таблица2[[#This Row],[Срок с последнего нарушения кредитного договора (мес.)]]-MIN(M:M))/(MAX(M:M)-MIN(M:M))</f>
        <v>0.3048780487804878</v>
      </c>
      <c r="U1055">
        <f>(Таблица2[[#This Row],[Количество кредитных карт]]-MIN(N:N))/(MAX(N:N)-MIN(N:N))</f>
        <v>0.24390243902439024</v>
      </c>
      <c r="V1055" s="37">
        <f>(Таблица2[[#This Row],[Число нарушений кредитных договоров]]-MIN(O:O))/(MAX(O:O)-MIN(O:O))</f>
        <v>0</v>
      </c>
      <c r="W1055" s="37">
        <f>((Таблица2[[#This Row],[Размер кредита]]-AVERAGE(D:D)))/STDEV(D:D)</f>
        <v>-0.95153973958462246</v>
      </c>
      <c r="X1055" s="37">
        <f>((Таблица2[[#This Row],[Годовой доход]]-AVERAGE(G:G)))/STDEV(G:G)</f>
        <v>-0.40077823544784874</v>
      </c>
      <c r="Y1055" s="38">
        <f>(Таблица2[[#This Row],[Годовой доход]]-AVERAGE(G:G))/STDEV(G:G)</f>
        <v>-0.40077823544784874</v>
      </c>
      <c r="Z1055" s="38">
        <f>(Таблица2[[#This Row],[Текущий баланс кредитов]]-AVERAGE(P:P))/STDEV(P:P)</f>
        <v>-0.60514654316860761</v>
      </c>
      <c r="AA1055" s="38">
        <f>(Таблица2[[#This Row],[Максимальный выданный кредит]]-AVERAGE(Q:Q))/STDEV(Q:Q)</f>
        <v>-0.13859256379011214</v>
      </c>
    </row>
    <row r="1056" spans="1:27" x14ac:dyDescent="0.2">
      <c r="A1056" s="8">
        <v>1577</v>
      </c>
      <c r="B1056" s="8" t="s">
        <v>1372</v>
      </c>
      <c r="C1056" s="8" t="s">
        <v>16</v>
      </c>
      <c r="D1056" s="21">
        <v>218416</v>
      </c>
      <c r="E1056" s="8" t="s">
        <v>17</v>
      </c>
      <c r="F1056" s="8">
        <v>716</v>
      </c>
      <c r="G1056" s="22">
        <v>867711</v>
      </c>
      <c r="H1056" s="8" t="s">
        <v>49</v>
      </c>
      <c r="I1056" s="8" t="s">
        <v>19</v>
      </c>
      <c r="J1056" s="8" t="s">
        <v>23</v>
      </c>
      <c r="K1056" s="23">
        <v>12798.59</v>
      </c>
      <c r="L1056">
        <v>12.4</v>
      </c>
      <c r="M1056" s="8">
        <v>31</v>
      </c>
      <c r="N1056" s="8">
        <v>12</v>
      </c>
      <c r="O1056" s="8">
        <v>0</v>
      </c>
      <c r="P1056" s="8">
        <v>93138</v>
      </c>
      <c r="Q1056" s="8">
        <v>194326</v>
      </c>
      <c r="R1056" s="8">
        <f>(Таблица2[[#This Row],[Кредитный рейтинг]]-MIN(F:F))/(MAX(F:F)-MIN(F:F))</f>
        <v>0.78787878787878785</v>
      </c>
      <c r="S1056">
        <f>(Таблица2[[#This Row],[Срок кредитной истории (лет)]]-MIN(L:L))/(MAX(L:L)-MIN(L:L))</f>
        <v>0.17324561403508773</v>
      </c>
      <c r="T1056" s="8">
        <f>(Таблица2[[#This Row],[Срок с последнего нарушения кредитного договора (мес.)]]-MIN(M:M))/(MAX(M:M)-MIN(M:M))</f>
        <v>0.37804878048780488</v>
      </c>
      <c r="U1056">
        <f>(Таблица2[[#This Row],[Количество кредитных карт]]-MIN(N:N))/(MAX(N:N)-MIN(N:N))</f>
        <v>0.24390243902439024</v>
      </c>
      <c r="V1056" s="37">
        <f>(Таблица2[[#This Row],[Число нарушений кредитных договоров]]-MIN(O:O))/(MAX(O:O)-MIN(O:O))</f>
        <v>0</v>
      </c>
      <c r="W1056" s="37">
        <f>((Таблица2[[#This Row],[Размер кредита]]-AVERAGE(D:D)))/STDEV(D:D)</f>
        <v>-0.49394813693810036</v>
      </c>
      <c r="X1056" s="37">
        <f>((Таблица2[[#This Row],[Годовой доход]]-AVERAGE(G:G)))/STDEV(G:G)</f>
        <v>-0.58845318067522889</v>
      </c>
      <c r="Y1056" s="38">
        <f>(Таблица2[[#This Row],[Годовой доход]]-AVERAGE(G:G))/STDEV(G:G)</f>
        <v>-0.58845318067522889</v>
      </c>
      <c r="Z1056" s="38">
        <f>(Таблица2[[#This Row],[Текущий баланс кредитов]]-AVERAGE(P:P))/STDEV(P:P)</f>
        <v>-0.60947671301483153</v>
      </c>
      <c r="AA1056" s="38">
        <f>(Таблица2[[#This Row],[Максимальный выданный кредит]]-AVERAGE(Q:Q))/STDEV(Q:Q)</f>
        <v>-0.12828950070382081</v>
      </c>
    </row>
    <row r="1057" spans="1:27" x14ac:dyDescent="0.2">
      <c r="A1057" s="7">
        <v>1578</v>
      </c>
      <c r="B1057" s="7" t="s">
        <v>1373</v>
      </c>
      <c r="C1057" s="7" t="s">
        <v>16</v>
      </c>
      <c r="D1057" s="18">
        <v>436788</v>
      </c>
      <c r="E1057" s="7" t="s">
        <v>28</v>
      </c>
      <c r="F1057" s="7">
        <v>720</v>
      </c>
      <c r="G1057" s="19">
        <v>980780</v>
      </c>
      <c r="H1057" s="7" t="s">
        <v>74</v>
      </c>
      <c r="I1057" s="7" t="s">
        <v>32</v>
      </c>
      <c r="J1057" s="7" t="s">
        <v>23</v>
      </c>
      <c r="K1057" s="20">
        <v>7691.01</v>
      </c>
      <c r="L1057">
        <v>18</v>
      </c>
      <c r="M1057" s="7">
        <v>29</v>
      </c>
      <c r="N1057" s="7">
        <v>6</v>
      </c>
      <c r="O1057" s="7">
        <v>0</v>
      </c>
      <c r="P1057" s="7">
        <v>343748</v>
      </c>
      <c r="Q1057" s="7">
        <v>510928</v>
      </c>
      <c r="R1057" s="8">
        <f>(Таблица2[[#This Row],[Кредитный рейтинг]]-MIN(F:F))/(MAX(F:F)-MIN(F:F))</f>
        <v>0.81212121212121213</v>
      </c>
      <c r="S1057">
        <f>(Таблица2[[#This Row],[Срок кредитной истории (лет)]]-MIN(L:L))/(MAX(L:L)-MIN(L:L))</f>
        <v>0.29605263157894735</v>
      </c>
      <c r="T1057" s="8">
        <f>(Таблица2[[#This Row],[Срок с последнего нарушения кредитного договора (мес.)]]-MIN(M:M))/(MAX(M:M)-MIN(M:M))</f>
        <v>0.35365853658536583</v>
      </c>
      <c r="U1057">
        <f>(Таблица2[[#This Row],[Количество кредитных карт]]-MIN(N:N))/(MAX(N:N)-MIN(N:N))</f>
        <v>9.7560975609756101E-2</v>
      </c>
      <c r="V1057" s="37">
        <f>(Таблица2[[#This Row],[Число нарушений кредитных договоров]]-MIN(O:O))/(MAX(O:O)-MIN(O:O))</f>
        <v>0</v>
      </c>
      <c r="W1057" s="37">
        <f>((Таблица2[[#This Row],[Размер кредита]]-AVERAGE(D:D)))/STDEV(D:D)</f>
        <v>0.67337497996484974</v>
      </c>
      <c r="X1057" s="37">
        <f>((Таблица2[[#This Row],[Годовой доход]]-AVERAGE(G:G)))/STDEV(G:G)</f>
        <v>-0.45138229223044007</v>
      </c>
      <c r="Y1057" s="38">
        <f>(Таблица2[[#This Row],[Годовой доход]]-AVERAGE(G:G))/STDEV(G:G)</f>
        <v>-0.45138229223044007</v>
      </c>
      <c r="Z1057" s="38">
        <f>(Таблица2[[#This Row],[Текущий баланс кредитов]]-AVERAGE(P:P))/STDEV(P:P)</f>
        <v>0.24298508208507019</v>
      </c>
      <c r="AA1057" s="38">
        <f>(Таблица2[[#This Row],[Максимальный выданный кредит]]-AVERAGE(Q:Q))/STDEV(Q:Q)</f>
        <v>-4.9169233428036981E-2</v>
      </c>
    </row>
    <row r="1058" spans="1:27" x14ac:dyDescent="0.2">
      <c r="A1058" s="7">
        <v>1580</v>
      </c>
      <c r="B1058" s="7" t="s">
        <v>1374</v>
      </c>
      <c r="C1058" s="7" t="s">
        <v>16</v>
      </c>
      <c r="D1058" s="18">
        <v>43890</v>
      </c>
      <c r="E1058" s="7" t="s">
        <v>17</v>
      </c>
      <c r="F1058" s="7">
        <v>749</v>
      </c>
      <c r="G1058" s="19">
        <v>1326808</v>
      </c>
      <c r="H1058" s="7" t="s">
        <v>74</v>
      </c>
      <c r="I1058" s="7" t="s">
        <v>19</v>
      </c>
      <c r="J1058" s="7" t="s">
        <v>78</v>
      </c>
      <c r="K1058" s="20">
        <v>6269.24</v>
      </c>
      <c r="L1058">
        <v>33.5</v>
      </c>
      <c r="M1058" s="7"/>
      <c r="N1058" s="7">
        <v>19</v>
      </c>
      <c r="O1058" s="7">
        <v>0</v>
      </c>
      <c r="P1058" s="7">
        <v>92625</v>
      </c>
      <c r="Q1058" s="7">
        <v>957638</v>
      </c>
      <c r="R1058" s="8">
        <f>(Таблица2[[#This Row],[Кредитный рейтинг]]-MIN(F:F))/(MAX(F:F)-MIN(F:F))</f>
        <v>0.98787878787878791</v>
      </c>
      <c r="S1058">
        <f>(Таблица2[[#This Row],[Срок кредитной истории (лет)]]-MIN(L:L))/(MAX(L:L)-MIN(L:L))</f>
        <v>0.63596491228070173</v>
      </c>
      <c r="T1058" s="8">
        <f>(Таблица2[[#This Row],[Срок с последнего нарушения кредитного договора (мес.)]]-MIN(M:M))/(MAX(M:M)-MIN(M:M))</f>
        <v>0</v>
      </c>
      <c r="U1058">
        <f>(Таблица2[[#This Row],[Количество кредитных карт]]-MIN(N:N))/(MAX(N:N)-MIN(N:N))</f>
        <v>0.41463414634146339</v>
      </c>
      <c r="V1058" s="37">
        <f>(Таблица2[[#This Row],[Число нарушений кредитных договоров]]-MIN(O:O))/(MAX(O:O)-MIN(O:O))</f>
        <v>0</v>
      </c>
      <c r="W1058" s="37">
        <f>((Таблица2[[#This Row],[Размер кредита]]-AVERAGE(D:D)))/STDEV(D:D)</f>
        <v>-1.4268893304088945</v>
      </c>
      <c r="X1058" s="37">
        <f>((Таблица2[[#This Row],[Годовой доход]]-AVERAGE(G:G)))/STDEV(G:G)</f>
        <v>-3.1900689078617955E-2</v>
      </c>
      <c r="Y1058" s="38">
        <f>(Таблица2[[#This Row],[Годовой доход]]-AVERAGE(G:G))/STDEV(G:G)</f>
        <v>-3.1900689078617955E-2</v>
      </c>
      <c r="Z1058" s="38">
        <f>(Таблица2[[#This Row],[Текущий баланс кредитов]]-AVERAGE(P:P))/STDEV(P:P)</f>
        <v>-0.611221706833459</v>
      </c>
      <c r="AA1058" s="38">
        <f>(Таблица2[[#This Row],[Максимальный выданный кредит]]-AVERAGE(Q:Q))/STDEV(Q:Q)</f>
        <v>6.2465609670760217E-2</v>
      </c>
    </row>
    <row r="1059" spans="1:27" x14ac:dyDescent="0.2">
      <c r="A1059" s="7">
        <v>1581</v>
      </c>
      <c r="B1059" s="7" t="s">
        <v>1375</v>
      </c>
      <c r="C1059" s="7" t="s">
        <v>16</v>
      </c>
      <c r="D1059" s="18">
        <v>173646</v>
      </c>
      <c r="E1059" s="7" t="s">
        <v>17</v>
      </c>
      <c r="F1059" s="7">
        <v>710</v>
      </c>
      <c r="G1059" s="19">
        <v>875026</v>
      </c>
      <c r="H1059" s="7" t="s">
        <v>79</v>
      </c>
      <c r="I1059" s="7" t="s">
        <v>19</v>
      </c>
      <c r="J1059" s="7" t="s">
        <v>23</v>
      </c>
      <c r="K1059" s="20">
        <v>13949.61</v>
      </c>
      <c r="L1059">
        <v>21.4</v>
      </c>
      <c r="M1059" s="7">
        <v>19</v>
      </c>
      <c r="N1059" s="7">
        <v>11</v>
      </c>
      <c r="O1059" s="7">
        <v>0</v>
      </c>
      <c r="P1059" s="7">
        <v>112176</v>
      </c>
      <c r="Q1059" s="7">
        <v>195294</v>
      </c>
      <c r="R1059" s="8">
        <f>(Таблица2[[#This Row],[Кредитный рейтинг]]-MIN(F:F))/(MAX(F:F)-MIN(F:F))</f>
        <v>0.75151515151515147</v>
      </c>
      <c r="S1059">
        <f>(Таблица2[[#This Row],[Срок кредитной истории (лет)]]-MIN(L:L))/(MAX(L:L)-MIN(L:L))</f>
        <v>0.37061403508771923</v>
      </c>
      <c r="T1059" s="8">
        <f>(Таблица2[[#This Row],[Срок с последнего нарушения кредитного договора (мес.)]]-MIN(M:M))/(MAX(M:M)-MIN(M:M))</f>
        <v>0.23170731707317074</v>
      </c>
      <c r="U1059">
        <f>(Таблица2[[#This Row],[Количество кредитных карт]]-MIN(N:N))/(MAX(N:N)-MIN(N:N))</f>
        <v>0.21951219512195122</v>
      </c>
      <c r="V1059" s="37">
        <f>(Таблица2[[#This Row],[Число нарушений кредитных договоров]]-MIN(O:O))/(MAX(O:O)-MIN(O:O))</f>
        <v>0</v>
      </c>
      <c r="W1059" s="37">
        <f>((Таблица2[[#This Row],[Размер кредита]]-AVERAGE(D:D)))/STDEV(D:D)</f>
        <v>-0.73326936834022638</v>
      </c>
      <c r="X1059" s="37">
        <f>((Таблица2[[#This Row],[Годовой доход]]-AVERAGE(G:G)))/STDEV(G:G)</f>
        <v>-0.5795853782804643</v>
      </c>
      <c r="Y1059" s="38">
        <f>(Таблица2[[#This Row],[Годовой доход]]-AVERAGE(G:G))/STDEV(G:G)</f>
        <v>-0.5795853782804643</v>
      </c>
      <c r="Z1059" s="38">
        <f>(Таблица2[[#This Row],[Текущий баланс кредитов]]-AVERAGE(P:P))/STDEV(P:P)</f>
        <v>-0.54471805352354252</v>
      </c>
      <c r="AA1059" s="38">
        <f>(Таблица2[[#This Row],[Максимальный выданный кредит]]-AVERAGE(Q:Q))/STDEV(Q:Q)</f>
        <v>-0.12804759313936145</v>
      </c>
    </row>
    <row r="1060" spans="1:27" x14ac:dyDescent="0.2">
      <c r="A1060" s="7">
        <v>1582</v>
      </c>
      <c r="B1060" s="7" t="s">
        <v>1376</v>
      </c>
      <c r="C1060" s="7" t="s">
        <v>16</v>
      </c>
      <c r="D1060" s="18">
        <v>438372</v>
      </c>
      <c r="E1060" s="7" t="s">
        <v>17</v>
      </c>
      <c r="F1060" s="7">
        <v>737</v>
      </c>
      <c r="G1060" s="19">
        <v>1703673</v>
      </c>
      <c r="H1060" s="7" t="s">
        <v>22</v>
      </c>
      <c r="I1060" s="7" t="s">
        <v>19</v>
      </c>
      <c r="J1060" s="7" t="s">
        <v>23</v>
      </c>
      <c r="K1060" s="20">
        <v>18314.48</v>
      </c>
      <c r="L1060">
        <v>18</v>
      </c>
      <c r="M1060" s="7">
        <v>14</v>
      </c>
      <c r="N1060" s="7">
        <v>17</v>
      </c>
      <c r="O1060" s="7">
        <v>0</v>
      </c>
      <c r="P1060" s="7">
        <v>287527</v>
      </c>
      <c r="Q1060" s="7">
        <v>545776</v>
      </c>
      <c r="R1060" s="8">
        <f>(Таблица2[[#This Row],[Кредитный рейтинг]]-MIN(F:F))/(MAX(F:F)-MIN(F:F))</f>
        <v>0.91515151515151516</v>
      </c>
      <c r="S1060">
        <f>(Таблица2[[#This Row],[Срок кредитной истории (лет)]]-MIN(L:L))/(MAX(L:L)-MIN(L:L))</f>
        <v>0.29605263157894735</v>
      </c>
      <c r="T1060" s="8">
        <f>(Таблица2[[#This Row],[Срок с последнего нарушения кредитного договора (мес.)]]-MIN(M:M))/(MAX(M:M)-MIN(M:M))</f>
        <v>0.17073170731707318</v>
      </c>
      <c r="U1060">
        <f>(Таблица2[[#This Row],[Количество кредитных карт]]-MIN(N:N))/(MAX(N:N)-MIN(N:N))</f>
        <v>0.36585365853658536</v>
      </c>
      <c r="V1060" s="37">
        <f>(Таблица2[[#This Row],[Число нарушений кредитных договоров]]-MIN(O:O))/(MAX(O:O)-MIN(O:O))</f>
        <v>0</v>
      </c>
      <c r="W1060" s="37">
        <f>((Таблица2[[#This Row],[Размер кредита]]-AVERAGE(D:D)))/STDEV(D:D)</f>
        <v>0.68184236505622708</v>
      </c>
      <c r="X1060" s="37">
        <f>((Таблица2[[#This Row],[Годовой доход]]-AVERAGE(G:G)))/STDEV(G:G)</f>
        <v>0.42496388364905568</v>
      </c>
      <c r="Y1060" s="38">
        <f>(Таблица2[[#This Row],[Годовой доход]]-AVERAGE(G:G))/STDEV(G:G)</f>
        <v>0.42496388364905568</v>
      </c>
      <c r="Z1060" s="38">
        <f>(Таблица2[[#This Row],[Текущий баланс кредитов]]-AVERAGE(P:P))/STDEV(P:P)</f>
        <v>5.1746685443629009E-2</v>
      </c>
      <c r="AA1060" s="38">
        <f>(Таблица2[[#This Row],[Максимальный выданный кредит]]-AVERAGE(Q:Q))/STDEV(Q:Q)</f>
        <v>-4.0460561107500424E-2</v>
      </c>
    </row>
    <row r="1061" spans="1:27" x14ac:dyDescent="0.2">
      <c r="A1061" s="7">
        <v>1583</v>
      </c>
      <c r="B1061" s="7" t="s">
        <v>1377</v>
      </c>
      <c r="C1061" s="7" t="s">
        <v>16</v>
      </c>
      <c r="D1061" s="18">
        <v>44924</v>
      </c>
      <c r="E1061" s="7" t="s">
        <v>17</v>
      </c>
      <c r="F1061" s="7">
        <v>647</v>
      </c>
      <c r="G1061" s="19">
        <v>582027</v>
      </c>
      <c r="H1061" s="7" t="s">
        <v>37</v>
      </c>
      <c r="I1061" s="7" t="s">
        <v>32</v>
      </c>
      <c r="J1061" s="7" t="s">
        <v>78</v>
      </c>
      <c r="K1061" s="20">
        <v>1668.39</v>
      </c>
      <c r="L1061">
        <v>6.4</v>
      </c>
      <c r="M1061" s="7"/>
      <c r="N1061" s="7">
        <v>5</v>
      </c>
      <c r="O1061" s="7">
        <v>0</v>
      </c>
      <c r="P1061" s="7">
        <v>52839</v>
      </c>
      <c r="Q1061" s="7">
        <v>179982</v>
      </c>
      <c r="R1061" s="8">
        <f>(Таблица2[[#This Row],[Кредитный рейтинг]]-MIN(F:F))/(MAX(F:F)-MIN(F:F))</f>
        <v>0.36969696969696969</v>
      </c>
      <c r="S1061">
        <f>(Таблица2[[#This Row],[Срок кредитной истории (лет)]]-MIN(L:L))/(MAX(L:L)-MIN(L:L))</f>
        <v>4.1666666666666671E-2</v>
      </c>
      <c r="T1061" s="8">
        <f>(Таблица2[[#This Row],[Срок с последнего нарушения кредитного договора (мес.)]]-MIN(M:M))/(MAX(M:M)-MIN(M:M))</f>
        <v>0</v>
      </c>
      <c r="U1061">
        <f>(Таблица2[[#This Row],[Количество кредитных карт]]-MIN(N:N))/(MAX(N:N)-MIN(N:N))</f>
        <v>7.3170731707317069E-2</v>
      </c>
      <c r="V1061" s="37">
        <f>(Таблица2[[#This Row],[Число нарушений кредитных договоров]]-MIN(O:O))/(MAX(O:O)-MIN(O:O))</f>
        <v>0</v>
      </c>
      <c r="W1061" s="37">
        <f>((Таблица2[[#This Row],[Размер кредита]]-AVERAGE(D:D)))/STDEV(D:D)</f>
        <v>-1.4213620095853565</v>
      </c>
      <c r="X1061" s="37">
        <f>((Таблица2[[#This Row],[Годовой доход]]-AVERAGE(G:G)))/STDEV(G:G)</f>
        <v>-0.93478117238348701</v>
      </c>
      <c r="Y1061" s="38">
        <f>(Таблица2[[#This Row],[Годовой доход]]-AVERAGE(G:G))/STDEV(G:G)</f>
        <v>-0.93478117238348701</v>
      </c>
      <c r="Z1061" s="38">
        <f>(Таблица2[[#This Row],[Текущий баланс кредитов]]-AVERAGE(P:P))/STDEV(P:P)</f>
        <v>-0.74655567187812877</v>
      </c>
      <c r="AA1061" s="38">
        <f>(Таблица2[[#This Row],[Максимальный выданный кредит]]-AVERAGE(Q:Q))/STDEV(Q:Q)</f>
        <v>-0.13187413097717296</v>
      </c>
    </row>
    <row r="1062" spans="1:27" x14ac:dyDescent="0.2">
      <c r="A1062" s="8">
        <v>1584</v>
      </c>
      <c r="B1062" s="8" t="s">
        <v>1378</v>
      </c>
      <c r="C1062" s="8" t="s">
        <v>16</v>
      </c>
      <c r="D1062" s="21">
        <v>257840</v>
      </c>
      <c r="E1062" s="8" t="s">
        <v>17</v>
      </c>
      <c r="F1062" s="8">
        <v>741</v>
      </c>
      <c r="G1062" s="22">
        <v>835088</v>
      </c>
      <c r="H1062" s="8" t="s">
        <v>55</v>
      </c>
      <c r="I1062" s="8" t="s">
        <v>19</v>
      </c>
      <c r="J1062" s="8" t="s">
        <v>23</v>
      </c>
      <c r="K1062" s="23">
        <v>15448.9</v>
      </c>
      <c r="L1062">
        <v>27.2</v>
      </c>
      <c r="M1062" s="8">
        <v>34</v>
      </c>
      <c r="N1062" s="8">
        <v>12</v>
      </c>
      <c r="O1062" s="8">
        <v>0</v>
      </c>
      <c r="P1062" s="8">
        <v>193325</v>
      </c>
      <c r="Q1062" s="8">
        <v>328724</v>
      </c>
      <c r="R1062" s="8">
        <f>(Таблица2[[#This Row],[Кредитный рейтинг]]-MIN(F:F))/(MAX(F:F)-MIN(F:F))</f>
        <v>0.93939393939393945</v>
      </c>
      <c r="S1062">
        <f>(Таблица2[[#This Row],[Срок кредитной истории (лет)]]-MIN(L:L))/(MAX(L:L)-MIN(L:L))</f>
        <v>0.49780701754385964</v>
      </c>
      <c r="T1062" s="8">
        <f>(Таблица2[[#This Row],[Срок с последнего нарушения кредитного договора (мес.)]]-MIN(M:M))/(MAX(M:M)-MIN(M:M))</f>
        <v>0.41463414634146339</v>
      </c>
      <c r="U1062">
        <f>(Таблица2[[#This Row],[Количество кредитных карт]]-MIN(N:N))/(MAX(N:N)-MIN(N:N))</f>
        <v>0.24390243902439024</v>
      </c>
      <c r="V1062" s="37">
        <f>(Таблица2[[#This Row],[Число нарушений кредитных договоров]]-MIN(O:O))/(MAX(O:O)-MIN(O:O))</f>
        <v>0</v>
      </c>
      <c r="W1062" s="37">
        <f>((Таблица2[[#This Row],[Размер кредита]]-AVERAGE(D:D)))/STDEV(D:D)</f>
        <v>-0.28320433021937308</v>
      </c>
      <c r="X1062" s="37">
        <f>((Таблица2[[#This Row],[Годовой доход]]-AVERAGE(G:G)))/STDEV(G:G)</f>
        <v>-0.62800127603058131</v>
      </c>
      <c r="Y1062" s="38">
        <f>(Таблица2[[#This Row],[Годовой доход]]-AVERAGE(G:G))/STDEV(G:G)</f>
        <v>-0.62800127603058131</v>
      </c>
      <c r="Z1062" s="38">
        <f>(Таблица2[[#This Row],[Текущий баланс кредитов]]-AVERAGE(P:P))/STDEV(P:P)</f>
        <v>-0.26868588317694053</v>
      </c>
      <c r="AA1062" s="38">
        <f>(Таблица2[[#This Row],[Максимальный выданный кредит]]-AVERAGE(Q:Q))/STDEV(Q:Q)</f>
        <v>-9.4702834538317127E-2</v>
      </c>
    </row>
    <row r="1063" spans="1:27" x14ac:dyDescent="0.2">
      <c r="A1063" s="7">
        <v>1586</v>
      </c>
      <c r="B1063" s="7" t="s">
        <v>1379</v>
      </c>
      <c r="C1063" s="7" t="s">
        <v>16</v>
      </c>
      <c r="D1063" s="18">
        <v>522456</v>
      </c>
      <c r="E1063" s="7" t="s">
        <v>17</v>
      </c>
      <c r="F1063" s="7">
        <v>735</v>
      </c>
      <c r="G1063" s="19">
        <v>2068055</v>
      </c>
      <c r="H1063" s="7" t="s">
        <v>53</v>
      </c>
      <c r="I1063" s="7" t="s">
        <v>19</v>
      </c>
      <c r="J1063" s="7" t="s">
        <v>23</v>
      </c>
      <c r="K1063" s="20">
        <v>44290.71</v>
      </c>
      <c r="L1063">
        <v>24.5</v>
      </c>
      <c r="M1063" s="7">
        <v>39</v>
      </c>
      <c r="N1063" s="7">
        <v>16</v>
      </c>
      <c r="O1063" s="7">
        <v>0</v>
      </c>
      <c r="P1063" s="7">
        <v>392502</v>
      </c>
      <c r="Q1063" s="7">
        <v>598774</v>
      </c>
      <c r="R1063" s="8">
        <f>(Таблица2[[#This Row],[Кредитный рейтинг]]-MIN(F:F))/(MAX(F:F)-MIN(F:F))</f>
        <v>0.90303030303030307</v>
      </c>
      <c r="S1063">
        <f>(Таблица2[[#This Row],[Срок кредитной истории (лет)]]-MIN(L:L))/(MAX(L:L)-MIN(L:L))</f>
        <v>0.43859649122807015</v>
      </c>
      <c r="T1063" s="8">
        <f>(Таблица2[[#This Row],[Срок с последнего нарушения кредитного договора (мес.)]]-MIN(M:M))/(MAX(M:M)-MIN(M:M))</f>
        <v>0.47560975609756095</v>
      </c>
      <c r="U1063">
        <f>(Таблица2[[#This Row],[Количество кредитных карт]]-MIN(N:N))/(MAX(N:N)-MIN(N:N))</f>
        <v>0.34146341463414637</v>
      </c>
      <c r="V1063" s="37">
        <f>(Таблица2[[#This Row],[Число нарушений кредитных договоров]]-MIN(O:O))/(MAX(O:O)-MIN(O:O))</f>
        <v>0</v>
      </c>
      <c r="W1063" s="37">
        <f>((Таблица2[[#This Row],[Размер кредита]]-AVERAGE(D:D)))/STDEV(D:D)</f>
        <v>1.1313193903235126</v>
      </c>
      <c r="X1063" s="37">
        <f>((Таблица2[[#This Row],[Годовой доход]]-AVERAGE(G:G)))/STDEV(G:G)</f>
        <v>0.86669560917319599</v>
      </c>
      <c r="Y1063" s="38">
        <f>(Таблица2[[#This Row],[Годовой доход]]-AVERAGE(G:G))/STDEV(G:G)</f>
        <v>0.86669560917319599</v>
      </c>
      <c r="Z1063" s="38">
        <f>(Таблица2[[#This Row],[Текущий баланс кредитов]]-AVERAGE(P:P))/STDEV(P:P)</f>
        <v>0.40882412425537706</v>
      </c>
      <c r="AA1063" s="38">
        <f>(Таблица2[[#This Row],[Максимальный выданный кредит]]-AVERAGE(Q:Q))/STDEV(Q:Q)</f>
        <v>-2.7216121953351078E-2</v>
      </c>
    </row>
    <row r="1064" spans="1:27" x14ac:dyDescent="0.2">
      <c r="A1064" s="8">
        <v>1587</v>
      </c>
      <c r="B1064" s="8" t="s">
        <v>1380</v>
      </c>
      <c r="C1064" s="8" t="s">
        <v>16</v>
      </c>
      <c r="D1064" s="21">
        <v>337766</v>
      </c>
      <c r="E1064" s="8" t="s">
        <v>17</v>
      </c>
      <c r="F1064" s="8">
        <v>746</v>
      </c>
      <c r="G1064" s="22">
        <v>1050111</v>
      </c>
      <c r="H1064" s="8" t="s">
        <v>55</v>
      </c>
      <c r="I1064" s="8" t="s">
        <v>19</v>
      </c>
      <c r="J1064" s="8" t="s">
        <v>23</v>
      </c>
      <c r="K1064" s="23">
        <v>16276.73</v>
      </c>
      <c r="L1064">
        <v>19.2</v>
      </c>
      <c r="M1064" s="8"/>
      <c r="N1064" s="8">
        <v>10</v>
      </c>
      <c r="O1064" s="8">
        <v>0</v>
      </c>
      <c r="P1064" s="8">
        <v>334704</v>
      </c>
      <c r="Q1064" s="8">
        <v>1203598</v>
      </c>
      <c r="R1064" s="8">
        <f>(Таблица2[[#This Row],[Кредитный рейтинг]]-MIN(F:F))/(MAX(F:F)-MIN(F:F))</f>
        <v>0.96969696969696972</v>
      </c>
      <c r="S1064">
        <f>(Таблица2[[#This Row],[Срок кредитной истории (лет)]]-MIN(L:L))/(MAX(L:L)-MIN(L:L))</f>
        <v>0.32236842105263153</v>
      </c>
      <c r="T1064" s="8">
        <f>(Таблица2[[#This Row],[Срок с последнего нарушения кредитного договора (мес.)]]-MIN(M:M))/(MAX(M:M)-MIN(M:M))</f>
        <v>0</v>
      </c>
      <c r="U1064">
        <f>(Таблица2[[#This Row],[Количество кредитных карт]]-MIN(N:N))/(MAX(N:N)-MIN(N:N))</f>
        <v>0.1951219512195122</v>
      </c>
      <c r="V1064" s="37">
        <f>(Таблица2[[#This Row],[Число нарушений кредитных договоров]]-MIN(O:O))/(MAX(O:O)-MIN(O:O))</f>
        <v>0</v>
      </c>
      <c r="W1064" s="37">
        <f>((Таблица2[[#This Row],[Размер кредита]]-AVERAGE(D:D)))/STDEV(D:D)</f>
        <v>0.14404580918304655</v>
      </c>
      <c r="X1064" s="37">
        <f>((Таблица2[[#This Row],[Годовой доход]]-AVERAGE(G:G)))/STDEV(G:G)</f>
        <v>-0.36733395213045111</v>
      </c>
      <c r="Y1064" s="38">
        <f>(Таблица2[[#This Row],[Годовой доход]]-AVERAGE(G:G))/STDEV(G:G)</f>
        <v>-0.36733395213045111</v>
      </c>
      <c r="Z1064" s="38">
        <f>(Таблица2[[#This Row],[Текущий баланс кредитов]]-AVERAGE(P:P))/STDEV(P:P)</f>
        <v>0.21222148735667343</v>
      </c>
      <c r="AA1064" s="38">
        <f>(Таблица2[[#This Row],[Максимальный выданный кредит]]-AVERAGE(Q:Q))/STDEV(Q:Q)</f>
        <v>0.12393212264020384</v>
      </c>
    </row>
    <row r="1065" spans="1:27" x14ac:dyDescent="0.2">
      <c r="A1065" s="8">
        <v>1589</v>
      </c>
      <c r="B1065" s="8" t="s">
        <v>1381</v>
      </c>
      <c r="C1065" s="8" t="s">
        <v>16</v>
      </c>
      <c r="D1065" s="21">
        <v>324104</v>
      </c>
      <c r="E1065" s="8" t="s">
        <v>17</v>
      </c>
      <c r="F1065" s="8">
        <v>721</v>
      </c>
      <c r="G1065" s="22">
        <v>3358782</v>
      </c>
      <c r="H1065" s="8" t="s">
        <v>22</v>
      </c>
      <c r="I1065" s="8" t="s">
        <v>19</v>
      </c>
      <c r="J1065" s="8" t="s">
        <v>23</v>
      </c>
      <c r="K1065" s="23">
        <v>22084.080000000002</v>
      </c>
      <c r="L1065">
        <v>13.4</v>
      </c>
      <c r="M1065" s="8"/>
      <c r="N1065" s="8">
        <v>12</v>
      </c>
      <c r="O1065" s="8">
        <v>0</v>
      </c>
      <c r="P1065" s="8">
        <v>292429</v>
      </c>
      <c r="Q1065" s="8">
        <v>538340</v>
      </c>
      <c r="R1065" s="8">
        <f>(Таблица2[[#This Row],[Кредитный рейтинг]]-MIN(F:F))/(MAX(F:F)-MIN(F:F))</f>
        <v>0.81818181818181823</v>
      </c>
      <c r="S1065">
        <f>(Таблица2[[#This Row],[Срок кредитной истории (лет)]]-MIN(L:L))/(MAX(L:L)-MIN(L:L))</f>
        <v>0.19517543859649122</v>
      </c>
      <c r="T1065" s="8">
        <f>(Таблица2[[#This Row],[Срок с последнего нарушения кредитного договора (мес.)]]-MIN(M:M))/(MAX(M:M)-MIN(M:M))</f>
        <v>0</v>
      </c>
      <c r="U1065">
        <f>(Таблица2[[#This Row],[Количество кредитных карт]]-MIN(N:N))/(MAX(N:N)-MIN(N:N))</f>
        <v>0.24390243902439024</v>
      </c>
      <c r="V1065" s="37">
        <f>(Таблица2[[#This Row],[Число нарушений кредитных договоров]]-MIN(O:O))/(MAX(O:O)-MIN(O:O))</f>
        <v>0</v>
      </c>
      <c r="W1065" s="37">
        <f>((Таблица2[[#This Row],[Размер кредита]]-AVERAGE(D:D)))/STDEV(D:D)</f>
        <v>7.1014612769916191E-2</v>
      </c>
      <c r="X1065" s="37">
        <f>((Таблица2[[#This Row],[Годовой доход]]-AVERAGE(G:G)))/STDEV(G:G)</f>
        <v>2.4314135834161532</v>
      </c>
      <c r="Y1065" s="38">
        <f>(Таблица2[[#This Row],[Годовой доход]]-AVERAGE(G:G))/STDEV(G:G)</f>
        <v>2.4314135834161532</v>
      </c>
      <c r="Z1065" s="38">
        <f>(Таблица2[[#This Row],[Текущий баланс кредитов]]-AVERAGE(P:P))/STDEV(P:P)</f>
        <v>6.8421070821625574E-2</v>
      </c>
      <c r="AA1065" s="38">
        <f>(Таблица2[[#This Row],[Максимальный выданный кредит]]-AVERAGE(Q:Q))/STDEV(Q:Q)</f>
        <v>-4.2318851034483601E-2</v>
      </c>
    </row>
    <row r="1066" spans="1:27" x14ac:dyDescent="0.2">
      <c r="A1066" s="7">
        <v>1590</v>
      </c>
      <c r="B1066" s="7" t="s">
        <v>1382</v>
      </c>
      <c r="C1066" s="7" t="s">
        <v>16</v>
      </c>
      <c r="D1066" s="18">
        <v>116138</v>
      </c>
      <c r="E1066" s="7" t="s">
        <v>17</v>
      </c>
      <c r="F1066" s="7">
        <v>718</v>
      </c>
      <c r="G1066" s="19">
        <v>361399</v>
      </c>
      <c r="H1066" s="7"/>
      <c r="I1066" s="7" t="s">
        <v>32</v>
      </c>
      <c r="J1066" s="7" t="s">
        <v>23</v>
      </c>
      <c r="K1066" s="20">
        <v>5421.08</v>
      </c>
      <c r="L1066">
        <v>24.5</v>
      </c>
      <c r="M1066" s="7"/>
      <c r="N1066" s="7">
        <v>7</v>
      </c>
      <c r="O1066" s="7">
        <v>0</v>
      </c>
      <c r="P1066" s="7">
        <v>180481</v>
      </c>
      <c r="Q1066" s="7">
        <v>257048</v>
      </c>
      <c r="R1066" s="8">
        <f>(Таблица2[[#This Row],[Кредитный рейтинг]]-MIN(F:F))/(MAX(F:F)-MIN(F:F))</f>
        <v>0.8</v>
      </c>
      <c r="S1066">
        <f>(Таблица2[[#This Row],[Срок кредитной истории (лет)]]-MIN(L:L))/(MAX(L:L)-MIN(L:L))</f>
        <v>0.43859649122807015</v>
      </c>
      <c r="T1066" s="8">
        <f>(Таблица2[[#This Row],[Срок с последнего нарушения кредитного договора (мес.)]]-MIN(M:M))/(MAX(M:M)-MIN(M:M))</f>
        <v>0</v>
      </c>
      <c r="U1066">
        <f>(Таблица2[[#This Row],[Количество кредитных карт]]-MIN(N:N))/(MAX(N:N)-MIN(N:N))</f>
        <v>0.12195121951219512</v>
      </c>
      <c r="V1066" s="37">
        <f>(Таблица2[[#This Row],[Число нарушений кредитных договоров]]-MIN(O:O))/(MAX(O:O)-MIN(O:O))</f>
        <v>0</v>
      </c>
      <c r="W1066" s="37">
        <f>((Таблица2[[#This Row],[Размер кредита]]-AVERAGE(D:D)))/STDEV(D:D)</f>
        <v>-1.0406824881855126</v>
      </c>
      <c r="X1066" s="37">
        <f>((Таблица2[[#This Row],[Годовой доход]]-AVERAGE(G:G)))/STDEV(G:G)</f>
        <v>-1.2022433059107744</v>
      </c>
      <c r="Y1066" s="38">
        <f>(Таблица2[[#This Row],[Годовой доход]]-AVERAGE(G:G))/STDEV(G:G)</f>
        <v>-1.2022433059107744</v>
      </c>
      <c r="Z1066" s="38">
        <f>(Таблица2[[#This Row],[Текущий баланс кредитов]]-AVERAGE(P:P))/STDEV(P:P)</f>
        <v>-0.31237535804331912</v>
      </c>
      <c r="AA1066" s="38">
        <f>(Таблица2[[#This Row],[Максимальный выданный кредит]]-AVERAGE(Q:Q))/STDEV(Q:Q)</f>
        <v>-0.11261499010669344</v>
      </c>
    </row>
    <row r="1067" spans="1:27" x14ac:dyDescent="0.2">
      <c r="A1067" s="7">
        <v>1591</v>
      </c>
      <c r="B1067" s="7" t="s">
        <v>1383</v>
      </c>
      <c r="C1067" s="7" t="s">
        <v>16</v>
      </c>
      <c r="D1067" s="18">
        <v>558866</v>
      </c>
      <c r="E1067" s="7" t="s">
        <v>28</v>
      </c>
      <c r="F1067" s="7">
        <v>685</v>
      </c>
      <c r="G1067" s="19">
        <v>1835989</v>
      </c>
      <c r="H1067" s="7" t="s">
        <v>29</v>
      </c>
      <c r="I1067" s="7" t="s">
        <v>19</v>
      </c>
      <c r="J1067" s="7" t="s">
        <v>23</v>
      </c>
      <c r="K1067" s="20">
        <v>27233.84</v>
      </c>
      <c r="L1067">
        <v>26.6</v>
      </c>
      <c r="M1067" s="7"/>
      <c r="N1067" s="7">
        <v>12</v>
      </c>
      <c r="O1067" s="7">
        <v>0</v>
      </c>
      <c r="P1067" s="7">
        <v>427177</v>
      </c>
      <c r="Q1067" s="7">
        <v>635778</v>
      </c>
      <c r="R1067" s="8">
        <f>(Таблица2[[#This Row],[Кредитный рейтинг]]-MIN(F:F))/(MAX(F:F)-MIN(F:F))</f>
        <v>0.6</v>
      </c>
      <c r="S1067">
        <f>(Таблица2[[#This Row],[Срок кредитной истории (лет)]]-MIN(L:L))/(MAX(L:L)-MIN(L:L))</f>
        <v>0.48464912280701755</v>
      </c>
      <c r="T1067" s="8">
        <f>(Таблица2[[#This Row],[Срок с последнего нарушения кредитного договора (мес.)]]-MIN(M:M))/(MAX(M:M)-MIN(M:M))</f>
        <v>0</v>
      </c>
      <c r="U1067">
        <f>(Таблица2[[#This Row],[Количество кредитных карт]]-MIN(N:N))/(MAX(N:N)-MIN(N:N))</f>
        <v>0.24390243902439024</v>
      </c>
      <c r="V1067" s="37">
        <f>(Таблица2[[#This Row],[Число нарушений кредитных договоров]]-MIN(O:O))/(MAX(O:O)-MIN(O:O))</f>
        <v>0</v>
      </c>
      <c r="W1067" s="37">
        <f>((Таблица2[[#This Row],[Размер кредита]]-AVERAGE(D:D)))/STDEV(D:D)</f>
        <v>1.3259516448544799</v>
      </c>
      <c r="X1067" s="37">
        <f>((Таблица2[[#This Row],[Годовой доход]]-AVERAGE(G:G)))/STDEV(G:G)</f>
        <v>0.58536745735591322</v>
      </c>
      <c r="Y1067" s="38">
        <f>(Таблица2[[#This Row],[Годовой доход]]-AVERAGE(G:G))/STDEV(G:G)</f>
        <v>0.58536745735591322</v>
      </c>
      <c r="Z1067" s="38">
        <f>(Таблица2[[#This Row],[Текущий баланс кредитов]]-AVERAGE(P:P))/STDEV(P:P)</f>
        <v>0.5267727805144613</v>
      </c>
      <c r="AA1067" s="38">
        <f>(Таблица2[[#This Row],[Максимальный выданный кредит]]-AVERAGE(Q:Q))/STDEV(Q:Q)</f>
        <v>-1.7968655511973245E-2</v>
      </c>
    </row>
    <row r="1068" spans="1:27" x14ac:dyDescent="0.2">
      <c r="A1068" s="7">
        <v>1592</v>
      </c>
      <c r="B1068" s="7" t="s">
        <v>1385</v>
      </c>
      <c r="C1068" s="7" t="s">
        <v>16</v>
      </c>
      <c r="D1068" s="18">
        <v>529496</v>
      </c>
      <c r="E1068" s="7" t="s">
        <v>28</v>
      </c>
      <c r="F1068" s="7">
        <v>721</v>
      </c>
      <c r="G1068" s="19">
        <v>1043024</v>
      </c>
      <c r="H1068" s="7" t="s">
        <v>55</v>
      </c>
      <c r="I1068" s="7" t="s">
        <v>19</v>
      </c>
      <c r="J1068" s="7" t="s">
        <v>23</v>
      </c>
      <c r="K1068" s="20">
        <v>13646.37</v>
      </c>
      <c r="L1068">
        <v>17.899999999999999</v>
      </c>
      <c r="M1068" s="7">
        <v>66</v>
      </c>
      <c r="N1068" s="7">
        <v>7</v>
      </c>
      <c r="O1068" s="7">
        <v>1</v>
      </c>
      <c r="P1068" s="7">
        <v>141037</v>
      </c>
      <c r="Q1068" s="7">
        <v>174460</v>
      </c>
      <c r="R1068" s="8">
        <f>(Таблица2[[#This Row],[Кредитный рейтинг]]-MIN(F:F))/(MAX(F:F)-MIN(F:F))</f>
        <v>0.81818181818181823</v>
      </c>
      <c r="S1068">
        <f>(Таблица2[[#This Row],[Срок кредитной истории (лет)]]-MIN(L:L))/(MAX(L:L)-MIN(L:L))</f>
        <v>0.29385964912280699</v>
      </c>
      <c r="T1068" s="8">
        <f>(Таблица2[[#This Row],[Срок с последнего нарушения кредитного договора (мес.)]]-MIN(M:M))/(MAX(M:M)-MIN(M:M))</f>
        <v>0.80487804878048785</v>
      </c>
      <c r="U1068">
        <f>(Таблица2[[#This Row],[Количество кредитных карт]]-MIN(N:N))/(MAX(N:N)-MIN(N:N))</f>
        <v>0.12195121951219512</v>
      </c>
      <c r="V1068" s="37">
        <f>(Таблица2[[#This Row],[Число нарушений кредитных договоров]]-MIN(O:O))/(MAX(O:O)-MIN(O:O))</f>
        <v>0.14285714285714285</v>
      </c>
      <c r="W1068" s="37">
        <f>((Таблица2[[#This Row],[Размер кредита]]-AVERAGE(D:D)))/STDEV(D:D)</f>
        <v>1.1689522129518568</v>
      </c>
      <c r="X1068" s="37">
        <f>((Таблица2[[#This Row],[Годовой доход]]-AVERAGE(G:G)))/STDEV(G:G)</f>
        <v>-0.37592535548953465</v>
      </c>
      <c r="Y1068" s="38">
        <f>(Таблица2[[#This Row],[Годовой доход]]-AVERAGE(G:G))/STDEV(G:G)</f>
        <v>-0.37592535548953465</v>
      </c>
      <c r="Z1068" s="38">
        <f>(Таблица2[[#This Row],[Текущий баланс кредитов]]-AVERAGE(P:P))/STDEV(P:P)</f>
        <v>-0.44654599387557053</v>
      </c>
      <c r="AA1068" s="38">
        <f>(Таблица2[[#This Row],[Максимальный выданный кредит]]-AVERAGE(Q:Q))/STDEV(Q:Q)</f>
        <v>-0.13325410367442972</v>
      </c>
    </row>
    <row r="1069" spans="1:27" x14ac:dyDescent="0.2">
      <c r="A1069" s="8">
        <v>1593</v>
      </c>
      <c r="B1069" s="8" t="s">
        <v>1386</v>
      </c>
      <c r="C1069" s="8" t="s">
        <v>16</v>
      </c>
      <c r="D1069" s="21">
        <v>189244</v>
      </c>
      <c r="E1069" s="8" t="s">
        <v>17</v>
      </c>
      <c r="F1069" s="8">
        <v>645</v>
      </c>
      <c r="G1069" s="22">
        <v>482125</v>
      </c>
      <c r="H1069" s="8" t="s">
        <v>22</v>
      </c>
      <c r="I1069" s="8" t="s">
        <v>25</v>
      </c>
      <c r="J1069" s="8" t="s">
        <v>23</v>
      </c>
      <c r="K1069" s="23">
        <v>6106.98</v>
      </c>
      <c r="L1069">
        <v>15.2</v>
      </c>
      <c r="M1069" s="8"/>
      <c r="N1069" s="8">
        <v>11</v>
      </c>
      <c r="O1069" s="8">
        <v>1</v>
      </c>
      <c r="P1069" s="8">
        <v>92416</v>
      </c>
      <c r="Q1069" s="8">
        <v>321332</v>
      </c>
      <c r="R1069" s="8">
        <f>(Таблица2[[#This Row],[Кредитный рейтинг]]-MIN(F:F))/(MAX(F:F)-MIN(F:F))</f>
        <v>0.3575757575757576</v>
      </c>
      <c r="S1069">
        <f>(Таблица2[[#This Row],[Срок кредитной истории (лет)]]-MIN(L:L))/(MAX(L:L)-MIN(L:L))</f>
        <v>0.23464912280701752</v>
      </c>
      <c r="T1069" s="8">
        <f>(Таблица2[[#This Row],[Срок с последнего нарушения кредитного договора (мес.)]]-MIN(M:M))/(MAX(M:M)-MIN(M:M))</f>
        <v>0</v>
      </c>
      <c r="U1069">
        <f>(Таблица2[[#This Row],[Количество кредитных карт]]-MIN(N:N))/(MAX(N:N)-MIN(N:N))</f>
        <v>0.21951219512195122</v>
      </c>
      <c r="V1069" s="37">
        <f>(Таблица2[[#This Row],[Число нарушений кредитных договоров]]-MIN(O:O))/(MAX(O:O)-MIN(O:O))</f>
        <v>0.14285714285714285</v>
      </c>
      <c r="W1069" s="37">
        <f>((Таблица2[[#This Row],[Размер кредита]]-AVERAGE(D:D)))/STDEV(D:D)</f>
        <v>-0.64988914570430134</v>
      </c>
      <c r="X1069" s="37">
        <f>((Таблица2[[#This Row],[Годовой доход]]-AVERAGE(G:G)))/STDEV(G:G)</f>
        <v>-1.0558900165176996</v>
      </c>
      <c r="Y1069" s="38">
        <f>(Таблица2[[#This Row],[Годовой доход]]-AVERAGE(G:G))/STDEV(G:G)</f>
        <v>-1.0558900165176996</v>
      </c>
      <c r="Z1069" s="38">
        <f>(Таблица2[[#This Row],[Текущий баланс кредитов]]-AVERAGE(P:P))/STDEV(P:P)</f>
        <v>-0.61193263024104805</v>
      </c>
      <c r="AA1069" s="38">
        <f>(Таблица2[[#This Row],[Максимальный выданный кредит]]-AVERAGE(Q:Q))/STDEV(Q:Q)</f>
        <v>-9.6550128666915785E-2</v>
      </c>
    </row>
    <row r="1070" spans="1:27" x14ac:dyDescent="0.2">
      <c r="A1070" s="7">
        <v>1594</v>
      </c>
      <c r="B1070" s="7" t="s">
        <v>1387</v>
      </c>
      <c r="C1070" s="7" t="s">
        <v>34</v>
      </c>
      <c r="D1070" s="18">
        <v>131538</v>
      </c>
      <c r="E1070" s="7" t="s">
        <v>17</v>
      </c>
      <c r="F1070" s="7">
        <v>737</v>
      </c>
      <c r="G1070" s="19">
        <v>1098143</v>
      </c>
      <c r="H1070" s="7" t="s">
        <v>22</v>
      </c>
      <c r="I1070" s="7" t="s">
        <v>19</v>
      </c>
      <c r="J1070" s="7" t="s">
        <v>20</v>
      </c>
      <c r="K1070" s="20">
        <v>26538.44</v>
      </c>
      <c r="L1070">
        <v>21.8</v>
      </c>
      <c r="M1070" s="7"/>
      <c r="N1070" s="7">
        <v>8</v>
      </c>
      <c r="O1070" s="7">
        <v>0</v>
      </c>
      <c r="P1070" s="7">
        <v>690042</v>
      </c>
      <c r="Q1070" s="7">
        <v>861916</v>
      </c>
      <c r="R1070" s="8">
        <f>(Таблица2[[#This Row],[Кредитный рейтинг]]-MIN(F:F))/(MAX(F:F)-MIN(F:F))</f>
        <v>0.91515151515151516</v>
      </c>
      <c r="S1070">
        <f>(Таблица2[[#This Row],[Срок кредитной истории (лет)]]-MIN(L:L))/(MAX(L:L)-MIN(L:L))</f>
        <v>0.37938596491228072</v>
      </c>
      <c r="T1070" s="8">
        <f>(Таблица2[[#This Row],[Срок с последнего нарушения кредитного договора (мес.)]]-MIN(M:M))/(MAX(M:M)-MIN(M:M))</f>
        <v>0</v>
      </c>
      <c r="U1070">
        <f>(Таблица2[[#This Row],[Количество кредитных карт]]-MIN(N:N))/(MAX(N:N)-MIN(N:N))</f>
        <v>0.14634146341463414</v>
      </c>
      <c r="V1070" s="37">
        <f>(Таблица2[[#This Row],[Число нарушений кредитных договоров]]-MIN(O:O))/(MAX(O:O)-MIN(O:O))</f>
        <v>0</v>
      </c>
      <c r="W1070" s="37">
        <f>((Таблица2[[#This Row],[Размер кредита]]-AVERAGE(D:D)))/STDEV(D:D)</f>
        <v>-0.95836068868600988</v>
      </c>
      <c r="X1070" s="37">
        <f>((Таблица2[[#This Row],[Годовой доход]]-AVERAGE(G:G)))/STDEV(G:G)</f>
        <v>-0.30910588861365962</v>
      </c>
      <c r="Y1070" s="38">
        <f>(Таблица2[[#This Row],[Годовой доход]]-AVERAGE(G:G))/STDEV(G:G)</f>
        <v>-0.30910588861365962</v>
      </c>
      <c r="Z1070" s="38">
        <f>(Таблица2[[#This Row],[Текущий баланс кредитов]]-AVERAGE(P:P))/STDEV(P:P)</f>
        <v>1.4209205390593544</v>
      </c>
      <c r="AA1070" s="38">
        <f>(Таблица2[[#This Row],[Максимальный выданный кредит]]-AVERAGE(Q:Q))/STDEV(Q:Q)</f>
        <v>3.8544250285245982E-2</v>
      </c>
    </row>
    <row r="1071" spans="1:27" x14ac:dyDescent="0.2">
      <c r="A1071" s="7">
        <v>1596</v>
      </c>
      <c r="B1071" s="7" t="s">
        <v>1388</v>
      </c>
      <c r="C1071" s="7" t="s">
        <v>34</v>
      </c>
      <c r="D1071" s="18">
        <v>239360</v>
      </c>
      <c r="E1071" s="7" t="s">
        <v>28</v>
      </c>
      <c r="F1071" s="7">
        <v>730</v>
      </c>
      <c r="G1071" s="19">
        <v>563787</v>
      </c>
      <c r="H1071" s="7" t="s">
        <v>37</v>
      </c>
      <c r="I1071" s="7" t="s">
        <v>19</v>
      </c>
      <c r="J1071" s="7" t="s">
        <v>23</v>
      </c>
      <c r="K1071" s="20">
        <v>9819.2000000000007</v>
      </c>
      <c r="L1071">
        <v>9</v>
      </c>
      <c r="M1071" s="7"/>
      <c r="N1071" s="7">
        <v>23</v>
      </c>
      <c r="O1071" s="7">
        <v>0</v>
      </c>
      <c r="P1071" s="7">
        <v>145578</v>
      </c>
      <c r="Q1071" s="7">
        <v>581218</v>
      </c>
      <c r="R1071" s="8">
        <f>(Таблица2[[#This Row],[Кредитный рейтинг]]-MIN(F:F))/(MAX(F:F)-MIN(F:F))</f>
        <v>0.87272727272727268</v>
      </c>
      <c r="S1071">
        <f>(Таблица2[[#This Row],[Срок кредитной истории (лет)]]-MIN(L:L))/(MAX(L:L)-MIN(L:L))</f>
        <v>9.8684210526315791E-2</v>
      </c>
      <c r="T1071" s="8">
        <f>(Таблица2[[#This Row],[Срок с последнего нарушения кредитного договора (мес.)]]-MIN(M:M))/(MAX(M:M)-MIN(M:M))</f>
        <v>0</v>
      </c>
      <c r="U1071">
        <f>(Таблица2[[#This Row],[Количество кредитных карт]]-MIN(N:N))/(MAX(N:N)-MIN(N:N))</f>
        <v>0.51219512195121952</v>
      </c>
      <c r="V1071" s="37">
        <f>(Таблица2[[#This Row],[Число нарушений кредитных договоров]]-MIN(O:O))/(MAX(O:O)-MIN(O:O))</f>
        <v>0</v>
      </c>
      <c r="W1071" s="37">
        <f>((Таблица2[[#This Row],[Размер кредита]]-AVERAGE(D:D)))/STDEV(D:D)</f>
        <v>-0.38199048961877652</v>
      </c>
      <c r="X1071" s="37">
        <f>((Таблица2[[#This Row],[Годовой доход]]-AVERAGE(G:G)))/STDEV(G:G)</f>
        <v>-0.95689309523796484</v>
      </c>
      <c r="Y1071" s="38">
        <f>(Таблица2[[#This Row],[Годовой доход]]-AVERAGE(G:G))/STDEV(G:G)</f>
        <v>-0.95689309523796484</v>
      </c>
      <c r="Z1071" s="38">
        <f>(Таблица2[[#This Row],[Текущий баланс кредитов]]-AVERAGE(P:P))/STDEV(P:P)</f>
        <v>-0.43109956711068226</v>
      </c>
      <c r="AA1071" s="38">
        <f>(Таблица2[[#This Row],[Максимальный выданный кредит]]-AVERAGE(Q:Q))/STDEV(Q:Q)</f>
        <v>-3.16034455087729E-2</v>
      </c>
    </row>
    <row r="1072" spans="1:27" x14ac:dyDescent="0.2">
      <c r="A1072" s="7">
        <v>1597</v>
      </c>
      <c r="B1072" s="7" t="s">
        <v>1389</v>
      </c>
      <c r="C1072" s="7" t="s">
        <v>16</v>
      </c>
      <c r="D1072" s="18">
        <v>519178</v>
      </c>
      <c r="E1072" s="7" t="s">
        <v>28</v>
      </c>
      <c r="F1072" s="7">
        <v>715</v>
      </c>
      <c r="G1072" s="19">
        <v>1120962</v>
      </c>
      <c r="H1072" s="7" t="s">
        <v>22</v>
      </c>
      <c r="I1072" s="7" t="s">
        <v>19</v>
      </c>
      <c r="J1072" s="7" t="s">
        <v>23</v>
      </c>
      <c r="K1072" s="20">
        <v>17281.45</v>
      </c>
      <c r="L1072">
        <v>27.1</v>
      </c>
      <c r="M1072" s="7">
        <v>16</v>
      </c>
      <c r="N1072" s="7">
        <v>5</v>
      </c>
      <c r="O1072" s="7">
        <v>0</v>
      </c>
      <c r="P1072" s="7">
        <v>272137</v>
      </c>
      <c r="Q1072" s="7">
        <v>361350</v>
      </c>
      <c r="R1072" s="8">
        <f>(Таблица2[[#This Row],[Кредитный рейтинг]]-MIN(F:F))/(MAX(F:F)-MIN(F:F))</f>
        <v>0.78181818181818186</v>
      </c>
      <c r="S1072">
        <f>(Таблица2[[#This Row],[Срок кредитной истории (лет)]]-MIN(L:L))/(MAX(L:L)-MIN(L:L))</f>
        <v>0.49561403508771934</v>
      </c>
      <c r="T1072" s="8">
        <f>(Таблица2[[#This Row],[Срок с последнего нарушения кредитного договора (мес.)]]-MIN(M:M))/(MAX(M:M)-MIN(M:M))</f>
        <v>0.1951219512195122</v>
      </c>
      <c r="U1072">
        <f>(Таблица2[[#This Row],[Количество кредитных карт]]-MIN(N:N))/(MAX(N:N)-MIN(N:N))</f>
        <v>7.3170731707317069E-2</v>
      </c>
      <c r="V1072" s="37">
        <f>(Таблица2[[#This Row],[Число нарушений кредитных договоров]]-MIN(O:O))/(MAX(O:O)-MIN(O:O))</f>
        <v>0</v>
      </c>
      <c r="W1072" s="37">
        <f>((Таблица2[[#This Row],[Размер кредита]]-AVERAGE(D:D)))/STDEV(D:D)</f>
        <v>1.1137966072871899</v>
      </c>
      <c r="X1072" s="37">
        <f>((Таблица2[[#This Row],[Годовой доход]]-AVERAGE(G:G)))/STDEV(G:G)</f>
        <v>-0.28144295179258899</v>
      </c>
      <c r="Y1072" s="38">
        <f>(Таблица2[[#This Row],[Годовой доход]]-AVERAGE(G:G))/STDEV(G:G)</f>
        <v>-0.28144295179258899</v>
      </c>
      <c r="Z1072" s="38">
        <f>(Таблица2[[#This Row],[Текущий баланс кредитов]]-AVERAGE(P:P))/STDEV(P:P)</f>
        <v>-6.0312911519739925E-4</v>
      </c>
      <c r="AA1072" s="38">
        <f>(Таблица2[[#This Row],[Максимальный выданный кредит]]-AVERAGE(Q:Q))/STDEV(Q:Q)</f>
        <v>-8.6549450036198614E-2</v>
      </c>
    </row>
    <row r="1073" spans="1:27" x14ac:dyDescent="0.2">
      <c r="A1073" s="7">
        <v>1598</v>
      </c>
      <c r="B1073" s="7" t="s">
        <v>1390</v>
      </c>
      <c r="C1073" s="7" t="s">
        <v>16</v>
      </c>
      <c r="D1073" s="18">
        <v>187726</v>
      </c>
      <c r="E1073" s="7" t="s">
        <v>17</v>
      </c>
      <c r="F1073" s="7">
        <v>725</v>
      </c>
      <c r="G1073" s="19">
        <v>694811</v>
      </c>
      <c r="H1073" s="7"/>
      <c r="I1073" s="7" t="s">
        <v>19</v>
      </c>
      <c r="J1073" s="7" t="s">
        <v>23</v>
      </c>
      <c r="K1073" s="20">
        <v>16964.91</v>
      </c>
      <c r="L1073">
        <v>22.5</v>
      </c>
      <c r="M1073" s="7"/>
      <c r="N1073" s="7">
        <v>12</v>
      </c>
      <c r="O1073" s="7">
        <v>1</v>
      </c>
      <c r="P1073" s="7">
        <v>184186</v>
      </c>
      <c r="Q1073" s="7">
        <v>318296</v>
      </c>
      <c r="R1073" s="8">
        <f>(Таблица2[[#This Row],[Кредитный рейтинг]]-MIN(F:F))/(MAX(F:F)-MIN(F:F))</f>
        <v>0.84242424242424241</v>
      </c>
      <c r="S1073">
        <f>(Таблица2[[#This Row],[Срок кредитной истории (лет)]]-MIN(L:L))/(MAX(L:L)-MIN(L:L))</f>
        <v>0.39473684210526316</v>
      </c>
      <c r="T1073" s="8">
        <f>(Таблица2[[#This Row],[Срок с последнего нарушения кредитного договора (мес.)]]-MIN(M:M))/(MAX(M:M)-MIN(M:M))</f>
        <v>0</v>
      </c>
      <c r="U1073">
        <f>(Таблица2[[#This Row],[Количество кредитных карт]]-MIN(N:N))/(MAX(N:N)-MIN(N:N))</f>
        <v>0.24390243902439024</v>
      </c>
      <c r="V1073" s="37">
        <f>(Таблица2[[#This Row],[Число нарушений кредитных договоров]]-MIN(O:O))/(MAX(O:O)-MIN(O:O))</f>
        <v>0.14285714285714285</v>
      </c>
      <c r="W1073" s="37">
        <f>((Таблица2[[#This Row],[Размер кредита]]-AVERAGE(D:D)))/STDEV(D:D)</f>
        <v>-0.65800372308353805</v>
      </c>
      <c r="X1073" s="37">
        <f>((Таблица2[[#This Row],[Годовой доход]]-AVERAGE(G:G)))/STDEV(G:G)</f>
        <v>-0.79805578273329947</v>
      </c>
      <c r="Y1073" s="38">
        <f>(Таблица2[[#This Row],[Годовой доход]]-AVERAGE(G:G))/STDEV(G:G)</f>
        <v>-0.79805578273329947</v>
      </c>
      <c r="Z1073" s="38">
        <f>(Таблица2[[#This Row],[Текущий баланс кредитов]]-AVERAGE(P:P))/STDEV(P:P)</f>
        <v>-0.29977262490878687</v>
      </c>
      <c r="AA1073" s="38">
        <f>(Таблица2[[#This Row],[Максимальный выданный кредит]]-AVERAGE(Q:Q))/STDEV(Q:Q)</f>
        <v>-9.730883875544738E-2</v>
      </c>
    </row>
    <row r="1074" spans="1:27" x14ac:dyDescent="0.2">
      <c r="A1074" s="7">
        <v>1599</v>
      </c>
      <c r="B1074" s="7" t="s">
        <v>1391</v>
      </c>
      <c r="C1074" s="7" t="s">
        <v>16</v>
      </c>
      <c r="D1074" s="18">
        <v>78452</v>
      </c>
      <c r="E1074" s="7" t="s">
        <v>17</v>
      </c>
      <c r="F1074" s="7">
        <v>724</v>
      </c>
      <c r="G1074" s="19">
        <v>941070</v>
      </c>
      <c r="H1074" s="7" t="s">
        <v>31</v>
      </c>
      <c r="I1074" s="7" t="s">
        <v>25</v>
      </c>
      <c r="J1074" s="7" t="s">
        <v>78</v>
      </c>
      <c r="K1074" s="20">
        <v>22507.21</v>
      </c>
      <c r="L1074">
        <v>22.4</v>
      </c>
      <c r="M1074" s="7">
        <v>38</v>
      </c>
      <c r="N1074" s="7">
        <v>13</v>
      </c>
      <c r="O1074" s="7">
        <v>0</v>
      </c>
      <c r="P1074" s="7">
        <v>43738</v>
      </c>
      <c r="Q1074" s="7">
        <v>267960</v>
      </c>
      <c r="R1074" s="8">
        <f>(Таблица2[[#This Row],[Кредитный рейтинг]]-MIN(F:F))/(MAX(F:F)-MIN(F:F))</f>
        <v>0.83636363636363631</v>
      </c>
      <c r="S1074">
        <f>(Таблица2[[#This Row],[Срок кредитной истории (лет)]]-MIN(L:L))/(MAX(L:L)-MIN(L:L))</f>
        <v>0.39254385964912275</v>
      </c>
      <c r="T1074" s="8">
        <f>(Таблица2[[#This Row],[Срок с последнего нарушения кредитного договора (мес.)]]-MIN(M:M))/(MAX(M:M)-MIN(M:M))</f>
        <v>0.46341463414634149</v>
      </c>
      <c r="U1074">
        <f>(Таблица2[[#This Row],[Количество кредитных карт]]-MIN(N:N))/(MAX(N:N)-MIN(N:N))</f>
        <v>0.26829268292682928</v>
      </c>
      <c r="V1074" s="37">
        <f>(Таблица2[[#This Row],[Число нарушений кредитных договоров]]-MIN(O:O))/(MAX(O:O)-MIN(O:O))</f>
        <v>0</v>
      </c>
      <c r="W1074" s="37">
        <f>((Таблица2[[#This Row],[Размер кредита]]-AVERAGE(D:D)))/STDEV(D:D)</f>
        <v>-1.2421356918178674</v>
      </c>
      <c r="X1074" s="37">
        <f>((Таблица2[[#This Row],[Годовой доход]]-AVERAGE(G:G)))/STDEV(G:G)</f>
        <v>-0.49952179094487609</v>
      </c>
      <c r="Y1074" s="38">
        <f>(Таблица2[[#This Row],[Годовой доход]]-AVERAGE(G:G))/STDEV(G:G)</f>
        <v>-0.49952179094487609</v>
      </c>
      <c r="Z1074" s="38">
        <f>(Таблица2[[#This Row],[Текущий баланс кредитов]]-AVERAGE(P:P))/STDEV(P:P)</f>
        <v>-0.77751315480859529</v>
      </c>
      <c r="AA1074" s="38">
        <f>(Таблица2[[#This Row],[Максимальный выданный кредит]]-AVERAGE(Q:Q))/STDEV(Q:Q)</f>
        <v>-0.10988803210733351</v>
      </c>
    </row>
    <row r="1075" spans="1:27" x14ac:dyDescent="0.2">
      <c r="A1075" s="8">
        <v>1600</v>
      </c>
      <c r="B1075" s="8" t="s">
        <v>1392</v>
      </c>
      <c r="C1075" s="8" t="s">
        <v>16</v>
      </c>
      <c r="D1075" s="21">
        <v>427328</v>
      </c>
      <c r="E1075" s="8" t="s">
        <v>17</v>
      </c>
      <c r="F1075" s="8">
        <v>710</v>
      </c>
      <c r="G1075" s="22">
        <v>1029895</v>
      </c>
      <c r="H1075" s="8" t="s">
        <v>79</v>
      </c>
      <c r="I1075" s="8" t="s">
        <v>19</v>
      </c>
      <c r="J1075" s="8" t="s">
        <v>23</v>
      </c>
      <c r="K1075" s="23">
        <v>23172.78</v>
      </c>
      <c r="L1075">
        <v>19.7</v>
      </c>
      <c r="M1075" s="8">
        <v>33</v>
      </c>
      <c r="N1075" s="8">
        <v>11</v>
      </c>
      <c r="O1075" s="8">
        <v>1</v>
      </c>
      <c r="P1075" s="8">
        <v>79192</v>
      </c>
      <c r="Q1075" s="8">
        <v>203302</v>
      </c>
      <c r="R1075" s="8">
        <f>(Таблица2[[#This Row],[Кредитный рейтинг]]-MIN(F:F))/(MAX(F:F)-MIN(F:F))</f>
        <v>0.75151515151515147</v>
      </c>
      <c r="S1075">
        <f>(Таблица2[[#This Row],[Срок кредитной истории (лет)]]-MIN(L:L))/(MAX(L:L)-MIN(L:L))</f>
        <v>0.33333333333333331</v>
      </c>
      <c r="T1075" s="8">
        <f>(Таблица2[[#This Row],[Срок с последнего нарушения кредитного договора (мес.)]]-MIN(M:M))/(MAX(M:M)-MIN(M:M))</f>
        <v>0.40243902439024393</v>
      </c>
      <c r="U1075">
        <f>(Таблица2[[#This Row],[Количество кредитных карт]]-MIN(N:N))/(MAX(N:N)-MIN(N:N))</f>
        <v>0.21951219512195122</v>
      </c>
      <c r="V1075" s="37">
        <f>(Таблица2[[#This Row],[Число нарушений кредитных договоров]]-MIN(O:O))/(MAX(O:O)-MIN(O:O))</f>
        <v>0.14285714285714285</v>
      </c>
      <c r="W1075" s="37">
        <f>((Таблица2[[#This Row],[Размер кредита]]-AVERAGE(D:D)))/STDEV(D:D)</f>
        <v>0.62280587455801228</v>
      </c>
      <c r="X1075" s="37">
        <f>((Таблица2[[#This Row],[Годовой доход]]-AVERAGE(G:G)))/STDEV(G:G)</f>
        <v>-0.39184133329416398</v>
      </c>
      <c r="Y1075" s="38">
        <f>(Таблица2[[#This Row],[Годовой доход]]-AVERAGE(G:G))/STDEV(G:G)</f>
        <v>-0.39184133329416398</v>
      </c>
      <c r="Z1075" s="38">
        <f>(Таблица2[[#This Row],[Текущий баланс кредитов]]-AVERAGE(P:P))/STDEV(P:P)</f>
        <v>-0.65691469312122486</v>
      </c>
      <c r="AA1075" s="38">
        <f>(Таблица2[[#This Row],[Максимальный выданный кредит]]-AVERAGE(Q:Q))/STDEV(Q:Q)</f>
        <v>-0.12604635783337956</v>
      </c>
    </row>
    <row r="1076" spans="1:27" x14ac:dyDescent="0.2">
      <c r="A1076" s="7">
        <v>1601</v>
      </c>
      <c r="B1076" s="7" t="s">
        <v>1393</v>
      </c>
      <c r="C1076" s="7" t="s">
        <v>16</v>
      </c>
      <c r="D1076" s="18">
        <v>105798</v>
      </c>
      <c r="E1076" s="7" t="s">
        <v>17</v>
      </c>
      <c r="F1076" s="7">
        <v>689</v>
      </c>
      <c r="G1076" s="19">
        <v>228437</v>
      </c>
      <c r="H1076" s="7" t="s">
        <v>31</v>
      </c>
      <c r="I1076" s="7" t="s">
        <v>32</v>
      </c>
      <c r="J1076" s="7" t="s">
        <v>23</v>
      </c>
      <c r="K1076" s="20">
        <v>7138.49</v>
      </c>
      <c r="L1076">
        <v>12.5</v>
      </c>
      <c r="M1076" s="7">
        <v>33</v>
      </c>
      <c r="N1076" s="7">
        <v>12</v>
      </c>
      <c r="O1076" s="7">
        <v>0</v>
      </c>
      <c r="P1076" s="7">
        <v>197809</v>
      </c>
      <c r="Q1076" s="7">
        <v>235862</v>
      </c>
      <c r="R1076" s="8">
        <f>(Таблица2[[#This Row],[Кредитный рейтинг]]-MIN(F:F))/(MAX(F:F)-MIN(F:F))</f>
        <v>0.62424242424242427</v>
      </c>
      <c r="S1076">
        <f>(Таблица2[[#This Row],[Срок кредитной истории (лет)]]-MIN(L:L))/(MAX(L:L)-MIN(L:L))</f>
        <v>0.17543859649122806</v>
      </c>
      <c r="T1076" s="8">
        <f>(Таблица2[[#This Row],[Срок с последнего нарушения кредитного договора (мес.)]]-MIN(M:M))/(MAX(M:M)-MIN(M:M))</f>
        <v>0.40243902439024393</v>
      </c>
      <c r="U1076">
        <f>(Таблица2[[#This Row],[Количество кредитных карт]]-MIN(N:N))/(MAX(N:N)-MIN(N:N))</f>
        <v>0.24390243902439024</v>
      </c>
      <c r="V1076" s="37">
        <f>(Таблица2[[#This Row],[Число нарушений кредитных договоров]]-MIN(O:O))/(MAX(O:O)-MIN(O:O))</f>
        <v>0</v>
      </c>
      <c r="W1076" s="37">
        <f>((Таблица2[[#This Row],[Размер кредита]]-AVERAGE(D:D)))/STDEV(D:D)</f>
        <v>-1.0959556964208932</v>
      </c>
      <c r="X1076" s="37">
        <f>((Таблица2[[#This Row],[Годовой доход]]-AVERAGE(G:G)))/STDEV(G:G)</f>
        <v>-1.363430010218728</v>
      </c>
      <c r="Y1076" s="38">
        <f>(Таблица2[[#This Row],[Годовой доход]]-AVERAGE(G:G))/STDEV(G:G)</f>
        <v>-1.363430010218728</v>
      </c>
      <c r="Z1076" s="38">
        <f>(Таблица2[[#This Row],[Текущий баланс кредитов]]-AVERAGE(P:P))/STDEV(P:P)</f>
        <v>-0.25343334461412198</v>
      </c>
      <c r="AA1076" s="38">
        <f>(Таблица2[[#This Row],[Максимальный выданный кредит]]-AVERAGE(Q:Q))/STDEV(Q:Q)</f>
        <v>-0.11790946702883784</v>
      </c>
    </row>
    <row r="1077" spans="1:27" x14ac:dyDescent="0.2">
      <c r="A1077" s="7">
        <v>1602</v>
      </c>
      <c r="B1077" s="7" t="s">
        <v>1394</v>
      </c>
      <c r="C1077" s="7" t="s">
        <v>16</v>
      </c>
      <c r="D1077" s="18">
        <v>326744</v>
      </c>
      <c r="E1077" s="7" t="s">
        <v>28</v>
      </c>
      <c r="F1077" s="7">
        <v>724</v>
      </c>
      <c r="G1077" s="19">
        <v>1693071</v>
      </c>
      <c r="H1077" s="7" t="s">
        <v>37</v>
      </c>
      <c r="I1077" s="7" t="s">
        <v>32</v>
      </c>
      <c r="J1077" s="7" t="s">
        <v>23</v>
      </c>
      <c r="K1077" s="20">
        <v>27653.55</v>
      </c>
      <c r="L1077">
        <v>15.2</v>
      </c>
      <c r="M1077" s="7">
        <v>4</v>
      </c>
      <c r="N1077" s="7">
        <v>9</v>
      </c>
      <c r="O1077" s="7">
        <v>0</v>
      </c>
      <c r="P1077" s="7">
        <v>333621</v>
      </c>
      <c r="Q1077" s="7">
        <v>568106</v>
      </c>
      <c r="R1077" s="8">
        <f>(Таблица2[[#This Row],[Кредитный рейтинг]]-MIN(F:F))/(MAX(F:F)-MIN(F:F))</f>
        <v>0.83636363636363631</v>
      </c>
      <c r="S1077">
        <f>(Таблица2[[#This Row],[Срок кредитной истории (лет)]]-MIN(L:L))/(MAX(L:L)-MIN(L:L))</f>
        <v>0.23464912280701752</v>
      </c>
      <c r="T1077" s="8">
        <f>(Таблица2[[#This Row],[Срок с последнего нарушения кредитного договора (мес.)]]-MIN(M:M))/(MAX(M:M)-MIN(M:M))</f>
        <v>4.878048780487805E-2</v>
      </c>
      <c r="U1077">
        <f>(Таблица2[[#This Row],[Количество кредитных карт]]-MIN(N:N))/(MAX(N:N)-MIN(N:N))</f>
        <v>0.17073170731707318</v>
      </c>
      <c r="V1077" s="37">
        <f>(Таблица2[[#This Row],[Число нарушений кредитных договоров]]-MIN(O:O))/(MAX(O:O)-MIN(O:O))</f>
        <v>0</v>
      </c>
      <c r="W1077" s="37">
        <f>((Таблица2[[#This Row],[Размер кредита]]-AVERAGE(D:D)))/STDEV(D:D)</f>
        <v>8.5126921255545246E-2</v>
      </c>
      <c r="X1077" s="37">
        <f>((Таблица2[[#This Row],[Годовой доход]]-AVERAGE(G:G)))/STDEV(G:G)</f>
        <v>0.41211132848989046</v>
      </c>
      <c r="Y1077" s="38">
        <f>(Таблица2[[#This Row],[Годовой доход]]-AVERAGE(G:G))/STDEV(G:G)</f>
        <v>0.41211132848989046</v>
      </c>
      <c r="Z1077" s="38">
        <f>(Таблица2[[#This Row],[Текущий баланс кредитов]]-AVERAGE(P:P))/STDEV(P:P)</f>
        <v>0.20853761151734862</v>
      </c>
      <c r="AA1077" s="38">
        <f>(Таблица2[[#This Row],[Максимальный выданный кредит]]-AVERAGE(Q:Q))/STDEV(Q:Q)</f>
        <v>-3.4880193427358624E-2</v>
      </c>
    </row>
    <row r="1078" spans="1:27" x14ac:dyDescent="0.2">
      <c r="A1078" s="7">
        <v>1604</v>
      </c>
      <c r="B1078" s="7" t="s">
        <v>1395</v>
      </c>
      <c r="C1078" s="7" t="s">
        <v>16</v>
      </c>
      <c r="D1078" s="18">
        <v>336006</v>
      </c>
      <c r="E1078" s="7" t="s">
        <v>17</v>
      </c>
      <c r="F1078" s="7">
        <v>739</v>
      </c>
      <c r="G1078" s="19">
        <v>2321496</v>
      </c>
      <c r="H1078" s="7" t="s">
        <v>22</v>
      </c>
      <c r="I1078" s="7" t="s">
        <v>19</v>
      </c>
      <c r="J1078" s="7" t="s">
        <v>78</v>
      </c>
      <c r="K1078" s="20">
        <v>9111.83</v>
      </c>
      <c r="L1078">
        <v>24.1</v>
      </c>
      <c r="M1078" s="7"/>
      <c r="N1078" s="7">
        <v>6</v>
      </c>
      <c r="O1078" s="7">
        <v>0</v>
      </c>
      <c r="P1078" s="7">
        <v>502170</v>
      </c>
      <c r="Q1078" s="7">
        <v>1321518</v>
      </c>
      <c r="R1078" s="8">
        <f>(Таблица2[[#This Row],[Кредитный рейтинг]]-MIN(F:F))/(MAX(F:F)-MIN(F:F))</f>
        <v>0.92727272727272725</v>
      </c>
      <c r="S1078">
        <f>(Таблица2[[#This Row],[Срок кредитной истории (лет)]]-MIN(L:L))/(MAX(L:L)-MIN(L:L))</f>
        <v>0.42982456140350878</v>
      </c>
      <c r="T1078" s="8">
        <f>(Таблица2[[#This Row],[Срок с последнего нарушения кредитного договора (мес.)]]-MIN(M:M))/(MAX(M:M)-MIN(M:M))</f>
        <v>0</v>
      </c>
      <c r="U1078">
        <f>(Таблица2[[#This Row],[Количество кредитных карт]]-MIN(N:N))/(MAX(N:N)-MIN(N:N))</f>
        <v>9.7560975609756101E-2</v>
      </c>
      <c r="V1078" s="37">
        <f>(Таблица2[[#This Row],[Число нарушений кредитных договоров]]-MIN(O:O))/(MAX(O:O)-MIN(O:O))</f>
        <v>0</v>
      </c>
      <c r="W1078" s="37">
        <f>((Таблица2[[#This Row],[Размер кредита]]-AVERAGE(D:D)))/STDEV(D:D)</f>
        <v>0.13463760352596052</v>
      </c>
      <c r="X1078" s="37">
        <f>((Таблица2[[#This Row],[Годовой доход]]-AVERAGE(G:G)))/STDEV(G:G)</f>
        <v>1.17393617058557</v>
      </c>
      <c r="Y1078" s="38">
        <f>(Таблица2[[#This Row],[Годовой доход]]-AVERAGE(G:G))/STDEV(G:G)</f>
        <v>1.17393617058557</v>
      </c>
      <c r="Z1078" s="38">
        <f>(Таблица2[[#This Row],[Текущий баланс кредитов]]-AVERAGE(P:P))/STDEV(P:P)</f>
        <v>0.78186502503753263</v>
      </c>
      <c r="AA1078" s="38">
        <f>(Таблица2[[#This Row],[Максимальный выданный кредит]]-AVERAGE(Q:Q))/STDEV(Q:Q)</f>
        <v>0.15340086231070632</v>
      </c>
    </row>
    <row r="1079" spans="1:27" x14ac:dyDescent="0.2">
      <c r="A1079" s="7">
        <v>1605</v>
      </c>
      <c r="B1079" s="7" t="s">
        <v>1396</v>
      </c>
      <c r="C1079" s="7" t="s">
        <v>16</v>
      </c>
      <c r="D1079" s="18">
        <v>213664</v>
      </c>
      <c r="E1079" s="7" t="s">
        <v>17</v>
      </c>
      <c r="F1079" s="7">
        <v>736</v>
      </c>
      <c r="G1079" s="19">
        <v>776948</v>
      </c>
      <c r="H1079" s="7" t="s">
        <v>42</v>
      </c>
      <c r="I1079" s="7" t="s">
        <v>32</v>
      </c>
      <c r="J1079" s="7" t="s">
        <v>23</v>
      </c>
      <c r="K1079" s="20">
        <v>8028.45</v>
      </c>
      <c r="L1079">
        <v>8</v>
      </c>
      <c r="M1079" s="7">
        <v>20</v>
      </c>
      <c r="N1079" s="7">
        <v>5</v>
      </c>
      <c r="O1079" s="7">
        <v>0</v>
      </c>
      <c r="P1079" s="7">
        <v>124203</v>
      </c>
      <c r="Q1079" s="7">
        <v>191246</v>
      </c>
      <c r="R1079" s="8">
        <f>(Таблица2[[#This Row],[Кредитный рейтинг]]-MIN(F:F))/(MAX(F:F)-MIN(F:F))</f>
        <v>0.90909090909090906</v>
      </c>
      <c r="S1079">
        <f>(Таблица2[[#This Row],[Срок кредитной истории (лет)]]-MIN(L:L))/(MAX(L:L)-MIN(L:L))</f>
        <v>7.6754385964912283E-2</v>
      </c>
      <c r="T1079" s="8">
        <f>(Таблица2[[#This Row],[Срок с последнего нарушения кредитного договора (мес.)]]-MIN(M:M))/(MAX(M:M)-MIN(M:M))</f>
        <v>0.24390243902439024</v>
      </c>
      <c r="U1079">
        <f>(Таблица2[[#This Row],[Количество кредитных карт]]-MIN(N:N))/(MAX(N:N)-MIN(N:N))</f>
        <v>7.3170731707317069E-2</v>
      </c>
      <c r="V1079" s="37">
        <f>(Таблица2[[#This Row],[Число нарушений кредитных договоров]]-MIN(O:O))/(MAX(O:O)-MIN(O:O))</f>
        <v>0</v>
      </c>
      <c r="W1079" s="37">
        <f>((Таблица2[[#This Row],[Размер кредита]]-AVERAGE(D:D)))/STDEV(D:D)</f>
        <v>-0.51935029221223261</v>
      </c>
      <c r="X1079" s="37">
        <f>((Таблица2[[#This Row],[Годовой доход]]-AVERAGE(G:G)))/STDEV(G:G)</f>
        <v>-0.69848303012922919</v>
      </c>
      <c r="Y1079" s="38">
        <f>(Таблица2[[#This Row],[Годовой доход]]-AVERAGE(G:G))/STDEV(G:G)</f>
        <v>-0.69848303012922919</v>
      </c>
      <c r="Z1079" s="38">
        <f>(Таблица2[[#This Row],[Текущий баланс кредитов]]-AVERAGE(P:P))/STDEV(P:P)</f>
        <v>-0.50380764288683</v>
      </c>
      <c r="AA1079" s="38">
        <f>(Таблица2[[#This Row],[Максимальный выданный кредит]]-AVERAGE(Q:Q))/STDEV(Q:Q)</f>
        <v>-0.12905920659073691</v>
      </c>
    </row>
    <row r="1080" spans="1:27" x14ac:dyDescent="0.2">
      <c r="A1080" s="8">
        <v>1606</v>
      </c>
      <c r="B1080" s="8" t="s">
        <v>1397</v>
      </c>
      <c r="C1080" s="8" t="s">
        <v>34</v>
      </c>
      <c r="D1080" s="21">
        <v>64460</v>
      </c>
      <c r="E1080" s="8" t="s">
        <v>17</v>
      </c>
      <c r="F1080" s="8">
        <v>725</v>
      </c>
      <c r="G1080" s="22">
        <v>280706</v>
      </c>
      <c r="H1080" s="8"/>
      <c r="I1080" s="8" t="s">
        <v>32</v>
      </c>
      <c r="J1080" s="8" t="s">
        <v>23</v>
      </c>
      <c r="K1080" s="23">
        <v>3508.73</v>
      </c>
      <c r="L1080">
        <v>7</v>
      </c>
      <c r="M1080" s="8"/>
      <c r="N1080" s="8">
        <v>6</v>
      </c>
      <c r="O1080" s="8">
        <v>0</v>
      </c>
      <c r="P1080" s="8">
        <v>69597</v>
      </c>
      <c r="Q1080" s="8">
        <v>125906</v>
      </c>
      <c r="R1080" s="8">
        <f>(Таблица2[[#This Row],[Кредитный рейтинг]]-MIN(F:F))/(MAX(F:F)-MIN(F:F))</f>
        <v>0.84242424242424241</v>
      </c>
      <c r="S1080">
        <f>(Таблица2[[#This Row],[Срок кредитной истории (лет)]]-MIN(L:L))/(MAX(L:L)-MIN(L:L))</f>
        <v>5.4824561403508769E-2</v>
      </c>
      <c r="T1080" s="8">
        <f>(Таблица2[[#This Row],[Срок с последнего нарушения кредитного договора (мес.)]]-MIN(M:M))/(MAX(M:M)-MIN(M:M))</f>
        <v>0</v>
      </c>
      <c r="U1080">
        <f>(Таблица2[[#This Row],[Количество кредитных карт]]-MIN(N:N))/(MAX(N:N)-MIN(N:N))</f>
        <v>9.7560975609756101E-2</v>
      </c>
      <c r="V1080" s="37">
        <f>(Таблица2[[#This Row],[Число нарушений кредитных договоров]]-MIN(O:O))/(MAX(O:O)-MIN(O:O))</f>
        <v>0</v>
      </c>
      <c r="W1080" s="37">
        <f>((Таблица2[[#This Row],[Размер кредита]]-AVERAGE(D:D)))/STDEV(D:D)</f>
        <v>-1.3169309267917013</v>
      </c>
      <c r="X1080" s="37">
        <f>((Таблица2[[#This Row],[Годовой доход]]-AVERAGE(G:G)))/STDEV(G:G)</f>
        <v>-1.3000655312888652</v>
      </c>
      <c r="Y1080" s="38">
        <f>(Таблица2[[#This Row],[Годовой доход]]-AVERAGE(G:G))/STDEV(G:G)</f>
        <v>-1.3000655312888652</v>
      </c>
      <c r="Z1080" s="38">
        <f>(Таблица2[[#This Row],[Текущий баланс кредитов]]-AVERAGE(P:P))/STDEV(P:P)</f>
        <v>-0.68955254046962899</v>
      </c>
      <c r="AA1080" s="38">
        <f>(Таблица2[[#This Row],[Максимальный выданный кредит]]-AVERAGE(Q:Q))/STDEV(Q:Q)</f>
        <v>-0.14538796719174296</v>
      </c>
    </row>
    <row r="1081" spans="1:27" x14ac:dyDescent="0.2">
      <c r="A1081" s="7">
        <v>1609</v>
      </c>
      <c r="B1081" s="7" t="s">
        <v>1398</v>
      </c>
      <c r="C1081" s="7" t="s">
        <v>16</v>
      </c>
      <c r="D1081" s="18">
        <v>200706</v>
      </c>
      <c r="E1081" s="7" t="s">
        <v>17</v>
      </c>
      <c r="F1081" s="7">
        <v>701</v>
      </c>
      <c r="G1081" s="19">
        <v>655899</v>
      </c>
      <c r="H1081" s="7" t="s">
        <v>42</v>
      </c>
      <c r="I1081" s="7" t="s">
        <v>32</v>
      </c>
      <c r="J1081" s="7" t="s">
        <v>23</v>
      </c>
      <c r="K1081" s="20">
        <v>12352.66</v>
      </c>
      <c r="L1081">
        <v>8.1999999999999993</v>
      </c>
      <c r="M1081" s="7"/>
      <c r="N1081" s="7">
        <v>9</v>
      </c>
      <c r="O1081" s="7">
        <v>0</v>
      </c>
      <c r="P1081" s="7">
        <v>50996</v>
      </c>
      <c r="Q1081" s="7">
        <v>164934</v>
      </c>
      <c r="R1081" s="8">
        <f>(Таблица2[[#This Row],[Кредитный рейтинг]]-MIN(F:F))/(MAX(F:F)-MIN(F:F))</f>
        <v>0.69696969696969702</v>
      </c>
      <c r="S1081">
        <f>(Таблица2[[#This Row],[Срок кредитной истории (лет)]]-MIN(L:L))/(MAX(L:L)-MIN(L:L))</f>
        <v>8.1140350877192971E-2</v>
      </c>
      <c r="T1081" s="8">
        <f>(Таблица2[[#This Row],[Срок с последнего нарушения кредитного договора (мес.)]]-MIN(M:M))/(MAX(M:M)-MIN(M:M))</f>
        <v>0</v>
      </c>
      <c r="U1081">
        <f>(Таблица2[[#This Row],[Количество кредитных карт]]-MIN(N:N))/(MAX(N:N)-MIN(N:N))</f>
        <v>0.17073170731707318</v>
      </c>
      <c r="V1081" s="37">
        <f>(Таблица2[[#This Row],[Число нарушений кредитных договоров]]-MIN(O:O))/(MAX(O:O)-MIN(O:O))</f>
        <v>0</v>
      </c>
      <c r="W1081" s="37">
        <f>((Таблица2[[#This Row],[Размер кредита]]-AVERAGE(D:D)))/STDEV(D:D)</f>
        <v>-0.5886182063625286</v>
      </c>
      <c r="X1081" s="37">
        <f>((Таблица2[[#This Row],[Годовой доход]]-AVERAGE(G:G)))/STDEV(G:G)</f>
        <v>-0.84522788482285205</v>
      </c>
      <c r="Y1081" s="38">
        <f>(Таблица2[[#This Row],[Годовой доход]]-AVERAGE(G:G))/STDEV(G:G)</f>
        <v>-0.84522788482285205</v>
      </c>
      <c r="Z1081" s="38">
        <f>(Таблица2[[#This Row],[Текущий баланс кредитов]]-AVERAGE(P:P))/STDEV(P:P)</f>
        <v>-0.75282472374505005</v>
      </c>
      <c r="AA1081" s="38">
        <f>(Таблица2[[#This Row],[Максимальный выданный кредит]]-AVERAGE(Q:Q))/STDEV(Q:Q)</f>
        <v>-0.1356346940246774</v>
      </c>
    </row>
    <row r="1082" spans="1:27" x14ac:dyDescent="0.2">
      <c r="A1082" s="7">
        <v>1610</v>
      </c>
      <c r="B1082" s="7" t="s">
        <v>1399</v>
      </c>
      <c r="C1082" s="7" t="s">
        <v>16</v>
      </c>
      <c r="D1082" s="18">
        <v>208582</v>
      </c>
      <c r="E1082" s="7" t="s">
        <v>28</v>
      </c>
      <c r="F1082" s="7">
        <v>691</v>
      </c>
      <c r="G1082" s="19">
        <v>1262797</v>
      </c>
      <c r="H1082" s="7" t="s">
        <v>31</v>
      </c>
      <c r="I1082" s="7" t="s">
        <v>19</v>
      </c>
      <c r="J1082" s="7" t="s">
        <v>23</v>
      </c>
      <c r="K1082" s="20">
        <v>26150.65</v>
      </c>
      <c r="L1082">
        <v>20</v>
      </c>
      <c r="M1082" s="7"/>
      <c r="N1082" s="7">
        <v>8</v>
      </c>
      <c r="O1082" s="7">
        <v>0</v>
      </c>
      <c r="P1082" s="7">
        <v>982566</v>
      </c>
      <c r="Q1082" s="7">
        <v>1182654</v>
      </c>
      <c r="R1082" s="8">
        <f>(Таблица2[[#This Row],[Кредитный рейтинг]]-MIN(F:F))/(MAX(F:F)-MIN(F:F))</f>
        <v>0.63636363636363635</v>
      </c>
      <c r="S1082">
        <f>(Таблица2[[#This Row],[Срок кредитной истории (лет)]]-MIN(L:L))/(MAX(L:L)-MIN(L:L))</f>
        <v>0.33991228070175439</v>
      </c>
      <c r="T1082" s="8">
        <f>(Таблица2[[#This Row],[Срок с последнего нарушения кредитного договора (мес.)]]-MIN(M:M))/(MAX(M:M)-MIN(M:M))</f>
        <v>0</v>
      </c>
      <c r="U1082">
        <f>(Таблица2[[#This Row],[Количество кредитных карт]]-MIN(N:N))/(MAX(N:N)-MIN(N:N))</f>
        <v>0.14634146341463414</v>
      </c>
      <c r="V1082" s="37">
        <f>(Таблица2[[#This Row],[Число нарушений кредитных договоров]]-MIN(O:O))/(MAX(O:O)-MIN(O:O))</f>
        <v>0</v>
      </c>
      <c r="W1082" s="37">
        <f>((Таблица2[[#This Row],[Размер кредита]]-AVERAGE(D:D)))/STDEV(D:D)</f>
        <v>-0.54651648604706859</v>
      </c>
      <c r="X1082" s="37">
        <f>((Таблица2[[#This Row],[Годовой доход]]-AVERAGE(G:G)))/STDEV(G:G)</f>
        <v>-0.10949971834605089</v>
      </c>
      <c r="Y1082" s="38">
        <f>(Таблица2[[#This Row],[Годовой доход]]-AVERAGE(G:G))/STDEV(G:G)</f>
        <v>-0.10949971834605089</v>
      </c>
      <c r="Z1082" s="38">
        <f>(Таблица2[[#This Row],[Текущий баланс кредитов]]-AVERAGE(P:P))/STDEV(P:P)</f>
        <v>2.4159547920811955</v>
      </c>
      <c r="AA1082" s="38">
        <f>(Таблица2[[#This Row],[Максимальный выданный кредит]]-AVERAGE(Q:Q))/STDEV(Q:Q)</f>
        <v>0.1186981226091743</v>
      </c>
    </row>
    <row r="1083" spans="1:27" x14ac:dyDescent="0.2">
      <c r="A1083" s="8">
        <v>1611</v>
      </c>
      <c r="B1083" s="8" t="s">
        <v>1400</v>
      </c>
      <c r="C1083" s="8" t="s">
        <v>16</v>
      </c>
      <c r="D1083" s="21">
        <v>137610</v>
      </c>
      <c r="E1083" s="8" t="s">
        <v>17</v>
      </c>
      <c r="F1083" s="8">
        <v>735</v>
      </c>
      <c r="G1083" s="22">
        <v>1114122</v>
      </c>
      <c r="H1083" s="8" t="s">
        <v>55</v>
      </c>
      <c r="I1083" s="8" t="s">
        <v>19</v>
      </c>
      <c r="J1083" s="8" t="s">
        <v>23</v>
      </c>
      <c r="K1083" s="23">
        <v>8615.93</v>
      </c>
      <c r="L1083">
        <v>10.7</v>
      </c>
      <c r="M1083" s="8"/>
      <c r="N1083" s="8">
        <v>10</v>
      </c>
      <c r="O1083" s="8">
        <v>0</v>
      </c>
      <c r="P1083" s="8">
        <v>119738</v>
      </c>
      <c r="Q1083" s="8">
        <v>298804</v>
      </c>
      <c r="R1083" s="8">
        <f>(Таблица2[[#This Row],[Кредитный рейтинг]]-MIN(F:F))/(MAX(F:F)-MIN(F:F))</f>
        <v>0.90303030303030307</v>
      </c>
      <c r="S1083">
        <f>(Таблица2[[#This Row],[Срок кредитной истории (лет)]]-MIN(L:L))/(MAX(L:L)-MIN(L:L))</f>
        <v>0.13596491228070173</v>
      </c>
      <c r="T1083" s="8">
        <f>(Таблица2[[#This Row],[Срок с последнего нарушения кредитного договора (мес.)]]-MIN(M:M))/(MAX(M:M)-MIN(M:M))</f>
        <v>0</v>
      </c>
      <c r="U1083">
        <f>(Таблица2[[#This Row],[Количество кредитных карт]]-MIN(N:N))/(MAX(N:N)-MIN(N:N))</f>
        <v>0.1951219512195122</v>
      </c>
      <c r="V1083" s="37">
        <f>(Таблица2[[#This Row],[Число нарушений кредитных договоров]]-MIN(O:O))/(MAX(O:O)-MIN(O:O))</f>
        <v>0</v>
      </c>
      <c r="W1083" s="37">
        <f>((Таблица2[[#This Row],[Размер кредита]]-AVERAGE(D:D)))/STDEV(D:D)</f>
        <v>-0.92590237916906304</v>
      </c>
      <c r="X1083" s="37">
        <f>((Таблица2[[#This Row],[Годовой доход]]-AVERAGE(G:G)))/STDEV(G:G)</f>
        <v>-0.28973492286301816</v>
      </c>
      <c r="Y1083" s="38">
        <f>(Таблица2[[#This Row],[Годовой доход]]-AVERAGE(G:G))/STDEV(G:G)</f>
        <v>-0.28973492286301816</v>
      </c>
      <c r="Z1083" s="38">
        <f>(Таблица2[[#This Row],[Текущий баланс кредитов]]-AVERAGE(P:P))/STDEV(P:P)</f>
        <v>-0.51899555204895864</v>
      </c>
      <c r="AA1083" s="38">
        <f>(Таблица2[[#This Row],[Максимальный выданный кредит]]-AVERAGE(Q:Q))/STDEV(Q:Q)</f>
        <v>-0.10217997743978791</v>
      </c>
    </row>
    <row r="1084" spans="1:27" x14ac:dyDescent="0.2">
      <c r="A1084" s="8">
        <v>1612</v>
      </c>
      <c r="B1084" s="8" t="s">
        <v>1401</v>
      </c>
      <c r="C1084" s="8" t="s">
        <v>16</v>
      </c>
      <c r="D1084" s="21">
        <v>206690</v>
      </c>
      <c r="E1084" s="8" t="s">
        <v>17</v>
      </c>
      <c r="F1084" s="8">
        <v>655</v>
      </c>
      <c r="G1084" s="22">
        <v>1499176</v>
      </c>
      <c r="H1084" s="8" t="s">
        <v>49</v>
      </c>
      <c r="I1084" s="8" t="s">
        <v>19</v>
      </c>
      <c r="J1084" s="8" t="s">
        <v>23</v>
      </c>
      <c r="K1084" s="23">
        <v>22737.49</v>
      </c>
      <c r="L1084">
        <v>15.7</v>
      </c>
      <c r="M1084" s="8">
        <v>13</v>
      </c>
      <c r="N1084" s="8">
        <v>10</v>
      </c>
      <c r="O1084" s="8">
        <v>1</v>
      </c>
      <c r="P1084" s="8">
        <v>65683</v>
      </c>
      <c r="Q1084" s="8">
        <v>140844</v>
      </c>
      <c r="R1084" s="8">
        <f>(Таблица2[[#This Row],[Кредитный рейтинг]]-MIN(F:F))/(MAX(F:F)-MIN(F:F))</f>
        <v>0.41818181818181815</v>
      </c>
      <c r="S1084">
        <f>(Таблица2[[#This Row],[Срок кредитной истории (лет)]]-MIN(L:L))/(MAX(L:L)-MIN(L:L))</f>
        <v>0.24561403508771928</v>
      </c>
      <c r="T1084" s="8">
        <f>(Таблица2[[#This Row],[Срок с последнего нарушения кредитного договора (мес.)]]-MIN(M:M))/(MAX(M:M)-MIN(M:M))</f>
        <v>0.15853658536585366</v>
      </c>
      <c r="U1084">
        <f>(Таблица2[[#This Row],[Количество кредитных карт]]-MIN(N:N))/(MAX(N:N)-MIN(N:N))</f>
        <v>0.1951219512195122</v>
      </c>
      <c r="V1084" s="37">
        <f>(Таблица2[[#This Row],[Число нарушений кредитных договоров]]-MIN(O:O))/(MAX(O:O)-MIN(O:O))</f>
        <v>0.14285714285714285</v>
      </c>
      <c r="W1084" s="37">
        <f>((Таблица2[[#This Row],[Размер кредита]]-AVERAGE(D:D)))/STDEV(D:D)</f>
        <v>-0.55663030712843609</v>
      </c>
      <c r="X1084" s="37">
        <f>((Таблица2[[#This Row],[Годовой доход]]-AVERAGE(G:G)))/STDEV(G:G)</f>
        <v>0.17705698189619701</v>
      </c>
      <c r="Y1084" s="38">
        <f>(Таблица2[[#This Row],[Годовой доход]]-AVERAGE(G:G))/STDEV(G:G)</f>
        <v>0.17705698189619701</v>
      </c>
      <c r="Z1084" s="38">
        <f>(Таблица2[[#This Row],[Текущий баланс кредитов]]-AVERAGE(P:P))/STDEV(P:P)</f>
        <v>-0.70286619701175024</v>
      </c>
      <c r="AA1084" s="38">
        <f>(Таблица2[[#This Row],[Максимальный выданный кредит]]-AVERAGE(Q:Q))/STDEV(Q:Q)</f>
        <v>-0.14165489364019981</v>
      </c>
    </row>
    <row r="1085" spans="1:27" x14ac:dyDescent="0.2">
      <c r="A1085" s="8">
        <v>1614</v>
      </c>
      <c r="B1085" s="8" t="s">
        <v>1402</v>
      </c>
      <c r="C1085" s="8" t="s">
        <v>16</v>
      </c>
      <c r="D1085" s="21">
        <v>540518</v>
      </c>
      <c r="E1085" s="8" t="s">
        <v>28</v>
      </c>
      <c r="F1085" s="8">
        <v>687</v>
      </c>
      <c r="G1085" s="22">
        <v>1556024</v>
      </c>
      <c r="H1085" s="8" t="s">
        <v>22</v>
      </c>
      <c r="I1085" s="8" t="s">
        <v>19</v>
      </c>
      <c r="J1085" s="8" t="s">
        <v>23</v>
      </c>
      <c r="K1085" s="23">
        <v>27360.19</v>
      </c>
      <c r="L1085">
        <v>14.6</v>
      </c>
      <c r="M1085" s="8"/>
      <c r="N1085" s="8">
        <v>10</v>
      </c>
      <c r="O1085" s="8">
        <v>0</v>
      </c>
      <c r="P1085" s="8">
        <v>2114738</v>
      </c>
      <c r="Q1085" s="8">
        <v>2817760</v>
      </c>
      <c r="R1085" s="8">
        <f>(Таблица2[[#This Row],[Кредитный рейтинг]]-MIN(F:F))/(MAX(F:F)-MIN(F:F))</f>
        <v>0.61212121212121207</v>
      </c>
      <c r="S1085">
        <f>(Таблица2[[#This Row],[Срок кредитной истории (лет)]]-MIN(L:L))/(MAX(L:L)-MIN(L:L))</f>
        <v>0.22149122807017543</v>
      </c>
      <c r="T1085" s="8">
        <f>(Таблица2[[#This Row],[Срок с последнего нарушения кредитного договора (мес.)]]-MIN(M:M))/(MAX(M:M)-MIN(M:M))</f>
        <v>0</v>
      </c>
      <c r="U1085">
        <f>(Таблица2[[#This Row],[Количество кредитных карт]]-MIN(N:N))/(MAX(N:N)-MIN(N:N))</f>
        <v>0.1951219512195122</v>
      </c>
      <c r="V1085" s="37">
        <f>(Таблица2[[#This Row],[Число нарушений кредитных договоров]]-MIN(O:O))/(MAX(O:O)-MIN(O:O))</f>
        <v>0</v>
      </c>
      <c r="W1085" s="37">
        <f>((Таблица2[[#This Row],[Размер кредита]]-AVERAGE(D:D)))/STDEV(D:D)</f>
        <v>1.2278711008793579</v>
      </c>
      <c r="X1085" s="37">
        <f>((Таблица2[[#This Row],[Годовой доход]]-AVERAGE(G:G)))/STDEV(G:G)</f>
        <v>0.24597247479265275</v>
      </c>
      <c r="Y1085" s="38">
        <f>(Таблица2[[#This Row],[Годовой доход]]-AVERAGE(G:G))/STDEV(G:G)</f>
        <v>0.24597247479265275</v>
      </c>
      <c r="Z1085" s="38">
        <f>(Таблица2[[#This Row],[Текущий баланс кредитов]]-AVERAGE(P:P))/STDEV(P:P)</f>
        <v>6.2670915203915021</v>
      </c>
      <c r="AA1085" s="38">
        <f>(Таблица2[[#This Row],[Максимальный выданный кредит]]-AVERAGE(Q:Q))/STDEV(Q:Q)</f>
        <v>0.5273184842753601</v>
      </c>
    </row>
    <row r="1086" spans="1:27" x14ac:dyDescent="0.2">
      <c r="A1086" s="7">
        <v>1615</v>
      </c>
      <c r="B1086" s="7" t="s">
        <v>1403</v>
      </c>
      <c r="C1086" s="7" t="s">
        <v>34</v>
      </c>
      <c r="D1086" s="18">
        <v>347688</v>
      </c>
      <c r="E1086" s="7" t="s">
        <v>28</v>
      </c>
      <c r="F1086" s="7">
        <v>703</v>
      </c>
      <c r="G1086" s="19">
        <v>1058699</v>
      </c>
      <c r="H1086" s="7" t="s">
        <v>18</v>
      </c>
      <c r="I1086" s="7" t="s">
        <v>19</v>
      </c>
      <c r="J1086" s="7" t="s">
        <v>23</v>
      </c>
      <c r="K1086" s="20">
        <v>9439.9599999999991</v>
      </c>
      <c r="L1086">
        <v>15.2</v>
      </c>
      <c r="M1086" s="7">
        <v>48</v>
      </c>
      <c r="N1086" s="7">
        <v>8</v>
      </c>
      <c r="O1086" s="7">
        <v>2</v>
      </c>
      <c r="P1086" s="7">
        <v>100111</v>
      </c>
      <c r="Q1086" s="7">
        <v>287650</v>
      </c>
      <c r="R1086" s="8">
        <f>(Таблица2[[#This Row],[Кредитный рейтинг]]-MIN(F:F))/(MAX(F:F)-MIN(F:F))</f>
        <v>0.70909090909090911</v>
      </c>
      <c r="S1086">
        <f>(Таблица2[[#This Row],[Срок кредитной истории (лет)]]-MIN(L:L))/(MAX(L:L)-MIN(L:L))</f>
        <v>0.23464912280701752</v>
      </c>
      <c r="T1086" s="8">
        <f>(Таблица2[[#This Row],[Срок с последнего нарушения кредитного договора (мес.)]]-MIN(M:M))/(MAX(M:M)-MIN(M:M))</f>
        <v>0.58536585365853655</v>
      </c>
      <c r="U1086">
        <f>(Таблица2[[#This Row],[Количество кредитных карт]]-MIN(N:N))/(MAX(N:N)-MIN(N:N))</f>
        <v>0.14634146341463414</v>
      </c>
      <c r="V1086" s="37">
        <f>(Таблица2[[#This Row],[Число нарушений кредитных договоров]]-MIN(O:O))/(MAX(O:O)-MIN(O:O))</f>
        <v>0.2857142857142857</v>
      </c>
      <c r="W1086" s="37">
        <f>((Таблица2[[#This Row],[Размер кредита]]-AVERAGE(D:D)))/STDEV(D:D)</f>
        <v>0.19708456857486908</v>
      </c>
      <c r="X1086" s="37">
        <f>((Таблица2[[#This Row],[Годовой доход]]-AVERAGE(G:G)))/STDEV(G:G)</f>
        <v>-0.35692292178646784</v>
      </c>
      <c r="Y1086" s="38">
        <f>(Таблица2[[#This Row],[Годовой доход]]-AVERAGE(G:G))/STDEV(G:G)</f>
        <v>-0.35692292178646784</v>
      </c>
      <c r="Z1086" s="38">
        <f>(Таблица2[[#This Row],[Текущий баланс кредитов]]-AVERAGE(P:P))/STDEV(P:P)</f>
        <v>-0.58575772296163486</v>
      </c>
      <c r="AA1086" s="38">
        <f>(Таблица2[[#This Row],[Максимальный выданный кредит]]-AVERAGE(Q:Q))/STDEV(Q:Q)</f>
        <v>-0.10496741233026267</v>
      </c>
    </row>
    <row r="1087" spans="1:27" x14ac:dyDescent="0.2">
      <c r="A1087" s="7">
        <v>1617</v>
      </c>
      <c r="B1087" s="7" t="s">
        <v>1404</v>
      </c>
      <c r="C1087" s="7" t="s">
        <v>16</v>
      </c>
      <c r="D1087" s="18">
        <v>211508</v>
      </c>
      <c r="E1087" s="7" t="s">
        <v>17</v>
      </c>
      <c r="F1087" s="7">
        <v>722</v>
      </c>
      <c r="G1087" s="19">
        <v>908010</v>
      </c>
      <c r="H1087" s="7" t="s">
        <v>79</v>
      </c>
      <c r="I1087" s="7" t="s">
        <v>19</v>
      </c>
      <c r="J1087" s="7" t="s">
        <v>23</v>
      </c>
      <c r="K1087" s="20">
        <v>13090.62</v>
      </c>
      <c r="L1087">
        <v>12.5</v>
      </c>
      <c r="M1087" s="7">
        <v>18</v>
      </c>
      <c r="N1087" s="7">
        <v>13</v>
      </c>
      <c r="O1087" s="7">
        <v>0</v>
      </c>
      <c r="P1087" s="7">
        <v>68989</v>
      </c>
      <c r="Q1087" s="7">
        <v>108526</v>
      </c>
      <c r="R1087" s="8">
        <f>(Таблица2[[#This Row],[Кредитный рейтинг]]-MIN(F:F))/(MAX(F:F)-MIN(F:F))</f>
        <v>0.82424242424242422</v>
      </c>
      <c r="S1087">
        <f>(Таблица2[[#This Row],[Срок кредитной истории (лет)]]-MIN(L:L))/(MAX(L:L)-MIN(L:L))</f>
        <v>0.17543859649122806</v>
      </c>
      <c r="T1087" s="8">
        <f>(Таблица2[[#This Row],[Срок с последнего нарушения кредитного договора (мес.)]]-MIN(M:M))/(MAX(M:M)-MIN(M:M))</f>
        <v>0.21951219512195122</v>
      </c>
      <c r="U1087">
        <f>(Таблица2[[#This Row],[Количество кредитных карт]]-MIN(N:N))/(MAX(N:N)-MIN(N:N))</f>
        <v>0.26829268292682928</v>
      </c>
      <c r="V1087" s="37">
        <f>(Таблица2[[#This Row],[Число нарушений кредитных договоров]]-MIN(O:O))/(MAX(O:O)-MIN(O:O))</f>
        <v>0</v>
      </c>
      <c r="W1087" s="37">
        <f>((Таблица2[[#This Row],[Размер кредита]]-AVERAGE(D:D)))/STDEV(D:D)</f>
        <v>-0.53087534414216297</v>
      </c>
      <c r="X1087" s="37">
        <f>((Таблица2[[#This Row],[Годовой доход]]-AVERAGE(G:G)))/STDEV(G:G)</f>
        <v>-0.53959965111861707</v>
      </c>
      <c r="Y1087" s="38">
        <f>(Таблица2[[#This Row],[Годовой доход]]-AVERAGE(G:G))/STDEV(G:G)</f>
        <v>-0.53959965111861707</v>
      </c>
      <c r="Z1087" s="38">
        <f>(Таблица2[[#This Row],[Текущий баланс кредитов]]-AVERAGE(P:P))/STDEV(P:P)</f>
        <v>-0.69162068129170606</v>
      </c>
      <c r="AA1087" s="38">
        <f>(Таблица2[[#This Row],[Максимальный выданный кредит]]-AVERAGE(Q:Q))/STDEV(Q:Q)</f>
        <v>-0.14973130755362671</v>
      </c>
    </row>
    <row r="1088" spans="1:27" x14ac:dyDescent="0.2">
      <c r="A1088" s="8">
        <v>1618</v>
      </c>
      <c r="B1088" s="8" t="s">
        <v>1405</v>
      </c>
      <c r="C1088" s="8" t="s">
        <v>16</v>
      </c>
      <c r="D1088" s="21">
        <v>175934</v>
      </c>
      <c r="E1088" s="8" t="s">
        <v>17</v>
      </c>
      <c r="F1088" s="8">
        <v>739</v>
      </c>
      <c r="G1088" s="22">
        <v>816677</v>
      </c>
      <c r="H1088" s="8" t="s">
        <v>29</v>
      </c>
      <c r="I1088" s="8" t="s">
        <v>32</v>
      </c>
      <c r="J1088" s="8" t="s">
        <v>23</v>
      </c>
      <c r="K1088" s="23">
        <v>3763.52</v>
      </c>
      <c r="L1088">
        <v>13.5</v>
      </c>
      <c r="M1088" s="8">
        <v>12</v>
      </c>
      <c r="N1088" s="8">
        <v>5</v>
      </c>
      <c r="O1088" s="8">
        <v>0</v>
      </c>
      <c r="P1088" s="8">
        <v>149055</v>
      </c>
      <c r="Q1088" s="8">
        <v>221540</v>
      </c>
      <c r="R1088" s="8">
        <f>(Таблица2[[#This Row],[Кредитный рейтинг]]-MIN(F:F))/(MAX(F:F)-MIN(F:F))</f>
        <v>0.92727272727272725</v>
      </c>
      <c r="S1088">
        <f>(Таблица2[[#This Row],[Срок кредитной истории (лет)]]-MIN(L:L))/(MAX(L:L)-MIN(L:L))</f>
        <v>0.19736842105263158</v>
      </c>
      <c r="T1088" s="8">
        <f>(Таблица2[[#This Row],[Срок с последнего нарушения кредитного договора (мес.)]]-MIN(M:M))/(MAX(M:M)-MIN(M:M))</f>
        <v>0.14634146341463414</v>
      </c>
      <c r="U1088">
        <f>(Таблица2[[#This Row],[Количество кредитных карт]]-MIN(N:N))/(MAX(N:N)-MIN(N:N))</f>
        <v>7.3170731707317069E-2</v>
      </c>
      <c r="V1088" s="37">
        <f>(Таблица2[[#This Row],[Число нарушений кредитных договоров]]-MIN(O:O))/(MAX(O:O)-MIN(O:O))</f>
        <v>0</v>
      </c>
      <c r="W1088" s="37">
        <f>((Таблица2[[#This Row],[Размер кредита]]-AVERAGE(D:D)))/STDEV(D:D)</f>
        <v>-0.72103870098601452</v>
      </c>
      <c r="X1088" s="37">
        <f>((Таблица2[[#This Row],[Годовой доход]]-AVERAGE(G:G)))/STDEV(G:G)</f>
        <v>-0.6503204981618198</v>
      </c>
      <c r="Y1088" s="38">
        <f>(Таблица2[[#This Row],[Годовой доход]]-AVERAGE(G:G))/STDEV(G:G)</f>
        <v>-0.6503204981618198</v>
      </c>
      <c r="Z1088" s="38">
        <f>(Таблица2[[#This Row],[Текущий баланс кредитов]]-AVERAGE(P:P))/STDEV(P:P)</f>
        <v>-0.41927238678442885</v>
      </c>
      <c r="AA1088" s="38">
        <f>(Таблица2[[#This Row],[Максимальный выданный кредит]]-AVERAGE(Q:Q))/STDEV(Q:Q)</f>
        <v>-0.12148859940299775</v>
      </c>
    </row>
    <row r="1089" spans="1:27" x14ac:dyDescent="0.2">
      <c r="A1089" s="7">
        <v>1619</v>
      </c>
      <c r="B1089" s="7" t="s">
        <v>1406</v>
      </c>
      <c r="C1089" s="7" t="s">
        <v>16</v>
      </c>
      <c r="D1089" s="18">
        <v>396506</v>
      </c>
      <c r="E1089" s="7" t="s">
        <v>28</v>
      </c>
      <c r="F1089" s="7">
        <v>721</v>
      </c>
      <c r="G1089" s="19">
        <v>1750280</v>
      </c>
      <c r="H1089" s="7" t="s">
        <v>22</v>
      </c>
      <c r="I1089" s="7" t="s">
        <v>19</v>
      </c>
      <c r="J1089" s="7" t="s">
        <v>23</v>
      </c>
      <c r="K1089" s="20">
        <v>13491.71</v>
      </c>
      <c r="L1089">
        <v>25.8</v>
      </c>
      <c r="M1089" s="7">
        <v>41</v>
      </c>
      <c r="N1089" s="7">
        <v>11</v>
      </c>
      <c r="O1089" s="7">
        <v>0</v>
      </c>
      <c r="P1089" s="7">
        <v>48013</v>
      </c>
      <c r="Q1089" s="7">
        <v>96866</v>
      </c>
      <c r="R1089" s="8">
        <f>(Таблица2[[#This Row],[Кредитный рейтинг]]-MIN(F:F))/(MAX(F:F)-MIN(F:F))</f>
        <v>0.81818181818181823</v>
      </c>
      <c r="S1089">
        <f>(Таблица2[[#This Row],[Срок кредитной истории (лет)]]-MIN(L:L))/(MAX(L:L)-MIN(L:L))</f>
        <v>0.46710526315789475</v>
      </c>
      <c r="T1089" s="8">
        <f>(Таблица2[[#This Row],[Срок с последнего нарушения кредитного договора (мес.)]]-MIN(M:M))/(MAX(M:M)-MIN(M:M))</f>
        <v>0.5</v>
      </c>
      <c r="U1089">
        <f>(Таблица2[[#This Row],[Количество кредитных карт]]-MIN(N:N))/(MAX(N:N)-MIN(N:N))</f>
        <v>0.21951219512195122</v>
      </c>
      <c r="V1089" s="37">
        <f>(Таблица2[[#This Row],[Число нарушений кредитных договоров]]-MIN(O:O))/(MAX(O:O)-MIN(O:O))</f>
        <v>0</v>
      </c>
      <c r="W1089" s="37">
        <f>((Таблица2[[#This Row],[Размер кредита]]-AVERAGE(D:D)))/STDEV(D:D)</f>
        <v>0.45804467298829304</v>
      </c>
      <c r="X1089" s="37">
        <f>((Таблица2[[#This Row],[Годовой доход]]-AVERAGE(G:G)))/STDEV(G:G)</f>
        <v>0.48146445319284104</v>
      </c>
      <c r="Y1089" s="38">
        <f>(Таблица2[[#This Row],[Годовой доход]]-AVERAGE(G:G))/STDEV(G:G)</f>
        <v>0.48146445319284104</v>
      </c>
      <c r="Z1089" s="38">
        <f>(Таблица2[[#This Row],[Текущий баланс кредитов]]-AVERAGE(P:P))/STDEV(P:P)</f>
        <v>-0.76297153965336573</v>
      </c>
      <c r="AA1089" s="38">
        <f>(Таблица2[[#This Row],[Максимальный выданный кредит]]-AVERAGE(Q:Q))/STDEV(Q:Q)</f>
        <v>-0.15264519412552341</v>
      </c>
    </row>
    <row r="1090" spans="1:27" x14ac:dyDescent="0.2">
      <c r="A1090" s="8">
        <v>1620</v>
      </c>
      <c r="B1090" s="8" t="s">
        <v>1407</v>
      </c>
      <c r="C1090" s="8" t="s">
        <v>34</v>
      </c>
      <c r="D1090" s="21">
        <v>770616</v>
      </c>
      <c r="E1090" s="8" t="s">
        <v>28</v>
      </c>
      <c r="F1090" s="8">
        <v>694</v>
      </c>
      <c r="G1090" s="22">
        <v>1996596</v>
      </c>
      <c r="H1090" s="8" t="s">
        <v>42</v>
      </c>
      <c r="I1090" s="8" t="s">
        <v>32</v>
      </c>
      <c r="J1090" s="8" t="s">
        <v>23</v>
      </c>
      <c r="K1090" s="23">
        <v>50414.03</v>
      </c>
      <c r="L1090">
        <v>15.4</v>
      </c>
      <c r="M1090" s="8"/>
      <c r="N1090" s="8">
        <v>10</v>
      </c>
      <c r="O1090" s="8">
        <v>0</v>
      </c>
      <c r="P1090" s="8">
        <v>455031</v>
      </c>
      <c r="Q1090" s="8">
        <v>1039214</v>
      </c>
      <c r="R1090" s="8">
        <f>(Таблица2[[#This Row],[Кредитный рейтинг]]-MIN(F:F))/(MAX(F:F)-MIN(F:F))</f>
        <v>0.65454545454545454</v>
      </c>
      <c r="S1090">
        <f>(Таблица2[[#This Row],[Срок кредитной истории (лет)]]-MIN(L:L))/(MAX(L:L)-MIN(L:L))</f>
        <v>0.23903508771929824</v>
      </c>
      <c r="T1090" s="8">
        <f>(Таблица2[[#This Row],[Срок с последнего нарушения кредитного договора (мес.)]]-MIN(M:M))/(MAX(M:M)-MIN(M:M))</f>
        <v>0</v>
      </c>
      <c r="U1090">
        <f>(Таблица2[[#This Row],[Количество кредитных карт]]-MIN(N:N))/(MAX(N:N)-MIN(N:N))</f>
        <v>0.1951219512195122</v>
      </c>
      <c r="V1090" s="37">
        <f>(Таблица2[[#This Row],[Число нарушений кредитных договоров]]-MIN(O:O))/(MAX(O:O)-MIN(O:O))</f>
        <v>0</v>
      </c>
      <c r="W1090" s="37">
        <f>((Таблица2[[#This Row],[Размер кредита]]-AVERAGE(D:D)))/STDEV(D:D)</f>
        <v>2.457876387972644</v>
      </c>
      <c r="X1090" s="37">
        <f>((Таблица2[[#This Row],[Годовой доход]]-AVERAGE(G:G)))/STDEV(G:G)</f>
        <v>0.78006754474018469</v>
      </c>
      <c r="Y1090" s="38">
        <f>(Таблица2[[#This Row],[Годовой доход]]-AVERAGE(G:G))/STDEV(G:G)</f>
        <v>0.78006754474018469</v>
      </c>
      <c r="Z1090" s="38">
        <f>(Таблица2[[#This Row],[Текущий баланс кредитов]]-AVERAGE(P:P))/STDEV(P:P)</f>
        <v>0.62151948192586803</v>
      </c>
      <c r="AA1090" s="38">
        <f>(Таблица2[[#This Row],[Максимальный выданный кредит]]-AVERAGE(Q:Q))/STDEV(Q:Q)</f>
        <v>8.2851819875652613E-2</v>
      </c>
    </row>
    <row r="1091" spans="1:27" x14ac:dyDescent="0.2">
      <c r="A1091" s="7">
        <v>1621</v>
      </c>
      <c r="B1091" s="7" t="s">
        <v>1408</v>
      </c>
      <c r="C1091" s="7" t="s">
        <v>16</v>
      </c>
      <c r="D1091" s="18">
        <v>143352</v>
      </c>
      <c r="E1091" s="7" t="s">
        <v>17</v>
      </c>
      <c r="F1091" s="7">
        <v>699</v>
      </c>
      <c r="G1091" s="19">
        <v>671783</v>
      </c>
      <c r="H1091" s="7" t="s">
        <v>37</v>
      </c>
      <c r="I1091" s="7" t="s">
        <v>32</v>
      </c>
      <c r="J1091" s="7" t="s">
        <v>23</v>
      </c>
      <c r="K1091" s="20">
        <v>11868.16</v>
      </c>
      <c r="L1091">
        <v>9.9</v>
      </c>
      <c r="M1091" s="7"/>
      <c r="N1091" s="7">
        <v>7</v>
      </c>
      <c r="O1091" s="7">
        <v>0</v>
      </c>
      <c r="P1091" s="7">
        <v>236531</v>
      </c>
      <c r="Q1091" s="7">
        <v>377740</v>
      </c>
      <c r="R1091" s="8">
        <f>(Таблица2[[#This Row],[Кредитный рейтинг]]-MIN(F:F))/(MAX(F:F)-MIN(F:F))</f>
        <v>0.68484848484848482</v>
      </c>
      <c r="S1091">
        <f>(Таблица2[[#This Row],[Срок кредитной истории (лет)]]-MIN(L:L))/(MAX(L:L)-MIN(L:L))</f>
        <v>0.11842105263157895</v>
      </c>
      <c r="T1091" s="8">
        <f>(Таблица2[[#This Row],[Срок с последнего нарушения кредитного договора (мес.)]]-MIN(M:M))/(MAX(M:M)-MIN(M:M))</f>
        <v>0</v>
      </c>
      <c r="U1091">
        <f>(Таблица2[[#This Row],[Количество кредитных карт]]-MIN(N:N))/(MAX(N:N)-MIN(N:N))</f>
        <v>0.12195121951219512</v>
      </c>
      <c r="V1091" s="37">
        <f>(Таблица2[[#This Row],[Число нарушений кредитных договоров]]-MIN(O:O))/(MAX(O:O)-MIN(O:O))</f>
        <v>0</v>
      </c>
      <c r="W1091" s="37">
        <f>((Таблица2[[#This Row],[Размер кредита]]-AVERAGE(D:D)))/STDEV(D:D)</f>
        <v>-0.89520810821281982</v>
      </c>
      <c r="X1091" s="37">
        <f>((Таблица2[[#This Row],[Годовой доход]]-AVERAGE(G:G)))/STDEV(G:G)</f>
        <v>-0.82597208533707767</v>
      </c>
      <c r="Y1091" s="38">
        <f>(Таблица2[[#This Row],[Годовой доход]]-AVERAGE(G:G))/STDEV(G:G)</f>
        <v>-0.82597208533707767</v>
      </c>
      <c r="Z1091" s="38">
        <f>(Таблица2[[#This Row],[Текущий баланс кредитов]]-AVERAGE(P:P))/STDEV(P:P)</f>
        <v>-0.12171862600808715</v>
      </c>
      <c r="AA1091" s="38">
        <f>(Таблица2[[#This Row],[Максимальный выданный кредит]]-AVERAGE(Q:Q))/STDEV(Q:Q)</f>
        <v>-8.2453515137966463E-2</v>
      </c>
    </row>
    <row r="1092" spans="1:27" x14ac:dyDescent="0.2">
      <c r="A1092" s="7">
        <v>1622</v>
      </c>
      <c r="B1092" s="7" t="s">
        <v>1409</v>
      </c>
      <c r="C1092" s="7" t="s">
        <v>34</v>
      </c>
      <c r="D1092" s="18">
        <v>242748</v>
      </c>
      <c r="E1092" s="7" t="s">
        <v>28</v>
      </c>
      <c r="F1092" s="7">
        <v>680</v>
      </c>
      <c r="G1092" s="19">
        <v>795910</v>
      </c>
      <c r="H1092" s="7" t="s">
        <v>22</v>
      </c>
      <c r="I1092" s="7" t="s">
        <v>19</v>
      </c>
      <c r="J1092" s="7" t="s">
        <v>23</v>
      </c>
      <c r="K1092" s="20">
        <v>8887.44</v>
      </c>
      <c r="L1092">
        <v>11.3</v>
      </c>
      <c r="M1092" s="7">
        <v>28</v>
      </c>
      <c r="N1092" s="7">
        <v>6</v>
      </c>
      <c r="O1092" s="7">
        <v>1</v>
      </c>
      <c r="P1092" s="7">
        <v>111169</v>
      </c>
      <c r="Q1092" s="7">
        <v>242880</v>
      </c>
      <c r="R1092" s="8">
        <f>(Таблица2[[#This Row],[Кредитный рейтинг]]-MIN(F:F))/(MAX(F:F)-MIN(F:F))</f>
        <v>0.5696969696969697</v>
      </c>
      <c r="S1092">
        <f>(Таблица2[[#This Row],[Срок кредитной истории (лет)]]-MIN(L:L))/(MAX(L:L)-MIN(L:L))</f>
        <v>0.14912280701754388</v>
      </c>
      <c r="T1092" s="8">
        <f>(Таблица2[[#This Row],[Срок с последнего нарушения кредитного договора (мес.)]]-MIN(M:M))/(MAX(M:M)-MIN(M:M))</f>
        <v>0.34146341463414637</v>
      </c>
      <c r="U1092">
        <f>(Таблица2[[#This Row],[Количество кредитных карт]]-MIN(N:N))/(MAX(N:N)-MIN(N:N))</f>
        <v>9.7560975609756101E-2</v>
      </c>
      <c r="V1092" s="37">
        <f>(Таблица2[[#This Row],[Число нарушений кредитных договоров]]-MIN(O:O))/(MAX(O:O)-MIN(O:O))</f>
        <v>0.14285714285714285</v>
      </c>
      <c r="W1092" s="37">
        <f>((Таблица2[[#This Row],[Размер кредита]]-AVERAGE(D:D)))/STDEV(D:D)</f>
        <v>-0.36387969372888584</v>
      </c>
      <c r="X1092" s="37">
        <f>((Таблица2[[#This Row],[Годовой доход]]-AVERAGE(G:G)))/STDEV(G:G)</f>
        <v>-0.67549584366176174</v>
      </c>
      <c r="Y1092" s="38">
        <f>(Таблица2[[#This Row],[Годовой доход]]-AVERAGE(G:G))/STDEV(G:G)</f>
        <v>-0.67549584366176174</v>
      </c>
      <c r="Z1092" s="38">
        <f>(Таблица2[[#This Row],[Текущий баланс кредитов]]-AVERAGE(P:P))/STDEV(P:P)</f>
        <v>-0.54814341176010772</v>
      </c>
      <c r="AA1092" s="38">
        <f>(Таблица2[[#This Row],[Максимальный выданный кредит]]-AVERAGE(Q:Q))/STDEV(Q:Q)</f>
        <v>-0.11615563718650755</v>
      </c>
    </row>
    <row r="1093" spans="1:27" x14ac:dyDescent="0.2">
      <c r="A1093" s="8">
        <v>1623</v>
      </c>
      <c r="B1093" s="8" t="s">
        <v>1410</v>
      </c>
      <c r="C1093" s="8" t="s">
        <v>16</v>
      </c>
      <c r="D1093" s="21">
        <v>65230</v>
      </c>
      <c r="E1093" s="8" t="s">
        <v>17</v>
      </c>
      <c r="F1093" s="8">
        <v>741</v>
      </c>
      <c r="G1093" s="22">
        <v>1107776</v>
      </c>
      <c r="H1093" s="8" t="s">
        <v>22</v>
      </c>
      <c r="I1093" s="8" t="s">
        <v>32</v>
      </c>
      <c r="J1093" s="8" t="s">
        <v>87</v>
      </c>
      <c r="K1093" s="23">
        <v>5686.7</v>
      </c>
      <c r="L1093">
        <v>18.2</v>
      </c>
      <c r="M1093" s="8"/>
      <c r="N1093" s="8">
        <v>7</v>
      </c>
      <c r="O1093" s="8">
        <v>0</v>
      </c>
      <c r="P1093" s="8">
        <v>36347</v>
      </c>
      <c r="Q1093" s="8">
        <v>243298</v>
      </c>
      <c r="R1093" s="8">
        <f>(Таблица2[[#This Row],[Кредитный рейтинг]]-MIN(F:F))/(MAX(F:F)-MIN(F:F))</f>
        <v>0.93939393939393945</v>
      </c>
      <c r="S1093">
        <f>(Таблица2[[#This Row],[Срок кредитной истории (лет)]]-MIN(L:L))/(MAX(L:L)-MIN(L:L))</f>
        <v>0.30043859649122806</v>
      </c>
      <c r="T1093" s="8">
        <f>(Таблица2[[#This Row],[Срок с последнего нарушения кредитного договора (мес.)]]-MIN(M:M))/(MAX(M:M)-MIN(M:M))</f>
        <v>0</v>
      </c>
      <c r="U1093">
        <f>(Таблица2[[#This Row],[Количество кредитных карт]]-MIN(N:N))/(MAX(N:N)-MIN(N:N))</f>
        <v>0.12195121951219512</v>
      </c>
      <c r="V1093" s="37">
        <f>(Таблица2[[#This Row],[Число нарушений кредитных договоров]]-MIN(O:O))/(MAX(O:O)-MIN(O:O))</f>
        <v>0</v>
      </c>
      <c r="W1093" s="37">
        <f>((Таблица2[[#This Row],[Размер кредита]]-AVERAGE(D:D)))/STDEV(D:D)</f>
        <v>-1.3128148368167263</v>
      </c>
      <c r="X1093" s="37">
        <f>((Таблица2[[#This Row],[Годовой доход]]-AVERAGE(G:G)))/STDEV(G:G)</f>
        <v>-0.29742802935613855</v>
      </c>
      <c r="Y1093" s="38">
        <f>(Таблица2[[#This Row],[Годовой доход]]-AVERAGE(G:G))/STDEV(G:G)</f>
        <v>-0.29742802935613855</v>
      </c>
      <c r="Z1093" s="38">
        <f>(Таблица2[[#This Row],[Текущий баланс кредитов]]-AVERAGE(P:P))/STDEV(P:P)</f>
        <v>-0.80265399167696994</v>
      </c>
      <c r="AA1093" s="38">
        <f>(Таблица2[[#This Row],[Максимальный выданный кредит]]-AVERAGE(Q:Q))/STDEV(Q:Q)</f>
        <v>-0.11605117710185466</v>
      </c>
    </row>
    <row r="1094" spans="1:27" x14ac:dyDescent="0.2">
      <c r="A1094" s="8">
        <v>1624</v>
      </c>
      <c r="B1094" s="8" t="s">
        <v>1411</v>
      </c>
      <c r="C1094" s="8" t="s">
        <v>34</v>
      </c>
      <c r="D1094" s="21">
        <v>265716</v>
      </c>
      <c r="E1094" s="8" t="s">
        <v>17</v>
      </c>
      <c r="F1094" s="8">
        <v>719</v>
      </c>
      <c r="G1094" s="22">
        <v>658312</v>
      </c>
      <c r="H1094" s="8" t="s">
        <v>55</v>
      </c>
      <c r="I1094" s="8" t="s">
        <v>32</v>
      </c>
      <c r="J1094" s="8" t="s">
        <v>23</v>
      </c>
      <c r="K1094" s="23">
        <v>11959.36</v>
      </c>
      <c r="L1094">
        <v>27.5</v>
      </c>
      <c r="M1094" s="8"/>
      <c r="N1094" s="8">
        <v>9</v>
      </c>
      <c r="O1094" s="8">
        <v>0</v>
      </c>
      <c r="P1094" s="8">
        <v>397119</v>
      </c>
      <c r="Q1094" s="8">
        <v>594858</v>
      </c>
      <c r="R1094" s="8">
        <f>(Таблица2[[#This Row],[Кредитный рейтинг]]-MIN(F:F))/(MAX(F:F)-MIN(F:F))</f>
        <v>0.80606060606060603</v>
      </c>
      <c r="S1094">
        <f>(Таблица2[[#This Row],[Срок кредитной истории (лет)]]-MIN(L:L))/(MAX(L:L)-MIN(L:L))</f>
        <v>0.50438596491228072</v>
      </c>
      <c r="T1094" s="8">
        <f>(Таблица2[[#This Row],[Срок с последнего нарушения кредитного договора (мес.)]]-MIN(M:M))/(MAX(M:M)-MIN(M:M))</f>
        <v>0</v>
      </c>
      <c r="U1094">
        <f>(Таблица2[[#This Row],[Количество кредитных карт]]-MIN(N:N))/(MAX(N:N)-MIN(N:N))</f>
        <v>0.17073170731707318</v>
      </c>
      <c r="V1094" s="37">
        <f>(Таблица2[[#This Row],[Число нарушений кредитных договоров]]-MIN(O:O))/(MAX(O:O)-MIN(O:O))</f>
        <v>0</v>
      </c>
      <c r="W1094" s="37">
        <f>((Таблица2[[#This Row],[Размер кредита]]-AVERAGE(D:D)))/STDEV(D:D)</f>
        <v>-0.24110260990391308</v>
      </c>
      <c r="X1094" s="37">
        <f>((Таблица2[[#This Row],[Годовой доход]]-AVERAGE(G:G)))/STDEV(G:G)</f>
        <v>-0.84230266169522838</v>
      </c>
      <c r="Y1094" s="38">
        <f>(Таблица2[[#This Row],[Годовой доход]]-AVERAGE(G:G))/STDEV(G:G)</f>
        <v>-0.84230266169522838</v>
      </c>
      <c r="Z1094" s="38">
        <f>(Таблица2[[#This Row],[Текущий баланс кредитов]]-AVERAGE(P:P))/STDEV(P:P)</f>
        <v>0.42452906862302497</v>
      </c>
      <c r="AA1094" s="38">
        <f>(Таблица2[[#This Row],[Максимальный выданный кредит]]-AVERAGE(Q:Q))/STDEV(Q:Q)</f>
        <v>-2.8194748009572987E-2</v>
      </c>
    </row>
    <row r="1095" spans="1:27" x14ac:dyDescent="0.2">
      <c r="A1095" s="8">
        <v>1626</v>
      </c>
      <c r="B1095" s="8" t="s">
        <v>1412</v>
      </c>
      <c r="C1095" s="8" t="s">
        <v>16</v>
      </c>
      <c r="D1095" s="21">
        <v>387244</v>
      </c>
      <c r="E1095" s="8" t="s">
        <v>17</v>
      </c>
      <c r="F1095" s="8">
        <v>725</v>
      </c>
      <c r="G1095" s="22">
        <v>2316480</v>
      </c>
      <c r="H1095" s="8" t="s">
        <v>42</v>
      </c>
      <c r="I1095" s="8" t="s">
        <v>32</v>
      </c>
      <c r="J1095" s="8" t="s">
        <v>78</v>
      </c>
      <c r="K1095" s="23">
        <v>4285.45</v>
      </c>
      <c r="L1095">
        <v>7.1</v>
      </c>
      <c r="M1095" s="8"/>
      <c r="N1095" s="8">
        <v>6</v>
      </c>
      <c r="O1095" s="8">
        <v>0</v>
      </c>
      <c r="P1095" s="8">
        <v>75544</v>
      </c>
      <c r="Q1095" s="8">
        <v>403062</v>
      </c>
      <c r="R1095" s="8">
        <f>(Таблица2[[#This Row],[Кредитный рейтинг]]-MIN(F:F))/(MAX(F:F)-MIN(F:F))</f>
        <v>0.84242424242424241</v>
      </c>
      <c r="S1095">
        <f>(Таблица2[[#This Row],[Срок кредитной истории (лет)]]-MIN(L:L))/(MAX(L:L)-MIN(L:L))</f>
        <v>5.7017543859649113E-2</v>
      </c>
      <c r="T1095" s="8">
        <f>(Таблица2[[#This Row],[Срок с последнего нарушения кредитного договора (мес.)]]-MIN(M:M))/(MAX(M:M)-MIN(M:M))</f>
        <v>0</v>
      </c>
      <c r="U1095">
        <f>(Таблица2[[#This Row],[Количество кредитных карт]]-MIN(N:N))/(MAX(N:N)-MIN(N:N))</f>
        <v>9.7560975609756101E-2</v>
      </c>
      <c r="V1095" s="37">
        <f>(Таблица2[[#This Row],[Число нарушений кредитных договоров]]-MIN(O:O))/(MAX(O:O)-MIN(O:O))</f>
        <v>0</v>
      </c>
      <c r="W1095" s="37">
        <f>((Таблица2[[#This Row],[Размер кредита]]-AVERAGE(D:D)))/STDEV(D:D)</f>
        <v>0.40853399071787777</v>
      </c>
      <c r="X1095" s="37">
        <f>((Таблица2[[#This Row],[Годовой доход]]-AVERAGE(G:G)))/STDEV(G:G)</f>
        <v>1.1678553918005887</v>
      </c>
      <c r="Y1095" s="38">
        <f>(Таблица2[[#This Row],[Годовой доход]]-AVERAGE(G:G))/STDEV(G:G)</f>
        <v>1.1678553918005887</v>
      </c>
      <c r="Z1095" s="38">
        <f>(Таблица2[[#This Row],[Текущий баланс кредитов]]-AVERAGE(P:P))/STDEV(P:P)</f>
        <v>-0.66932353805368738</v>
      </c>
      <c r="AA1095" s="38">
        <f>(Таблица2[[#This Row],[Максимальный выданный кредит]]-AVERAGE(Q:Q))/STDEV(Q:Q)</f>
        <v>-7.6125433167677586E-2</v>
      </c>
    </row>
    <row r="1096" spans="1:27" x14ac:dyDescent="0.2">
      <c r="A1096" s="7">
        <v>1630</v>
      </c>
      <c r="B1096" s="7" t="s">
        <v>1413</v>
      </c>
      <c r="C1096" s="7" t="s">
        <v>16</v>
      </c>
      <c r="D1096" s="18">
        <v>334158</v>
      </c>
      <c r="E1096" s="7" t="s">
        <v>28</v>
      </c>
      <c r="F1096" s="7">
        <v>674</v>
      </c>
      <c r="G1096" s="19">
        <v>1074013</v>
      </c>
      <c r="H1096" s="7" t="s">
        <v>31</v>
      </c>
      <c r="I1096" s="7" t="s">
        <v>25</v>
      </c>
      <c r="J1096" s="7" t="s">
        <v>23</v>
      </c>
      <c r="K1096" s="20">
        <v>9003.91</v>
      </c>
      <c r="L1096">
        <v>10.7</v>
      </c>
      <c r="M1096" s="7"/>
      <c r="N1096" s="7">
        <v>11</v>
      </c>
      <c r="O1096" s="7">
        <v>0</v>
      </c>
      <c r="P1096" s="7">
        <v>261155</v>
      </c>
      <c r="Q1096" s="7">
        <v>316316</v>
      </c>
      <c r="R1096" s="8">
        <f>(Таблица2[[#This Row],[Кредитный рейтинг]]-MIN(F:F))/(MAX(F:F)-MIN(F:F))</f>
        <v>0.53333333333333333</v>
      </c>
      <c r="S1096">
        <f>(Таблица2[[#This Row],[Срок кредитной истории (лет)]]-MIN(L:L))/(MAX(L:L)-MIN(L:L))</f>
        <v>0.13596491228070173</v>
      </c>
      <c r="T1096" s="8">
        <f>(Таблица2[[#This Row],[Срок с последнего нарушения кредитного договора (мес.)]]-MIN(M:M))/(MAX(M:M)-MIN(M:M))</f>
        <v>0</v>
      </c>
      <c r="U1096">
        <f>(Таблица2[[#This Row],[Количество кредитных карт]]-MIN(N:N))/(MAX(N:N)-MIN(N:N))</f>
        <v>0.21951219512195122</v>
      </c>
      <c r="V1096" s="37">
        <f>(Таблица2[[#This Row],[Число нарушений кредитных договоров]]-MIN(O:O))/(MAX(O:O)-MIN(O:O))</f>
        <v>0</v>
      </c>
      <c r="W1096" s="37">
        <f>((Таблица2[[#This Row],[Размер кредита]]-AVERAGE(D:D)))/STDEV(D:D)</f>
        <v>0.12475898758602018</v>
      </c>
      <c r="X1096" s="37">
        <f>((Таблица2[[#This Row],[Годовой доход]]-AVERAGE(G:G)))/STDEV(G:G)</f>
        <v>-0.33835811988989589</v>
      </c>
      <c r="Y1096" s="38">
        <f>(Таблица2[[#This Row],[Годовой доход]]-AVERAGE(G:G))/STDEV(G:G)</f>
        <v>-0.33835811988989589</v>
      </c>
      <c r="Z1096" s="38">
        <f>(Таблица2[[#This Row],[Текущий баланс кредитов]]-AVERAGE(P:P))/STDEV(P:P)</f>
        <v>-3.7958922713964886E-2</v>
      </c>
      <c r="AA1096" s="38">
        <f>(Таблица2[[#This Row],[Максимальный выданный кредит]]-AVERAGE(Q:Q))/STDEV(Q:Q)</f>
        <v>-9.7803649682750599E-2</v>
      </c>
    </row>
    <row r="1097" spans="1:27" x14ac:dyDescent="0.2">
      <c r="A1097" s="8">
        <v>1633</v>
      </c>
      <c r="B1097" s="8" t="s">
        <v>1414</v>
      </c>
      <c r="C1097" s="8" t="s">
        <v>34</v>
      </c>
      <c r="D1097" s="21">
        <v>191686</v>
      </c>
      <c r="E1097" s="8" t="s">
        <v>17</v>
      </c>
      <c r="F1097" s="8">
        <v>710</v>
      </c>
      <c r="G1097" s="22">
        <v>1166334</v>
      </c>
      <c r="H1097" s="8" t="s">
        <v>74</v>
      </c>
      <c r="I1097" s="8" t="s">
        <v>19</v>
      </c>
      <c r="J1097" s="8" t="s">
        <v>78</v>
      </c>
      <c r="K1097" s="23">
        <v>13510.14</v>
      </c>
      <c r="L1097">
        <v>23.4</v>
      </c>
      <c r="M1097" s="8">
        <v>16</v>
      </c>
      <c r="N1097" s="8">
        <v>5</v>
      </c>
      <c r="O1097" s="8">
        <v>0</v>
      </c>
      <c r="P1097" s="8">
        <v>423282</v>
      </c>
      <c r="Q1097" s="8">
        <v>527010</v>
      </c>
      <c r="R1097" s="8">
        <f>(Таблица2[[#This Row],[Кредитный рейтинг]]-MIN(F:F))/(MAX(F:F)-MIN(F:F))</f>
        <v>0.75151515151515147</v>
      </c>
      <c r="S1097">
        <f>(Таблица2[[#This Row],[Срок кредитной истории (лет)]]-MIN(L:L))/(MAX(L:L)-MIN(L:L))</f>
        <v>0.41447368421052627</v>
      </c>
      <c r="T1097" s="8">
        <f>(Таблица2[[#This Row],[Срок с последнего нарушения кредитного договора (мес.)]]-MIN(M:M))/(MAX(M:M)-MIN(M:M))</f>
        <v>0.1951219512195122</v>
      </c>
      <c r="U1097">
        <f>(Таблица2[[#This Row],[Количество кредитных карт]]-MIN(N:N))/(MAX(N:N)-MIN(N:N))</f>
        <v>7.3170731707317069E-2</v>
      </c>
      <c r="V1097" s="37">
        <f>(Таблица2[[#This Row],[Число нарушений кредитных договоров]]-MIN(O:O))/(MAX(O:O)-MIN(O:O))</f>
        <v>0</v>
      </c>
      <c r="W1097" s="37">
        <f>((Таблица2[[#This Row],[Размер кредита]]-AVERAGE(D:D)))/STDEV(D:D)</f>
        <v>-0.63683526035509452</v>
      </c>
      <c r="X1097" s="37">
        <f>((Таблица2[[#This Row],[Годовой доход]]-AVERAGE(G:G)))/STDEV(G:G)</f>
        <v>-0.22643954369207556</v>
      </c>
      <c r="Y1097" s="38">
        <f>(Таблица2[[#This Row],[Годовой доход]]-AVERAGE(G:G))/STDEV(G:G)</f>
        <v>-0.22643954369207556</v>
      </c>
      <c r="Z1097" s="38">
        <f>(Таблица2[[#This Row],[Текущий баланс кредитов]]-AVERAGE(P:P))/STDEV(P:P)</f>
        <v>0.51352375337302991</v>
      </c>
      <c r="AA1097" s="38">
        <f>(Таблица2[[#This Row],[Максимальный выданный кредит]]-AVERAGE(Q:Q))/STDEV(Q:Q)</f>
        <v>-4.5150269118496435E-2</v>
      </c>
    </row>
    <row r="1098" spans="1:27" x14ac:dyDescent="0.2">
      <c r="A1098" s="7">
        <v>1635</v>
      </c>
      <c r="B1098" s="7" t="s">
        <v>1415</v>
      </c>
      <c r="C1098" s="7" t="s">
        <v>16</v>
      </c>
      <c r="D1098" s="18">
        <v>323840</v>
      </c>
      <c r="E1098" s="7" t="s">
        <v>28</v>
      </c>
      <c r="F1098" s="7">
        <v>672</v>
      </c>
      <c r="G1098" s="19">
        <v>1277161</v>
      </c>
      <c r="H1098" s="7" t="s">
        <v>55</v>
      </c>
      <c r="I1098" s="7" t="s">
        <v>32</v>
      </c>
      <c r="J1098" s="7" t="s">
        <v>78</v>
      </c>
      <c r="K1098" s="20">
        <v>15112.98</v>
      </c>
      <c r="L1098">
        <v>8.5</v>
      </c>
      <c r="M1098" s="7"/>
      <c r="N1098" s="7">
        <v>10</v>
      </c>
      <c r="O1098" s="7">
        <v>0</v>
      </c>
      <c r="P1098" s="7">
        <v>292220</v>
      </c>
      <c r="Q1098" s="7">
        <v>716870</v>
      </c>
      <c r="R1098" s="8">
        <f>(Таблица2[[#This Row],[Кредитный рейтинг]]-MIN(F:F))/(MAX(F:F)-MIN(F:F))</f>
        <v>0.52121212121212124</v>
      </c>
      <c r="S1098">
        <f>(Таблица2[[#This Row],[Срок кредитной истории (лет)]]-MIN(L:L))/(MAX(L:L)-MIN(L:L))</f>
        <v>8.771929824561403E-2</v>
      </c>
      <c r="T1098" s="8">
        <f>(Таблица2[[#This Row],[Срок с последнего нарушения кредитного договора (мес.)]]-MIN(M:M))/(MAX(M:M)-MIN(M:M))</f>
        <v>0</v>
      </c>
      <c r="U1098">
        <f>(Таблица2[[#This Row],[Количество кредитных карт]]-MIN(N:N))/(MAX(N:N)-MIN(N:N))</f>
        <v>0.1951219512195122</v>
      </c>
      <c r="V1098" s="37">
        <f>(Таблица2[[#This Row],[Число нарушений кредитных договоров]]-MIN(O:O))/(MAX(O:O)-MIN(O:O))</f>
        <v>0</v>
      </c>
      <c r="W1098" s="37">
        <f>((Таблица2[[#This Row],[Размер кредита]]-AVERAGE(D:D)))/STDEV(D:D)</f>
        <v>6.9603381921353277E-2</v>
      </c>
      <c r="X1098" s="37">
        <f>((Таблица2[[#This Row],[Годовой доход]]-AVERAGE(G:G)))/STDEV(G:G)</f>
        <v>-9.2086579098149643E-2</v>
      </c>
      <c r="Y1098" s="38">
        <f>(Таблица2[[#This Row],[Годовой доход]]-AVERAGE(G:G))/STDEV(G:G)</f>
        <v>-9.2086579098149643E-2</v>
      </c>
      <c r="Z1098" s="38">
        <f>(Таблица2[[#This Row],[Текущий баланс кредитов]]-AVERAGE(P:P))/STDEV(P:P)</f>
        <v>6.7710147414036567E-2</v>
      </c>
      <c r="AA1098" s="38">
        <f>(Таблица2[[#This Row],[Максимальный выданный кредит]]-AVERAGE(Q:Q))/STDEV(Q:Q)</f>
        <v>2.296600910689472E-3</v>
      </c>
    </row>
    <row r="1099" spans="1:27" x14ac:dyDescent="0.2">
      <c r="A1099" s="8">
        <v>1636</v>
      </c>
      <c r="B1099" s="8" t="s">
        <v>1416</v>
      </c>
      <c r="C1099" s="8" t="s">
        <v>16</v>
      </c>
      <c r="D1099" s="21">
        <v>348612</v>
      </c>
      <c r="E1099" s="8" t="s">
        <v>17</v>
      </c>
      <c r="F1099" s="8">
        <v>719</v>
      </c>
      <c r="G1099" s="22">
        <v>715065</v>
      </c>
      <c r="H1099" s="8" t="s">
        <v>22</v>
      </c>
      <c r="I1099" s="8" t="s">
        <v>32</v>
      </c>
      <c r="J1099" s="8" t="s">
        <v>23</v>
      </c>
      <c r="K1099" s="23">
        <v>19247.189999999999</v>
      </c>
      <c r="L1099">
        <v>12</v>
      </c>
      <c r="M1099" s="8"/>
      <c r="N1099" s="8">
        <v>12</v>
      </c>
      <c r="O1099" s="8">
        <v>0</v>
      </c>
      <c r="P1099" s="8">
        <v>288895</v>
      </c>
      <c r="Q1099" s="8">
        <v>427218</v>
      </c>
      <c r="R1099" s="8">
        <f>(Таблица2[[#This Row],[Кредитный рейтинг]]-MIN(F:F))/(MAX(F:F)-MIN(F:F))</f>
        <v>0.80606060606060603</v>
      </c>
      <c r="S1099">
        <f>(Таблица2[[#This Row],[Срок кредитной истории (лет)]]-MIN(L:L))/(MAX(L:L)-MIN(L:L))</f>
        <v>0.1644736842105263</v>
      </c>
      <c r="T1099" s="8">
        <f>(Таблица2[[#This Row],[Срок с последнего нарушения кредитного договора (мес.)]]-MIN(M:M))/(MAX(M:M)-MIN(M:M))</f>
        <v>0</v>
      </c>
      <c r="U1099">
        <f>(Таблица2[[#This Row],[Количество кредитных карт]]-MIN(N:N))/(MAX(N:N)-MIN(N:N))</f>
        <v>0.24390243902439024</v>
      </c>
      <c r="V1099" s="37">
        <f>(Таблица2[[#This Row],[Число нарушений кредитных договоров]]-MIN(O:O))/(MAX(O:O)-MIN(O:O))</f>
        <v>0</v>
      </c>
      <c r="W1099" s="37">
        <f>((Таблица2[[#This Row],[Размер кредита]]-AVERAGE(D:D)))/STDEV(D:D)</f>
        <v>0.20202387654483925</v>
      </c>
      <c r="X1099" s="37">
        <f>((Таблица2[[#This Row],[Годовой доход]]-AVERAGE(G:G)))/STDEV(G:G)</f>
        <v>-0.77350233506363975</v>
      </c>
      <c r="Y1099" s="38">
        <f>(Таблица2[[#This Row],[Годовой доход]]-AVERAGE(G:G))/STDEV(G:G)</f>
        <v>-0.77350233506363975</v>
      </c>
      <c r="Z1099" s="38">
        <f>(Таблица2[[#This Row],[Текущий баланс кредитов]]-AVERAGE(P:P))/STDEV(P:P)</f>
        <v>5.640000229330247E-2</v>
      </c>
      <c r="AA1099" s="38">
        <f>(Таблица2[[#This Row],[Максимальный выданный кредит]]-AVERAGE(Q:Q))/STDEV(Q:Q)</f>
        <v>-7.0088739854578391E-2</v>
      </c>
    </row>
    <row r="1100" spans="1:27" x14ac:dyDescent="0.2">
      <c r="A1100" s="8">
        <v>1638</v>
      </c>
      <c r="B1100" s="8" t="s">
        <v>1417</v>
      </c>
      <c r="C1100" s="8" t="s">
        <v>34</v>
      </c>
      <c r="D1100" s="21">
        <v>265760</v>
      </c>
      <c r="E1100" s="8" t="s">
        <v>28</v>
      </c>
      <c r="F1100" s="8">
        <v>711</v>
      </c>
      <c r="G1100" s="22">
        <v>994612</v>
      </c>
      <c r="H1100" s="8" t="s">
        <v>29</v>
      </c>
      <c r="I1100" s="8" t="s">
        <v>19</v>
      </c>
      <c r="J1100" s="8" t="s">
        <v>78</v>
      </c>
      <c r="K1100" s="23">
        <v>15002.21</v>
      </c>
      <c r="L1100">
        <v>34.200000000000003</v>
      </c>
      <c r="M1100" s="8">
        <v>11</v>
      </c>
      <c r="N1100" s="8">
        <v>10</v>
      </c>
      <c r="O1100" s="8">
        <v>0</v>
      </c>
      <c r="P1100" s="8">
        <v>350854</v>
      </c>
      <c r="Q1100" s="8">
        <v>766502</v>
      </c>
      <c r="R1100" s="8">
        <f>(Таблица2[[#This Row],[Кредитный рейтинг]]-MIN(F:F))/(MAX(F:F)-MIN(F:F))</f>
        <v>0.75757575757575757</v>
      </c>
      <c r="S1100">
        <f>(Таблица2[[#This Row],[Срок кредитной истории (лет)]]-MIN(L:L))/(MAX(L:L)-MIN(L:L))</f>
        <v>0.65131578947368429</v>
      </c>
      <c r="T1100" s="8">
        <f>(Таблица2[[#This Row],[Срок с последнего нарушения кредитного договора (мес.)]]-MIN(M:M))/(MAX(M:M)-MIN(M:M))</f>
        <v>0.13414634146341464</v>
      </c>
      <c r="U1100">
        <f>(Таблица2[[#This Row],[Количество кредитных карт]]-MIN(N:N))/(MAX(N:N)-MIN(N:N))</f>
        <v>0.1951219512195122</v>
      </c>
      <c r="V1100" s="37">
        <f>(Таблица2[[#This Row],[Число нарушений кредитных договоров]]-MIN(O:O))/(MAX(O:O)-MIN(O:O))</f>
        <v>0</v>
      </c>
      <c r="W1100" s="37">
        <f>((Таблица2[[#This Row],[Размер кредита]]-AVERAGE(D:D)))/STDEV(D:D)</f>
        <v>-0.24086740476248594</v>
      </c>
      <c r="X1100" s="37">
        <f>((Таблица2[[#This Row],[Годовой доход]]-AVERAGE(G:G)))/STDEV(G:G)</f>
        <v>-0.43461408406579444</v>
      </c>
      <c r="Y1100" s="38">
        <f>(Таблица2[[#This Row],[Годовой доход]]-AVERAGE(G:G))/STDEV(G:G)</f>
        <v>-0.43461408406579444</v>
      </c>
      <c r="Z1100" s="38">
        <f>(Таблица2[[#This Row],[Текущий баланс кредитов]]-AVERAGE(P:P))/STDEV(P:P)</f>
        <v>0.26715647794309622</v>
      </c>
      <c r="AA1100" s="38">
        <f>(Таблица2[[#This Row],[Максимальный выданный кредит]]-AVERAGE(Q:Q))/STDEV(Q:Q)</f>
        <v>1.4699861488423354E-2</v>
      </c>
    </row>
    <row r="1101" spans="1:27" x14ac:dyDescent="0.2">
      <c r="A1101" s="8">
        <v>1639</v>
      </c>
      <c r="B1101" s="8" t="s">
        <v>1418</v>
      </c>
      <c r="C1101" s="8" t="s">
        <v>16</v>
      </c>
      <c r="D1101" s="21">
        <v>106766</v>
      </c>
      <c r="E1101" s="8" t="s">
        <v>17</v>
      </c>
      <c r="F1101" s="8">
        <v>728</v>
      </c>
      <c r="G1101" s="22">
        <v>1786608</v>
      </c>
      <c r="H1101" s="8" t="s">
        <v>37</v>
      </c>
      <c r="I1101" s="8" t="s">
        <v>32</v>
      </c>
      <c r="J1101" s="8" t="s">
        <v>23</v>
      </c>
      <c r="K1101" s="23">
        <v>22034.87</v>
      </c>
      <c r="L1101">
        <v>11.9</v>
      </c>
      <c r="M1101" s="8">
        <v>6</v>
      </c>
      <c r="N1101" s="8">
        <v>10</v>
      </c>
      <c r="O1101" s="8">
        <v>0</v>
      </c>
      <c r="P1101" s="8">
        <v>82346</v>
      </c>
      <c r="Q1101" s="8">
        <v>226996</v>
      </c>
      <c r="R1101" s="8">
        <f>(Таблица2[[#This Row],[Кредитный рейтинг]]-MIN(F:F))/(MAX(F:F)-MIN(F:F))</f>
        <v>0.8606060606060606</v>
      </c>
      <c r="S1101">
        <f>(Таблица2[[#This Row],[Срок кредитной истории (лет)]]-MIN(L:L))/(MAX(L:L)-MIN(L:L))</f>
        <v>0.16228070175438597</v>
      </c>
      <c r="T1101" s="8">
        <f>(Таблица2[[#This Row],[Срок с последнего нарушения кредитного договора (мес.)]]-MIN(M:M))/(MAX(M:M)-MIN(M:M))</f>
        <v>7.3170731707317069E-2</v>
      </c>
      <c r="U1101">
        <f>(Таблица2[[#This Row],[Количество кредитных карт]]-MIN(N:N))/(MAX(N:N)-MIN(N:N))</f>
        <v>0.1951219512195122</v>
      </c>
      <c r="V1101" s="37">
        <f>(Таблица2[[#This Row],[Число нарушений кредитных договоров]]-MIN(O:O))/(MAX(O:O)-MIN(O:O))</f>
        <v>0</v>
      </c>
      <c r="W1101" s="37">
        <f>((Таблица2[[#This Row],[Размер кредита]]-AVERAGE(D:D)))/STDEV(D:D)</f>
        <v>-1.0907811833094958</v>
      </c>
      <c r="X1101" s="37">
        <f>((Таблица2[[#This Row],[Годовой доход]]-AVERAGE(G:G)))/STDEV(G:G)</f>
        <v>0.52550403287800929</v>
      </c>
      <c r="Y1101" s="38">
        <f>(Таблица2[[#This Row],[Годовой доход]]-AVERAGE(G:G))/STDEV(G:G)</f>
        <v>0.52550403287800929</v>
      </c>
      <c r="Z1101" s="38">
        <f>(Таблица2[[#This Row],[Текущий баланс кредитов]]-AVERAGE(P:P))/STDEV(P:P)</f>
        <v>-0.64618621260669995</v>
      </c>
      <c r="AA1101" s="38">
        <f>(Таблица2[[#This Row],[Максимальный выданный кредит]]-AVERAGE(Q:Q))/STDEV(Q:Q)</f>
        <v>-0.12012512040331778</v>
      </c>
    </row>
    <row r="1102" spans="1:27" x14ac:dyDescent="0.2">
      <c r="A1102" s="8">
        <v>1640</v>
      </c>
      <c r="B1102" s="8" t="s">
        <v>1419</v>
      </c>
      <c r="C1102" s="8" t="s">
        <v>16</v>
      </c>
      <c r="D1102" s="21">
        <v>109890</v>
      </c>
      <c r="E1102" s="8" t="s">
        <v>17</v>
      </c>
      <c r="F1102" s="8">
        <v>718</v>
      </c>
      <c r="G1102" s="22">
        <v>778145</v>
      </c>
      <c r="H1102" s="8" t="s">
        <v>49</v>
      </c>
      <c r="I1102" s="8" t="s">
        <v>19</v>
      </c>
      <c r="J1102" s="8" t="s">
        <v>23</v>
      </c>
      <c r="K1102" s="23">
        <v>6056.63</v>
      </c>
      <c r="L1102">
        <v>15.1</v>
      </c>
      <c r="M1102" s="8">
        <v>8</v>
      </c>
      <c r="N1102" s="8">
        <v>8</v>
      </c>
      <c r="O1102" s="8">
        <v>0</v>
      </c>
      <c r="P1102" s="8">
        <v>75962</v>
      </c>
      <c r="Q1102" s="8">
        <v>158180</v>
      </c>
      <c r="R1102" s="8">
        <f>(Таблица2[[#This Row],[Кредитный рейтинг]]-MIN(F:F))/(MAX(F:F)-MIN(F:F))</f>
        <v>0.8</v>
      </c>
      <c r="S1102">
        <f>(Таблица2[[#This Row],[Срок кредитной истории (лет)]]-MIN(L:L))/(MAX(L:L)-MIN(L:L))</f>
        <v>0.23245614035087717</v>
      </c>
      <c r="T1102" s="8">
        <f>(Таблица2[[#This Row],[Срок с последнего нарушения кредитного договора (мес.)]]-MIN(M:M))/(MAX(M:M)-MIN(M:M))</f>
        <v>9.7560975609756101E-2</v>
      </c>
      <c r="U1102">
        <f>(Таблица2[[#This Row],[Количество кредитных карт]]-MIN(N:N))/(MAX(N:N)-MIN(N:N))</f>
        <v>0.14634146341463414</v>
      </c>
      <c r="V1102" s="37">
        <f>(Таблица2[[#This Row],[Число нарушений кредитных договоров]]-MIN(O:O))/(MAX(O:O)-MIN(O:O))</f>
        <v>0</v>
      </c>
      <c r="W1102" s="37">
        <f>((Таблица2[[#This Row],[Размер кредита]]-AVERAGE(D:D)))/STDEV(D:D)</f>
        <v>-1.0740816182681681</v>
      </c>
      <c r="X1102" s="37">
        <f>((Таблица2[[#This Row],[Годовой доход]]-AVERAGE(G:G)))/STDEV(G:G)</f>
        <v>-0.6970319351919041</v>
      </c>
      <c r="Y1102" s="38">
        <f>(Таблица2[[#This Row],[Годовой доход]]-AVERAGE(G:G))/STDEV(G:G)</f>
        <v>-0.6970319351919041</v>
      </c>
      <c r="Z1102" s="38">
        <f>(Таблица2[[#This Row],[Текущий баланс кредитов]]-AVERAGE(P:P))/STDEV(P:P)</f>
        <v>-0.6679016912385094</v>
      </c>
      <c r="AA1102" s="38">
        <f>(Таблица2[[#This Row],[Максимальный выданный кредит]]-AVERAGE(Q:Q))/STDEV(Q:Q)</f>
        <v>-0.13732254907670058</v>
      </c>
    </row>
    <row r="1103" spans="1:27" x14ac:dyDescent="0.2">
      <c r="A1103" s="8">
        <v>1642</v>
      </c>
      <c r="B1103" s="8" t="s">
        <v>1420</v>
      </c>
      <c r="C1103" s="8" t="s">
        <v>16</v>
      </c>
      <c r="D1103" s="21">
        <v>221716</v>
      </c>
      <c r="E1103" s="8" t="s">
        <v>28</v>
      </c>
      <c r="F1103" s="8">
        <v>719</v>
      </c>
      <c r="G1103" s="22">
        <v>1131906</v>
      </c>
      <c r="H1103" s="8" t="s">
        <v>22</v>
      </c>
      <c r="I1103" s="8" t="s">
        <v>32</v>
      </c>
      <c r="J1103" s="8" t="s">
        <v>23</v>
      </c>
      <c r="K1103" s="23">
        <v>20940.28</v>
      </c>
      <c r="L1103">
        <v>14.7</v>
      </c>
      <c r="M1103" s="8">
        <v>27</v>
      </c>
      <c r="N1103" s="8">
        <v>13</v>
      </c>
      <c r="O1103" s="8">
        <v>0</v>
      </c>
      <c r="P1103" s="8">
        <v>111150</v>
      </c>
      <c r="Q1103" s="8">
        <v>262130</v>
      </c>
      <c r="R1103" s="8">
        <f>(Таблица2[[#This Row],[Кредитный рейтинг]]-MIN(F:F))/(MAX(F:F)-MIN(F:F))</f>
        <v>0.80606060606060603</v>
      </c>
      <c r="S1103">
        <f>(Таблица2[[#This Row],[Срок кредитной истории (лет)]]-MIN(L:L))/(MAX(L:L)-MIN(L:L))</f>
        <v>0.22368421052631576</v>
      </c>
      <c r="T1103" s="8">
        <f>(Таблица2[[#This Row],[Срок с последнего нарушения кредитного договора (мес.)]]-MIN(M:M))/(MAX(M:M)-MIN(M:M))</f>
        <v>0.32926829268292684</v>
      </c>
      <c r="U1103">
        <f>(Таблица2[[#This Row],[Количество кредитных карт]]-MIN(N:N))/(MAX(N:N)-MIN(N:N))</f>
        <v>0.26829268292682928</v>
      </c>
      <c r="V1103" s="37">
        <f>(Таблица2[[#This Row],[Число нарушений кредитных договоров]]-MIN(O:O))/(MAX(O:O)-MIN(O:O))</f>
        <v>0</v>
      </c>
      <c r="W1103" s="37">
        <f>((Таблица2[[#This Row],[Размер кредита]]-AVERAGE(D:D)))/STDEV(D:D)</f>
        <v>-0.47630775133106401</v>
      </c>
      <c r="X1103" s="37">
        <f>((Таблица2[[#This Row],[Годовой доход]]-AVERAGE(G:G)))/STDEV(G:G)</f>
        <v>-0.26817579807990233</v>
      </c>
      <c r="Y1103" s="38">
        <f>(Таблица2[[#This Row],[Годовой доход]]-AVERAGE(G:G))/STDEV(G:G)</f>
        <v>-0.26817579807990233</v>
      </c>
      <c r="Z1103" s="38">
        <f>(Таблица2[[#This Row],[Текущий баланс кредитов]]-AVERAGE(P:P))/STDEV(P:P)</f>
        <v>-0.54820804116079758</v>
      </c>
      <c r="AA1103" s="38">
        <f>(Таблица2[[#This Row],[Максимальный выданный кредит]]-AVERAGE(Q:Q))/STDEV(Q:Q)</f>
        <v>-0.11134497539328186</v>
      </c>
    </row>
    <row r="1104" spans="1:27" x14ac:dyDescent="0.2">
      <c r="A1104" s="7">
        <v>1643</v>
      </c>
      <c r="B1104" s="7" t="s">
        <v>1421</v>
      </c>
      <c r="C1104" s="7" t="s">
        <v>16</v>
      </c>
      <c r="D1104" s="18">
        <v>510488</v>
      </c>
      <c r="E1104" s="7" t="s">
        <v>28</v>
      </c>
      <c r="F1104" s="7">
        <v>685</v>
      </c>
      <c r="G1104" s="19">
        <v>1102171</v>
      </c>
      <c r="H1104" s="7" t="s">
        <v>18</v>
      </c>
      <c r="I1104" s="7" t="s">
        <v>32</v>
      </c>
      <c r="J1104" s="7" t="s">
        <v>23</v>
      </c>
      <c r="K1104" s="20">
        <v>14971.05</v>
      </c>
      <c r="L1104">
        <v>26</v>
      </c>
      <c r="M1104" s="7">
        <v>15</v>
      </c>
      <c r="N1104" s="7">
        <v>9</v>
      </c>
      <c r="O1104" s="7">
        <v>0</v>
      </c>
      <c r="P1104" s="7">
        <v>428906</v>
      </c>
      <c r="Q1104" s="7">
        <v>1232308</v>
      </c>
      <c r="R1104" s="8">
        <f>(Таблица2[[#This Row],[Кредитный рейтинг]]-MIN(F:F))/(MAX(F:F)-MIN(F:F))</f>
        <v>0.6</v>
      </c>
      <c r="S1104">
        <f>(Таблица2[[#This Row],[Срок кредитной истории (лет)]]-MIN(L:L))/(MAX(L:L)-MIN(L:L))</f>
        <v>0.47149122807017541</v>
      </c>
      <c r="T1104" s="8">
        <f>(Таблица2[[#This Row],[Срок с последнего нарушения кредитного договора (мес.)]]-MIN(M:M))/(MAX(M:M)-MIN(M:M))</f>
        <v>0.18292682926829268</v>
      </c>
      <c r="U1104">
        <f>(Таблица2[[#This Row],[Количество кредитных карт]]-MIN(N:N))/(MAX(N:N)-MIN(N:N))</f>
        <v>0.17073170731707318</v>
      </c>
      <c r="V1104" s="37">
        <f>(Таблица2[[#This Row],[Число нарушений кредитных договоров]]-MIN(O:O))/(MAX(O:O)-MIN(O:O))</f>
        <v>0</v>
      </c>
      <c r="W1104" s="37">
        <f>((Таблица2[[#This Row],[Размер кредита]]-AVERAGE(D:D)))/STDEV(D:D)</f>
        <v>1.0673435918553276</v>
      </c>
      <c r="X1104" s="37">
        <f>((Таблица2[[#This Row],[Годовой доход]]-AVERAGE(G:G)))/STDEV(G:G)</f>
        <v>-0.30422283898329577</v>
      </c>
      <c r="Y1104" s="38">
        <f>(Таблица2[[#This Row],[Годовой доход]]-AVERAGE(G:G))/STDEV(G:G)</f>
        <v>-0.30422283898329577</v>
      </c>
      <c r="Z1104" s="38">
        <f>(Таблица2[[#This Row],[Текущий баланс кредитов]]-AVERAGE(P:P))/STDEV(P:P)</f>
        <v>0.53265405597724302</v>
      </c>
      <c r="AA1104" s="38">
        <f>(Таблица2[[#This Row],[Максимальный выданный кредит]]-AVERAGE(Q:Q))/STDEV(Q:Q)</f>
        <v>0.13110688108610044</v>
      </c>
    </row>
    <row r="1105" spans="1:27" x14ac:dyDescent="0.2">
      <c r="A1105" s="7">
        <v>1644</v>
      </c>
      <c r="B1105" s="7" t="s">
        <v>1422</v>
      </c>
      <c r="C1105" s="7" t="s">
        <v>34</v>
      </c>
      <c r="D1105" s="18">
        <v>352000</v>
      </c>
      <c r="E1105" s="7" t="s">
        <v>28</v>
      </c>
      <c r="F1105" s="7">
        <v>716</v>
      </c>
      <c r="G1105" s="19">
        <v>1140000</v>
      </c>
      <c r="H1105" s="7" t="s">
        <v>74</v>
      </c>
      <c r="I1105" s="7" t="s">
        <v>19</v>
      </c>
      <c r="J1105" s="7" t="s">
        <v>23</v>
      </c>
      <c r="K1105" s="20">
        <v>6726</v>
      </c>
      <c r="L1105">
        <v>25.8</v>
      </c>
      <c r="M1105" s="7"/>
      <c r="N1105" s="7">
        <v>22</v>
      </c>
      <c r="O1105" s="7">
        <v>1</v>
      </c>
      <c r="P1105" s="7">
        <v>185117</v>
      </c>
      <c r="Q1105" s="7">
        <v>570064</v>
      </c>
      <c r="R1105" s="8">
        <f>(Таблица2[[#This Row],[Кредитный рейтинг]]-MIN(F:F))/(MAX(F:F)-MIN(F:F))</f>
        <v>0.78787878787878785</v>
      </c>
      <c r="S1105">
        <f>(Таблица2[[#This Row],[Срок кредитной истории (лет)]]-MIN(L:L))/(MAX(L:L)-MIN(L:L))</f>
        <v>0.46710526315789475</v>
      </c>
      <c r="T1105" s="8">
        <f>(Таблица2[[#This Row],[Срок с последнего нарушения кредитного договора (мес.)]]-MIN(M:M))/(MAX(M:M)-MIN(M:M))</f>
        <v>0</v>
      </c>
      <c r="U1105">
        <f>(Таблица2[[#This Row],[Количество кредитных карт]]-MIN(N:N))/(MAX(N:N)-MIN(N:N))</f>
        <v>0.48780487804878048</v>
      </c>
      <c r="V1105" s="37">
        <f>(Таблица2[[#This Row],[Число нарушений кредитных договоров]]-MIN(O:O))/(MAX(O:O)-MIN(O:O))</f>
        <v>0.14285714285714285</v>
      </c>
      <c r="W1105" s="37">
        <f>((Таблица2[[#This Row],[Размер кредита]]-AVERAGE(D:D)))/STDEV(D:D)</f>
        <v>0.22013467243472987</v>
      </c>
      <c r="X1105" s="37">
        <f>((Таблица2[[#This Row],[Годовой доход]]-AVERAGE(G:G)))/STDEV(G:G)</f>
        <v>-0.25836363231322784</v>
      </c>
      <c r="Y1105" s="38">
        <f>(Таблица2[[#This Row],[Годовой доход]]-AVERAGE(G:G))/STDEV(G:G)</f>
        <v>-0.25836363231322784</v>
      </c>
      <c r="Z1105" s="38">
        <f>(Таблица2[[#This Row],[Текущий баланс кредитов]]-AVERAGE(P:P))/STDEV(P:P)</f>
        <v>-0.2966057842749813</v>
      </c>
      <c r="AA1105" s="38">
        <f>(Таблица2[[#This Row],[Максимальный выданный кредит]]-AVERAGE(Q:Q))/STDEV(Q:Q)</f>
        <v>-3.4390880399247668E-2</v>
      </c>
    </row>
    <row r="1106" spans="1:27" x14ac:dyDescent="0.2">
      <c r="A1106" s="8">
        <v>1645</v>
      </c>
      <c r="B1106" s="8" t="s">
        <v>1423</v>
      </c>
      <c r="C1106" s="8" t="s">
        <v>16</v>
      </c>
      <c r="D1106" s="21">
        <v>74272</v>
      </c>
      <c r="E1106" s="8" t="s">
        <v>17</v>
      </c>
      <c r="F1106" s="8">
        <v>740</v>
      </c>
      <c r="G1106" s="22">
        <v>1072303</v>
      </c>
      <c r="H1106" s="8" t="s">
        <v>18</v>
      </c>
      <c r="I1106" s="8" t="s">
        <v>19</v>
      </c>
      <c r="J1106" s="8" t="s">
        <v>23</v>
      </c>
      <c r="K1106" s="23">
        <v>10186.85</v>
      </c>
      <c r="L1106">
        <v>27.2</v>
      </c>
      <c r="M1106" s="8"/>
      <c r="N1106" s="8">
        <v>9</v>
      </c>
      <c r="O1106" s="8">
        <v>1</v>
      </c>
      <c r="P1106" s="8">
        <v>160854</v>
      </c>
      <c r="Q1106" s="8">
        <v>763290</v>
      </c>
      <c r="R1106" s="8">
        <f>(Таблица2[[#This Row],[Кредитный рейтинг]]-MIN(F:F))/(MAX(F:F)-MIN(F:F))</f>
        <v>0.93333333333333335</v>
      </c>
      <c r="S1106">
        <f>(Таблица2[[#This Row],[Срок кредитной истории (лет)]]-MIN(L:L))/(MAX(L:L)-MIN(L:L))</f>
        <v>0.49780701754385964</v>
      </c>
      <c r="T1106" s="8">
        <f>(Таблица2[[#This Row],[Срок с последнего нарушения кредитного договора (мес.)]]-MIN(M:M))/(MAX(M:M)-MIN(M:M))</f>
        <v>0</v>
      </c>
      <c r="U1106">
        <f>(Таблица2[[#This Row],[Количество кредитных карт]]-MIN(N:N))/(MAX(N:N)-MIN(N:N))</f>
        <v>0.17073170731707318</v>
      </c>
      <c r="V1106" s="37">
        <f>(Таблица2[[#This Row],[Число нарушений кредитных договоров]]-MIN(O:O))/(MAX(O:O)-MIN(O:O))</f>
        <v>0.14285714285714285</v>
      </c>
      <c r="W1106" s="37">
        <f>((Таблица2[[#This Row],[Размер кредита]]-AVERAGE(D:D)))/STDEV(D:D)</f>
        <v>-1.2644801802534467</v>
      </c>
      <c r="X1106" s="37">
        <f>((Таблица2[[#This Row],[Годовой доход]]-AVERAGE(G:G)))/STDEV(G:G)</f>
        <v>-0.34043111265750314</v>
      </c>
      <c r="Y1106" s="38">
        <f>(Таблица2[[#This Row],[Годовой доход]]-AVERAGE(G:G))/STDEV(G:G)</f>
        <v>-0.34043111265750314</v>
      </c>
      <c r="Z1106" s="38">
        <f>(Таблица2[[#This Row],[Текущий баланс кредитов]]-AVERAGE(P:P))/STDEV(P:P)</f>
        <v>-0.37913752895599528</v>
      </c>
      <c r="AA1106" s="38">
        <f>(Таблица2[[#This Row],[Максимальный выданный кредит]]-AVERAGE(Q:Q))/STDEV(Q:Q)</f>
        <v>1.3897168206353698E-2</v>
      </c>
    </row>
    <row r="1107" spans="1:27" x14ac:dyDescent="0.2">
      <c r="A1107" s="8">
        <v>1647</v>
      </c>
      <c r="B1107" s="8" t="s">
        <v>1424</v>
      </c>
      <c r="C1107" s="8" t="s">
        <v>16</v>
      </c>
      <c r="D1107" s="21">
        <v>215666</v>
      </c>
      <c r="E1107" s="8" t="s">
        <v>17</v>
      </c>
      <c r="F1107" s="8">
        <v>691</v>
      </c>
      <c r="G1107" s="22">
        <v>651909</v>
      </c>
      <c r="H1107" s="8" t="s">
        <v>29</v>
      </c>
      <c r="I1107" s="8" t="s">
        <v>32</v>
      </c>
      <c r="J1107" s="8" t="s">
        <v>78</v>
      </c>
      <c r="K1107" s="23">
        <v>2982.62</v>
      </c>
      <c r="L1107">
        <v>11.3</v>
      </c>
      <c r="M1107" s="8">
        <v>36</v>
      </c>
      <c r="N1107" s="8">
        <v>7</v>
      </c>
      <c r="O1107" s="8">
        <v>0</v>
      </c>
      <c r="P1107" s="8">
        <v>79496</v>
      </c>
      <c r="Q1107" s="8">
        <v>196262</v>
      </c>
      <c r="R1107" s="8">
        <f>(Таблица2[[#This Row],[Кредитный рейтинг]]-MIN(F:F))/(MAX(F:F)-MIN(F:F))</f>
        <v>0.63636363636363635</v>
      </c>
      <c r="S1107">
        <f>(Таблица2[[#This Row],[Срок кредитной истории (лет)]]-MIN(L:L))/(MAX(L:L)-MIN(L:L))</f>
        <v>0.14912280701754388</v>
      </c>
      <c r="T1107" s="8">
        <f>(Таблица2[[#This Row],[Срок с последнего нарушения кредитного договора (мес.)]]-MIN(M:M))/(MAX(M:M)-MIN(M:M))</f>
        <v>0.43902439024390244</v>
      </c>
      <c r="U1107">
        <f>(Таблица2[[#This Row],[Количество кредитных карт]]-MIN(N:N))/(MAX(N:N)-MIN(N:N))</f>
        <v>0.12195121951219512</v>
      </c>
      <c r="V1107" s="37">
        <f>(Таблица2[[#This Row],[Число нарушений кредитных договоров]]-MIN(O:O))/(MAX(O:O)-MIN(O:O))</f>
        <v>0</v>
      </c>
      <c r="W1107" s="37">
        <f>((Таблица2[[#This Row],[Размер кредита]]-AVERAGE(D:D)))/STDEV(D:D)</f>
        <v>-0.50864845827729721</v>
      </c>
      <c r="X1107" s="37">
        <f>((Таблица2[[#This Row],[Годовой доход]]-AVERAGE(G:G)))/STDEV(G:G)</f>
        <v>-0.85006486794726899</v>
      </c>
      <c r="Y1107" s="38">
        <f>(Таблица2[[#This Row],[Годовой доход]]-AVERAGE(G:G))/STDEV(G:G)</f>
        <v>-0.85006486794726899</v>
      </c>
      <c r="Z1107" s="38">
        <f>(Таблица2[[#This Row],[Текущий баланс кредитов]]-AVERAGE(P:P))/STDEV(P:P)</f>
        <v>-0.65588062271018632</v>
      </c>
      <c r="AA1107" s="38">
        <f>(Таблица2[[#This Row],[Максимальный выданный кредит]]-AVERAGE(Q:Q))/STDEV(Q:Q)</f>
        <v>-0.1278056855749021</v>
      </c>
    </row>
    <row r="1108" spans="1:27" x14ac:dyDescent="0.2">
      <c r="A1108" s="8">
        <v>1648</v>
      </c>
      <c r="B1108" s="8" t="s">
        <v>1425</v>
      </c>
      <c r="C1108" s="8" t="s">
        <v>16</v>
      </c>
      <c r="D1108" s="21">
        <v>108240</v>
      </c>
      <c r="E1108" s="8" t="s">
        <v>17</v>
      </c>
      <c r="F1108" s="8">
        <v>721</v>
      </c>
      <c r="G1108" s="22">
        <v>1458136</v>
      </c>
      <c r="H1108" s="8" t="s">
        <v>22</v>
      </c>
      <c r="I1108" s="8" t="s">
        <v>19</v>
      </c>
      <c r="J1108" s="8" t="s">
        <v>78</v>
      </c>
      <c r="K1108" s="23">
        <v>24788.35</v>
      </c>
      <c r="L1108">
        <v>19.7</v>
      </c>
      <c r="M1108" s="8">
        <v>23</v>
      </c>
      <c r="N1108" s="8">
        <v>10</v>
      </c>
      <c r="O1108" s="8">
        <v>0</v>
      </c>
      <c r="P1108" s="8">
        <v>162070</v>
      </c>
      <c r="Q1108" s="8">
        <v>700260</v>
      </c>
      <c r="R1108" s="8">
        <f>(Таблица2[[#This Row],[Кредитный рейтинг]]-MIN(F:F))/(MAX(F:F)-MIN(F:F))</f>
        <v>0.81818181818181823</v>
      </c>
      <c r="S1108">
        <f>(Таблица2[[#This Row],[Срок кредитной истории (лет)]]-MIN(L:L))/(MAX(L:L)-MIN(L:L))</f>
        <v>0.33333333333333331</v>
      </c>
      <c r="T1108" s="8">
        <f>(Таблица2[[#This Row],[Срок с последнего нарушения кредитного договора (мес.)]]-MIN(M:M))/(MAX(M:M)-MIN(M:M))</f>
        <v>0.28048780487804881</v>
      </c>
      <c r="U1108">
        <f>(Таблица2[[#This Row],[Количество кредитных карт]]-MIN(N:N))/(MAX(N:N)-MIN(N:N))</f>
        <v>0.1951219512195122</v>
      </c>
      <c r="V1108" s="37">
        <f>(Таблица2[[#This Row],[Число нарушений кредитных договоров]]-MIN(O:O))/(MAX(O:O)-MIN(O:O))</f>
        <v>0</v>
      </c>
      <c r="W1108" s="37">
        <f>((Таблица2[[#This Row],[Размер кредита]]-AVERAGE(D:D)))/STDEV(D:D)</f>
        <v>-1.0829018110716861</v>
      </c>
      <c r="X1108" s="37">
        <f>((Таблица2[[#This Row],[Годовой доход]]-AVERAGE(G:G)))/STDEV(G:G)</f>
        <v>0.12730515547362203</v>
      </c>
      <c r="Y1108" s="38">
        <f>(Таблица2[[#This Row],[Годовой доход]]-AVERAGE(G:G))/STDEV(G:G)</f>
        <v>0.12730515547362203</v>
      </c>
      <c r="Z1108" s="38">
        <f>(Таблица2[[#This Row],[Текущий баланс кредитов]]-AVERAGE(P:P))/STDEV(P:P)</f>
        <v>-0.37500124731184109</v>
      </c>
      <c r="AA1108" s="38">
        <f>(Таблица2[[#This Row],[Максимальный выданный кредит]]-AVERAGE(Q:Q))/STDEV(Q:Q)</f>
        <v>-1.8543129794652625E-3</v>
      </c>
    </row>
    <row r="1109" spans="1:27" x14ac:dyDescent="0.2">
      <c r="A1109" s="8">
        <v>1649</v>
      </c>
      <c r="B1109" s="8" t="s">
        <v>1426</v>
      </c>
      <c r="C1109" s="8" t="s">
        <v>16</v>
      </c>
      <c r="D1109" s="21">
        <v>263714</v>
      </c>
      <c r="E1109" s="8" t="s">
        <v>17</v>
      </c>
      <c r="F1109" s="8">
        <v>743</v>
      </c>
      <c r="G1109" s="22">
        <v>3416238</v>
      </c>
      <c r="H1109" s="8" t="s">
        <v>22</v>
      </c>
      <c r="I1109" s="8" t="s">
        <v>19</v>
      </c>
      <c r="J1109" s="8" t="s">
        <v>20</v>
      </c>
      <c r="K1109" s="23">
        <v>14547.54</v>
      </c>
      <c r="L1109">
        <v>13.8</v>
      </c>
      <c r="M1109" s="8"/>
      <c r="N1109" s="8">
        <v>9</v>
      </c>
      <c r="O1109" s="8">
        <v>0</v>
      </c>
      <c r="P1109" s="8">
        <v>271966</v>
      </c>
      <c r="Q1109" s="8">
        <v>775654</v>
      </c>
      <c r="R1109" s="8">
        <f>(Таблица2[[#This Row],[Кредитный рейтинг]]-MIN(F:F))/(MAX(F:F)-MIN(F:F))</f>
        <v>0.95151515151515154</v>
      </c>
      <c r="S1109">
        <f>(Таблица2[[#This Row],[Срок кредитной истории (лет)]]-MIN(L:L))/(MAX(L:L)-MIN(L:L))</f>
        <v>0.20394736842105263</v>
      </c>
      <c r="T1109" s="8">
        <f>(Таблица2[[#This Row],[Срок с последнего нарушения кредитного договора (мес.)]]-MIN(M:M))/(MAX(M:M)-MIN(M:M))</f>
        <v>0</v>
      </c>
      <c r="U1109">
        <f>(Таблица2[[#This Row],[Количество кредитных карт]]-MIN(N:N))/(MAX(N:N)-MIN(N:N))</f>
        <v>0.17073170731707318</v>
      </c>
      <c r="V1109" s="37">
        <f>(Таблица2[[#This Row],[Число нарушений кредитных договоров]]-MIN(O:O))/(MAX(O:O)-MIN(O:O))</f>
        <v>0</v>
      </c>
      <c r="W1109" s="37">
        <f>((Таблица2[[#This Row],[Размер кредита]]-AVERAGE(D:D)))/STDEV(D:D)</f>
        <v>-0.25180444383884848</v>
      </c>
      <c r="X1109" s="37">
        <f>((Таблица2[[#This Row],[Годовой доход]]-AVERAGE(G:G)))/STDEV(G:G)</f>
        <v>2.5010661404077581</v>
      </c>
      <c r="Y1109" s="38">
        <f>(Таблица2[[#This Row],[Годовой доход]]-AVERAGE(G:G))/STDEV(G:G)</f>
        <v>2.5010661404077581</v>
      </c>
      <c r="Z1109" s="38">
        <f>(Таблица2[[#This Row],[Текущий баланс кредитов]]-AVERAGE(P:P))/STDEV(P:P)</f>
        <v>-1.1847937214065816E-3</v>
      </c>
      <c r="AA1109" s="38">
        <f>(Таблица2[[#This Row],[Максимальный выданный кредит]]-AVERAGE(Q:Q))/STDEV(Q:Q)</f>
        <v>1.698698755240265E-2</v>
      </c>
    </row>
    <row r="1110" spans="1:27" x14ac:dyDescent="0.2">
      <c r="A1110" s="7">
        <v>1650</v>
      </c>
      <c r="B1110" s="7" t="s">
        <v>1427</v>
      </c>
      <c r="C1110" s="7" t="s">
        <v>16</v>
      </c>
      <c r="D1110" s="18">
        <v>436480</v>
      </c>
      <c r="E1110" s="7" t="s">
        <v>17</v>
      </c>
      <c r="F1110" s="7">
        <v>679</v>
      </c>
      <c r="G1110" s="19">
        <v>2261760</v>
      </c>
      <c r="H1110" s="7" t="s">
        <v>29</v>
      </c>
      <c r="I1110" s="7" t="s">
        <v>19</v>
      </c>
      <c r="J1110" s="7" t="s">
        <v>23</v>
      </c>
      <c r="K1110" s="20">
        <v>19790.400000000001</v>
      </c>
      <c r="L1110">
        <v>15.7</v>
      </c>
      <c r="M1110" s="7">
        <v>30</v>
      </c>
      <c r="N1110" s="7">
        <v>9</v>
      </c>
      <c r="O1110" s="7">
        <v>0</v>
      </c>
      <c r="P1110" s="7">
        <v>341145</v>
      </c>
      <c r="Q1110" s="7">
        <v>530222</v>
      </c>
      <c r="R1110" s="8">
        <f>(Таблица2[[#This Row],[Кредитный рейтинг]]-MIN(F:F))/(MAX(F:F)-MIN(F:F))</f>
        <v>0.5636363636363636</v>
      </c>
      <c r="S1110">
        <f>(Таблица2[[#This Row],[Срок кредитной истории (лет)]]-MIN(L:L))/(MAX(L:L)-MIN(L:L))</f>
        <v>0.24561403508771928</v>
      </c>
      <c r="T1110" s="8">
        <f>(Таблица2[[#This Row],[Срок с последнего нарушения кредитного договора (мес.)]]-MIN(M:M))/(MAX(M:M)-MIN(M:M))</f>
        <v>0.36585365853658536</v>
      </c>
      <c r="U1110">
        <f>(Таблица2[[#This Row],[Количество кредитных карт]]-MIN(N:N))/(MAX(N:N)-MIN(N:N))</f>
        <v>0.17073170731707318</v>
      </c>
      <c r="V1110" s="37">
        <f>(Таблица2[[#This Row],[Число нарушений кредитных договоров]]-MIN(O:O))/(MAX(O:O)-MIN(O:O))</f>
        <v>0</v>
      </c>
      <c r="W1110" s="37">
        <f>((Таблица2[[#This Row],[Размер кредита]]-AVERAGE(D:D)))/STDEV(D:D)</f>
        <v>0.67172854397485959</v>
      </c>
      <c r="X1110" s="37">
        <f>((Таблица2[[#This Row],[Годовой доход]]-AVERAGE(G:G)))/STDEV(G:G)</f>
        <v>1.1015196232371554</v>
      </c>
      <c r="Y1110" s="38">
        <f>(Таблица2[[#This Row],[Годовой доход]]-AVERAGE(G:G))/STDEV(G:G)</f>
        <v>1.1015196232371554</v>
      </c>
      <c r="Z1110" s="38">
        <f>(Таблица2[[#This Row],[Текущий баланс кредитов]]-AVERAGE(P:P))/STDEV(P:P)</f>
        <v>0.23413085419055263</v>
      </c>
      <c r="AA1110" s="38">
        <f>(Таблица2[[#This Row],[Максимальный выданный кредит]]-AVERAGE(Q:Q))/STDEV(Q:Q)</f>
        <v>-4.4347575836426775E-2</v>
      </c>
    </row>
    <row r="1111" spans="1:27" x14ac:dyDescent="0.2">
      <c r="A1111" s="8">
        <v>1651</v>
      </c>
      <c r="B1111" s="8" t="s">
        <v>1428</v>
      </c>
      <c r="C1111" s="8" t="s">
        <v>34</v>
      </c>
      <c r="D1111" s="21">
        <v>439868</v>
      </c>
      <c r="E1111" s="8" t="s">
        <v>28</v>
      </c>
      <c r="F1111" s="8">
        <v>738</v>
      </c>
      <c r="G1111" s="22">
        <v>893855</v>
      </c>
      <c r="H1111" s="8"/>
      <c r="I1111" s="8" t="s">
        <v>19</v>
      </c>
      <c r="J1111" s="8" t="s">
        <v>23</v>
      </c>
      <c r="K1111" s="23">
        <v>13556.69</v>
      </c>
      <c r="L1111">
        <v>20</v>
      </c>
      <c r="M1111" s="8"/>
      <c r="N1111" s="8">
        <v>5</v>
      </c>
      <c r="O1111" s="8">
        <v>0</v>
      </c>
      <c r="P1111" s="8">
        <v>233130</v>
      </c>
      <c r="Q1111" s="8">
        <v>5191098</v>
      </c>
      <c r="R1111" s="8">
        <f>(Таблица2[[#This Row],[Кредитный рейтинг]]-MIN(F:F))/(MAX(F:F)-MIN(F:F))</f>
        <v>0.92121212121212126</v>
      </c>
      <c r="S1111">
        <f>(Таблица2[[#This Row],[Срок кредитной истории (лет)]]-MIN(L:L))/(MAX(L:L)-MIN(L:L))</f>
        <v>0.33991228070175439</v>
      </c>
      <c r="T1111" s="8">
        <f>(Таблица2[[#This Row],[Срок с последнего нарушения кредитного договора (мес.)]]-MIN(M:M))/(MAX(M:M)-MIN(M:M))</f>
        <v>0</v>
      </c>
      <c r="U1111">
        <f>(Таблица2[[#This Row],[Количество кредитных карт]]-MIN(N:N))/(MAX(N:N)-MIN(N:N))</f>
        <v>7.3170731707317069E-2</v>
      </c>
      <c r="V1111" s="37">
        <f>(Таблица2[[#This Row],[Число нарушений кредитных договоров]]-MIN(O:O))/(MAX(O:O)-MIN(O:O))</f>
        <v>0</v>
      </c>
      <c r="W1111" s="37">
        <f>((Таблица2[[#This Row],[Размер кредита]]-AVERAGE(D:D)))/STDEV(D:D)</f>
        <v>0.68983933986475021</v>
      </c>
      <c r="X1111" s="37">
        <f>((Таблица2[[#This Row],[Годовой доход]]-AVERAGE(G:G)))/STDEV(G:G)</f>
        <v>-0.55675942458381067</v>
      </c>
      <c r="Y1111" s="38">
        <f>(Таблица2[[#This Row],[Годовой доход]]-AVERAGE(G:G))/STDEV(G:G)</f>
        <v>-0.55675942458381067</v>
      </c>
      <c r="Z1111" s="38">
        <f>(Таблица2[[#This Row],[Текущий баланс кредитов]]-AVERAGE(P:P))/STDEV(P:P)</f>
        <v>-0.13328728873158088</v>
      </c>
      <c r="AA1111" s="38">
        <f>(Таблица2[[#This Row],[Максимальный выданный кредит]]-AVERAGE(Q:Q))/STDEV(Q:Q)</f>
        <v>1.120426351236953</v>
      </c>
    </row>
    <row r="1112" spans="1:27" x14ac:dyDescent="0.2">
      <c r="A1112" s="8">
        <v>1652</v>
      </c>
      <c r="B1112" s="8" t="s">
        <v>1429</v>
      </c>
      <c r="C1112" s="8" t="s">
        <v>16</v>
      </c>
      <c r="D1112" s="21">
        <v>433928</v>
      </c>
      <c r="E1112" s="8" t="s">
        <v>17</v>
      </c>
      <c r="F1112" s="8">
        <v>747</v>
      </c>
      <c r="G1112" s="22">
        <v>1030579</v>
      </c>
      <c r="H1112" s="8" t="s">
        <v>74</v>
      </c>
      <c r="I1112" s="8" t="s">
        <v>25</v>
      </c>
      <c r="J1112" s="8" t="s">
        <v>23</v>
      </c>
      <c r="K1112" s="23">
        <v>13740.99</v>
      </c>
      <c r="L1112">
        <v>21.1</v>
      </c>
      <c r="M1112" s="8"/>
      <c r="N1112" s="8">
        <v>7</v>
      </c>
      <c r="O1112" s="8">
        <v>0</v>
      </c>
      <c r="P1112" s="8">
        <v>264708</v>
      </c>
      <c r="Q1112" s="8">
        <v>1001660</v>
      </c>
      <c r="R1112" s="8">
        <f>(Таблица2[[#This Row],[Кредитный рейтинг]]-MIN(F:F))/(MAX(F:F)-MIN(F:F))</f>
        <v>0.97575757575757571</v>
      </c>
      <c r="S1112">
        <f>(Таблица2[[#This Row],[Срок кредитной истории (лет)]]-MIN(L:L))/(MAX(L:L)-MIN(L:L))</f>
        <v>0.36403508771929827</v>
      </c>
      <c r="T1112" s="8">
        <f>(Таблица2[[#This Row],[Срок с последнего нарушения кредитного договора (мес.)]]-MIN(M:M))/(MAX(M:M)-MIN(M:M))</f>
        <v>0</v>
      </c>
      <c r="U1112">
        <f>(Таблица2[[#This Row],[Количество кредитных карт]]-MIN(N:N))/(MAX(N:N)-MIN(N:N))</f>
        <v>0.12195121951219512</v>
      </c>
      <c r="V1112" s="37">
        <f>(Таблица2[[#This Row],[Число нарушений кредитных договоров]]-MIN(O:O))/(MAX(O:O)-MIN(O:O))</f>
        <v>0</v>
      </c>
      <c r="W1112" s="37">
        <f>((Таблица2[[#This Row],[Размер кредита]]-AVERAGE(D:D)))/STDEV(D:D)</f>
        <v>0.65808664577208487</v>
      </c>
      <c r="X1112" s="37">
        <f>((Таблица2[[#This Row],[Годовой доход]]-AVERAGE(G:G)))/STDEV(G:G)</f>
        <v>-0.39101213618712105</v>
      </c>
      <c r="Y1112" s="38">
        <f>(Таблица2[[#This Row],[Годовой доход]]-AVERAGE(G:G))/STDEV(G:G)</f>
        <v>-0.39101213618712105</v>
      </c>
      <c r="Z1112" s="38">
        <f>(Таблица2[[#This Row],[Текущий баланс кредитов]]-AVERAGE(P:P))/STDEV(P:P)</f>
        <v>-2.5873224784951878E-2</v>
      </c>
      <c r="AA1112" s="38">
        <f>(Таблица2[[#This Row],[Максимальный выданный кредит]]-AVERAGE(Q:Q))/STDEV(Q:Q)</f>
        <v>7.3466905954468337E-2</v>
      </c>
    </row>
    <row r="1113" spans="1:27" x14ac:dyDescent="0.2">
      <c r="A1113" s="8">
        <v>1653</v>
      </c>
      <c r="B1113" s="8" t="s">
        <v>1430</v>
      </c>
      <c r="C1113" s="8" t="s">
        <v>16</v>
      </c>
      <c r="D1113" s="21">
        <v>356422</v>
      </c>
      <c r="E1113" s="8" t="s">
        <v>17</v>
      </c>
      <c r="F1113" s="8">
        <v>723</v>
      </c>
      <c r="G1113" s="22">
        <v>1303932</v>
      </c>
      <c r="H1113" s="8" t="s">
        <v>53</v>
      </c>
      <c r="I1113" s="8" t="s">
        <v>32</v>
      </c>
      <c r="J1113" s="8" t="s">
        <v>23</v>
      </c>
      <c r="K1113" s="23">
        <v>15321.22</v>
      </c>
      <c r="L1113">
        <v>31.9</v>
      </c>
      <c r="M1113" s="8"/>
      <c r="N1113" s="8">
        <v>10</v>
      </c>
      <c r="O1113" s="8">
        <v>0</v>
      </c>
      <c r="P1113" s="8">
        <v>323323</v>
      </c>
      <c r="Q1113" s="8">
        <v>446226</v>
      </c>
      <c r="R1113" s="8">
        <f>(Таблица2[[#This Row],[Кредитный рейтинг]]-MIN(F:F))/(MAX(F:F)-MIN(F:F))</f>
        <v>0.83030303030303032</v>
      </c>
      <c r="S1113">
        <f>(Таблица2[[#This Row],[Срок кредитной истории (лет)]]-MIN(L:L))/(MAX(L:L)-MIN(L:L))</f>
        <v>0.60087719298245612</v>
      </c>
      <c r="T1113" s="8">
        <f>(Таблица2[[#This Row],[Срок с последнего нарушения кредитного договора (мес.)]]-MIN(M:M))/(MAX(M:M)-MIN(M:M))</f>
        <v>0</v>
      </c>
      <c r="U1113">
        <f>(Таблица2[[#This Row],[Количество кредитных карт]]-MIN(N:N))/(MAX(N:N)-MIN(N:N))</f>
        <v>0.1951219512195122</v>
      </c>
      <c r="V1113" s="37">
        <f>(Таблица2[[#This Row],[Число нарушений кредитных договоров]]-MIN(O:O))/(MAX(O:O)-MIN(O:O))</f>
        <v>0</v>
      </c>
      <c r="W1113" s="37">
        <f>((Таблица2[[#This Row],[Размер кредита]]-AVERAGE(D:D)))/STDEV(D:D)</f>
        <v>0.24377278914815853</v>
      </c>
      <c r="X1113" s="37">
        <f>((Таблица2[[#This Row],[Годовой доход]]-AVERAGE(G:G)))/STDEV(G:G)</f>
        <v>-5.9632725658608832E-2</v>
      </c>
      <c r="Y1113" s="38">
        <f>(Таблица2[[#This Row],[Годовой доход]]-AVERAGE(G:G))/STDEV(G:G)</f>
        <v>-5.9632725658608832E-2</v>
      </c>
      <c r="Z1113" s="38">
        <f>(Таблица2[[#This Row],[Текущий баланс кредитов]]-AVERAGE(P:P))/STDEV(P:P)</f>
        <v>0.17350847634341784</v>
      </c>
      <c r="AA1113" s="38">
        <f>(Таблица2[[#This Row],[Максимальный выданный кредит]]-AVERAGE(Q:Q))/STDEV(Q:Q)</f>
        <v>-6.5338554952467542E-2</v>
      </c>
    </row>
    <row r="1114" spans="1:27" x14ac:dyDescent="0.2">
      <c r="A1114" s="8">
        <v>1654</v>
      </c>
      <c r="B1114" s="8" t="s">
        <v>1431</v>
      </c>
      <c r="C1114" s="8" t="s">
        <v>16</v>
      </c>
      <c r="D1114" s="21">
        <v>544346</v>
      </c>
      <c r="E1114" s="8" t="s">
        <v>28</v>
      </c>
      <c r="F1114" s="8">
        <v>684</v>
      </c>
      <c r="G1114" s="22">
        <v>1692387</v>
      </c>
      <c r="H1114" s="8" t="s">
        <v>42</v>
      </c>
      <c r="I1114" s="8" t="s">
        <v>19</v>
      </c>
      <c r="J1114" s="8" t="s">
        <v>20</v>
      </c>
      <c r="K1114" s="23">
        <v>3511.77</v>
      </c>
      <c r="L1114">
        <v>11.9</v>
      </c>
      <c r="M1114" s="8"/>
      <c r="N1114" s="8">
        <v>9</v>
      </c>
      <c r="O1114" s="8">
        <v>1</v>
      </c>
      <c r="P1114" s="8">
        <v>137047</v>
      </c>
      <c r="Q1114" s="8">
        <v>337612</v>
      </c>
      <c r="R1114" s="8">
        <f>(Таблица2[[#This Row],[Кредитный рейтинг]]-MIN(F:F))/(MAX(F:F)-MIN(F:F))</f>
        <v>0.59393939393939399</v>
      </c>
      <c r="S1114">
        <f>(Таблица2[[#This Row],[Срок кредитной истории (лет)]]-MIN(L:L))/(MAX(L:L)-MIN(L:L))</f>
        <v>0.16228070175438597</v>
      </c>
      <c r="T1114" s="8">
        <f>(Таблица2[[#This Row],[Срок с последнего нарушения кредитного договора (мес.)]]-MIN(M:M))/(MAX(M:M)-MIN(M:M))</f>
        <v>0</v>
      </c>
      <c r="U1114">
        <f>(Таблица2[[#This Row],[Количество кредитных карт]]-MIN(N:N))/(MAX(N:N)-MIN(N:N))</f>
        <v>0.17073170731707318</v>
      </c>
      <c r="V1114" s="37">
        <f>(Таблица2[[#This Row],[Число нарушений кредитных договоров]]-MIN(O:O))/(MAX(O:O)-MIN(O:O))</f>
        <v>0.14285714285714285</v>
      </c>
      <c r="W1114" s="37">
        <f>((Таблица2[[#This Row],[Размер кредита]]-AVERAGE(D:D)))/STDEV(D:D)</f>
        <v>1.2483339481835201</v>
      </c>
      <c r="X1114" s="37">
        <f>((Таблица2[[#This Row],[Годовой доход]]-AVERAGE(G:G)))/STDEV(G:G)</f>
        <v>0.41128213138284753</v>
      </c>
      <c r="Y1114" s="38">
        <f>(Таблица2[[#This Row],[Годовой доход]]-AVERAGE(G:G))/STDEV(G:G)</f>
        <v>0.41128213138284753</v>
      </c>
      <c r="Z1114" s="38">
        <f>(Таблица2[[#This Row],[Текущий баланс кредитов]]-AVERAGE(P:P))/STDEV(P:P)</f>
        <v>-0.46011816802045147</v>
      </c>
      <c r="AA1114" s="38">
        <f>(Таблица2[[#This Row],[Максимальный выданный кредит]]-AVERAGE(Q:Q))/STDEV(Q:Q)</f>
        <v>-9.2481683264644926E-2</v>
      </c>
    </row>
    <row r="1115" spans="1:27" x14ac:dyDescent="0.2">
      <c r="A1115" s="8">
        <v>1655</v>
      </c>
      <c r="B1115" s="8" t="s">
        <v>1433</v>
      </c>
      <c r="C1115" s="8" t="s">
        <v>16</v>
      </c>
      <c r="D1115" s="21">
        <v>440220</v>
      </c>
      <c r="E1115" s="8" t="s">
        <v>28</v>
      </c>
      <c r="F1115" s="8">
        <v>661</v>
      </c>
      <c r="G1115" s="22">
        <v>1083551</v>
      </c>
      <c r="H1115" s="8" t="s">
        <v>22</v>
      </c>
      <c r="I1115" s="8" t="s">
        <v>19</v>
      </c>
      <c r="J1115" s="8" t="s">
        <v>23</v>
      </c>
      <c r="K1115" s="23">
        <v>17336.740000000002</v>
      </c>
      <c r="L1115">
        <v>27</v>
      </c>
      <c r="M1115" s="8">
        <v>18</v>
      </c>
      <c r="N1115" s="8">
        <v>9</v>
      </c>
      <c r="O1115" s="8">
        <v>0</v>
      </c>
      <c r="P1115" s="8">
        <v>105298</v>
      </c>
      <c r="Q1115" s="8">
        <v>330418</v>
      </c>
      <c r="R1115" s="8">
        <f>(Таблица2[[#This Row],[Кредитный рейтинг]]-MIN(F:F))/(MAX(F:F)-MIN(F:F))</f>
        <v>0.45454545454545453</v>
      </c>
      <c r="S1115">
        <f>(Таблица2[[#This Row],[Срок кредитной истории (лет)]]-MIN(L:L))/(MAX(L:L)-MIN(L:L))</f>
        <v>0.49342105263157893</v>
      </c>
      <c r="T1115" s="8">
        <f>(Таблица2[[#This Row],[Срок с последнего нарушения кредитного договора (мес.)]]-MIN(M:M))/(MAX(M:M)-MIN(M:M))</f>
        <v>0.21951219512195122</v>
      </c>
      <c r="U1115">
        <f>(Таблица2[[#This Row],[Количество кредитных карт]]-MIN(N:N))/(MAX(N:N)-MIN(N:N))</f>
        <v>0.17073170731707318</v>
      </c>
      <c r="V1115" s="37">
        <f>(Таблица2[[#This Row],[Число нарушений кредитных договоров]]-MIN(O:O))/(MAX(O:O)-MIN(O:O))</f>
        <v>0</v>
      </c>
      <c r="W1115" s="37">
        <f>((Таблица2[[#This Row],[Размер кредита]]-AVERAGE(D:D)))/STDEV(D:D)</f>
        <v>0.69172098099616752</v>
      </c>
      <c r="X1115" s="37">
        <f>((Таблица2[[#This Row],[Годовой доход]]-AVERAGE(G:G)))/STDEV(G:G)</f>
        <v>-0.32679542689724184</v>
      </c>
      <c r="Y1115" s="38">
        <f>(Таблица2[[#This Row],[Годовой доход]]-AVERAGE(G:G))/STDEV(G:G)</f>
        <v>-0.32679542689724184</v>
      </c>
      <c r="Z1115" s="38">
        <f>(Таблица2[[#This Row],[Текущий баланс кредитов]]-AVERAGE(P:P))/STDEV(P:P)</f>
        <v>-0.5681138965732897</v>
      </c>
      <c r="AA1115" s="38">
        <f>(Таблица2[[#This Row],[Максимальный выданный кредит]]-AVERAGE(Q:Q))/STDEV(Q:Q)</f>
        <v>-9.4279496300513271E-2</v>
      </c>
    </row>
    <row r="1116" spans="1:27" x14ac:dyDescent="0.2">
      <c r="A1116" s="8">
        <v>1656</v>
      </c>
      <c r="B1116" s="8" t="s">
        <v>1434</v>
      </c>
      <c r="C1116" s="8" t="s">
        <v>16</v>
      </c>
      <c r="D1116" s="21">
        <v>394174</v>
      </c>
      <c r="E1116" s="8" t="s">
        <v>17</v>
      </c>
      <c r="F1116" s="8">
        <v>654</v>
      </c>
      <c r="G1116" s="22">
        <v>1915846</v>
      </c>
      <c r="H1116" s="8" t="s">
        <v>37</v>
      </c>
      <c r="I1116" s="8" t="s">
        <v>25</v>
      </c>
      <c r="J1116" s="8" t="s">
        <v>39</v>
      </c>
      <c r="K1116" s="23">
        <v>22990.19</v>
      </c>
      <c r="L1116">
        <v>28.4</v>
      </c>
      <c r="M1116" s="8">
        <v>29</v>
      </c>
      <c r="N1116" s="8">
        <v>15</v>
      </c>
      <c r="O1116" s="8">
        <v>0</v>
      </c>
      <c r="P1116" s="8">
        <v>71516</v>
      </c>
      <c r="Q1116" s="8">
        <v>507958</v>
      </c>
      <c r="R1116" s="8">
        <f>(Таблица2[[#This Row],[Кредитный рейтинг]]-MIN(F:F))/(MAX(F:F)-MIN(F:F))</f>
        <v>0.41212121212121211</v>
      </c>
      <c r="S1116">
        <f>(Таблица2[[#This Row],[Срок кредитной истории (лет)]]-MIN(L:L))/(MAX(L:L)-MIN(L:L))</f>
        <v>0.52412280701754377</v>
      </c>
      <c r="T1116" s="8">
        <f>(Таблица2[[#This Row],[Срок с последнего нарушения кредитного договора (мес.)]]-MIN(M:M))/(MAX(M:M)-MIN(M:M))</f>
        <v>0.35365853658536583</v>
      </c>
      <c r="U1116">
        <f>(Таблица2[[#This Row],[Количество кредитных карт]]-MIN(N:N))/(MAX(N:N)-MIN(N:N))</f>
        <v>0.31707317073170732</v>
      </c>
      <c r="V1116" s="37">
        <f>(Таблица2[[#This Row],[Число нарушений кредитных договоров]]-MIN(O:O))/(MAX(O:O)-MIN(O:O))</f>
        <v>0</v>
      </c>
      <c r="W1116" s="37">
        <f>((Таблица2[[#This Row],[Размер кредита]]-AVERAGE(D:D)))/STDEV(D:D)</f>
        <v>0.44557880049265403</v>
      </c>
      <c r="X1116" s="37">
        <f>((Таблица2[[#This Row],[Годовой доход]]-AVERAGE(G:G)))/STDEV(G:G)</f>
        <v>0.68217621960317365</v>
      </c>
      <c r="Y1116" s="38">
        <f>(Таблица2[[#This Row],[Годовой доход]]-AVERAGE(G:G))/STDEV(G:G)</f>
        <v>0.68217621960317365</v>
      </c>
      <c r="Z1116" s="38">
        <f>(Таблица2[[#This Row],[Текущий баланс кредитов]]-AVERAGE(P:P))/STDEV(P:P)</f>
        <v>-0.68302497099994808</v>
      </c>
      <c r="AA1116" s="38">
        <f>(Таблица2[[#This Row],[Максимальный выданный кредит]]-AVERAGE(Q:Q))/STDEV(Q:Q)</f>
        <v>-4.9911449818991802E-2</v>
      </c>
    </row>
    <row r="1117" spans="1:27" x14ac:dyDescent="0.2">
      <c r="A1117" s="7">
        <v>1657</v>
      </c>
      <c r="B1117" s="7" t="s">
        <v>1435</v>
      </c>
      <c r="C1117" s="7" t="s">
        <v>34</v>
      </c>
      <c r="D1117" s="18">
        <v>259512</v>
      </c>
      <c r="E1117" s="7" t="s">
        <v>28</v>
      </c>
      <c r="F1117" s="7">
        <v>713</v>
      </c>
      <c r="G1117" s="19">
        <v>1251359</v>
      </c>
      <c r="H1117" s="7" t="s">
        <v>79</v>
      </c>
      <c r="I1117" s="7" t="s">
        <v>32</v>
      </c>
      <c r="J1117" s="7" t="s">
        <v>23</v>
      </c>
      <c r="K1117" s="20">
        <v>25861.47</v>
      </c>
      <c r="L1117">
        <v>18.5</v>
      </c>
      <c r="M1117" s="7">
        <v>55</v>
      </c>
      <c r="N1117" s="7">
        <v>15</v>
      </c>
      <c r="O1117" s="7">
        <v>0</v>
      </c>
      <c r="P1117" s="7">
        <v>433276</v>
      </c>
      <c r="Q1117" s="7">
        <v>534270</v>
      </c>
      <c r="R1117" s="8">
        <f>(Таблица2[[#This Row],[Кредитный рейтинг]]-MIN(F:F))/(MAX(F:F)-MIN(F:F))</f>
        <v>0.76969696969696966</v>
      </c>
      <c r="S1117">
        <f>(Таблица2[[#This Row],[Срок кредитной истории (лет)]]-MIN(L:L))/(MAX(L:L)-MIN(L:L))</f>
        <v>0.30701754385964913</v>
      </c>
      <c r="T1117" s="8">
        <f>(Таблица2[[#This Row],[Срок с последнего нарушения кредитного договора (мес.)]]-MIN(M:M))/(MAX(M:M)-MIN(M:M))</f>
        <v>0.67073170731707321</v>
      </c>
      <c r="U1117">
        <f>(Таблица2[[#This Row],[Количество кредитных карт]]-MIN(N:N))/(MAX(N:N)-MIN(N:N))</f>
        <v>0.31707317073170732</v>
      </c>
      <c r="V1117" s="37">
        <f>(Таблица2[[#This Row],[Число нарушений кредитных договоров]]-MIN(O:O))/(MAX(O:O)-MIN(O:O))</f>
        <v>0</v>
      </c>
      <c r="W1117" s="37">
        <f>((Таблица2[[#This Row],[Размер кредита]]-AVERAGE(D:D)))/STDEV(D:D)</f>
        <v>-0.27426653484514135</v>
      </c>
      <c r="X1117" s="37">
        <f>((Таблица2[[#This Row],[Годовой доход]]-AVERAGE(G:G)))/STDEV(G:G)</f>
        <v>-0.12336573663604633</v>
      </c>
      <c r="Y1117" s="38">
        <f>(Таблица2[[#This Row],[Годовой доход]]-AVERAGE(G:G))/STDEV(G:G)</f>
        <v>-0.12336573663604633</v>
      </c>
      <c r="Z1117" s="38">
        <f>(Таблица2[[#This Row],[Текущий баланс кредитов]]-AVERAGE(P:P))/STDEV(P:P)</f>
        <v>0.54751881813592207</v>
      </c>
      <c r="AA1117" s="38">
        <f>(Таблица2[[#This Row],[Максимальный выданный кредит]]-AVERAGE(Q:Q))/STDEV(Q:Q)</f>
        <v>-4.3335962385051316E-2</v>
      </c>
    </row>
    <row r="1118" spans="1:27" x14ac:dyDescent="0.2">
      <c r="A1118" s="7">
        <v>1659</v>
      </c>
      <c r="B1118" s="7" t="s">
        <v>1436</v>
      </c>
      <c r="C1118" s="7" t="s">
        <v>34</v>
      </c>
      <c r="D1118" s="18">
        <v>90090</v>
      </c>
      <c r="E1118" s="7" t="s">
        <v>17</v>
      </c>
      <c r="F1118" s="7">
        <v>711</v>
      </c>
      <c r="G1118" s="19">
        <v>1653437</v>
      </c>
      <c r="H1118" s="7" t="s">
        <v>37</v>
      </c>
      <c r="I1118" s="7" t="s">
        <v>32</v>
      </c>
      <c r="J1118" s="7" t="s">
        <v>87</v>
      </c>
      <c r="K1118" s="20">
        <v>27695.16</v>
      </c>
      <c r="L1118">
        <v>24.9</v>
      </c>
      <c r="M1118" s="7"/>
      <c r="N1118" s="7">
        <v>16</v>
      </c>
      <c r="O1118" s="7">
        <v>0</v>
      </c>
      <c r="P1118" s="7">
        <v>265696</v>
      </c>
      <c r="Q1118" s="7">
        <v>479952</v>
      </c>
      <c r="R1118" s="8">
        <f>(Таблица2[[#This Row],[Кредитный рейтинг]]-MIN(F:F))/(MAX(F:F)-MIN(F:F))</f>
        <v>0.75757575757575757</v>
      </c>
      <c r="S1118">
        <f>(Таблица2[[#This Row],[Срок кредитной истории (лет)]]-MIN(L:L))/(MAX(L:L)-MIN(L:L))</f>
        <v>0.44736842105263153</v>
      </c>
      <c r="T1118" s="8">
        <f>(Таблица2[[#This Row],[Срок с последнего нарушения кредитного договора (мес.)]]-MIN(M:M))/(MAX(M:M)-MIN(M:M))</f>
        <v>0</v>
      </c>
      <c r="U1118">
        <f>(Таблица2[[#This Row],[Количество кредитных карт]]-MIN(N:N))/(MAX(N:N)-MIN(N:N))</f>
        <v>0.34146341463414637</v>
      </c>
      <c r="V1118" s="37">
        <f>(Таблица2[[#This Row],[Число нарушений кредитных договоров]]-MIN(O:O))/(MAX(O:O)-MIN(O:O))</f>
        <v>0</v>
      </c>
      <c r="W1118" s="37">
        <f>((Таблица2[[#This Row],[Размер кредита]]-AVERAGE(D:D)))/STDEV(D:D)</f>
        <v>-1.179923931910386</v>
      </c>
      <c r="X1118" s="37">
        <f>((Таблица2[[#This Row],[Годовой доход]]-AVERAGE(G:G)))/STDEV(G:G)</f>
        <v>0.36406396278734809</v>
      </c>
      <c r="Y1118" s="38">
        <f>(Таблица2[[#This Row],[Годовой доход]]-AVERAGE(G:G))/STDEV(G:G)</f>
        <v>0.36406396278734809</v>
      </c>
      <c r="Z1118" s="38">
        <f>(Таблица2[[#This Row],[Текущий баланс кредитов]]-AVERAGE(P:P))/STDEV(P:P)</f>
        <v>-2.2512495949076602E-2</v>
      </c>
      <c r="AA1118" s="38">
        <f>(Таблица2[[#This Row],[Максимальный выданный кредит]]-AVERAGE(Q:Q))/STDEV(Q:Q)</f>
        <v>-5.6910275490736136E-2</v>
      </c>
    </row>
    <row r="1119" spans="1:27" x14ac:dyDescent="0.2">
      <c r="A1119" s="7">
        <v>1660</v>
      </c>
      <c r="B1119" s="7" t="s">
        <v>1437</v>
      </c>
      <c r="C1119" s="7" t="s">
        <v>16</v>
      </c>
      <c r="D1119" s="18">
        <v>218020</v>
      </c>
      <c r="E1119" s="7" t="s">
        <v>17</v>
      </c>
      <c r="F1119" s="7">
        <v>737</v>
      </c>
      <c r="G1119" s="19">
        <v>860491</v>
      </c>
      <c r="H1119" s="7" t="s">
        <v>22</v>
      </c>
      <c r="I1119" s="7" t="s">
        <v>19</v>
      </c>
      <c r="J1119" s="7" t="s">
        <v>23</v>
      </c>
      <c r="K1119" s="20">
        <v>6403.38</v>
      </c>
      <c r="L1119">
        <v>17.100000000000001</v>
      </c>
      <c r="M1119" s="7">
        <v>78</v>
      </c>
      <c r="N1119" s="7">
        <v>11</v>
      </c>
      <c r="O1119" s="7">
        <v>1</v>
      </c>
      <c r="P1119" s="7">
        <v>140125</v>
      </c>
      <c r="Q1119" s="7">
        <v>377322</v>
      </c>
      <c r="R1119" s="8">
        <f>(Таблица2[[#This Row],[Кредитный рейтинг]]-MIN(F:F))/(MAX(F:F)-MIN(F:F))</f>
        <v>0.91515151515151516</v>
      </c>
      <c r="S1119">
        <f>(Таблица2[[#This Row],[Срок кредитной истории (лет)]]-MIN(L:L))/(MAX(L:L)-MIN(L:L))</f>
        <v>0.27631578947368424</v>
      </c>
      <c r="T1119" s="8">
        <f>(Таблица2[[#This Row],[Срок с последнего нарушения кредитного договора (мес.)]]-MIN(M:M))/(MAX(M:M)-MIN(M:M))</f>
        <v>0.95121951219512191</v>
      </c>
      <c r="U1119">
        <f>(Таблица2[[#This Row],[Количество кредитных карт]]-MIN(N:N))/(MAX(N:N)-MIN(N:N))</f>
        <v>0.21951219512195122</v>
      </c>
      <c r="V1119" s="37">
        <f>(Таблица2[[#This Row],[Число нарушений кредитных договоров]]-MIN(O:O))/(MAX(O:O)-MIN(O:O))</f>
        <v>0.14285714285714285</v>
      </c>
      <c r="W1119" s="37">
        <f>((Таблица2[[#This Row],[Размер кредита]]-AVERAGE(D:D)))/STDEV(D:D)</f>
        <v>-0.49606498321094467</v>
      </c>
      <c r="X1119" s="37">
        <f>((Таблица2[[#This Row],[Годовой доход]]-AVERAGE(G:G)))/STDEV(G:G)</f>
        <v>-0.5972058168051263</v>
      </c>
      <c r="Y1119" s="38">
        <f>(Таблица2[[#This Row],[Годовой доход]]-AVERAGE(G:G))/STDEV(G:G)</f>
        <v>-0.5972058168051263</v>
      </c>
      <c r="Z1119" s="38">
        <f>(Таблица2[[#This Row],[Текущий баланс кредитов]]-AVERAGE(P:P))/STDEV(P:P)</f>
        <v>-0.44964820510868619</v>
      </c>
      <c r="AA1119" s="38">
        <f>(Таблица2[[#This Row],[Максимальный выданный кредит]]-AVERAGE(Q:Q))/STDEV(Q:Q)</f>
        <v>-8.2557975222619359E-2</v>
      </c>
    </row>
    <row r="1120" spans="1:27" x14ac:dyDescent="0.2">
      <c r="A1120" s="8">
        <v>1661</v>
      </c>
      <c r="B1120" s="8" t="s">
        <v>1438</v>
      </c>
      <c r="C1120" s="8" t="s">
        <v>16</v>
      </c>
      <c r="D1120" s="21">
        <v>197472</v>
      </c>
      <c r="E1120" s="8" t="s">
        <v>17</v>
      </c>
      <c r="F1120" s="8">
        <v>720</v>
      </c>
      <c r="G1120" s="22">
        <v>909530</v>
      </c>
      <c r="H1120" s="8" t="s">
        <v>18</v>
      </c>
      <c r="I1120" s="8" t="s">
        <v>19</v>
      </c>
      <c r="J1120" s="8" t="s">
        <v>23</v>
      </c>
      <c r="K1120" s="23">
        <v>17357.07</v>
      </c>
      <c r="L1120">
        <v>22.6</v>
      </c>
      <c r="M1120" s="8"/>
      <c r="N1120" s="8">
        <v>18</v>
      </c>
      <c r="O1120" s="8">
        <v>0</v>
      </c>
      <c r="P1120" s="8">
        <v>448647</v>
      </c>
      <c r="Q1120" s="8">
        <v>700128</v>
      </c>
      <c r="R1120" s="8">
        <f>(Таблица2[[#This Row],[Кредитный рейтинг]]-MIN(F:F))/(MAX(F:F)-MIN(F:F))</f>
        <v>0.81212121212121213</v>
      </c>
      <c r="S1120">
        <f>(Таблица2[[#This Row],[Срок кредитной истории (лет)]]-MIN(L:L))/(MAX(L:L)-MIN(L:L))</f>
        <v>0.39692982456140352</v>
      </c>
      <c r="T1120" s="8">
        <f>(Таблица2[[#This Row],[Срок с последнего нарушения кредитного договора (мес.)]]-MIN(M:M))/(MAX(M:M)-MIN(M:M))</f>
        <v>0</v>
      </c>
      <c r="U1120">
        <f>(Таблица2[[#This Row],[Количество кредитных карт]]-MIN(N:N))/(MAX(N:N)-MIN(N:N))</f>
        <v>0.3902439024390244</v>
      </c>
      <c r="V1120" s="37">
        <f>(Таблица2[[#This Row],[Число нарушений кредитных договоров]]-MIN(O:O))/(MAX(O:O)-MIN(O:O))</f>
        <v>0</v>
      </c>
      <c r="W1120" s="37">
        <f>((Таблица2[[#This Row],[Размер кредита]]-AVERAGE(D:D)))/STDEV(D:D)</f>
        <v>-0.60590578425742414</v>
      </c>
      <c r="X1120" s="37">
        <f>((Таблица2[[#This Row],[Годовой доход]]-AVERAGE(G:G)))/STDEV(G:G)</f>
        <v>-0.53775699088074391</v>
      </c>
      <c r="Y1120" s="38">
        <f>(Таблица2[[#This Row],[Годовой доход]]-AVERAGE(G:G))/STDEV(G:G)</f>
        <v>-0.53775699088074391</v>
      </c>
      <c r="Z1120" s="38">
        <f>(Таблица2[[#This Row],[Текущий баланс кредитов]]-AVERAGE(P:P))/STDEV(P:P)</f>
        <v>0.59980400329405859</v>
      </c>
      <c r="AA1120" s="38">
        <f>(Таблица2[[#This Row],[Максимальный выданный кредит]]-AVERAGE(Q:Q))/STDEV(Q:Q)</f>
        <v>-1.8873003746188101E-3</v>
      </c>
    </row>
    <row r="1121" spans="1:27" x14ac:dyDescent="0.2">
      <c r="A1121" s="7">
        <v>1662</v>
      </c>
      <c r="B1121" s="7" t="s">
        <v>1439</v>
      </c>
      <c r="C1121" s="7" t="s">
        <v>16</v>
      </c>
      <c r="D1121" s="18">
        <v>717794</v>
      </c>
      <c r="E1121" s="7" t="s">
        <v>28</v>
      </c>
      <c r="F1121" s="7">
        <v>646</v>
      </c>
      <c r="G1121" s="19">
        <v>1549792</v>
      </c>
      <c r="H1121" s="7" t="s">
        <v>22</v>
      </c>
      <c r="I1121" s="7" t="s">
        <v>19</v>
      </c>
      <c r="J1121" s="7" t="s">
        <v>23</v>
      </c>
      <c r="K1121" s="20">
        <v>26346.54</v>
      </c>
      <c r="L1121">
        <v>16.100000000000001</v>
      </c>
      <c r="M1121" s="7">
        <v>76</v>
      </c>
      <c r="N1121" s="7">
        <v>9</v>
      </c>
      <c r="O1121" s="7">
        <v>0</v>
      </c>
      <c r="P1121" s="7">
        <v>552577</v>
      </c>
      <c r="Q1121" s="7">
        <v>771804</v>
      </c>
      <c r="R1121" s="8">
        <f>(Таблица2[[#This Row],[Кредитный рейтинг]]-MIN(F:F))/(MAX(F:F)-MIN(F:F))</f>
        <v>0.36363636363636365</v>
      </c>
      <c r="S1121">
        <f>(Таблица2[[#This Row],[Срок кредитной истории (лет)]]-MIN(L:L))/(MAX(L:L)-MIN(L:L))</f>
        <v>0.25438596491228072</v>
      </c>
      <c r="T1121" s="8">
        <f>(Таблица2[[#This Row],[Срок с последнего нарушения кредитного договора (мес.)]]-MIN(M:M))/(MAX(M:M)-MIN(M:M))</f>
        <v>0.92682926829268297</v>
      </c>
      <c r="U1121">
        <f>(Таблица2[[#This Row],[Количество кредитных карт]]-MIN(N:N))/(MAX(N:N)-MIN(N:N))</f>
        <v>0.17073170731707318</v>
      </c>
      <c r="V1121" s="37">
        <f>(Таблица2[[#This Row],[Число нарушений кредитных договоров]]-MIN(O:O))/(MAX(O:O)-MIN(O:O))</f>
        <v>0</v>
      </c>
      <c r="W1121" s="37">
        <f>((Таблица2[[#This Row],[Размер кредита]]-AVERAGE(D:D)))/STDEV(D:D)</f>
        <v>2.1755126156893492</v>
      </c>
      <c r="X1121" s="37">
        <f>((Таблица2[[#This Row],[Годовой доход]]-AVERAGE(G:G)))/STDEV(G:G)</f>
        <v>0.23841756781737283</v>
      </c>
      <c r="Y1121" s="38">
        <f>(Таблица2[[#This Row],[Годовой доход]]-AVERAGE(G:G))/STDEV(G:G)</f>
        <v>0.23841756781737283</v>
      </c>
      <c r="Z1121" s="38">
        <f>(Таблица2[[#This Row],[Текущий баланс кредитов]]-AVERAGE(P:P))/STDEV(P:P)</f>
        <v>0.95332682506786171</v>
      </c>
      <c r="AA1121" s="38">
        <f>(Таблица2[[#This Row],[Максимальный выданный кредит]]-AVERAGE(Q:Q))/STDEV(Q:Q)</f>
        <v>1.6024855193757515E-2</v>
      </c>
    </row>
    <row r="1122" spans="1:27" x14ac:dyDescent="0.2">
      <c r="A1122" s="8">
        <v>1663</v>
      </c>
      <c r="B1122" s="8" t="s">
        <v>1440</v>
      </c>
      <c r="C1122" s="8" t="s">
        <v>16</v>
      </c>
      <c r="D1122" s="21">
        <v>216414</v>
      </c>
      <c r="E1122" s="8" t="s">
        <v>17</v>
      </c>
      <c r="F1122" s="8">
        <v>706</v>
      </c>
      <c r="G1122" s="22">
        <v>1682127</v>
      </c>
      <c r="H1122" s="8" t="s">
        <v>22</v>
      </c>
      <c r="I1122" s="8" t="s">
        <v>19</v>
      </c>
      <c r="J1122" s="8" t="s">
        <v>1699</v>
      </c>
      <c r="K1122" s="23">
        <v>11816.86</v>
      </c>
      <c r="L1122">
        <v>15.8</v>
      </c>
      <c r="M1122" s="8">
        <v>47</v>
      </c>
      <c r="N1122" s="8">
        <v>18</v>
      </c>
      <c r="O1122" s="8">
        <v>1</v>
      </c>
      <c r="P1122" s="8">
        <v>112347</v>
      </c>
      <c r="Q1122" s="8">
        <v>357390</v>
      </c>
      <c r="R1122" s="8">
        <f>(Таблица2[[#This Row],[Кредитный рейтинг]]-MIN(F:F))/(MAX(F:F)-MIN(F:F))</f>
        <v>0.72727272727272729</v>
      </c>
      <c r="S1122">
        <f>(Таблица2[[#This Row],[Срок кредитной истории (лет)]]-MIN(L:L))/(MAX(L:L)-MIN(L:L))</f>
        <v>0.24780701754385967</v>
      </c>
      <c r="T1122" s="8">
        <f>(Таблица2[[#This Row],[Срок с последнего нарушения кредитного договора (мес.)]]-MIN(M:M))/(MAX(M:M)-MIN(M:M))</f>
        <v>0.57317073170731703</v>
      </c>
      <c r="U1122">
        <f>(Таблица2[[#This Row],[Количество кредитных карт]]-MIN(N:N))/(MAX(N:N)-MIN(N:N))</f>
        <v>0.3902439024390244</v>
      </c>
      <c r="V1122" s="37">
        <f>(Таблица2[[#This Row],[Число нарушений кредитных договоров]]-MIN(O:O))/(MAX(O:O)-MIN(O:O))</f>
        <v>0.14285714285714285</v>
      </c>
      <c r="W1122" s="37">
        <f>((Таблица2[[#This Row],[Размер кредита]]-AVERAGE(D:D)))/STDEV(D:D)</f>
        <v>-0.50464997087303565</v>
      </c>
      <c r="X1122" s="37">
        <f>((Таблица2[[#This Row],[Годовой доход]]-AVERAGE(G:G)))/STDEV(G:G)</f>
        <v>0.3988441747772038</v>
      </c>
      <c r="Y1122" s="38">
        <f>(Таблица2[[#This Row],[Годовой доход]]-AVERAGE(G:G))/STDEV(G:G)</f>
        <v>0.3988441747772038</v>
      </c>
      <c r="Z1122" s="38">
        <f>(Таблица2[[#This Row],[Текущий баланс кредитов]]-AVERAGE(P:P))/STDEV(P:P)</f>
        <v>-0.5441363889173334</v>
      </c>
      <c r="AA1122" s="38">
        <f>(Таблица2[[#This Row],[Максимальный выданный кредит]]-AVERAGE(Q:Q))/STDEV(Q:Q)</f>
        <v>-8.7539071890805051E-2</v>
      </c>
    </row>
    <row r="1123" spans="1:27" x14ac:dyDescent="0.2">
      <c r="A1123" s="7">
        <v>1666</v>
      </c>
      <c r="B1123" s="7" t="s">
        <v>1441</v>
      </c>
      <c r="C1123" s="7" t="s">
        <v>16</v>
      </c>
      <c r="D1123" s="18">
        <v>215512</v>
      </c>
      <c r="E1123" s="7" t="s">
        <v>17</v>
      </c>
      <c r="F1123" s="7">
        <v>708</v>
      </c>
      <c r="G1123" s="19">
        <v>1535048</v>
      </c>
      <c r="H1123" s="7" t="s">
        <v>22</v>
      </c>
      <c r="I1123" s="7" t="s">
        <v>19</v>
      </c>
      <c r="J1123" s="7" t="s">
        <v>23</v>
      </c>
      <c r="K1123" s="20">
        <v>9325.39</v>
      </c>
      <c r="L1123">
        <v>22.2</v>
      </c>
      <c r="M1123" s="7">
        <v>38</v>
      </c>
      <c r="N1123" s="7">
        <v>9</v>
      </c>
      <c r="O1123" s="7">
        <v>1</v>
      </c>
      <c r="P1123" s="7">
        <v>126388</v>
      </c>
      <c r="Q1123" s="7">
        <v>206712</v>
      </c>
      <c r="R1123" s="8">
        <f>(Таблица2[[#This Row],[Кредитный рейтинг]]-MIN(F:F))/(MAX(F:F)-MIN(F:F))</f>
        <v>0.73939393939393938</v>
      </c>
      <c r="S1123">
        <f>(Таблица2[[#This Row],[Срок кредитной истории (лет)]]-MIN(L:L))/(MAX(L:L)-MIN(L:L))</f>
        <v>0.38815789473684209</v>
      </c>
      <c r="T1123" s="8">
        <f>(Таблица2[[#This Row],[Срок с последнего нарушения кредитного договора (мес.)]]-MIN(M:M))/(MAX(M:M)-MIN(M:M))</f>
        <v>0.46341463414634149</v>
      </c>
      <c r="U1123">
        <f>(Таблица2[[#This Row],[Количество кредитных карт]]-MIN(N:N))/(MAX(N:N)-MIN(N:N))</f>
        <v>0.17073170731707318</v>
      </c>
      <c r="V1123" s="37">
        <f>(Таблица2[[#This Row],[Число нарушений кредитных договоров]]-MIN(O:O))/(MAX(O:O)-MIN(O:O))</f>
        <v>0.14285714285714285</v>
      </c>
      <c r="W1123" s="37">
        <f>((Таблица2[[#This Row],[Размер кредита]]-AVERAGE(D:D)))/STDEV(D:D)</f>
        <v>-0.50947167627229228</v>
      </c>
      <c r="X1123" s="37">
        <f>((Таблица2[[#This Row],[Годовой доход]]-AVERAGE(G:G)))/STDEV(G:G)</f>
        <v>0.22054376351000332</v>
      </c>
      <c r="Y1123" s="38">
        <f>(Таблица2[[#This Row],[Годовой доход]]-AVERAGE(G:G))/STDEV(G:G)</f>
        <v>0.22054376351000332</v>
      </c>
      <c r="Z1123" s="38">
        <f>(Таблица2[[#This Row],[Текущий баланс кредитов]]-AVERAGE(P:P))/STDEV(P:P)</f>
        <v>-0.49637526180749048</v>
      </c>
      <c r="AA1123" s="38">
        <f>(Таблица2[[#This Row],[Максимальный выданный кредит]]-AVERAGE(Q:Q))/STDEV(Q:Q)</f>
        <v>-0.12519418345857958</v>
      </c>
    </row>
    <row r="1124" spans="1:27" x14ac:dyDescent="0.2">
      <c r="A1124" s="7">
        <v>1667</v>
      </c>
      <c r="B1124" s="7" t="s">
        <v>1442</v>
      </c>
      <c r="C1124" s="7" t="s">
        <v>34</v>
      </c>
      <c r="D1124" s="18">
        <v>429220</v>
      </c>
      <c r="E1124" s="7" t="s">
        <v>17</v>
      </c>
      <c r="F1124" s="7">
        <v>731</v>
      </c>
      <c r="G1124" s="19">
        <v>1297415</v>
      </c>
      <c r="H1124" s="7" t="s">
        <v>22</v>
      </c>
      <c r="I1124" s="7" t="s">
        <v>19</v>
      </c>
      <c r="J1124" s="7" t="s">
        <v>23</v>
      </c>
      <c r="K1124" s="20">
        <v>25515.86</v>
      </c>
      <c r="L1124">
        <v>15.6</v>
      </c>
      <c r="M1124" s="7"/>
      <c r="N1124" s="7">
        <v>14</v>
      </c>
      <c r="O1124" s="7">
        <v>0</v>
      </c>
      <c r="P1124" s="7">
        <v>444790</v>
      </c>
      <c r="Q1124" s="7">
        <v>682132</v>
      </c>
      <c r="R1124" s="8">
        <f>(Таблица2[[#This Row],[Кредитный рейтинг]]-MIN(F:F))/(MAX(F:F)-MIN(F:F))</f>
        <v>0.87878787878787878</v>
      </c>
      <c r="S1124">
        <f>(Таблица2[[#This Row],[Срок кредитной истории (лет)]]-MIN(L:L))/(MAX(L:L)-MIN(L:L))</f>
        <v>0.24342105263157893</v>
      </c>
      <c r="T1124" s="8">
        <f>(Таблица2[[#This Row],[Срок с последнего нарушения кредитного договора (мес.)]]-MIN(M:M))/(MAX(M:M)-MIN(M:M))</f>
        <v>0</v>
      </c>
      <c r="U1124">
        <f>(Таблица2[[#This Row],[Количество кредитных карт]]-MIN(N:N))/(MAX(N:N)-MIN(N:N))</f>
        <v>0.29268292682926828</v>
      </c>
      <c r="V1124" s="37">
        <f>(Таблица2[[#This Row],[Число нарушений кредитных договоров]]-MIN(O:O))/(MAX(O:O)-MIN(O:O))</f>
        <v>0</v>
      </c>
      <c r="W1124" s="37">
        <f>((Таблица2[[#This Row],[Размер кредита]]-AVERAGE(D:D)))/STDEV(D:D)</f>
        <v>0.63291969563937978</v>
      </c>
      <c r="X1124" s="37">
        <f>((Таблица2[[#This Row],[Годовой доход]]-AVERAGE(G:G)))/STDEV(G:G)</f>
        <v>-6.7533131428489948E-2</v>
      </c>
      <c r="Y1124" s="38">
        <f>(Таблица2[[#This Row],[Годовой доход]]-AVERAGE(G:G))/STDEV(G:G)</f>
        <v>-6.7533131428489948E-2</v>
      </c>
      <c r="Z1124" s="38">
        <f>(Таблица2[[#This Row],[Текущий баланс кредитов]]-AVERAGE(P:P))/STDEV(P:P)</f>
        <v>0.58668423495400701</v>
      </c>
      <c r="AA1124" s="38">
        <f>(Таблица2[[#This Row],[Максимальный выданный кредит]]-AVERAGE(Q:Q))/STDEV(Q:Q)</f>
        <v>-6.3845819138857937E-3</v>
      </c>
    </row>
    <row r="1125" spans="1:27" x14ac:dyDescent="0.2">
      <c r="A1125" s="8">
        <v>1668</v>
      </c>
      <c r="B1125" s="8" t="s">
        <v>1443</v>
      </c>
      <c r="C1125" s="8" t="s">
        <v>16</v>
      </c>
      <c r="D1125" s="21">
        <v>445456</v>
      </c>
      <c r="E1125" s="8" t="s">
        <v>17</v>
      </c>
      <c r="F1125" s="8">
        <v>745</v>
      </c>
      <c r="G1125" s="22">
        <v>2885340</v>
      </c>
      <c r="H1125" s="8" t="s">
        <v>29</v>
      </c>
      <c r="I1125" s="8" t="s">
        <v>19</v>
      </c>
      <c r="J1125" s="8" t="s">
        <v>23</v>
      </c>
      <c r="K1125" s="23">
        <v>53859.68</v>
      </c>
      <c r="L1125">
        <v>11.2</v>
      </c>
      <c r="M1125" s="8"/>
      <c r="N1125" s="8">
        <v>13</v>
      </c>
      <c r="O1125" s="8">
        <v>0</v>
      </c>
      <c r="P1125" s="8">
        <v>261231</v>
      </c>
      <c r="Q1125" s="8">
        <v>598972</v>
      </c>
      <c r="R1125" s="8">
        <f>(Таблица2[[#This Row],[Кредитный рейтинг]]-MIN(F:F))/(MAX(F:F)-MIN(F:F))</f>
        <v>0.96363636363636362</v>
      </c>
      <c r="S1125">
        <f>(Таблица2[[#This Row],[Срок кредитной истории (лет)]]-MIN(L:L))/(MAX(L:L)-MIN(L:L))</f>
        <v>0.14692982456140349</v>
      </c>
      <c r="T1125" s="8">
        <f>(Таблица2[[#This Row],[Срок с последнего нарушения кредитного договора (мес.)]]-MIN(M:M))/(MAX(M:M)-MIN(M:M))</f>
        <v>0</v>
      </c>
      <c r="U1125">
        <f>(Таблица2[[#This Row],[Количество кредитных карт]]-MIN(N:N))/(MAX(N:N)-MIN(N:N))</f>
        <v>0.26829268292682928</v>
      </c>
      <c r="V1125" s="37">
        <f>(Таблица2[[#This Row],[Число нарушений кредитных договоров]]-MIN(O:O))/(MAX(O:O)-MIN(O:O))</f>
        <v>0</v>
      </c>
      <c r="W1125" s="37">
        <f>((Таблица2[[#This Row],[Размер кредита]]-AVERAGE(D:D)))/STDEV(D:D)</f>
        <v>0.71971039282599847</v>
      </c>
      <c r="X1125" s="37">
        <f>((Таблица2[[#This Row],[Годовой доход]]-AVERAGE(G:G)))/STDEV(G:G)</f>
        <v>1.8574709858246143</v>
      </c>
      <c r="Y1125" s="38">
        <f>(Таблица2[[#This Row],[Годовой доход]]-AVERAGE(G:G))/STDEV(G:G)</f>
        <v>1.8574709858246143</v>
      </c>
      <c r="Z1125" s="38">
        <f>(Таблица2[[#This Row],[Текущий баланс кредитов]]-AVERAGE(P:P))/STDEV(P:P)</f>
        <v>-3.7700405111205253E-2</v>
      </c>
      <c r="AA1125" s="38">
        <f>(Таблица2[[#This Row],[Максимальный выданный кредит]]-AVERAGE(Q:Q))/STDEV(Q:Q)</f>
        <v>-2.7166640860620758E-2</v>
      </c>
    </row>
    <row r="1126" spans="1:27" x14ac:dyDescent="0.2">
      <c r="A1126" s="8">
        <v>1671</v>
      </c>
      <c r="B1126" s="8" t="s">
        <v>1444</v>
      </c>
      <c r="C1126" s="8" t="s">
        <v>16</v>
      </c>
      <c r="D1126" s="21">
        <v>263626</v>
      </c>
      <c r="E1126" s="8" t="s">
        <v>17</v>
      </c>
      <c r="F1126" s="8">
        <v>744</v>
      </c>
      <c r="G1126" s="22">
        <v>1290195</v>
      </c>
      <c r="H1126" s="8" t="s">
        <v>79</v>
      </c>
      <c r="I1126" s="8" t="s">
        <v>19</v>
      </c>
      <c r="J1126" s="8" t="s">
        <v>23</v>
      </c>
      <c r="K1126" s="23">
        <v>29459.5</v>
      </c>
      <c r="L1126">
        <v>19.899999999999999</v>
      </c>
      <c r="M1126" s="8"/>
      <c r="N1126" s="8">
        <v>16</v>
      </c>
      <c r="O1126" s="8">
        <v>0</v>
      </c>
      <c r="P1126" s="8">
        <v>359138</v>
      </c>
      <c r="Q1126" s="8">
        <v>973852</v>
      </c>
      <c r="R1126" s="8">
        <f>(Таблица2[[#This Row],[Кредитный рейтинг]]-MIN(F:F))/(MAX(F:F)-MIN(F:F))</f>
        <v>0.95757575757575752</v>
      </c>
      <c r="S1126">
        <f>(Таблица2[[#This Row],[Срок кредитной истории (лет)]]-MIN(L:L))/(MAX(L:L)-MIN(L:L))</f>
        <v>0.33771929824561397</v>
      </c>
      <c r="T1126" s="8">
        <f>(Таблица2[[#This Row],[Срок с последнего нарушения кредитного договора (мес.)]]-MIN(M:M))/(MAX(M:M)-MIN(M:M))</f>
        <v>0</v>
      </c>
      <c r="U1126">
        <f>(Таблица2[[#This Row],[Количество кредитных карт]]-MIN(N:N))/(MAX(N:N)-MIN(N:N))</f>
        <v>0.34146341463414637</v>
      </c>
      <c r="V1126" s="37">
        <f>(Таблица2[[#This Row],[Число нарушений кредитных договоров]]-MIN(O:O))/(MAX(O:O)-MIN(O:O))</f>
        <v>0</v>
      </c>
      <c r="W1126" s="37">
        <f>((Таблица2[[#This Row],[Размер кредита]]-AVERAGE(D:D)))/STDEV(D:D)</f>
        <v>-0.25227485412170275</v>
      </c>
      <c r="X1126" s="37">
        <f>((Таблица2[[#This Row],[Годовой доход]]-AVERAGE(G:G)))/STDEV(G:G)</f>
        <v>-7.6285767558387396E-2</v>
      </c>
      <c r="Y1126" s="38">
        <f>(Таблица2[[#This Row],[Годовой доход]]-AVERAGE(G:G))/STDEV(G:G)</f>
        <v>-7.6285767558387396E-2</v>
      </c>
      <c r="Z1126" s="38">
        <f>(Таблица2[[#This Row],[Текущий баланс кредитов]]-AVERAGE(P:P))/STDEV(P:P)</f>
        <v>0.29533489664389662</v>
      </c>
      <c r="AA1126" s="38">
        <f>(Таблица2[[#This Row],[Максимальный выданный кредит]]-AVERAGE(Q:Q))/STDEV(Q:Q)</f>
        <v>6.6517561375454309E-2</v>
      </c>
    </row>
    <row r="1127" spans="1:27" x14ac:dyDescent="0.2">
      <c r="A1127" s="7">
        <v>1672</v>
      </c>
      <c r="B1127" s="7" t="s">
        <v>1445</v>
      </c>
      <c r="C1127" s="7" t="s">
        <v>16</v>
      </c>
      <c r="D1127" s="18">
        <v>264924</v>
      </c>
      <c r="E1127" s="7" t="s">
        <v>17</v>
      </c>
      <c r="F1127" s="7">
        <v>749</v>
      </c>
      <c r="G1127" s="19">
        <v>2497721</v>
      </c>
      <c r="H1127" s="7" t="s">
        <v>22</v>
      </c>
      <c r="I1127" s="7" t="s">
        <v>19</v>
      </c>
      <c r="J1127" s="7" t="s">
        <v>20</v>
      </c>
      <c r="K1127" s="20">
        <v>16713.919999999998</v>
      </c>
      <c r="L1127">
        <v>10</v>
      </c>
      <c r="M1127" s="7"/>
      <c r="N1127" s="7">
        <v>7</v>
      </c>
      <c r="O1127" s="7">
        <v>0</v>
      </c>
      <c r="P1127" s="7">
        <v>217322</v>
      </c>
      <c r="Q1127" s="7">
        <v>793804</v>
      </c>
      <c r="R1127" s="8">
        <f>(Таблица2[[#This Row],[Кредитный рейтинг]]-MIN(F:F))/(MAX(F:F)-MIN(F:F))</f>
        <v>0.98787878787878791</v>
      </c>
      <c r="S1127">
        <f>(Таблица2[[#This Row],[Срок кредитной истории (лет)]]-MIN(L:L))/(MAX(L:L)-MIN(L:L))</f>
        <v>0.1206140350877193</v>
      </c>
      <c r="T1127" s="8">
        <f>(Таблица2[[#This Row],[Срок с последнего нарушения кредитного договора (мес.)]]-MIN(M:M))/(MAX(M:M)-MIN(M:M))</f>
        <v>0</v>
      </c>
      <c r="U1127">
        <f>(Таблица2[[#This Row],[Количество кредитных карт]]-MIN(N:N))/(MAX(N:N)-MIN(N:N))</f>
        <v>0.12195121951219512</v>
      </c>
      <c r="V1127" s="37">
        <f>(Таблица2[[#This Row],[Число нарушений кредитных договоров]]-MIN(O:O))/(MAX(O:O)-MIN(O:O))</f>
        <v>0</v>
      </c>
      <c r="W1127" s="37">
        <f>((Таблица2[[#This Row],[Размер кредита]]-AVERAGE(D:D)))/STDEV(D:D)</f>
        <v>-0.24533630244960181</v>
      </c>
      <c r="X1127" s="37">
        <f>((Таблица2[[#This Row],[Годовой доход]]-AVERAGE(G:G)))/STDEV(G:G)</f>
        <v>1.3875695919139881</v>
      </c>
      <c r="Y1127" s="38">
        <f>(Таблица2[[#This Row],[Годовой доход]]-AVERAGE(G:G))/STDEV(G:G)</f>
        <v>1.3875695919139881</v>
      </c>
      <c r="Z1127" s="38">
        <f>(Таблица2[[#This Row],[Текущий баланс кредитов]]-AVERAGE(P:P))/STDEV(P:P)</f>
        <v>-0.18705895010558529</v>
      </c>
      <c r="AA1127" s="38">
        <f>(Таблица2[[#This Row],[Максимальный выданный кредит]]-AVERAGE(Q:Q))/STDEV(Q:Q)</f>
        <v>2.152275438601544E-2</v>
      </c>
    </row>
    <row r="1128" spans="1:27" x14ac:dyDescent="0.2">
      <c r="A1128" s="7">
        <v>1673</v>
      </c>
      <c r="B1128" s="7" t="s">
        <v>1446</v>
      </c>
      <c r="C1128" s="7" t="s">
        <v>34</v>
      </c>
      <c r="D1128" s="18">
        <v>213356</v>
      </c>
      <c r="E1128" s="7" t="s">
        <v>17</v>
      </c>
      <c r="F1128" s="7">
        <v>729</v>
      </c>
      <c r="G1128" s="19">
        <v>799083</v>
      </c>
      <c r="H1128" s="7" t="s">
        <v>79</v>
      </c>
      <c r="I1128" s="7" t="s">
        <v>19</v>
      </c>
      <c r="J1128" s="7" t="s">
        <v>23</v>
      </c>
      <c r="K1128" s="20">
        <v>6306.1</v>
      </c>
      <c r="L1128">
        <v>13.2</v>
      </c>
      <c r="M1128" s="7">
        <v>18</v>
      </c>
      <c r="N1128" s="7">
        <v>12</v>
      </c>
      <c r="O1128" s="7">
        <v>0</v>
      </c>
      <c r="P1128" s="7">
        <v>118617</v>
      </c>
      <c r="Q1128" s="7">
        <v>224422</v>
      </c>
      <c r="R1128" s="8">
        <f>(Таблица2[[#This Row],[Кредитный рейтинг]]-MIN(F:F))/(MAX(F:F)-MIN(F:F))</f>
        <v>0.8666666666666667</v>
      </c>
      <c r="S1128">
        <f>(Таблица2[[#This Row],[Срок кредитной истории (лет)]]-MIN(L:L))/(MAX(L:L)-MIN(L:L))</f>
        <v>0.19078947368421051</v>
      </c>
      <c r="T1128" s="8">
        <f>(Таблица2[[#This Row],[Срок с последнего нарушения кредитного договора (мес.)]]-MIN(M:M))/(MAX(M:M)-MIN(M:M))</f>
        <v>0.21951219512195122</v>
      </c>
      <c r="U1128">
        <f>(Таблица2[[#This Row],[Количество кредитных карт]]-MIN(N:N))/(MAX(N:N)-MIN(N:N))</f>
        <v>0.24390243902439024</v>
      </c>
      <c r="V1128" s="37">
        <f>(Таблица2[[#This Row],[Число нарушений кредитных договоров]]-MIN(O:O))/(MAX(O:O)-MIN(O:O))</f>
        <v>0</v>
      </c>
      <c r="W1128" s="37">
        <f>((Таблица2[[#This Row],[Размер кредита]]-AVERAGE(D:D)))/STDEV(D:D)</f>
        <v>-0.52099672820222265</v>
      </c>
      <c r="X1128" s="37">
        <f>((Таблица2[[#This Row],[Годовой доход]]-AVERAGE(G:G)))/STDEV(G:G)</f>
        <v>-0.67164929041520149</v>
      </c>
      <c r="Y1128" s="38">
        <f>(Таблица2[[#This Row],[Годовой доход]]-AVERAGE(G:G))/STDEV(G:G)</f>
        <v>-0.67164929041520149</v>
      </c>
      <c r="Z1128" s="38">
        <f>(Таблица2[[#This Row],[Текущий баланс кредитов]]-AVERAGE(P:P))/STDEV(P:P)</f>
        <v>-0.52280868668966329</v>
      </c>
      <c r="AA1128" s="38">
        <f>(Таблица2[[#This Row],[Максимальный выданный кредит]]-AVERAGE(Q:Q))/STDEV(Q:Q)</f>
        <v>-0.12076837460881196</v>
      </c>
    </row>
    <row r="1129" spans="1:27" x14ac:dyDescent="0.2">
      <c r="A1129" s="8">
        <v>1674</v>
      </c>
      <c r="B1129" s="8" t="s">
        <v>1447</v>
      </c>
      <c r="C1129" s="8" t="s">
        <v>16</v>
      </c>
      <c r="D1129" s="21">
        <v>268664</v>
      </c>
      <c r="E1129" s="8" t="s">
        <v>17</v>
      </c>
      <c r="F1129" s="8">
        <v>740</v>
      </c>
      <c r="G1129" s="22">
        <v>1102171</v>
      </c>
      <c r="H1129" s="8" t="s">
        <v>53</v>
      </c>
      <c r="I1129" s="8" t="s">
        <v>19</v>
      </c>
      <c r="J1129" s="8" t="s">
        <v>23</v>
      </c>
      <c r="K1129" s="23">
        <v>27462.41</v>
      </c>
      <c r="L1129">
        <v>8.9</v>
      </c>
      <c r="M1129" s="8"/>
      <c r="N1129" s="8">
        <v>13</v>
      </c>
      <c r="O1129" s="8">
        <v>0</v>
      </c>
      <c r="P1129" s="8">
        <v>194313</v>
      </c>
      <c r="Q1129" s="8">
        <v>635558</v>
      </c>
      <c r="R1129" s="8">
        <f>(Таблица2[[#This Row],[Кредитный рейтинг]]-MIN(F:F))/(MAX(F:F)-MIN(F:F))</f>
        <v>0.93333333333333335</v>
      </c>
      <c r="S1129">
        <f>(Таблица2[[#This Row],[Срок кредитной истории (лет)]]-MIN(L:L))/(MAX(L:L)-MIN(L:L))</f>
        <v>9.6491228070175447E-2</v>
      </c>
      <c r="T1129" s="8">
        <f>(Таблица2[[#This Row],[Срок с последнего нарушения кредитного договора (мес.)]]-MIN(M:M))/(MAX(M:M)-MIN(M:M))</f>
        <v>0</v>
      </c>
      <c r="U1129">
        <f>(Таблица2[[#This Row],[Количество кредитных карт]]-MIN(N:N))/(MAX(N:N)-MIN(N:N))</f>
        <v>0.26829268292682928</v>
      </c>
      <c r="V1129" s="37">
        <f>(Таблица2[[#This Row],[Число нарушений кредитных договоров]]-MIN(O:O))/(MAX(O:O)-MIN(O:O))</f>
        <v>0</v>
      </c>
      <c r="W1129" s="37">
        <f>((Таблица2[[#This Row],[Размер кредита]]-AVERAGE(D:D)))/STDEV(D:D)</f>
        <v>-0.22534386542829399</v>
      </c>
      <c r="X1129" s="37">
        <f>((Таблица2[[#This Row],[Годовой доход]]-AVERAGE(G:G)))/STDEV(G:G)</f>
        <v>-0.30422283898329577</v>
      </c>
      <c r="Y1129" s="38">
        <f>(Таблица2[[#This Row],[Годовой доход]]-AVERAGE(G:G))/STDEV(G:G)</f>
        <v>-0.30422283898329577</v>
      </c>
      <c r="Z1129" s="38">
        <f>(Таблица2[[#This Row],[Текущий баланс кредитов]]-AVERAGE(P:P))/STDEV(P:P)</f>
        <v>-0.26532515434106529</v>
      </c>
      <c r="AA1129" s="38">
        <f>(Таблица2[[#This Row],[Максимальный выданный кредит]]-AVERAGE(Q:Q))/STDEV(Q:Q)</f>
        <v>-1.8023634503895825E-2</v>
      </c>
    </row>
    <row r="1130" spans="1:27" x14ac:dyDescent="0.2">
      <c r="A1130" s="8">
        <v>1676</v>
      </c>
      <c r="B1130" s="8" t="s">
        <v>1448</v>
      </c>
      <c r="C1130" s="8" t="s">
        <v>16</v>
      </c>
      <c r="D1130" s="21">
        <v>174108</v>
      </c>
      <c r="E1130" s="8" t="s">
        <v>28</v>
      </c>
      <c r="F1130" s="8">
        <v>643</v>
      </c>
      <c r="G1130" s="22">
        <v>1221662</v>
      </c>
      <c r="H1130" s="8" t="s">
        <v>49</v>
      </c>
      <c r="I1130" s="8" t="s">
        <v>32</v>
      </c>
      <c r="J1130" s="8" t="s">
        <v>23</v>
      </c>
      <c r="K1130" s="23">
        <v>10567.42</v>
      </c>
      <c r="L1130">
        <v>23.3</v>
      </c>
      <c r="M1130" s="8"/>
      <c r="N1130" s="8">
        <v>5</v>
      </c>
      <c r="O1130" s="8">
        <v>0</v>
      </c>
      <c r="P1130" s="8">
        <v>122265</v>
      </c>
      <c r="Q1130" s="8">
        <v>169752</v>
      </c>
      <c r="R1130" s="8">
        <f>(Таблица2[[#This Row],[Кредитный рейтинг]]-MIN(F:F))/(MAX(F:F)-MIN(F:F))</f>
        <v>0.34545454545454546</v>
      </c>
      <c r="S1130">
        <f>(Таблица2[[#This Row],[Срок кредитной истории (лет)]]-MIN(L:L))/(MAX(L:L)-MIN(L:L))</f>
        <v>0.41228070175438597</v>
      </c>
      <c r="T1130" s="8">
        <f>(Таблица2[[#This Row],[Срок с последнего нарушения кредитного договора (мес.)]]-MIN(M:M))/(MAX(M:M)-MIN(M:M))</f>
        <v>0</v>
      </c>
      <c r="U1130">
        <f>(Таблица2[[#This Row],[Количество кредитных карт]]-MIN(N:N))/(MAX(N:N)-MIN(N:N))</f>
        <v>7.3170731707317069E-2</v>
      </c>
      <c r="V1130" s="37">
        <f>(Таблица2[[#This Row],[Число нарушений кредитных договоров]]-MIN(O:O))/(MAX(O:O)-MIN(O:O))</f>
        <v>0</v>
      </c>
      <c r="W1130" s="37">
        <f>((Таблица2[[#This Row],[Размер кредита]]-AVERAGE(D:D)))/STDEV(D:D)</f>
        <v>-0.73079971435524127</v>
      </c>
      <c r="X1130" s="37">
        <f>((Таблица2[[#This Row],[Годовой доход]]-AVERAGE(G:G)))/STDEV(G:G)</f>
        <v>-0.15936671103349295</v>
      </c>
      <c r="Y1130" s="38">
        <f>(Таблица2[[#This Row],[Годовой доход]]-AVERAGE(G:G))/STDEV(G:G)</f>
        <v>-0.15936671103349295</v>
      </c>
      <c r="Z1130" s="38">
        <f>(Таблица2[[#This Row],[Текущий баланс кредитов]]-AVERAGE(P:P))/STDEV(P:P)</f>
        <v>-0.51039984175720077</v>
      </c>
      <c r="AA1130" s="38">
        <f>(Таблица2[[#This Row],[Максимальный выданный кредит]]-AVERAGE(Q:Q))/STDEV(Q:Q)</f>
        <v>-0.1344306541015729</v>
      </c>
    </row>
    <row r="1131" spans="1:27" x14ac:dyDescent="0.2">
      <c r="A1131" s="7">
        <v>1677</v>
      </c>
      <c r="B1131" s="7" t="s">
        <v>1449</v>
      </c>
      <c r="C1131" s="7" t="s">
        <v>16</v>
      </c>
      <c r="D1131" s="18">
        <v>506264</v>
      </c>
      <c r="E1131" s="7" t="s">
        <v>28</v>
      </c>
      <c r="F1131" s="7">
        <v>633</v>
      </c>
      <c r="G1131" s="19">
        <v>1821796</v>
      </c>
      <c r="H1131" s="7" t="s">
        <v>22</v>
      </c>
      <c r="I1131" s="7" t="s">
        <v>19</v>
      </c>
      <c r="J1131" s="7" t="s">
        <v>23</v>
      </c>
      <c r="K1131" s="20">
        <v>21405.97</v>
      </c>
      <c r="L1131">
        <v>22.8</v>
      </c>
      <c r="M1131" s="7">
        <v>17</v>
      </c>
      <c r="N1131" s="7">
        <v>11</v>
      </c>
      <c r="O1131" s="7">
        <v>0</v>
      </c>
      <c r="P1131" s="7">
        <v>192660</v>
      </c>
      <c r="Q1131" s="7">
        <v>505868</v>
      </c>
      <c r="R1131" s="8">
        <f>(Таблица2[[#This Row],[Кредитный рейтинг]]-MIN(F:F))/(MAX(F:F)-MIN(F:F))</f>
        <v>0.28484848484848485</v>
      </c>
      <c r="S1131">
        <f>(Таблица2[[#This Row],[Срок кредитной истории (лет)]]-MIN(L:L))/(MAX(L:L)-MIN(L:L))</f>
        <v>0.40131578947368424</v>
      </c>
      <c r="T1131" s="8">
        <f>(Таблица2[[#This Row],[Срок с последнего нарушения кредитного договора (мес.)]]-MIN(M:M))/(MAX(M:M)-MIN(M:M))</f>
        <v>0.2073170731707317</v>
      </c>
      <c r="U1131">
        <f>(Таблица2[[#This Row],[Количество кредитных карт]]-MIN(N:N))/(MAX(N:N)-MIN(N:N))</f>
        <v>0.21951219512195122</v>
      </c>
      <c r="V1131" s="37">
        <f>(Таблица2[[#This Row],[Число нарушений кредитных договоров]]-MIN(O:O))/(MAX(O:O)-MIN(O:O))</f>
        <v>0</v>
      </c>
      <c r="W1131" s="37">
        <f>((Таблица2[[#This Row],[Размер кредита]]-AVERAGE(D:D)))/STDEV(D:D)</f>
        <v>1.0447638982783209</v>
      </c>
      <c r="X1131" s="37">
        <f>((Таблица2[[#This Row],[Годовой доход]]-AVERAGE(G:G)))/STDEV(G:G)</f>
        <v>0.56816161738477267</v>
      </c>
      <c r="Y1131" s="38">
        <f>(Таблица2[[#This Row],[Годовой доход]]-AVERAGE(G:G))/STDEV(G:G)</f>
        <v>0.56816161738477267</v>
      </c>
      <c r="Z1131" s="38">
        <f>(Таблица2[[#This Row],[Текущий баланс кредитов]]-AVERAGE(P:P))/STDEV(P:P)</f>
        <v>-0.27094791220108738</v>
      </c>
      <c r="AA1131" s="38">
        <f>(Таблица2[[#This Row],[Максимальный выданный кредит]]-AVERAGE(Q:Q))/STDEV(Q:Q)</f>
        <v>-5.0433750242256298E-2</v>
      </c>
    </row>
    <row r="1132" spans="1:27" x14ac:dyDescent="0.2">
      <c r="A1132" s="8">
        <v>1678</v>
      </c>
      <c r="B1132" s="8" t="s">
        <v>1450</v>
      </c>
      <c r="C1132" s="8" t="s">
        <v>16</v>
      </c>
      <c r="D1132" s="21">
        <v>482944</v>
      </c>
      <c r="E1132" s="8" t="s">
        <v>28</v>
      </c>
      <c r="F1132" s="8">
        <v>696</v>
      </c>
      <c r="G1132" s="22">
        <v>1327872</v>
      </c>
      <c r="H1132" s="8" t="s">
        <v>22</v>
      </c>
      <c r="I1132" s="8" t="s">
        <v>19</v>
      </c>
      <c r="J1132" s="8" t="s">
        <v>23</v>
      </c>
      <c r="K1132" s="23">
        <v>11618.88</v>
      </c>
      <c r="L1132">
        <v>21.9</v>
      </c>
      <c r="M1132" s="8">
        <v>39</v>
      </c>
      <c r="N1132" s="8">
        <v>10</v>
      </c>
      <c r="O1132" s="8">
        <v>0</v>
      </c>
      <c r="P1132" s="8">
        <v>207974</v>
      </c>
      <c r="Q1132" s="8">
        <v>254540</v>
      </c>
      <c r="R1132" s="8">
        <f>(Таблица2[[#This Row],[Кредитный рейтинг]]-MIN(F:F))/(MAX(F:F)-MIN(F:F))</f>
        <v>0.66666666666666663</v>
      </c>
      <c r="S1132">
        <f>(Таблица2[[#This Row],[Срок кредитной истории (лет)]]-MIN(L:L))/(MAX(L:L)-MIN(L:L))</f>
        <v>0.38157894736842102</v>
      </c>
      <c r="T1132" s="8">
        <f>(Таблица2[[#This Row],[Срок с последнего нарушения кредитного договора (мес.)]]-MIN(M:M))/(MAX(M:M)-MIN(M:M))</f>
        <v>0.47560975609756095</v>
      </c>
      <c r="U1132">
        <f>(Таблица2[[#This Row],[Количество кредитных карт]]-MIN(N:N))/(MAX(N:N)-MIN(N:N))</f>
        <v>0.1951219512195122</v>
      </c>
      <c r="V1132" s="37">
        <f>(Таблица2[[#This Row],[Число нарушений кредитных договоров]]-MIN(O:O))/(MAX(O:O)-MIN(O:O))</f>
        <v>0</v>
      </c>
      <c r="W1132" s="37">
        <f>((Таблица2[[#This Row],[Размер кредита]]-AVERAGE(D:D)))/STDEV(D:D)</f>
        <v>0.92010517332193098</v>
      </c>
      <c r="X1132" s="37">
        <f>((Таблица2[[#This Row],[Годовой доход]]-AVERAGE(G:G)))/STDEV(G:G)</f>
        <v>-3.0610826912106748E-2</v>
      </c>
      <c r="Y1132" s="38">
        <f>(Таблица2[[#This Row],[Годовой доход]]-AVERAGE(G:G))/STDEV(G:G)</f>
        <v>-3.0610826912106748E-2</v>
      </c>
      <c r="Z1132" s="38">
        <f>(Таблица2[[#This Row],[Текущий баланс кредитов]]-AVERAGE(P:P))/STDEV(P:P)</f>
        <v>-0.21885661524502059</v>
      </c>
      <c r="AA1132" s="38">
        <f>(Таблица2[[#This Row],[Максимальный выданный кредит]]-AVERAGE(Q:Q))/STDEV(Q:Q)</f>
        <v>-0.11324175061461085</v>
      </c>
    </row>
    <row r="1133" spans="1:27" x14ac:dyDescent="0.2">
      <c r="A1133" s="7">
        <v>1681</v>
      </c>
      <c r="B1133" s="7" t="s">
        <v>1452</v>
      </c>
      <c r="C1133" s="7" t="s">
        <v>16</v>
      </c>
      <c r="D1133" s="18">
        <v>454058</v>
      </c>
      <c r="E1133" s="7" t="s">
        <v>17</v>
      </c>
      <c r="F1133" s="7">
        <v>749</v>
      </c>
      <c r="G1133" s="19">
        <v>2644116</v>
      </c>
      <c r="H1133" s="7" t="s">
        <v>49</v>
      </c>
      <c r="I1133" s="7" t="s">
        <v>19</v>
      </c>
      <c r="J1133" s="7" t="s">
        <v>23</v>
      </c>
      <c r="K1133" s="20">
        <v>9805.33</v>
      </c>
      <c r="L1133">
        <v>29.5</v>
      </c>
      <c r="M1133" s="7"/>
      <c r="N1133" s="7">
        <v>9</v>
      </c>
      <c r="O1133" s="7">
        <v>0</v>
      </c>
      <c r="P1133" s="7">
        <v>263359</v>
      </c>
      <c r="Q1133" s="7">
        <v>1040798</v>
      </c>
      <c r="R1133" s="8">
        <f>(Таблица2[[#This Row],[Кредитный рейтинг]]-MIN(F:F))/(MAX(F:F)-MIN(F:F))</f>
        <v>0.98787878787878791</v>
      </c>
      <c r="S1133">
        <f>(Таблица2[[#This Row],[Срок кредитной истории (лет)]]-MIN(L:L))/(MAX(L:L)-MIN(L:L))</f>
        <v>0.54824561403508765</v>
      </c>
      <c r="T1133" s="8">
        <f>(Таблица2[[#This Row],[Срок с последнего нарушения кредитного договора (мес.)]]-MIN(M:M))/(MAX(M:M)-MIN(M:M))</f>
        <v>0</v>
      </c>
      <c r="U1133">
        <f>(Таблица2[[#This Row],[Количество кредитных карт]]-MIN(N:N))/(MAX(N:N)-MIN(N:N))</f>
        <v>0.17073170731707318</v>
      </c>
      <c r="V1133" s="37">
        <f>(Таблица2[[#This Row],[Число нарушений кредитных договоров]]-MIN(O:O))/(MAX(O:O)-MIN(O:O))</f>
        <v>0</v>
      </c>
      <c r="W1133" s="37">
        <f>((Таблица2[[#This Row],[Размер кредита]]-AVERAGE(D:D)))/STDEV(D:D)</f>
        <v>0.76569299797500645</v>
      </c>
      <c r="X1133" s="37">
        <f>((Таблица2[[#This Row],[Годовой доход]]-AVERAGE(G:G)))/STDEV(G:G)</f>
        <v>1.5650408060741456</v>
      </c>
      <c r="Y1133" s="38">
        <f>(Таблица2[[#This Row],[Годовой доход]]-AVERAGE(G:G))/STDEV(G:G)</f>
        <v>1.5650408060741456</v>
      </c>
      <c r="Z1133" s="38">
        <f>(Таблица2[[#This Row],[Текущий баланс кредитов]]-AVERAGE(P:P))/STDEV(P:P)</f>
        <v>-3.0461912233935427E-2</v>
      </c>
      <c r="AA1133" s="38">
        <f>(Таблица2[[#This Row],[Максимальный выданный кредит]]-AVERAGE(Q:Q))/STDEV(Q:Q)</f>
        <v>8.3247668617495177E-2</v>
      </c>
    </row>
    <row r="1134" spans="1:27" x14ac:dyDescent="0.2">
      <c r="A1134" s="7">
        <v>1682</v>
      </c>
      <c r="B1134" s="7" t="s">
        <v>1453</v>
      </c>
      <c r="C1134" s="7" t="s">
        <v>16</v>
      </c>
      <c r="D1134" s="18">
        <v>352880</v>
      </c>
      <c r="E1134" s="7" t="s">
        <v>28</v>
      </c>
      <c r="F1134" s="7">
        <v>670</v>
      </c>
      <c r="G1134" s="19">
        <v>1055868</v>
      </c>
      <c r="H1134" s="7" t="s">
        <v>53</v>
      </c>
      <c r="I1134" s="7" t="s">
        <v>32</v>
      </c>
      <c r="J1134" s="7" t="s">
        <v>23</v>
      </c>
      <c r="K1134" s="20">
        <v>28772.46</v>
      </c>
      <c r="L1134">
        <v>16.5</v>
      </c>
      <c r="M1134" s="7"/>
      <c r="N1134" s="7">
        <v>9</v>
      </c>
      <c r="O1134" s="7">
        <v>0</v>
      </c>
      <c r="P1134" s="7">
        <v>348764</v>
      </c>
      <c r="Q1134" s="7">
        <v>702328</v>
      </c>
      <c r="R1134" s="8">
        <f>(Таблица2[[#This Row],[Кредитный рейтинг]]-MIN(F:F))/(MAX(F:F)-MIN(F:F))</f>
        <v>0.50909090909090904</v>
      </c>
      <c r="S1134">
        <f>(Таблица2[[#This Row],[Срок кредитной истории (лет)]]-MIN(L:L))/(MAX(L:L)-MIN(L:L))</f>
        <v>0.26315789473684209</v>
      </c>
      <c r="T1134" s="8">
        <f>(Таблица2[[#This Row],[Срок с последнего нарушения кредитного договора (мес.)]]-MIN(M:M))/(MAX(M:M)-MIN(M:M))</f>
        <v>0</v>
      </c>
      <c r="U1134">
        <f>(Таблица2[[#This Row],[Количество кредитных карт]]-MIN(N:N))/(MAX(N:N)-MIN(N:N))</f>
        <v>0.17073170731707318</v>
      </c>
      <c r="V1134" s="37">
        <f>(Таблица2[[#This Row],[Число нарушений кредитных договоров]]-MIN(O:O))/(MAX(O:O)-MIN(O:O))</f>
        <v>0</v>
      </c>
      <c r="W1134" s="37">
        <f>((Таблица2[[#This Row],[Размер кредита]]-AVERAGE(D:D)))/STDEV(D:D)</f>
        <v>0.22483877526327289</v>
      </c>
      <c r="X1134" s="37">
        <f>((Таблица2[[#This Row],[Годовой доход]]-AVERAGE(G:G)))/STDEV(G:G)</f>
        <v>-0.36035487647950659</v>
      </c>
      <c r="Y1134" s="38">
        <f>(Таблица2[[#This Row],[Годовой доход]]-AVERAGE(G:G))/STDEV(G:G)</f>
        <v>-0.36035487647950659</v>
      </c>
      <c r="Z1134" s="38">
        <f>(Таблица2[[#This Row],[Текущий баланс кредитов]]-AVERAGE(P:P))/STDEV(P:P)</f>
        <v>0.26004724386720618</v>
      </c>
      <c r="AA1134" s="38">
        <f>(Таблица2[[#This Row],[Максимальный выданный кредит]]-AVERAGE(Q:Q))/STDEV(Q:Q)</f>
        <v>-1.3375104553930174E-3</v>
      </c>
    </row>
    <row r="1135" spans="1:27" x14ac:dyDescent="0.2">
      <c r="A1135" s="8">
        <v>1683</v>
      </c>
      <c r="B1135" s="8" t="s">
        <v>1454</v>
      </c>
      <c r="C1135" s="8" t="s">
        <v>34</v>
      </c>
      <c r="D1135" s="21">
        <v>335060</v>
      </c>
      <c r="E1135" s="8" t="s">
        <v>28</v>
      </c>
      <c r="F1135" s="8">
        <v>681</v>
      </c>
      <c r="G1135" s="22">
        <v>1936955</v>
      </c>
      <c r="H1135" s="8" t="s">
        <v>55</v>
      </c>
      <c r="I1135" s="8" t="s">
        <v>19</v>
      </c>
      <c r="J1135" s="8" t="s">
        <v>23</v>
      </c>
      <c r="K1135" s="23">
        <v>20983.599999999999</v>
      </c>
      <c r="L1135">
        <v>17.5</v>
      </c>
      <c r="M1135" s="8"/>
      <c r="N1135" s="8">
        <v>13</v>
      </c>
      <c r="O1135" s="8">
        <v>1</v>
      </c>
      <c r="P1135" s="8">
        <v>381691</v>
      </c>
      <c r="Q1135" s="8">
        <v>598862</v>
      </c>
      <c r="R1135" s="8">
        <f>(Таблица2[[#This Row],[Кредитный рейтинг]]-MIN(F:F))/(MAX(F:F)-MIN(F:F))</f>
        <v>0.5757575757575758</v>
      </c>
      <c r="S1135">
        <f>(Таблица2[[#This Row],[Срок кредитной истории (лет)]]-MIN(L:L))/(MAX(L:L)-MIN(L:L))</f>
        <v>0.28508771929824561</v>
      </c>
      <c r="T1135" s="8">
        <f>(Таблица2[[#This Row],[Срок с последнего нарушения кредитного договора (мес.)]]-MIN(M:M))/(MAX(M:M)-MIN(M:M))</f>
        <v>0</v>
      </c>
      <c r="U1135">
        <f>(Таблица2[[#This Row],[Количество кредитных карт]]-MIN(N:N))/(MAX(N:N)-MIN(N:N))</f>
        <v>0.26829268292682928</v>
      </c>
      <c r="V1135" s="37">
        <f>(Таблица2[[#This Row],[Число нарушений кредитных договоров]]-MIN(O:O))/(MAX(O:O)-MIN(O:O))</f>
        <v>0.14285714285714285</v>
      </c>
      <c r="W1135" s="37">
        <f>((Таблица2[[#This Row],[Размер кредита]]-AVERAGE(D:D)))/STDEV(D:D)</f>
        <v>0.12958069298527677</v>
      </c>
      <c r="X1135" s="37">
        <f>((Таблица2[[#This Row],[Годовой доход]]-AVERAGE(G:G)))/STDEV(G:G)</f>
        <v>0.70776616365663703</v>
      </c>
      <c r="Y1135" s="38">
        <f>(Таблица2[[#This Row],[Годовой доход]]-AVERAGE(G:G))/STDEV(G:G)</f>
        <v>0.70776616365663703</v>
      </c>
      <c r="Z1135" s="38">
        <f>(Таблица2[[#This Row],[Текущий баланс кредитов]]-AVERAGE(P:P))/STDEV(P:P)</f>
        <v>0.37204999526281879</v>
      </c>
      <c r="AA1135" s="38">
        <f>(Таблица2[[#This Row],[Максимальный выданный кредит]]-AVERAGE(Q:Q))/STDEV(Q:Q)</f>
        <v>-2.7194130356582046E-2</v>
      </c>
    </row>
    <row r="1136" spans="1:27" x14ac:dyDescent="0.2">
      <c r="A1136" s="8">
        <v>1684</v>
      </c>
      <c r="B1136" s="8" t="s">
        <v>1455</v>
      </c>
      <c r="C1136" s="8" t="s">
        <v>16</v>
      </c>
      <c r="D1136" s="21">
        <v>266992</v>
      </c>
      <c r="E1136" s="8" t="s">
        <v>17</v>
      </c>
      <c r="F1136" s="8">
        <v>745</v>
      </c>
      <c r="G1136" s="22">
        <v>864671</v>
      </c>
      <c r="H1136" s="8" t="s">
        <v>42</v>
      </c>
      <c r="I1136" s="8" t="s">
        <v>32</v>
      </c>
      <c r="J1136" s="8" t="s">
        <v>23</v>
      </c>
      <c r="K1136" s="23">
        <v>1441.15</v>
      </c>
      <c r="L1136">
        <v>17.2</v>
      </c>
      <c r="M1136" s="8"/>
      <c r="N1136" s="8">
        <v>8</v>
      </c>
      <c r="O1136" s="8">
        <v>1</v>
      </c>
      <c r="P1136" s="8">
        <v>31008</v>
      </c>
      <c r="Q1136" s="8">
        <v>398992</v>
      </c>
      <c r="R1136" s="8">
        <f>(Таблица2[[#This Row],[Кредитный рейтинг]]-MIN(F:F))/(MAX(F:F)-MIN(F:F))</f>
        <v>0.96363636363636362</v>
      </c>
      <c r="S1136">
        <f>(Таблица2[[#This Row],[Срок кредитной истории (лет)]]-MIN(L:L))/(MAX(L:L)-MIN(L:L))</f>
        <v>0.27850877192982454</v>
      </c>
      <c r="T1136" s="8">
        <f>(Таблица2[[#This Row],[Срок с последнего нарушения кредитного договора (мес.)]]-MIN(M:M))/(MAX(M:M)-MIN(M:M))</f>
        <v>0</v>
      </c>
      <c r="U1136">
        <f>(Таблица2[[#This Row],[Количество кредитных карт]]-MIN(N:N))/(MAX(N:N)-MIN(N:N))</f>
        <v>0.14634146341463414</v>
      </c>
      <c r="V1136" s="37">
        <f>(Таблица2[[#This Row],[Число нарушений кредитных договоров]]-MIN(O:O))/(MAX(O:O)-MIN(O:O))</f>
        <v>0.14285714285714285</v>
      </c>
      <c r="W1136" s="37">
        <f>((Таблица2[[#This Row],[Размер кредита]]-AVERAGE(D:D)))/STDEV(D:D)</f>
        <v>-0.23428166080252572</v>
      </c>
      <c r="X1136" s="37">
        <f>((Таблица2[[#This Row],[Годовой доход]]-AVERAGE(G:G)))/STDEV(G:G)</f>
        <v>-0.59213850115097511</v>
      </c>
      <c r="Y1136" s="38">
        <f>(Таблица2[[#This Row],[Годовой доход]]-AVERAGE(G:G))/STDEV(G:G)</f>
        <v>-0.59213850115097511</v>
      </c>
      <c r="Z1136" s="38">
        <f>(Таблица2[[#This Row],[Текущий баланс кредитов]]-AVERAGE(P:P))/STDEV(P:P)</f>
        <v>-0.82081485327083448</v>
      </c>
      <c r="AA1136" s="38">
        <f>(Таблица2[[#This Row],[Максимальный выданный кредит]]-AVERAGE(Q:Q))/STDEV(Q:Q)</f>
        <v>-7.7142544518245301E-2</v>
      </c>
    </row>
    <row r="1137" spans="1:27" x14ac:dyDescent="0.2">
      <c r="A1137" s="8">
        <v>1685</v>
      </c>
      <c r="B1137" s="8" t="s">
        <v>1456</v>
      </c>
      <c r="C1137" s="8" t="s">
        <v>16</v>
      </c>
      <c r="D1137" s="21">
        <v>403172</v>
      </c>
      <c r="E1137" s="8" t="s">
        <v>17</v>
      </c>
      <c r="F1137" s="8">
        <v>738</v>
      </c>
      <c r="G1137" s="22">
        <v>1973074</v>
      </c>
      <c r="H1137" s="8" t="s">
        <v>37</v>
      </c>
      <c r="I1137" s="8" t="s">
        <v>32</v>
      </c>
      <c r="J1137" s="8" t="s">
        <v>78</v>
      </c>
      <c r="K1137" s="23">
        <v>11443.89</v>
      </c>
      <c r="L1137">
        <v>6</v>
      </c>
      <c r="M1137" s="8"/>
      <c r="N1137" s="8">
        <v>9</v>
      </c>
      <c r="O1137" s="8">
        <v>0</v>
      </c>
      <c r="P1137" s="8">
        <v>94468</v>
      </c>
      <c r="Q1137" s="8">
        <v>504108</v>
      </c>
      <c r="R1137" s="8">
        <f>(Таблица2[[#This Row],[Кредитный рейтинг]]-MIN(F:F))/(MAX(F:F)-MIN(F:F))</f>
        <v>0.92121212121212126</v>
      </c>
      <c r="S1137">
        <f>(Таблица2[[#This Row],[Срок кредитной истории (лет)]]-MIN(L:L))/(MAX(L:L)-MIN(L:L))</f>
        <v>3.2894736842105261E-2</v>
      </c>
      <c r="T1137" s="8">
        <f>(Таблица2[[#This Row],[Срок с последнего нарушения кредитного договора (мес.)]]-MIN(M:M))/(MAX(M:M)-MIN(M:M))</f>
        <v>0</v>
      </c>
      <c r="U1137">
        <f>(Таблица2[[#This Row],[Количество кредитных карт]]-MIN(N:N))/(MAX(N:N)-MIN(N:N))</f>
        <v>0.17073170731707318</v>
      </c>
      <c r="V1137" s="37">
        <f>(Таблица2[[#This Row],[Число нарушений кредитных договоров]]-MIN(O:O))/(MAX(O:O)-MIN(O:O))</f>
        <v>0</v>
      </c>
      <c r="W1137" s="37">
        <f>((Таблица2[[#This Row],[Размер кредита]]-AVERAGE(D:D)))/STDEV(D:D)</f>
        <v>0.49367825191450637</v>
      </c>
      <c r="X1137" s="37">
        <f>((Таблица2[[#This Row],[Годовой доход]]-AVERAGE(G:G)))/STDEV(G:G)</f>
        <v>0.75155237755909776</v>
      </c>
      <c r="Y1137" s="38">
        <f>(Таблица2[[#This Row],[Годовой доход]]-AVERAGE(G:G))/STDEV(G:G)</f>
        <v>0.75155237755909776</v>
      </c>
      <c r="Z1137" s="38">
        <f>(Таблица2[[#This Row],[Текущий баланс кредитов]]-AVERAGE(P:P))/STDEV(P:P)</f>
        <v>-0.60495265496653783</v>
      </c>
      <c r="AA1137" s="38">
        <f>(Таблица2[[#This Row],[Максимальный выданный кредит]]-AVERAGE(Q:Q))/STDEV(Q:Q)</f>
        <v>-5.0873582177636933E-2</v>
      </c>
    </row>
    <row r="1138" spans="1:27" x14ac:dyDescent="0.2">
      <c r="A1138" s="7">
        <v>1686</v>
      </c>
      <c r="B1138" s="7" t="s">
        <v>1457</v>
      </c>
      <c r="C1138" s="7" t="s">
        <v>16</v>
      </c>
      <c r="D1138" s="18">
        <v>284328</v>
      </c>
      <c r="E1138" s="7" t="s">
        <v>17</v>
      </c>
      <c r="F1138" s="7">
        <v>677</v>
      </c>
      <c r="G1138" s="19">
        <v>1818908</v>
      </c>
      <c r="H1138" s="7" t="s">
        <v>31</v>
      </c>
      <c r="I1138" s="7" t="s">
        <v>19</v>
      </c>
      <c r="J1138" s="7" t="s">
        <v>20</v>
      </c>
      <c r="K1138" s="20">
        <v>23039.4</v>
      </c>
      <c r="L1138">
        <v>10.1</v>
      </c>
      <c r="M1138" s="7">
        <v>36</v>
      </c>
      <c r="N1138" s="7">
        <v>14</v>
      </c>
      <c r="O1138" s="7">
        <v>0</v>
      </c>
      <c r="P1138" s="7">
        <v>174401</v>
      </c>
      <c r="Q1138" s="7">
        <v>332706</v>
      </c>
      <c r="R1138" s="8">
        <f>(Таблица2[[#This Row],[Кредитный рейтинг]]-MIN(F:F))/(MAX(F:F)-MIN(F:F))</f>
        <v>0.55151515151515151</v>
      </c>
      <c r="S1138">
        <f>(Таблица2[[#This Row],[Срок кредитной истории (лет)]]-MIN(L:L))/(MAX(L:L)-MIN(L:L))</f>
        <v>0.12280701754385964</v>
      </c>
      <c r="T1138" s="8">
        <f>(Таблица2[[#This Row],[Срок с последнего нарушения кредитного договора (мес.)]]-MIN(M:M))/(MAX(M:M)-MIN(M:M))</f>
        <v>0.43902439024390244</v>
      </c>
      <c r="U1138">
        <f>(Таблица2[[#This Row],[Количество кредитных карт]]-MIN(N:N))/(MAX(N:N)-MIN(N:N))</f>
        <v>0.29268292682926828</v>
      </c>
      <c r="V1138" s="37">
        <f>(Таблица2[[#This Row],[Число нарушений кредитных договоров]]-MIN(O:O))/(MAX(O:O)-MIN(O:O))</f>
        <v>0</v>
      </c>
      <c r="W1138" s="37">
        <f>((Таблица2[[#This Row],[Размер кредита]]-AVERAGE(D:D)))/STDEV(D:D)</f>
        <v>-0.14161083508022826</v>
      </c>
      <c r="X1138" s="37">
        <f>((Таблица2[[#This Row],[Годовой доход]]-AVERAGE(G:G)))/STDEV(G:G)</f>
        <v>0.56466056293281364</v>
      </c>
      <c r="Y1138" s="38">
        <f>(Таблица2[[#This Row],[Годовой доход]]-AVERAGE(G:G))/STDEV(G:G)</f>
        <v>0.56466056293281364</v>
      </c>
      <c r="Z1138" s="38">
        <f>(Таблица2[[#This Row],[Текущий баланс кредитов]]-AVERAGE(P:P))/STDEV(P:P)</f>
        <v>-0.33305676626409009</v>
      </c>
      <c r="AA1138" s="38">
        <f>(Таблица2[[#This Row],[Максимальный выданный кредит]]-AVERAGE(Q:Q))/STDEV(Q:Q)</f>
        <v>-9.3707714784518434E-2</v>
      </c>
    </row>
    <row r="1139" spans="1:27" x14ac:dyDescent="0.2">
      <c r="A1139" s="7">
        <v>1687</v>
      </c>
      <c r="B1139" s="25" t="s">
        <v>1458</v>
      </c>
      <c r="C1139" s="7" t="s">
        <v>34</v>
      </c>
      <c r="D1139" s="18">
        <v>242528</v>
      </c>
      <c r="E1139" s="7" t="s">
        <v>17</v>
      </c>
      <c r="F1139" s="7">
        <v>698</v>
      </c>
      <c r="G1139" s="19">
        <v>582730</v>
      </c>
      <c r="H1139" s="7"/>
      <c r="I1139" s="7" t="s">
        <v>32</v>
      </c>
      <c r="J1139" s="7" t="s">
        <v>23</v>
      </c>
      <c r="K1139" s="20">
        <v>13451.43</v>
      </c>
      <c r="L1139">
        <v>14.2</v>
      </c>
      <c r="M1139" s="7">
        <v>30</v>
      </c>
      <c r="N1139" s="7">
        <v>13</v>
      </c>
      <c r="O1139" s="7">
        <v>2</v>
      </c>
      <c r="P1139" s="7">
        <v>252301</v>
      </c>
      <c r="Q1139" s="7">
        <v>404052</v>
      </c>
      <c r="R1139" s="8">
        <f>(Таблица2[[#This Row],[Кредитный рейтинг]]-MIN(F:F))/(MAX(F:F)-MIN(F:F))</f>
        <v>0.67878787878787883</v>
      </c>
      <c r="S1139">
        <f>(Таблица2[[#This Row],[Срок кредитной истории (лет)]]-MIN(L:L))/(MAX(L:L)-MIN(L:L))</f>
        <v>0.212719298245614</v>
      </c>
      <c r="T1139" s="8">
        <f>(Таблица2[[#This Row],[Срок с последнего нарушения кредитного договора (мес.)]]-MIN(M:M))/(MAX(M:M)-MIN(M:M))</f>
        <v>0.36585365853658536</v>
      </c>
      <c r="U1139">
        <f>(Таблица2[[#This Row],[Количество кредитных карт]]-MIN(N:N))/(MAX(N:N)-MIN(N:N))</f>
        <v>0.26829268292682928</v>
      </c>
      <c r="V1139" s="37">
        <f>(Таблица2[[#This Row],[Число нарушений кредитных договоров]]-MIN(O:O))/(MAX(O:O)-MIN(O:O))</f>
        <v>0.2857142857142857</v>
      </c>
      <c r="W1139" s="37">
        <f>((Таблица2[[#This Row],[Размер кредита]]-AVERAGE(D:D)))/STDEV(D:D)</f>
        <v>-0.36505571943602161</v>
      </c>
      <c r="X1139" s="37">
        <f>((Таблица2[[#This Row],[Годовой доход]]-AVERAGE(G:G)))/STDEV(G:G)</f>
        <v>-0.93392894202347065</v>
      </c>
      <c r="Y1139" s="38">
        <f>(Таблица2[[#This Row],[Годовой доход]]-AVERAGE(G:G))/STDEV(G:G)</f>
        <v>-0.93392894202347065</v>
      </c>
      <c r="Z1139" s="38">
        <f>(Таблица2[[#This Row],[Текущий баланс кредитов]]-AVERAGE(P:P))/STDEV(P:P)</f>
        <v>-6.8076223435462546E-2</v>
      </c>
      <c r="AA1139" s="38">
        <f>(Таблица2[[#This Row],[Максимальный выданный кредит]]-AVERAGE(Q:Q))/STDEV(Q:Q)</f>
        <v>-7.5878027704025991E-2</v>
      </c>
    </row>
    <row r="1140" spans="1:27" x14ac:dyDescent="0.2">
      <c r="A1140" s="7">
        <v>1690</v>
      </c>
      <c r="B1140" s="7" t="s">
        <v>1459</v>
      </c>
      <c r="C1140" s="7" t="s">
        <v>16</v>
      </c>
      <c r="D1140" s="18">
        <v>157410</v>
      </c>
      <c r="E1140" s="7" t="s">
        <v>17</v>
      </c>
      <c r="F1140" s="7">
        <v>743</v>
      </c>
      <c r="G1140" s="19">
        <v>699124</v>
      </c>
      <c r="H1140" s="7" t="s">
        <v>31</v>
      </c>
      <c r="I1140" s="7" t="s">
        <v>19</v>
      </c>
      <c r="J1140" s="7" t="s">
        <v>23</v>
      </c>
      <c r="K1140" s="20">
        <v>8739.0499999999993</v>
      </c>
      <c r="L1140">
        <v>9.6999999999999993</v>
      </c>
      <c r="M1140" s="7"/>
      <c r="N1140" s="7">
        <v>6</v>
      </c>
      <c r="O1140" s="7">
        <v>0</v>
      </c>
      <c r="P1140" s="7">
        <v>60306</v>
      </c>
      <c r="Q1140" s="7">
        <v>114664</v>
      </c>
      <c r="R1140" s="8">
        <f>(Таблица2[[#This Row],[Кредитный рейтинг]]-MIN(F:F))/(MAX(F:F)-MIN(F:F))</f>
        <v>0.95151515151515154</v>
      </c>
      <c r="S1140">
        <f>(Таблица2[[#This Row],[Срок кредитной истории (лет)]]-MIN(L:L))/(MAX(L:L)-MIN(L:L))</f>
        <v>0.11403508771929823</v>
      </c>
      <c r="T1140" s="8">
        <f>(Таблица2[[#This Row],[Срок с последнего нарушения кредитного договора (мес.)]]-MIN(M:M))/(MAX(M:M)-MIN(M:M))</f>
        <v>0</v>
      </c>
      <c r="U1140">
        <f>(Таблица2[[#This Row],[Количество кредитных карт]]-MIN(N:N))/(MAX(N:N)-MIN(N:N))</f>
        <v>9.7560975609756101E-2</v>
      </c>
      <c r="V1140" s="37">
        <f>(Таблица2[[#This Row],[Число нарушений кредитных договоров]]-MIN(O:O))/(MAX(O:O)-MIN(O:O))</f>
        <v>0</v>
      </c>
      <c r="W1140" s="37">
        <f>((Таблица2[[#This Row],[Размер кредита]]-AVERAGE(D:D)))/STDEV(D:D)</f>
        <v>-0.82006006552684507</v>
      </c>
      <c r="X1140" s="37">
        <f>((Таблица2[[#This Row],[Годовой доход]]-AVERAGE(G:G)))/STDEV(G:G)</f>
        <v>-0.79282723430833435</v>
      </c>
      <c r="Y1140" s="38">
        <f>(Таблица2[[#This Row],[Годовой доход]]-AVERAGE(G:G))/STDEV(G:G)</f>
        <v>-0.79282723430833435</v>
      </c>
      <c r="Z1140" s="38">
        <f>(Таблица2[[#This Row],[Текущий баланс кредитов]]-AVERAGE(P:P))/STDEV(P:P)</f>
        <v>-0.72115631740699448</v>
      </c>
      <c r="AA1140" s="38">
        <f>(Таблица2[[#This Row],[Максимальный выданный кредит]]-AVERAGE(Q:Q))/STDEV(Q:Q)</f>
        <v>-0.14819739367898674</v>
      </c>
    </row>
    <row r="1141" spans="1:27" x14ac:dyDescent="0.2">
      <c r="A1141" s="7">
        <v>1691</v>
      </c>
      <c r="B1141" s="7" t="s">
        <v>1460</v>
      </c>
      <c r="C1141" s="7" t="s">
        <v>16</v>
      </c>
      <c r="D1141" s="18">
        <v>472450</v>
      </c>
      <c r="E1141" s="7" t="s">
        <v>17</v>
      </c>
      <c r="F1141" s="7">
        <v>747</v>
      </c>
      <c r="G1141" s="19">
        <v>1398913</v>
      </c>
      <c r="H1141" s="7" t="s">
        <v>22</v>
      </c>
      <c r="I1141" s="7" t="s">
        <v>19</v>
      </c>
      <c r="J1141" s="7" t="s">
        <v>23</v>
      </c>
      <c r="K1141" s="20">
        <v>17952.72</v>
      </c>
      <c r="L1141">
        <v>23.8</v>
      </c>
      <c r="M1141" s="7">
        <v>4</v>
      </c>
      <c r="N1141" s="7">
        <v>11</v>
      </c>
      <c r="O1141" s="7">
        <v>0</v>
      </c>
      <c r="P1141" s="7">
        <v>110523</v>
      </c>
      <c r="Q1141" s="7">
        <v>699248</v>
      </c>
      <c r="R1141" s="8">
        <f>(Таблица2[[#This Row],[Кредитный рейтинг]]-MIN(F:F))/(MAX(F:F)-MIN(F:F))</f>
        <v>0.97575757575757571</v>
      </c>
      <c r="S1141">
        <f>(Таблица2[[#This Row],[Срок кредитной истории (лет)]]-MIN(L:L))/(MAX(L:L)-MIN(L:L))</f>
        <v>0.4232456140350877</v>
      </c>
      <c r="T1141" s="8">
        <f>(Таблица2[[#This Row],[Срок с последнего нарушения кредитного договора (мес.)]]-MIN(M:M))/(MAX(M:M)-MIN(M:M))</f>
        <v>4.878048780487805E-2</v>
      </c>
      <c r="U1141">
        <f>(Таблица2[[#This Row],[Количество кредитных карт]]-MIN(N:N))/(MAX(N:N)-MIN(N:N))</f>
        <v>0.21951219512195122</v>
      </c>
      <c r="V1141" s="37">
        <f>(Таблица2[[#This Row],[Число нарушений кредитных договоров]]-MIN(O:O))/(MAX(O:O)-MIN(O:O))</f>
        <v>0</v>
      </c>
      <c r="W1141" s="37">
        <f>((Таблица2[[#This Row],[Размер кредита]]-AVERAGE(D:D)))/STDEV(D:D)</f>
        <v>0.86400874709155551</v>
      </c>
      <c r="X1141" s="37">
        <f>((Таблица2[[#This Row],[Годовой доход]]-AVERAGE(G:G)))/STDEV(G:G)</f>
        <v>5.5510505955489502E-2</v>
      </c>
      <c r="Y1141" s="38">
        <f>(Таблица2[[#This Row],[Годовой доход]]-AVERAGE(G:G))/STDEV(G:G)</f>
        <v>5.5510505955489502E-2</v>
      </c>
      <c r="Z1141" s="38">
        <f>(Таблица2[[#This Row],[Текущий баланс кредитов]]-AVERAGE(P:P))/STDEV(P:P)</f>
        <v>-0.55034081138356461</v>
      </c>
      <c r="AA1141" s="38">
        <f>(Таблица2[[#This Row],[Максимальный выданный кредит]]-AVERAGE(Q:Q))/STDEV(Q:Q)</f>
        <v>-2.1072163423091271E-3</v>
      </c>
    </row>
    <row r="1142" spans="1:27" x14ac:dyDescent="0.2">
      <c r="A1142" s="8">
        <v>1692</v>
      </c>
      <c r="B1142" s="8" t="s">
        <v>1461</v>
      </c>
      <c r="C1142" s="8" t="s">
        <v>16</v>
      </c>
      <c r="D1142" s="21">
        <v>772552</v>
      </c>
      <c r="E1142" s="8" t="s">
        <v>28</v>
      </c>
      <c r="F1142" s="8">
        <v>717</v>
      </c>
      <c r="G1142" s="22">
        <v>1620339</v>
      </c>
      <c r="H1142" s="8" t="s">
        <v>22</v>
      </c>
      <c r="I1142" s="8" t="s">
        <v>19</v>
      </c>
      <c r="J1142" s="8" t="s">
        <v>23</v>
      </c>
      <c r="K1142" s="23">
        <v>19038.95</v>
      </c>
      <c r="L1142">
        <v>24.3</v>
      </c>
      <c r="M1142" s="8"/>
      <c r="N1142" s="8">
        <v>10</v>
      </c>
      <c r="O1142" s="8">
        <v>0</v>
      </c>
      <c r="P1142" s="8">
        <v>1096452</v>
      </c>
      <c r="Q1142" s="8">
        <v>2057660</v>
      </c>
      <c r="R1142" s="8">
        <f>(Таблица2[[#This Row],[Кредитный рейтинг]]-MIN(F:F))/(MAX(F:F)-MIN(F:F))</f>
        <v>0.79393939393939394</v>
      </c>
      <c r="S1142">
        <f>(Таблица2[[#This Row],[Срок кредитной истории (лет)]]-MIN(L:L))/(MAX(L:L)-MIN(L:L))</f>
        <v>0.43421052631578949</v>
      </c>
      <c r="T1142" s="8">
        <f>(Таблица2[[#This Row],[Срок с последнего нарушения кредитного договора (мес.)]]-MIN(M:M))/(MAX(M:M)-MIN(M:M))</f>
        <v>0</v>
      </c>
      <c r="U1142">
        <f>(Таблица2[[#This Row],[Количество кредитных карт]]-MIN(N:N))/(MAX(N:N)-MIN(N:N))</f>
        <v>0.1951219512195122</v>
      </c>
      <c r="V1142" s="37">
        <f>(Таблица2[[#This Row],[Число нарушений кредитных договоров]]-MIN(O:O))/(MAX(O:O)-MIN(O:O))</f>
        <v>0</v>
      </c>
      <c r="W1142" s="37">
        <f>((Таблица2[[#This Row],[Размер кредита]]-AVERAGE(D:D)))/STDEV(D:D)</f>
        <v>2.4682254141954383</v>
      </c>
      <c r="X1142" s="37">
        <f>((Таблица2[[#This Row],[Годовой доход]]-AVERAGE(G:G)))/STDEV(G:G)</f>
        <v>0.32394003610766031</v>
      </c>
      <c r="Y1142" s="38">
        <f>(Таблица2[[#This Row],[Годовой доход]]-AVERAGE(G:G))/STDEV(G:G)</f>
        <v>0.32394003610766031</v>
      </c>
      <c r="Z1142" s="38">
        <f>(Таблица2[[#This Row],[Текущий баланс кредитов]]-AVERAGE(P:P))/STDEV(P:P)</f>
        <v>2.8033434198165113</v>
      </c>
      <c r="AA1142" s="38">
        <f>(Таблица2[[#This Row],[Максимальный выданный кредит]]-AVERAGE(Q:Q))/STDEV(Q:Q)</f>
        <v>0.33736606718284878</v>
      </c>
    </row>
    <row r="1143" spans="1:27" x14ac:dyDescent="0.2">
      <c r="A1143" s="7">
        <v>1693</v>
      </c>
      <c r="B1143" s="7" t="s">
        <v>1462</v>
      </c>
      <c r="C1143" s="7" t="s">
        <v>34</v>
      </c>
      <c r="D1143" s="18">
        <v>171710</v>
      </c>
      <c r="E1143" s="7" t="s">
        <v>17</v>
      </c>
      <c r="F1143" s="7">
        <v>731</v>
      </c>
      <c r="G1143" s="19">
        <v>926820</v>
      </c>
      <c r="H1143" s="7" t="s">
        <v>53</v>
      </c>
      <c r="I1143" s="7" t="s">
        <v>32</v>
      </c>
      <c r="J1143" s="7" t="s">
        <v>23</v>
      </c>
      <c r="K1143" s="20">
        <v>12203.13</v>
      </c>
      <c r="L1143">
        <v>16.5</v>
      </c>
      <c r="M1143" s="7"/>
      <c r="N1143" s="7">
        <v>19</v>
      </c>
      <c r="O1143" s="7">
        <v>1</v>
      </c>
      <c r="P1143" s="7">
        <v>115672</v>
      </c>
      <c r="Q1143" s="7">
        <v>379412</v>
      </c>
      <c r="R1143" s="8">
        <f>(Таблица2[[#This Row],[Кредитный рейтинг]]-MIN(F:F))/(MAX(F:F)-MIN(F:F))</f>
        <v>0.87878787878787878</v>
      </c>
      <c r="S1143">
        <f>(Таблица2[[#This Row],[Срок кредитной истории (лет)]]-MIN(L:L))/(MAX(L:L)-MIN(L:L))</f>
        <v>0.26315789473684209</v>
      </c>
      <c r="T1143" s="8">
        <f>(Таблица2[[#This Row],[Срок с последнего нарушения кредитного договора (мес.)]]-MIN(M:M))/(MAX(M:M)-MIN(M:M))</f>
        <v>0</v>
      </c>
      <c r="U1143">
        <f>(Таблица2[[#This Row],[Количество кредитных карт]]-MIN(N:N))/(MAX(N:N)-MIN(N:N))</f>
        <v>0.41463414634146339</v>
      </c>
      <c r="V1143" s="37">
        <f>(Таблица2[[#This Row],[Число нарушений кредитных договоров]]-MIN(O:O))/(MAX(O:O)-MIN(O:O))</f>
        <v>0.14285714285714285</v>
      </c>
      <c r="W1143" s="37">
        <f>((Таблица2[[#This Row],[Размер кредита]]-AVERAGE(D:D)))/STDEV(D:D)</f>
        <v>-0.74361839456302103</v>
      </c>
      <c r="X1143" s="37">
        <f>((Таблица2[[#This Row],[Годовой доход]]-AVERAGE(G:G)))/STDEV(G:G)</f>
        <v>-0.51679673067493681</v>
      </c>
      <c r="Y1143" s="38">
        <f>(Таблица2[[#This Row],[Годовой доход]]-AVERAGE(G:G))/STDEV(G:G)</f>
        <v>-0.51679673067493681</v>
      </c>
      <c r="Z1143" s="38">
        <f>(Таблица2[[#This Row],[Текущий баланс кредитов]]-AVERAGE(P:P))/STDEV(P:P)</f>
        <v>-0.53282624379659926</v>
      </c>
      <c r="AA1143" s="38">
        <f>(Таблица2[[#This Row],[Максимальный выданный кредит]]-AVERAGE(Q:Q))/STDEV(Q:Q)</f>
        <v>-8.2035674799354863E-2</v>
      </c>
    </row>
    <row r="1144" spans="1:27" x14ac:dyDescent="0.2">
      <c r="A1144" s="7">
        <v>1694</v>
      </c>
      <c r="B1144" s="7" t="s">
        <v>1463</v>
      </c>
      <c r="C1144" s="7" t="s">
        <v>16</v>
      </c>
      <c r="D1144" s="18">
        <v>240240</v>
      </c>
      <c r="E1144" s="7" t="s">
        <v>17</v>
      </c>
      <c r="F1144" s="7">
        <v>743</v>
      </c>
      <c r="G1144" s="19">
        <v>1400566</v>
      </c>
      <c r="H1144" s="7" t="s">
        <v>74</v>
      </c>
      <c r="I1144" s="7" t="s">
        <v>19</v>
      </c>
      <c r="J1144" s="7" t="s">
        <v>23</v>
      </c>
      <c r="K1144" s="20">
        <v>19689.7</v>
      </c>
      <c r="L1144">
        <v>22.1</v>
      </c>
      <c r="M1144" s="7">
        <v>6</v>
      </c>
      <c r="N1144" s="7">
        <v>11</v>
      </c>
      <c r="O1144" s="7">
        <v>1</v>
      </c>
      <c r="P1144" s="7">
        <v>203889</v>
      </c>
      <c r="Q1144" s="7">
        <v>618002</v>
      </c>
      <c r="R1144" s="8">
        <f>(Таблица2[[#This Row],[Кредитный рейтинг]]-MIN(F:F))/(MAX(F:F)-MIN(F:F))</f>
        <v>0.95151515151515154</v>
      </c>
      <c r="S1144">
        <f>(Таблица2[[#This Row],[Срок кредитной истории (лет)]]-MIN(L:L))/(MAX(L:L)-MIN(L:L))</f>
        <v>0.38596491228070179</v>
      </c>
      <c r="T1144" s="8">
        <f>(Таблица2[[#This Row],[Срок с последнего нарушения кредитного договора (мес.)]]-MIN(M:M))/(MAX(M:M)-MIN(M:M))</f>
        <v>7.3170731707317069E-2</v>
      </c>
      <c r="U1144">
        <f>(Таблица2[[#This Row],[Количество кредитных карт]]-MIN(N:N))/(MAX(N:N)-MIN(N:N))</f>
        <v>0.21951219512195122</v>
      </c>
      <c r="V1144" s="37">
        <f>(Таблица2[[#This Row],[Число нарушений кредитных договоров]]-MIN(O:O))/(MAX(O:O)-MIN(O:O))</f>
        <v>0.14285714285714285</v>
      </c>
      <c r="W1144" s="37">
        <f>((Таблица2[[#This Row],[Размер кредита]]-AVERAGE(D:D)))/STDEV(D:D)</f>
        <v>-0.37728638679023346</v>
      </c>
      <c r="X1144" s="37">
        <f>((Таблица2[[#This Row],[Годовой доход]]-AVERAGE(G:G)))/STDEV(G:G)</f>
        <v>5.7514398964176552E-2</v>
      </c>
      <c r="Y1144" s="38">
        <f>(Таблица2[[#This Row],[Годовой доход]]-AVERAGE(G:G))/STDEV(G:G)</f>
        <v>5.7514398964176552E-2</v>
      </c>
      <c r="Z1144" s="38">
        <f>(Таблица2[[#This Row],[Текущий баланс кредитов]]-AVERAGE(P:P))/STDEV(P:P)</f>
        <v>-0.23275193639335107</v>
      </c>
      <c r="AA1144" s="38">
        <f>(Таблица2[[#This Row],[Максимальный выданный кредит]]-AVERAGE(Q:Q))/STDEV(Q:Q)</f>
        <v>-2.241095805931765E-2</v>
      </c>
    </row>
    <row r="1145" spans="1:27" x14ac:dyDescent="0.2">
      <c r="A1145" s="7">
        <v>1695</v>
      </c>
      <c r="B1145" s="7" t="s">
        <v>1464</v>
      </c>
      <c r="C1145" s="7" t="s">
        <v>16</v>
      </c>
      <c r="D1145" s="18">
        <v>44088</v>
      </c>
      <c r="E1145" s="7" t="s">
        <v>17</v>
      </c>
      <c r="F1145" s="7">
        <v>735</v>
      </c>
      <c r="G1145" s="19">
        <v>868224</v>
      </c>
      <c r="H1145" s="7" t="s">
        <v>31</v>
      </c>
      <c r="I1145" s="7" t="s">
        <v>19</v>
      </c>
      <c r="J1145" s="7" t="s">
        <v>20</v>
      </c>
      <c r="K1145" s="20">
        <v>12719.36</v>
      </c>
      <c r="L1145">
        <v>13.2</v>
      </c>
      <c r="M1145" s="7"/>
      <c r="N1145" s="7">
        <v>5</v>
      </c>
      <c r="O1145" s="7">
        <v>0</v>
      </c>
      <c r="P1145" s="7">
        <v>48070</v>
      </c>
      <c r="Q1145" s="7">
        <v>154198</v>
      </c>
      <c r="R1145" s="8">
        <f>(Таблица2[[#This Row],[Кредитный рейтинг]]-MIN(F:F))/(MAX(F:F)-MIN(F:F))</f>
        <v>0.90303030303030307</v>
      </c>
      <c r="S1145">
        <f>(Таблица2[[#This Row],[Срок кредитной истории (лет)]]-MIN(L:L))/(MAX(L:L)-MIN(L:L))</f>
        <v>0.19078947368421051</v>
      </c>
      <c r="T1145" s="8">
        <f>(Таблица2[[#This Row],[Срок с последнего нарушения кредитного договора (мес.)]]-MIN(M:M))/(MAX(M:M)-MIN(M:M))</f>
        <v>0</v>
      </c>
      <c r="U1145">
        <f>(Таблица2[[#This Row],[Количество кредитных карт]]-MIN(N:N))/(MAX(N:N)-MIN(N:N))</f>
        <v>7.3170731707317069E-2</v>
      </c>
      <c r="V1145" s="37">
        <f>(Таблица2[[#This Row],[Число нарушений кредитных договоров]]-MIN(O:O))/(MAX(O:O)-MIN(O:O))</f>
        <v>0</v>
      </c>
      <c r="W1145" s="37">
        <f>((Таблица2[[#This Row],[Размер кредита]]-AVERAGE(D:D)))/STDEV(D:D)</f>
        <v>-1.4258309072724722</v>
      </c>
      <c r="X1145" s="37">
        <f>((Таблица2[[#This Row],[Годовой доход]]-AVERAGE(G:G)))/STDEV(G:G)</f>
        <v>-0.58783128284494668</v>
      </c>
      <c r="Y1145" s="38">
        <f>(Таблица2[[#This Row],[Годовой доход]]-AVERAGE(G:G))/STDEV(G:G)</f>
        <v>-0.58783128284494668</v>
      </c>
      <c r="Z1145" s="38">
        <f>(Таблица2[[#This Row],[Текущий баланс кредитов]]-AVERAGE(P:P))/STDEV(P:P)</f>
        <v>-0.76277765145129606</v>
      </c>
      <c r="AA1145" s="38">
        <f>(Таблица2[[#This Row],[Максимальный выданный кредит]]-AVERAGE(Q:Q))/STDEV(Q:Q)</f>
        <v>-0.13831766883049926</v>
      </c>
    </row>
    <row r="1146" spans="1:27" x14ac:dyDescent="0.2">
      <c r="A1146" s="8">
        <v>1696</v>
      </c>
      <c r="B1146" s="8" t="s">
        <v>1465</v>
      </c>
      <c r="C1146" s="8" t="s">
        <v>16</v>
      </c>
      <c r="D1146" s="21">
        <v>224730</v>
      </c>
      <c r="E1146" s="8" t="s">
        <v>17</v>
      </c>
      <c r="F1146" s="8">
        <v>747</v>
      </c>
      <c r="G1146" s="22">
        <v>873392</v>
      </c>
      <c r="H1146" s="8" t="s">
        <v>55</v>
      </c>
      <c r="I1146" s="8" t="s">
        <v>19</v>
      </c>
      <c r="J1146" s="8" t="s">
        <v>23</v>
      </c>
      <c r="K1146" s="23">
        <v>3879.42</v>
      </c>
      <c r="L1146">
        <v>10.9</v>
      </c>
      <c r="M1146" s="8"/>
      <c r="N1146" s="8">
        <v>17</v>
      </c>
      <c r="O1146" s="8">
        <v>0</v>
      </c>
      <c r="P1146" s="8">
        <v>116033</v>
      </c>
      <c r="Q1146" s="8">
        <v>574112</v>
      </c>
      <c r="R1146" s="8">
        <f>(Таблица2[[#This Row],[Кредитный рейтинг]]-MIN(F:F))/(MAX(F:F)-MIN(F:F))</f>
        <v>0.97575757575757571</v>
      </c>
      <c r="S1146">
        <f>(Таблица2[[#This Row],[Срок кредитной истории (лет)]]-MIN(L:L))/(MAX(L:L)-MIN(L:L))</f>
        <v>0.14035087719298245</v>
      </c>
      <c r="T1146" s="8">
        <f>(Таблица2[[#This Row],[Срок с последнего нарушения кредитного договора (мес.)]]-MIN(M:M))/(MAX(M:M)-MIN(M:M))</f>
        <v>0</v>
      </c>
      <c r="U1146">
        <f>(Таблица2[[#This Row],[Количество кредитных карт]]-MIN(N:N))/(MAX(N:N)-MIN(N:N))</f>
        <v>0.36585365853658536</v>
      </c>
      <c r="V1146" s="37">
        <f>(Таблица2[[#This Row],[Число нарушений кредитных договоров]]-MIN(O:O))/(MAX(O:O)-MIN(O:O))</f>
        <v>0</v>
      </c>
      <c r="W1146" s="37">
        <f>((Таблица2[[#This Row],[Размер кредита]]-AVERAGE(D:D)))/STDEV(D:D)</f>
        <v>-0.46019619914330417</v>
      </c>
      <c r="X1146" s="37">
        <f>((Таблица2[[#This Row],[Годовой доход]]-AVERAGE(G:G)))/STDEV(G:G)</f>
        <v>-0.58156623803617802</v>
      </c>
      <c r="Y1146" s="38">
        <f>(Таблица2[[#This Row],[Годовой доход]]-AVERAGE(G:G))/STDEV(G:G)</f>
        <v>-0.58156623803617802</v>
      </c>
      <c r="Z1146" s="38">
        <f>(Таблица2[[#This Row],[Текущий баланс кредитов]]-AVERAGE(P:P))/STDEV(P:P)</f>
        <v>-0.53159828518349095</v>
      </c>
      <c r="AA1146" s="38">
        <f>(Таблица2[[#This Row],[Максимальный выданный кредит]]-AVERAGE(Q:Q))/STDEV(Q:Q)</f>
        <v>-3.3379266947872216E-2</v>
      </c>
    </row>
    <row r="1147" spans="1:27" x14ac:dyDescent="0.2">
      <c r="A1147" s="8">
        <v>1699</v>
      </c>
      <c r="B1147" s="8" t="s">
        <v>1466</v>
      </c>
      <c r="C1147" s="8" t="s">
        <v>16</v>
      </c>
      <c r="D1147" s="21">
        <v>225280</v>
      </c>
      <c r="E1147" s="8" t="s">
        <v>17</v>
      </c>
      <c r="F1147" s="8">
        <v>743</v>
      </c>
      <c r="G1147" s="22">
        <v>778240</v>
      </c>
      <c r="H1147" s="8" t="s">
        <v>29</v>
      </c>
      <c r="I1147" s="8" t="s">
        <v>19</v>
      </c>
      <c r="J1147" s="8" t="s">
        <v>23</v>
      </c>
      <c r="K1147" s="23">
        <v>7717.61</v>
      </c>
      <c r="L1147">
        <v>24</v>
      </c>
      <c r="M1147" s="8">
        <v>15</v>
      </c>
      <c r="N1147" s="8">
        <v>9</v>
      </c>
      <c r="O1147" s="8">
        <v>0</v>
      </c>
      <c r="P1147" s="8">
        <v>253232</v>
      </c>
      <c r="Q1147" s="8">
        <v>430584</v>
      </c>
      <c r="R1147" s="8">
        <f>(Таблица2[[#This Row],[Кредитный рейтинг]]-MIN(F:F))/(MAX(F:F)-MIN(F:F))</f>
        <v>0.95151515151515154</v>
      </c>
      <c r="S1147">
        <f>(Таблица2[[#This Row],[Срок кредитной истории (лет)]]-MIN(L:L))/(MAX(L:L)-MIN(L:L))</f>
        <v>0.42763157894736842</v>
      </c>
      <c r="T1147" s="8">
        <f>(Таблица2[[#This Row],[Срок с последнего нарушения кредитного договора (мес.)]]-MIN(M:M))/(MAX(M:M)-MIN(M:M))</f>
        <v>0.18292682926829268</v>
      </c>
      <c r="U1147">
        <f>(Таблица2[[#This Row],[Количество кредитных карт]]-MIN(N:N))/(MAX(N:N)-MIN(N:N))</f>
        <v>0.17073170731707318</v>
      </c>
      <c r="V1147" s="37">
        <f>(Таблица2[[#This Row],[Число нарушений кредитных договоров]]-MIN(O:O))/(MAX(O:O)-MIN(O:O))</f>
        <v>0</v>
      </c>
      <c r="W1147" s="37">
        <f>((Таблица2[[#This Row],[Размер кредита]]-AVERAGE(D:D)))/STDEV(D:D)</f>
        <v>-0.45725613487546479</v>
      </c>
      <c r="X1147" s="37">
        <f>((Таблица2[[#This Row],[Годовой доход]]-AVERAGE(G:G)))/STDEV(G:G)</f>
        <v>-0.69691676892703702</v>
      </c>
      <c r="Y1147" s="38">
        <f>(Таблица2[[#This Row],[Годовой доход]]-AVERAGE(G:G))/STDEV(G:G)</f>
        <v>-0.69691676892703702</v>
      </c>
      <c r="Z1147" s="38">
        <f>(Таблица2[[#This Row],[Текущий баланс кредитов]]-AVERAGE(P:P))/STDEV(P:P)</f>
        <v>-6.4909382801657006E-2</v>
      </c>
      <c r="AA1147" s="38">
        <f>(Таблица2[[#This Row],[Максимальный выданный кредит]]-AVERAGE(Q:Q))/STDEV(Q:Q)</f>
        <v>-6.9247561278162922E-2</v>
      </c>
    </row>
    <row r="1148" spans="1:27" x14ac:dyDescent="0.2">
      <c r="A1148" s="8">
        <v>1700</v>
      </c>
      <c r="B1148" s="8" t="s">
        <v>1467</v>
      </c>
      <c r="C1148" s="8" t="s">
        <v>34</v>
      </c>
      <c r="D1148" s="21">
        <v>324830</v>
      </c>
      <c r="E1148" s="8" t="s">
        <v>17</v>
      </c>
      <c r="F1148" s="8">
        <v>717</v>
      </c>
      <c r="G1148" s="22">
        <v>709916</v>
      </c>
      <c r="H1148" s="8" t="s">
        <v>18</v>
      </c>
      <c r="I1148" s="8" t="s">
        <v>32</v>
      </c>
      <c r="J1148" s="8" t="s">
        <v>23</v>
      </c>
      <c r="K1148" s="23">
        <v>12955.91</v>
      </c>
      <c r="L1148">
        <v>13.8</v>
      </c>
      <c r="M1148" s="8">
        <v>0</v>
      </c>
      <c r="N1148" s="8">
        <v>14</v>
      </c>
      <c r="O1148" s="8">
        <v>0</v>
      </c>
      <c r="P1148" s="8">
        <v>280421</v>
      </c>
      <c r="Q1148" s="8">
        <v>753346</v>
      </c>
      <c r="R1148" s="8">
        <f>(Таблица2[[#This Row],[Кредитный рейтинг]]-MIN(F:F))/(MAX(F:F)-MIN(F:F))</f>
        <v>0.79393939393939394</v>
      </c>
      <c r="S1148">
        <f>(Таблица2[[#This Row],[Срок кредитной истории (лет)]]-MIN(L:L))/(MAX(L:L)-MIN(L:L))</f>
        <v>0.20394736842105263</v>
      </c>
      <c r="T1148" s="8">
        <f>(Таблица2[[#This Row],[Срок с последнего нарушения кредитного договора (мес.)]]-MIN(M:M))/(MAX(M:M)-MIN(M:M))</f>
        <v>0</v>
      </c>
      <c r="U1148">
        <f>(Таблица2[[#This Row],[Количество кредитных карт]]-MIN(N:N))/(MAX(N:N)-MIN(N:N))</f>
        <v>0.29268292682926828</v>
      </c>
      <c r="V1148" s="37">
        <f>(Таблица2[[#This Row],[Число нарушений кредитных договоров]]-MIN(O:O))/(MAX(O:O)-MIN(O:O))</f>
        <v>0</v>
      </c>
      <c r="W1148" s="37">
        <f>((Таблица2[[#This Row],[Размер кредита]]-AVERAGE(D:D)))/STDEV(D:D)</f>
        <v>7.4895497603464173E-2</v>
      </c>
      <c r="X1148" s="37">
        <f>((Таблица2[[#This Row],[Годовой доход]]-AVERAGE(G:G)))/STDEV(G:G)</f>
        <v>-0.77974434661943504</v>
      </c>
      <c r="Y1148" s="38">
        <f>(Таблица2[[#This Row],[Годовой доход]]-AVERAGE(G:G))/STDEV(G:G)</f>
        <v>-0.77974434661943504</v>
      </c>
      <c r="Z1148" s="38">
        <f>(Таблица2[[#This Row],[Текущий баланс кредитов]]-AVERAGE(P:P))/STDEV(P:P)</f>
        <v>2.7575289585602989E-2</v>
      </c>
      <c r="AA1148" s="38">
        <f>(Таблица2[[#This Row],[Максимальный выданный кредит]]-AVERAGE(Q:Q))/STDEV(Q:Q)</f>
        <v>1.1412117771453114E-2</v>
      </c>
    </row>
    <row r="1149" spans="1:27" x14ac:dyDescent="0.2">
      <c r="A1149" s="8">
        <v>1701</v>
      </c>
      <c r="B1149" s="8" t="s">
        <v>1468</v>
      </c>
      <c r="C1149" s="8" t="s">
        <v>16</v>
      </c>
      <c r="D1149" s="21">
        <v>752686</v>
      </c>
      <c r="E1149" s="8" t="s">
        <v>28</v>
      </c>
      <c r="F1149" s="8">
        <v>715</v>
      </c>
      <c r="G1149" s="22">
        <v>1671525</v>
      </c>
      <c r="H1149" s="8" t="s">
        <v>55</v>
      </c>
      <c r="I1149" s="8" t="s">
        <v>19</v>
      </c>
      <c r="J1149" s="8" t="s">
        <v>23</v>
      </c>
      <c r="K1149" s="23">
        <v>16018.71</v>
      </c>
      <c r="L1149">
        <v>13.1</v>
      </c>
      <c r="M1149" s="8"/>
      <c r="N1149" s="8">
        <v>9</v>
      </c>
      <c r="O1149" s="8">
        <v>0</v>
      </c>
      <c r="P1149" s="8">
        <v>336053</v>
      </c>
      <c r="Q1149" s="8">
        <v>481580</v>
      </c>
      <c r="R1149" s="8">
        <f>(Таблица2[[#This Row],[Кредитный рейтинг]]-MIN(F:F))/(MAX(F:F)-MIN(F:F))</f>
        <v>0.78181818181818186</v>
      </c>
      <c r="S1149">
        <f>(Таблица2[[#This Row],[Срок кредитной истории (лет)]]-MIN(L:L))/(MAX(L:L)-MIN(L:L))</f>
        <v>0.18859649122807015</v>
      </c>
      <c r="T1149" s="8">
        <f>(Таблица2[[#This Row],[Срок с последнего нарушения кредитного договора (мес.)]]-MIN(M:M))/(MAX(M:M)-MIN(M:M))</f>
        <v>0</v>
      </c>
      <c r="U1149">
        <f>(Таблица2[[#This Row],[Количество кредитных карт]]-MIN(N:N))/(MAX(N:N)-MIN(N:N))</f>
        <v>0.17073170731707318</v>
      </c>
      <c r="V1149" s="37">
        <f>(Таблица2[[#This Row],[Число нарушений кредитных договоров]]-MIN(O:O))/(MAX(O:O)-MIN(O:O))</f>
        <v>0</v>
      </c>
      <c r="W1149" s="37">
        <f>((Таблица2[[#This Row],[Размер кредита]]-AVERAGE(D:D)))/STDEV(D:D)</f>
        <v>2.3620302928410797</v>
      </c>
      <c r="X1149" s="37">
        <f>((Таблица2[[#This Row],[Годовой доход]]-AVERAGE(G:G)))/STDEV(G:G)</f>
        <v>0.38599161961803857</v>
      </c>
      <c r="Y1149" s="38">
        <f>(Таблица2[[#This Row],[Годовой доход]]-AVERAGE(G:G))/STDEV(G:G)</f>
        <v>0.38599161961803857</v>
      </c>
      <c r="Z1149" s="38">
        <f>(Таблица2[[#This Row],[Текущий баланс кредитов]]-AVERAGE(P:P))/STDEV(P:P)</f>
        <v>0.21681017480565698</v>
      </c>
      <c r="AA1149" s="38">
        <f>(Таблица2[[#This Row],[Максимальный выданный кредит]]-AVERAGE(Q:Q))/STDEV(Q:Q)</f>
        <v>-5.6503430950509054E-2</v>
      </c>
    </row>
    <row r="1150" spans="1:27" x14ac:dyDescent="0.2">
      <c r="A1150" s="8">
        <v>1702</v>
      </c>
      <c r="B1150" s="8" t="s">
        <v>1469</v>
      </c>
      <c r="C1150" s="8" t="s">
        <v>34</v>
      </c>
      <c r="D1150" s="21">
        <v>112442</v>
      </c>
      <c r="E1150" s="8" t="s">
        <v>17</v>
      </c>
      <c r="F1150" s="8">
        <v>724</v>
      </c>
      <c r="G1150" s="22">
        <v>1420782</v>
      </c>
      <c r="H1150" s="8" t="s">
        <v>22</v>
      </c>
      <c r="I1150" s="8" t="s">
        <v>32</v>
      </c>
      <c r="J1150" s="8" t="s">
        <v>23</v>
      </c>
      <c r="K1150" s="23">
        <v>23206.03</v>
      </c>
      <c r="L1150">
        <v>28.4</v>
      </c>
      <c r="M1150" s="8"/>
      <c r="N1150" s="8">
        <v>11</v>
      </c>
      <c r="O1150" s="8">
        <v>0</v>
      </c>
      <c r="P1150" s="8">
        <v>140410</v>
      </c>
      <c r="Q1150" s="8">
        <v>193314</v>
      </c>
      <c r="R1150" s="8">
        <f>(Таблица2[[#This Row],[Кредитный рейтинг]]-MIN(F:F))/(MAX(F:F)-MIN(F:F))</f>
        <v>0.83636363636363631</v>
      </c>
      <c r="S1150">
        <f>(Таблица2[[#This Row],[Срок кредитной истории (лет)]]-MIN(L:L))/(MAX(L:L)-MIN(L:L))</f>
        <v>0.52412280701754377</v>
      </c>
      <c r="T1150" s="8">
        <f>(Таблица2[[#This Row],[Срок с последнего нарушения кредитного договора (мес.)]]-MIN(M:M))/(MAX(M:M)-MIN(M:M))</f>
        <v>0</v>
      </c>
      <c r="U1150">
        <f>(Таблица2[[#This Row],[Количество кредитных карт]]-MIN(N:N))/(MAX(N:N)-MIN(N:N))</f>
        <v>0.21951219512195122</v>
      </c>
      <c r="V1150" s="37">
        <f>(Таблица2[[#This Row],[Число нарушений кредитных договоров]]-MIN(O:O))/(MAX(O:O)-MIN(O:O))</f>
        <v>0</v>
      </c>
      <c r="W1150" s="37">
        <f>((Таблица2[[#This Row],[Размер кредита]]-AVERAGE(D:D)))/STDEV(D:D)</f>
        <v>-1.0604397200653932</v>
      </c>
      <c r="X1150" s="37">
        <f>((Таблица2[[#This Row],[Годовой доход]]-AVERAGE(G:G)))/STDEV(G:G)</f>
        <v>8.2021780127889424E-2</v>
      </c>
      <c r="Y1150" s="38">
        <f>(Таблица2[[#This Row],[Годовой доход]]-AVERAGE(G:G))/STDEV(G:G)</f>
        <v>8.2021780127889424E-2</v>
      </c>
      <c r="Z1150" s="38">
        <f>(Таблица2[[#This Row],[Текущий баланс кредитов]]-AVERAGE(P:P))/STDEV(P:P)</f>
        <v>-0.44867876409833751</v>
      </c>
      <c r="AA1150" s="38">
        <f>(Таблица2[[#This Row],[Максимальный выданный кредит]]-AVERAGE(Q:Q))/STDEV(Q:Q)</f>
        <v>-0.12854240406666467</v>
      </c>
    </row>
    <row r="1151" spans="1:27" x14ac:dyDescent="0.2">
      <c r="A1151" s="7">
        <v>1703</v>
      </c>
      <c r="B1151" s="7" t="s">
        <v>1470</v>
      </c>
      <c r="C1151" s="7" t="s">
        <v>16</v>
      </c>
      <c r="D1151" s="18">
        <v>520608</v>
      </c>
      <c r="E1151" s="7" t="s">
        <v>17</v>
      </c>
      <c r="F1151" s="7">
        <v>748</v>
      </c>
      <c r="G1151" s="19">
        <v>1386316</v>
      </c>
      <c r="H1151" s="7" t="s">
        <v>22</v>
      </c>
      <c r="I1151" s="7" t="s">
        <v>19</v>
      </c>
      <c r="J1151" s="7" t="s">
        <v>23</v>
      </c>
      <c r="K1151" s="20">
        <v>23913.97</v>
      </c>
      <c r="L1151">
        <v>29</v>
      </c>
      <c r="M1151" s="7">
        <v>40</v>
      </c>
      <c r="N1151" s="7">
        <v>25</v>
      </c>
      <c r="O1151" s="7">
        <v>0</v>
      </c>
      <c r="P1151" s="7">
        <v>674918</v>
      </c>
      <c r="Q1151" s="7">
        <v>3256132</v>
      </c>
      <c r="R1151" s="8">
        <f>(Таблица2[[#This Row],[Кредитный рейтинг]]-MIN(F:F))/(MAX(F:F)-MIN(F:F))</f>
        <v>0.98181818181818181</v>
      </c>
      <c r="S1151">
        <f>(Таблица2[[#This Row],[Срок кредитной истории (лет)]]-MIN(L:L))/(MAX(L:L)-MIN(L:L))</f>
        <v>0.53728070175438591</v>
      </c>
      <c r="T1151" s="8">
        <f>(Таблица2[[#This Row],[Срок с последнего нарушения кредитного договора (мес.)]]-MIN(M:M))/(MAX(M:M)-MIN(M:M))</f>
        <v>0.48780487804878048</v>
      </c>
      <c r="U1151">
        <f>(Таблица2[[#This Row],[Количество кредитных карт]]-MIN(N:N))/(MAX(N:N)-MIN(N:N))</f>
        <v>0.56097560975609762</v>
      </c>
      <c r="V1151" s="37">
        <f>(Таблица2[[#This Row],[Число нарушений кредитных договоров]]-MIN(O:O))/(MAX(O:O)-MIN(O:O))</f>
        <v>0</v>
      </c>
      <c r="W1151" s="37">
        <f>((Таблица2[[#This Row],[Размер кредита]]-AVERAGE(D:D)))/STDEV(D:D)</f>
        <v>1.1214407743835721</v>
      </c>
      <c r="X1151" s="37">
        <f>((Таблица2[[#This Row],[Годовой доход]]-AVERAGE(G:G)))/STDEV(G:G)</f>
        <v>4.0239459234115788E-2</v>
      </c>
      <c r="Y1151" s="38">
        <f>(Таблица2[[#This Row],[Годовой доход]]-AVERAGE(G:G))/STDEV(G:G)</f>
        <v>4.0239459234115788E-2</v>
      </c>
      <c r="Z1151" s="38">
        <f>(Таблица2[[#This Row],[Текущий баланс кредитов]]-AVERAGE(P:P))/STDEV(P:P)</f>
        <v>1.3694755361101867</v>
      </c>
      <c r="AA1151" s="38">
        <f>(Таблица2[[#This Row],[Максимальный выданный кредит]]-AVERAGE(Q:Q))/STDEV(Q:Q)</f>
        <v>0.63686962358029153</v>
      </c>
    </row>
    <row r="1152" spans="1:27" x14ac:dyDescent="0.2">
      <c r="A1152" s="7">
        <v>1704</v>
      </c>
      <c r="B1152" s="7" t="s">
        <v>1471</v>
      </c>
      <c r="C1152" s="7" t="s">
        <v>16</v>
      </c>
      <c r="D1152" s="18">
        <v>172040</v>
      </c>
      <c r="E1152" s="7" t="s">
        <v>17</v>
      </c>
      <c r="F1152" s="7">
        <v>731</v>
      </c>
      <c r="G1152" s="19">
        <v>612902</v>
      </c>
      <c r="H1152" s="7" t="s">
        <v>42</v>
      </c>
      <c r="I1152" s="7" t="s">
        <v>25</v>
      </c>
      <c r="J1152" s="7" t="s">
        <v>23</v>
      </c>
      <c r="K1152" s="20">
        <v>11134.19</v>
      </c>
      <c r="L1152">
        <v>9.8000000000000007</v>
      </c>
      <c r="M1152" s="7">
        <v>29</v>
      </c>
      <c r="N1152" s="7">
        <v>29</v>
      </c>
      <c r="O1152" s="7">
        <v>0</v>
      </c>
      <c r="P1152" s="7">
        <v>98648</v>
      </c>
      <c r="Q1152" s="7">
        <v>562628</v>
      </c>
      <c r="R1152" s="8">
        <f>(Таблица2[[#This Row],[Кредитный рейтинг]]-MIN(F:F))/(MAX(F:F)-MIN(F:F))</f>
        <v>0.87878787878787878</v>
      </c>
      <c r="S1152">
        <f>(Таблица2[[#This Row],[Срок кредитной истории (лет)]]-MIN(L:L))/(MAX(L:L)-MIN(L:L))</f>
        <v>0.11622807017543861</v>
      </c>
      <c r="T1152" s="8">
        <f>(Таблица2[[#This Row],[Срок с последнего нарушения кредитного договора (мес.)]]-MIN(M:M))/(MAX(M:M)-MIN(M:M))</f>
        <v>0.35365853658536583</v>
      </c>
      <c r="U1152">
        <f>(Таблица2[[#This Row],[Количество кредитных карт]]-MIN(N:N))/(MAX(N:N)-MIN(N:N))</f>
        <v>0.65853658536585369</v>
      </c>
      <c r="V1152" s="37">
        <f>(Таблица2[[#This Row],[Число нарушений кредитных договоров]]-MIN(O:O))/(MAX(O:O)-MIN(O:O))</f>
        <v>0</v>
      </c>
      <c r="W1152" s="37">
        <f>((Таблица2[[#This Row],[Размер кредита]]-AVERAGE(D:D)))/STDEV(D:D)</f>
        <v>-0.74185435600231742</v>
      </c>
      <c r="X1152" s="37">
        <f>((Таблица2[[#This Row],[Годовой доход]]-AVERAGE(G:G)))/STDEV(G:G)</f>
        <v>-0.89735213630168875</v>
      </c>
      <c r="Y1152" s="38">
        <f>(Таблица2[[#This Row],[Годовой доход]]-AVERAGE(G:G))/STDEV(G:G)</f>
        <v>-0.89735213630168875</v>
      </c>
      <c r="Z1152" s="38">
        <f>(Таблица2[[#This Row],[Текущий баланс кредитов]]-AVERAGE(P:P))/STDEV(P:P)</f>
        <v>-0.59073418681475787</v>
      </c>
      <c r="AA1152" s="38">
        <f>(Таблица2[[#This Row],[Максимальный выданный кредит]]-AVERAGE(Q:Q))/STDEV(Q:Q)</f>
        <v>-3.6249170326230852E-2</v>
      </c>
    </row>
    <row r="1153" spans="1:27" x14ac:dyDescent="0.2">
      <c r="A1153" s="7">
        <v>1706</v>
      </c>
      <c r="B1153" s="7" t="s">
        <v>1472</v>
      </c>
      <c r="C1153" s="7" t="s">
        <v>34</v>
      </c>
      <c r="D1153" s="18">
        <v>215138</v>
      </c>
      <c r="E1153" s="7" t="s">
        <v>17</v>
      </c>
      <c r="F1153" s="7">
        <v>734</v>
      </c>
      <c r="G1153" s="19">
        <v>1746461</v>
      </c>
      <c r="H1153" s="7" t="s">
        <v>22</v>
      </c>
      <c r="I1153" s="7" t="s">
        <v>19</v>
      </c>
      <c r="J1153" s="7" t="s">
        <v>23</v>
      </c>
      <c r="K1153" s="20">
        <v>11424.7</v>
      </c>
      <c r="L1153">
        <v>25.8</v>
      </c>
      <c r="M1153" s="7">
        <v>25</v>
      </c>
      <c r="N1153" s="7">
        <v>8</v>
      </c>
      <c r="O1153" s="7">
        <v>0</v>
      </c>
      <c r="P1153" s="7">
        <v>324501</v>
      </c>
      <c r="Q1153" s="7">
        <v>393844</v>
      </c>
      <c r="R1153" s="8">
        <f>(Таблица2[[#This Row],[Кредитный рейтинг]]-MIN(F:F))/(MAX(F:F)-MIN(F:F))</f>
        <v>0.89696969696969697</v>
      </c>
      <c r="S1153">
        <f>(Таблица2[[#This Row],[Срок кредитной истории (лет)]]-MIN(L:L))/(MAX(L:L)-MIN(L:L))</f>
        <v>0.46710526315789475</v>
      </c>
      <c r="T1153" s="8">
        <f>(Таблица2[[#This Row],[Срок с последнего нарушения кредитного договора (мес.)]]-MIN(M:M))/(MAX(M:M)-MIN(M:M))</f>
        <v>0.3048780487804878</v>
      </c>
      <c r="U1153">
        <f>(Таблица2[[#This Row],[Количество кредитных карт]]-MIN(N:N))/(MAX(N:N)-MIN(N:N))</f>
        <v>0.14634146341463414</v>
      </c>
      <c r="V1153" s="37">
        <f>(Таблица2[[#This Row],[Число нарушений кредитных договоров]]-MIN(O:O))/(MAX(O:O)-MIN(O:O))</f>
        <v>0</v>
      </c>
      <c r="W1153" s="37">
        <f>((Таблица2[[#This Row],[Размер кредита]]-AVERAGE(D:D)))/STDEV(D:D)</f>
        <v>-0.51147091997442307</v>
      </c>
      <c r="X1153" s="37">
        <f>((Таблица2[[#This Row],[Годовой доход]]-AVERAGE(G:G)))/STDEV(G:G)</f>
        <v>0.47683476934518476</v>
      </c>
      <c r="Y1153" s="38">
        <f>(Таблица2[[#This Row],[Годовой доход]]-AVERAGE(G:G))/STDEV(G:G)</f>
        <v>0.47683476934518476</v>
      </c>
      <c r="Z1153" s="38">
        <f>(Таблица2[[#This Row],[Текущий баланс кредитов]]-AVERAGE(P:P))/STDEV(P:P)</f>
        <v>0.17751549918619222</v>
      </c>
      <c r="AA1153" s="38">
        <f>(Таблица2[[#This Row],[Максимальный выданный кредит]]-AVERAGE(Q:Q))/STDEV(Q:Q)</f>
        <v>-7.8429052929233661E-2</v>
      </c>
    </row>
    <row r="1154" spans="1:27" x14ac:dyDescent="0.2">
      <c r="A1154" s="8">
        <v>1707</v>
      </c>
      <c r="B1154" s="8" t="s">
        <v>1473</v>
      </c>
      <c r="C1154" s="8" t="s">
        <v>34</v>
      </c>
      <c r="D1154" s="21">
        <v>345664</v>
      </c>
      <c r="E1154" s="8" t="s">
        <v>28</v>
      </c>
      <c r="F1154" s="8">
        <v>719</v>
      </c>
      <c r="G1154" s="22">
        <v>1306060</v>
      </c>
      <c r="H1154" s="8" t="s">
        <v>55</v>
      </c>
      <c r="I1154" s="8" t="s">
        <v>19</v>
      </c>
      <c r="J1154" s="8" t="s">
        <v>23</v>
      </c>
      <c r="K1154" s="23">
        <v>17958.419999999998</v>
      </c>
      <c r="L1154">
        <v>21.6</v>
      </c>
      <c r="M1154" s="8"/>
      <c r="N1154" s="8">
        <v>6</v>
      </c>
      <c r="O1154" s="8">
        <v>0</v>
      </c>
      <c r="P1154" s="8">
        <v>234099</v>
      </c>
      <c r="Q1154" s="8">
        <v>311212</v>
      </c>
      <c r="R1154" s="8">
        <f>(Таблица2[[#This Row],[Кредитный рейтинг]]-MIN(F:F))/(MAX(F:F)-MIN(F:F))</f>
        <v>0.80606060606060603</v>
      </c>
      <c r="S1154">
        <f>(Таблица2[[#This Row],[Срок кредитной истории (лет)]]-MIN(L:L))/(MAX(L:L)-MIN(L:L))</f>
        <v>0.375</v>
      </c>
      <c r="T1154" s="8">
        <f>(Таблица2[[#This Row],[Срок с последнего нарушения кредитного договора (мес.)]]-MIN(M:M))/(MAX(M:M)-MIN(M:M))</f>
        <v>0</v>
      </c>
      <c r="U1154">
        <f>(Таблица2[[#This Row],[Количество кредитных карт]]-MIN(N:N))/(MAX(N:N)-MIN(N:N))</f>
        <v>9.7560975609756101E-2</v>
      </c>
      <c r="V1154" s="37">
        <f>(Таблица2[[#This Row],[Число нарушений кредитных договоров]]-MIN(O:O))/(MAX(O:O)-MIN(O:O))</f>
        <v>0</v>
      </c>
      <c r="W1154" s="37">
        <f>((Таблица2[[#This Row],[Размер кредита]]-AVERAGE(D:D)))/STDEV(D:D)</f>
        <v>0.18626513206922013</v>
      </c>
      <c r="X1154" s="37">
        <f>((Таблица2[[#This Row],[Годовой доход]]-AVERAGE(G:G)))/STDEV(G:G)</f>
        <v>-5.7053001325586418E-2</v>
      </c>
      <c r="Y1154" s="38">
        <f>(Таблица2[[#This Row],[Годовой доход]]-AVERAGE(G:G))/STDEV(G:G)</f>
        <v>-5.7053001325586418E-2</v>
      </c>
      <c r="Z1154" s="38">
        <f>(Таблица2[[#This Row],[Текущий баланс кредитов]]-AVERAGE(P:P))/STDEV(P:P)</f>
        <v>-0.12999118929639553</v>
      </c>
      <c r="AA1154" s="38">
        <f>(Таблица2[[#This Row],[Максимальный выданный кредит]]-AVERAGE(Q:Q))/STDEV(Q:Q)</f>
        <v>-9.9079162295354434E-2</v>
      </c>
    </row>
    <row r="1155" spans="1:27" x14ac:dyDescent="0.2">
      <c r="A1155" s="7">
        <v>1708</v>
      </c>
      <c r="B1155" s="7" t="s">
        <v>1474</v>
      </c>
      <c r="C1155" s="7" t="s">
        <v>16</v>
      </c>
      <c r="D1155" s="18">
        <v>37752</v>
      </c>
      <c r="E1155" s="7" t="s">
        <v>17</v>
      </c>
      <c r="F1155" s="7">
        <v>715</v>
      </c>
      <c r="G1155" s="19">
        <v>767372</v>
      </c>
      <c r="H1155" s="7" t="s">
        <v>42</v>
      </c>
      <c r="I1155" s="7" t="s">
        <v>32</v>
      </c>
      <c r="J1155" s="7" t="s">
        <v>78</v>
      </c>
      <c r="K1155" s="20">
        <v>11446.74</v>
      </c>
      <c r="L1155">
        <v>14.2</v>
      </c>
      <c r="M1155" s="7">
        <v>9</v>
      </c>
      <c r="N1155" s="7">
        <v>5</v>
      </c>
      <c r="O1155" s="7">
        <v>0</v>
      </c>
      <c r="P1155" s="7">
        <v>703</v>
      </c>
      <c r="Q1155" s="7">
        <v>205480</v>
      </c>
      <c r="R1155" s="8">
        <f>(Таблица2[[#This Row],[Кредитный рейтинг]]-MIN(F:F))/(MAX(F:F)-MIN(F:F))</f>
        <v>0.78181818181818186</v>
      </c>
      <c r="S1155">
        <f>(Таблица2[[#This Row],[Срок кредитной истории (лет)]]-MIN(L:L))/(MAX(L:L)-MIN(L:L))</f>
        <v>0.212719298245614</v>
      </c>
      <c r="T1155" s="8">
        <f>(Таблица2[[#This Row],[Срок с последнего нарушения кредитного договора (мес.)]]-MIN(M:M))/(MAX(M:M)-MIN(M:M))</f>
        <v>0.10975609756097561</v>
      </c>
      <c r="U1155">
        <f>(Таблица2[[#This Row],[Количество кредитных карт]]-MIN(N:N))/(MAX(N:N)-MIN(N:N))</f>
        <v>7.3170731707317069E-2</v>
      </c>
      <c r="V1155" s="37">
        <f>(Таблица2[[#This Row],[Число нарушений кредитных договоров]]-MIN(O:O))/(MAX(O:O)-MIN(O:O))</f>
        <v>0</v>
      </c>
      <c r="W1155" s="37">
        <f>((Таблица2[[#This Row],[Размер кредита]]-AVERAGE(D:D)))/STDEV(D:D)</f>
        <v>-1.459700447637982</v>
      </c>
      <c r="X1155" s="37">
        <f>((Таблица2[[#This Row],[Годовой доход]]-AVERAGE(G:G)))/STDEV(G:G)</f>
        <v>-0.71009178962783004</v>
      </c>
      <c r="Y1155" s="38">
        <f>(Таблица2[[#This Row],[Годовой доход]]-AVERAGE(G:G))/STDEV(G:G)</f>
        <v>-0.71009178962783004</v>
      </c>
      <c r="Z1155" s="38">
        <f>(Таблица2[[#This Row],[Текущий баланс кредитов]]-AVERAGE(P:P))/STDEV(P:P)</f>
        <v>-0.92389874737123956</v>
      </c>
      <c r="AA1155" s="38">
        <f>(Таблица2[[#This Row],[Максимальный выданный кредит]]-AVERAGE(Q:Q))/STDEV(Q:Q)</f>
        <v>-0.12550206581334603</v>
      </c>
    </row>
    <row r="1156" spans="1:27" x14ac:dyDescent="0.2">
      <c r="A1156" s="8">
        <v>1709</v>
      </c>
      <c r="B1156" s="8" t="s">
        <v>1475</v>
      </c>
      <c r="C1156" s="8" t="s">
        <v>34</v>
      </c>
      <c r="D1156" s="21">
        <v>156266</v>
      </c>
      <c r="E1156" s="8" t="s">
        <v>17</v>
      </c>
      <c r="F1156" s="8">
        <v>737</v>
      </c>
      <c r="G1156" s="22">
        <v>965998</v>
      </c>
      <c r="H1156" s="8" t="s">
        <v>53</v>
      </c>
      <c r="I1156" s="8" t="s">
        <v>19</v>
      </c>
      <c r="J1156" s="8" t="s">
        <v>23</v>
      </c>
      <c r="K1156" s="23">
        <v>21734.86</v>
      </c>
      <c r="L1156">
        <v>15</v>
      </c>
      <c r="M1156" s="8"/>
      <c r="N1156" s="8">
        <v>9</v>
      </c>
      <c r="O1156" s="8">
        <v>0</v>
      </c>
      <c r="P1156" s="8">
        <v>156503</v>
      </c>
      <c r="Q1156" s="8">
        <v>495154</v>
      </c>
      <c r="R1156" s="8">
        <f>(Таблица2[[#This Row],[Кредитный рейтинг]]-MIN(F:F))/(MAX(F:F)-MIN(F:F))</f>
        <v>0.91515151515151516</v>
      </c>
      <c r="S1156">
        <f>(Таблица2[[#This Row],[Срок кредитной истории (лет)]]-MIN(L:L))/(MAX(L:L)-MIN(L:L))</f>
        <v>0.23026315789473684</v>
      </c>
      <c r="T1156" s="8">
        <f>(Таблица2[[#This Row],[Срок с последнего нарушения кредитного договора (мес.)]]-MIN(M:M))/(MAX(M:M)-MIN(M:M))</f>
        <v>0</v>
      </c>
      <c r="U1156">
        <f>(Таблица2[[#This Row],[Количество кредитных карт]]-MIN(N:N))/(MAX(N:N)-MIN(N:N))</f>
        <v>0.17073170731707318</v>
      </c>
      <c r="V1156" s="37">
        <f>(Таблица2[[#This Row],[Число нарушений кредитных договоров]]-MIN(O:O))/(MAX(O:O)-MIN(O:O))</f>
        <v>0</v>
      </c>
      <c r="W1156" s="37">
        <f>((Таблица2[[#This Row],[Размер кредита]]-AVERAGE(D:D)))/STDEV(D:D)</f>
        <v>-0.826175399203951</v>
      </c>
      <c r="X1156" s="37">
        <f>((Таблица2[[#This Row],[Годовой доход]]-AVERAGE(G:G)))/STDEV(G:G)</f>
        <v>-0.46930216304375644</v>
      </c>
      <c r="Y1156" s="38">
        <f>(Таблица2[[#This Row],[Годовой доход]]-AVERAGE(G:G))/STDEV(G:G)</f>
        <v>-0.46930216304375644</v>
      </c>
      <c r="Z1156" s="38">
        <f>(Таблица2[[#This Row],[Текущий баланс кредитов]]-AVERAGE(P:P))/STDEV(P:P)</f>
        <v>-0.39393766171398448</v>
      </c>
      <c r="AA1156" s="38">
        <f>(Таблица2[[#This Row],[Максимальный выданный кредит]]-AVERAGE(Q:Q))/STDEV(Q:Q)</f>
        <v>-5.3111227148885914E-2</v>
      </c>
    </row>
    <row r="1157" spans="1:27" x14ac:dyDescent="0.2">
      <c r="A1157" s="7">
        <v>1710</v>
      </c>
      <c r="B1157" s="7" t="s">
        <v>1476</v>
      </c>
      <c r="C1157" s="7" t="s">
        <v>16</v>
      </c>
      <c r="D1157" s="18">
        <v>197714</v>
      </c>
      <c r="E1157" s="7" t="s">
        <v>28</v>
      </c>
      <c r="F1157" s="7">
        <v>746</v>
      </c>
      <c r="G1157" s="19">
        <v>1081480</v>
      </c>
      <c r="H1157" s="7" t="s">
        <v>22</v>
      </c>
      <c r="I1157" s="7" t="s">
        <v>19</v>
      </c>
      <c r="J1157" s="7" t="s">
        <v>78</v>
      </c>
      <c r="K1157" s="20">
        <v>7209.93</v>
      </c>
      <c r="L1157">
        <v>20.5</v>
      </c>
      <c r="M1157" s="7"/>
      <c r="N1157" s="7">
        <v>14</v>
      </c>
      <c r="O1157" s="7">
        <v>0</v>
      </c>
      <c r="P1157" s="7">
        <v>101479</v>
      </c>
      <c r="Q1157" s="7">
        <v>1129722</v>
      </c>
      <c r="R1157" s="8">
        <f>(Таблица2[[#This Row],[Кредитный рейтинг]]-MIN(F:F))/(MAX(F:F)-MIN(F:F))</f>
        <v>0.96969696969696972</v>
      </c>
      <c r="S1157">
        <f>(Таблица2[[#This Row],[Срок кредитной истории (лет)]]-MIN(L:L))/(MAX(L:L)-MIN(L:L))</f>
        <v>0.35087719298245612</v>
      </c>
      <c r="T1157" s="8">
        <f>(Таблица2[[#This Row],[Срок с последнего нарушения кредитного договора (мес.)]]-MIN(M:M))/(MAX(M:M)-MIN(M:M))</f>
        <v>0</v>
      </c>
      <c r="U1157">
        <f>(Таблица2[[#This Row],[Количество кредитных карт]]-MIN(N:N))/(MAX(N:N)-MIN(N:N))</f>
        <v>0.29268292682926828</v>
      </c>
      <c r="V1157" s="37">
        <f>(Таблица2[[#This Row],[Число нарушений кредитных договоров]]-MIN(O:O))/(MAX(O:O)-MIN(O:O))</f>
        <v>0</v>
      </c>
      <c r="W1157" s="37">
        <f>((Таблица2[[#This Row],[Размер кредита]]-AVERAGE(D:D)))/STDEV(D:D)</f>
        <v>-0.60461215597957485</v>
      </c>
      <c r="X1157" s="37">
        <f>((Таблица2[[#This Row],[Годовой доход]]-AVERAGE(G:G)))/STDEV(G:G)</f>
        <v>-0.32930605147134401</v>
      </c>
      <c r="Y1157" s="38">
        <f>(Таблица2[[#This Row],[Годовой доход]]-AVERAGE(G:G))/STDEV(G:G)</f>
        <v>-0.32930605147134401</v>
      </c>
      <c r="Z1157" s="38">
        <f>(Таблица2[[#This Row],[Текущий баланс кредитов]]-AVERAGE(P:P))/STDEV(P:P)</f>
        <v>-0.58110440611196135</v>
      </c>
      <c r="AA1157" s="38">
        <f>(Таблица2[[#This Row],[Максимальный выданный кредит]]-AVERAGE(Q:Q))/STDEV(Q:Q)</f>
        <v>0.10547017715260172</v>
      </c>
    </row>
    <row r="1158" spans="1:27" x14ac:dyDescent="0.2">
      <c r="A1158" s="8">
        <v>1714</v>
      </c>
      <c r="B1158" s="8" t="s">
        <v>1477</v>
      </c>
      <c r="C1158" s="8" t="s">
        <v>34</v>
      </c>
      <c r="D1158" s="21">
        <v>549890</v>
      </c>
      <c r="E1158" s="8" t="s">
        <v>17</v>
      </c>
      <c r="F1158" s="8">
        <v>713</v>
      </c>
      <c r="G1158" s="22">
        <v>1082791</v>
      </c>
      <c r="H1158" s="8" t="s">
        <v>37</v>
      </c>
      <c r="I1158" s="8" t="s">
        <v>32</v>
      </c>
      <c r="J1158" s="8" t="s">
        <v>23</v>
      </c>
      <c r="K1158" s="23">
        <v>18226.89</v>
      </c>
      <c r="L1158">
        <v>32.4</v>
      </c>
      <c r="M1158" s="8">
        <v>5</v>
      </c>
      <c r="N1158" s="8">
        <v>13</v>
      </c>
      <c r="O1158" s="8">
        <v>1</v>
      </c>
      <c r="P1158" s="8">
        <v>173831</v>
      </c>
      <c r="Q1158" s="8">
        <v>575102</v>
      </c>
      <c r="R1158" s="8">
        <f>(Таблица2[[#This Row],[Кредитный рейтинг]]-MIN(F:F))/(MAX(F:F)-MIN(F:F))</f>
        <v>0.76969696969696966</v>
      </c>
      <c r="S1158">
        <f>(Таблица2[[#This Row],[Срок кредитной истории (лет)]]-MIN(L:L))/(MAX(L:L)-MIN(L:L))</f>
        <v>0.61184210526315785</v>
      </c>
      <c r="T1158" s="8">
        <f>(Таблица2[[#This Row],[Срок с последнего нарушения кредитного договора (мес.)]]-MIN(M:M))/(MAX(M:M)-MIN(M:M))</f>
        <v>6.097560975609756E-2</v>
      </c>
      <c r="U1158">
        <f>(Таблица2[[#This Row],[Количество кредитных карт]]-MIN(N:N))/(MAX(N:N)-MIN(N:N))</f>
        <v>0.26829268292682928</v>
      </c>
      <c r="V1158" s="37">
        <f>(Таблица2[[#This Row],[Число нарушений кредитных договоров]]-MIN(O:O))/(MAX(O:O)-MIN(O:O))</f>
        <v>0.14285714285714285</v>
      </c>
      <c r="W1158" s="37">
        <f>((Таблица2[[#This Row],[Размер кредита]]-AVERAGE(D:D)))/STDEV(D:D)</f>
        <v>1.2779697960033412</v>
      </c>
      <c r="X1158" s="37">
        <f>((Таблица2[[#This Row],[Годовой доход]]-AVERAGE(G:G)))/STDEV(G:G)</f>
        <v>-0.32771675701617842</v>
      </c>
      <c r="Y1158" s="38">
        <f>(Таблица2[[#This Row],[Годовой доход]]-AVERAGE(G:G))/STDEV(G:G)</f>
        <v>-0.32771675701617842</v>
      </c>
      <c r="Z1158" s="38">
        <f>(Таблица2[[#This Row],[Текущий баланс кредитов]]-AVERAGE(P:P))/STDEV(P:P)</f>
        <v>-0.33499564828478734</v>
      </c>
      <c r="AA1158" s="38">
        <f>(Таблица2[[#This Row],[Максимальный выданный кредит]]-AVERAGE(Q:Q))/STDEV(Q:Q)</f>
        <v>-3.3131861484220607E-2</v>
      </c>
    </row>
    <row r="1159" spans="1:27" x14ac:dyDescent="0.2">
      <c r="A1159" s="7">
        <v>1715</v>
      </c>
      <c r="B1159" s="7" t="s">
        <v>1478</v>
      </c>
      <c r="C1159" s="7" t="s">
        <v>16</v>
      </c>
      <c r="D1159" s="18">
        <v>257950</v>
      </c>
      <c r="E1159" s="7" t="s">
        <v>28</v>
      </c>
      <c r="F1159" s="7">
        <v>730</v>
      </c>
      <c r="G1159" s="19">
        <v>851466</v>
      </c>
      <c r="H1159" s="7" t="s">
        <v>29</v>
      </c>
      <c r="I1159" s="7" t="s">
        <v>32</v>
      </c>
      <c r="J1159" s="7" t="s">
        <v>23</v>
      </c>
      <c r="K1159" s="20">
        <v>19299.63</v>
      </c>
      <c r="L1159">
        <v>8.1999999999999993</v>
      </c>
      <c r="M1159" s="7"/>
      <c r="N1159" s="7">
        <v>7</v>
      </c>
      <c r="O1159" s="7">
        <v>0</v>
      </c>
      <c r="P1159" s="7">
        <v>144438</v>
      </c>
      <c r="Q1159" s="7">
        <v>268884</v>
      </c>
      <c r="R1159" s="8">
        <f>(Таблица2[[#This Row],[Кредитный рейтинг]]-MIN(F:F))/(MAX(F:F)-MIN(F:F))</f>
        <v>0.87272727272727268</v>
      </c>
      <c r="S1159">
        <f>(Таблица2[[#This Row],[Срок кредитной истории (лет)]]-MIN(L:L))/(MAX(L:L)-MIN(L:L))</f>
        <v>8.1140350877192971E-2</v>
      </c>
      <c r="T1159" s="8">
        <f>(Таблица2[[#This Row],[Срок с последнего нарушения кредитного договора (мес.)]]-MIN(M:M))/(MAX(M:M)-MIN(M:M))</f>
        <v>0</v>
      </c>
      <c r="U1159">
        <f>(Таблица2[[#This Row],[Количество кредитных карт]]-MIN(N:N))/(MAX(N:N)-MIN(N:N))</f>
        <v>0.12195121951219512</v>
      </c>
      <c r="V1159" s="37">
        <f>(Таблица2[[#This Row],[Число нарушений кредитных договоров]]-MIN(O:O))/(MAX(O:O)-MIN(O:O))</f>
        <v>0</v>
      </c>
      <c r="W1159" s="37">
        <f>((Таблица2[[#This Row],[Размер кредита]]-AVERAGE(D:D)))/STDEV(D:D)</f>
        <v>-0.28261631736580523</v>
      </c>
      <c r="X1159" s="37">
        <f>((Таблица2[[#This Row],[Годовой доход]]-AVERAGE(G:G)))/STDEV(G:G)</f>
        <v>-0.60814661196749809</v>
      </c>
      <c r="Y1159" s="38">
        <f>(Таблица2[[#This Row],[Годовой доход]]-AVERAGE(G:G))/STDEV(G:G)</f>
        <v>-0.60814661196749809</v>
      </c>
      <c r="Z1159" s="38">
        <f>(Таблица2[[#This Row],[Текущий баланс кредитов]]-AVERAGE(P:P))/STDEV(P:P)</f>
        <v>-0.43497733115207682</v>
      </c>
      <c r="AA1159" s="38">
        <f>(Таблица2[[#This Row],[Максимальный выданный кредит]]-AVERAGE(Q:Q))/STDEV(Q:Q)</f>
        <v>-0.10965712034125868</v>
      </c>
    </row>
    <row r="1160" spans="1:27" x14ac:dyDescent="0.2">
      <c r="A1160" s="8">
        <v>1716</v>
      </c>
      <c r="B1160" s="8" t="s">
        <v>1479</v>
      </c>
      <c r="C1160" s="8" t="s">
        <v>16</v>
      </c>
      <c r="D1160" s="21">
        <v>171820</v>
      </c>
      <c r="E1160" s="8" t="s">
        <v>17</v>
      </c>
      <c r="F1160" s="8">
        <v>719</v>
      </c>
      <c r="G1160" s="22">
        <v>649249</v>
      </c>
      <c r="H1160" s="8" t="s">
        <v>79</v>
      </c>
      <c r="I1160" s="8" t="s">
        <v>32</v>
      </c>
      <c r="J1160" s="8" t="s">
        <v>23</v>
      </c>
      <c r="K1160" s="23">
        <v>3468.07</v>
      </c>
      <c r="L1160">
        <v>20.5</v>
      </c>
      <c r="M1160" s="8"/>
      <c r="N1160" s="8">
        <v>3</v>
      </c>
      <c r="O1160" s="8">
        <v>0</v>
      </c>
      <c r="P1160" s="8">
        <v>97755</v>
      </c>
      <c r="Q1160" s="8">
        <v>118162</v>
      </c>
      <c r="R1160" s="8">
        <f>(Таблица2[[#This Row],[Кредитный рейтинг]]-MIN(F:F))/(MAX(F:F)-MIN(F:F))</f>
        <v>0.80606060606060603</v>
      </c>
      <c r="S1160">
        <f>(Таблица2[[#This Row],[Срок кредитной истории (лет)]]-MIN(L:L))/(MAX(L:L)-MIN(L:L))</f>
        <v>0.35087719298245612</v>
      </c>
      <c r="T1160" s="8">
        <f>(Таблица2[[#This Row],[Срок с последнего нарушения кредитного договора (мес.)]]-MIN(M:M))/(MAX(M:M)-MIN(M:M))</f>
        <v>0</v>
      </c>
      <c r="U1160">
        <f>(Таблица2[[#This Row],[Количество кредитных карт]]-MIN(N:N))/(MAX(N:N)-MIN(N:N))</f>
        <v>2.4390243902439025E-2</v>
      </c>
      <c r="V1160" s="37">
        <f>(Таблица2[[#This Row],[Число нарушений кредитных договоров]]-MIN(O:O))/(MAX(O:O)-MIN(O:O))</f>
        <v>0</v>
      </c>
      <c r="W1160" s="37">
        <f>((Таблица2[[#This Row],[Размер кредита]]-AVERAGE(D:D)))/STDEV(D:D)</f>
        <v>-0.74303038170945312</v>
      </c>
      <c r="X1160" s="37">
        <f>((Таблица2[[#This Row],[Годовой доход]]-AVERAGE(G:G)))/STDEV(G:G)</f>
        <v>-0.85328952336354702</v>
      </c>
      <c r="Y1160" s="38">
        <f>(Таблица2[[#This Row],[Годовой доход]]-AVERAGE(G:G))/STDEV(G:G)</f>
        <v>-0.85328952336354702</v>
      </c>
      <c r="Z1160" s="38">
        <f>(Таблица2[[#This Row],[Текущий баланс кредитов]]-AVERAGE(P:P))/STDEV(P:P)</f>
        <v>-0.59377176864718362</v>
      </c>
      <c r="AA1160" s="38">
        <f>(Таблица2[[#This Row],[Максимальный выданный кредит]]-AVERAGE(Q:Q))/STDEV(Q:Q)</f>
        <v>-0.14732322770741774</v>
      </c>
    </row>
    <row r="1161" spans="1:27" x14ac:dyDescent="0.2">
      <c r="A1161" s="8">
        <v>1717</v>
      </c>
      <c r="B1161" s="8" t="s">
        <v>1480</v>
      </c>
      <c r="C1161" s="8" t="s">
        <v>34</v>
      </c>
      <c r="D1161" s="21">
        <v>321794</v>
      </c>
      <c r="E1161" s="8" t="s">
        <v>28</v>
      </c>
      <c r="F1161" s="8">
        <v>720</v>
      </c>
      <c r="G1161" s="22">
        <v>741076</v>
      </c>
      <c r="H1161" s="8" t="s">
        <v>29</v>
      </c>
      <c r="I1161" s="8" t="s">
        <v>25</v>
      </c>
      <c r="J1161" s="8" t="s">
        <v>23</v>
      </c>
      <c r="K1161" s="23">
        <v>12536.58</v>
      </c>
      <c r="L1161">
        <v>30.6</v>
      </c>
      <c r="M1161" s="8"/>
      <c r="N1161" s="8">
        <v>7</v>
      </c>
      <c r="O1161" s="8">
        <v>1</v>
      </c>
      <c r="P1161" s="8">
        <v>226423</v>
      </c>
      <c r="Q1161" s="8">
        <v>306636</v>
      </c>
      <c r="R1161" s="8">
        <f>(Таблица2[[#This Row],[Кредитный рейтинг]]-MIN(F:F))/(MAX(F:F)-MIN(F:F))</f>
        <v>0.81212121212121213</v>
      </c>
      <c r="S1161">
        <f>(Таблица2[[#This Row],[Срок кредитной истории (лет)]]-MIN(L:L))/(MAX(L:L)-MIN(L:L))</f>
        <v>0.57236842105263164</v>
      </c>
      <c r="T1161" s="8">
        <f>(Таблица2[[#This Row],[Срок с последнего нарушения кредитного договора (мес.)]]-MIN(M:M))/(MAX(M:M)-MIN(M:M))</f>
        <v>0</v>
      </c>
      <c r="U1161">
        <f>(Таблица2[[#This Row],[Количество кредитных карт]]-MIN(N:N))/(MAX(N:N)-MIN(N:N))</f>
        <v>0.12195121951219512</v>
      </c>
      <c r="V1161" s="37">
        <f>(Таблица2[[#This Row],[Число нарушений кредитных договоров]]-MIN(O:O))/(MAX(O:O)-MIN(O:O))</f>
        <v>0.14285714285714285</v>
      </c>
      <c r="W1161" s="37">
        <f>((Таблица2[[#This Row],[Размер кредита]]-AVERAGE(D:D)))/STDEV(D:D)</f>
        <v>5.8666342844990761E-2</v>
      </c>
      <c r="X1161" s="37">
        <f>((Таблица2[[#This Row],[Годовой доход]]-AVERAGE(G:G)))/STDEV(G:G)</f>
        <v>-0.74196981174303545</v>
      </c>
      <c r="Y1161" s="38">
        <f>(Таблица2[[#This Row],[Годовой доход]]-AVERAGE(G:G))/STDEV(G:G)</f>
        <v>-0.74196981174303545</v>
      </c>
      <c r="Z1161" s="38">
        <f>(Таблица2[[#This Row],[Текущий баланс кредитов]]-AVERAGE(P:P))/STDEV(P:P)</f>
        <v>-0.1561014671751188</v>
      </c>
      <c r="AA1161" s="38">
        <f>(Таблица2[[#This Row],[Максимальный выданный кредит]]-AVERAGE(Q:Q))/STDEV(Q:Q)</f>
        <v>-0.10022272532734408</v>
      </c>
    </row>
    <row r="1162" spans="1:27" x14ac:dyDescent="0.2">
      <c r="A1162" s="8">
        <v>1718</v>
      </c>
      <c r="B1162" s="8" t="s">
        <v>1481</v>
      </c>
      <c r="C1162" s="8" t="s">
        <v>16</v>
      </c>
      <c r="D1162" s="21">
        <v>154506</v>
      </c>
      <c r="E1162" s="8" t="s">
        <v>17</v>
      </c>
      <c r="F1162" s="8">
        <v>718</v>
      </c>
      <c r="G1162" s="22">
        <v>732963</v>
      </c>
      <c r="H1162" s="8" t="s">
        <v>37</v>
      </c>
      <c r="I1162" s="8" t="s">
        <v>25</v>
      </c>
      <c r="J1162" s="8" t="s">
        <v>23</v>
      </c>
      <c r="K1162" s="23">
        <v>5094.09</v>
      </c>
      <c r="L1162">
        <v>10</v>
      </c>
      <c r="M1162" s="8"/>
      <c r="N1162" s="8">
        <v>8</v>
      </c>
      <c r="O1162" s="8">
        <v>0</v>
      </c>
      <c r="P1162" s="8">
        <v>68628</v>
      </c>
      <c r="Q1162" s="8">
        <v>309210</v>
      </c>
      <c r="R1162" s="8">
        <f>(Таблица2[[#This Row],[Кредитный рейтинг]]-MIN(F:F))/(MAX(F:F)-MIN(F:F))</f>
        <v>0.8</v>
      </c>
      <c r="S1162">
        <f>(Таблица2[[#This Row],[Срок кредитной истории (лет)]]-MIN(L:L))/(MAX(L:L)-MIN(L:L))</f>
        <v>0.1206140350877193</v>
      </c>
      <c r="T1162" s="8">
        <f>(Таблица2[[#This Row],[Срок с последнего нарушения кредитного договора (мес.)]]-MIN(M:M))/(MAX(M:M)-MIN(M:M))</f>
        <v>0</v>
      </c>
      <c r="U1162">
        <f>(Таблица2[[#This Row],[Количество кредитных карт]]-MIN(N:N))/(MAX(N:N)-MIN(N:N))</f>
        <v>0.14634146341463414</v>
      </c>
      <c r="V1162" s="37">
        <f>(Таблица2[[#This Row],[Число нарушений кредитных договоров]]-MIN(O:O))/(MAX(O:O)-MIN(O:O))</f>
        <v>0</v>
      </c>
      <c r="W1162" s="37">
        <f>((Таблица2[[#This Row],[Размер кредита]]-AVERAGE(D:D)))/STDEV(D:D)</f>
        <v>-0.835583604861037</v>
      </c>
      <c r="X1162" s="37">
        <f>((Таблица2[[#This Row],[Годовой доход]]-AVERAGE(G:G)))/STDEV(G:G)</f>
        <v>-0.75180501076268347</v>
      </c>
      <c r="Y1162" s="38">
        <f>(Таблица2[[#This Row],[Годовой доход]]-AVERAGE(G:G))/STDEV(G:G)</f>
        <v>-0.75180501076268347</v>
      </c>
      <c r="Z1162" s="38">
        <f>(Таблица2[[#This Row],[Текущий баланс кредитов]]-AVERAGE(P:P))/STDEV(P:P)</f>
        <v>-0.69284863990481427</v>
      </c>
      <c r="AA1162" s="38">
        <f>(Таблица2[[#This Row],[Максимальный выданный кредит]]-AVERAGE(Q:Q))/STDEV(Q:Q)</f>
        <v>-9.9579471121849908E-2</v>
      </c>
    </row>
    <row r="1163" spans="1:27" x14ac:dyDescent="0.2">
      <c r="A1163" s="7">
        <v>1720</v>
      </c>
      <c r="B1163" s="7" t="s">
        <v>1482</v>
      </c>
      <c r="C1163" s="7" t="s">
        <v>16</v>
      </c>
      <c r="D1163" s="18">
        <v>404404</v>
      </c>
      <c r="E1163" s="7" t="s">
        <v>17</v>
      </c>
      <c r="F1163" s="7">
        <v>748</v>
      </c>
      <c r="G1163" s="19">
        <v>2522364</v>
      </c>
      <c r="H1163" s="7" t="s">
        <v>53</v>
      </c>
      <c r="I1163" s="7" t="s">
        <v>19</v>
      </c>
      <c r="J1163" s="7" t="s">
        <v>23</v>
      </c>
      <c r="K1163" s="20">
        <v>6852.54</v>
      </c>
      <c r="L1163">
        <v>24.9</v>
      </c>
      <c r="M1163" s="7"/>
      <c r="N1163" s="7">
        <v>6</v>
      </c>
      <c r="O1163" s="7">
        <v>0</v>
      </c>
      <c r="P1163" s="7">
        <v>270370</v>
      </c>
      <c r="Q1163" s="7">
        <v>692648</v>
      </c>
      <c r="R1163" s="8">
        <f>(Таблица2[[#This Row],[Кредитный рейтинг]]-MIN(F:F))/(MAX(F:F)-MIN(F:F))</f>
        <v>0.98181818181818181</v>
      </c>
      <c r="S1163">
        <f>(Таблица2[[#This Row],[Срок кредитной истории (лет)]]-MIN(L:L))/(MAX(L:L)-MIN(L:L))</f>
        <v>0.44736842105263153</v>
      </c>
      <c r="T1163" s="8">
        <f>(Таблица2[[#This Row],[Срок с последнего нарушения кредитного договора (мес.)]]-MIN(M:M))/(MAX(M:M)-MIN(M:M))</f>
        <v>0</v>
      </c>
      <c r="U1163">
        <f>(Таблица2[[#This Row],[Количество кредитных карт]]-MIN(N:N))/(MAX(N:N)-MIN(N:N))</f>
        <v>9.7560975609756101E-2</v>
      </c>
      <c r="V1163" s="37">
        <f>(Таблица2[[#This Row],[Число нарушений кредитных договоров]]-MIN(O:O))/(MAX(O:O)-MIN(O:O))</f>
        <v>0</v>
      </c>
      <c r="W1163" s="37">
        <f>((Таблица2[[#This Row],[Размер кредита]]-AVERAGE(D:D)))/STDEV(D:D)</f>
        <v>0.50026399587446657</v>
      </c>
      <c r="X1163" s="37">
        <f>((Таблица2[[#This Row],[Годовой доход]]-AVERAGE(G:G)))/STDEV(G:G)</f>
        <v>1.4174437210205066</v>
      </c>
      <c r="Y1163" s="38">
        <f>(Таблица2[[#This Row],[Годовой доход]]-AVERAGE(G:G))/STDEV(G:G)</f>
        <v>1.4174437210205066</v>
      </c>
      <c r="Z1163" s="38">
        <f>(Таблица2[[#This Row],[Текущий баланс кредитов]]-AVERAGE(P:P))/STDEV(P:P)</f>
        <v>-6.6136633793589502E-3</v>
      </c>
      <c r="AA1163" s="38">
        <f>(Таблица2[[#This Row],[Максимальный выданный кредит]]-AVERAGE(Q:Q))/STDEV(Q:Q)</f>
        <v>-3.7565860999865049E-3</v>
      </c>
    </row>
    <row r="1164" spans="1:27" x14ac:dyDescent="0.2">
      <c r="A1164" s="8">
        <v>1721</v>
      </c>
      <c r="B1164" s="8" t="s">
        <v>1483</v>
      </c>
      <c r="C1164" s="8" t="s">
        <v>34</v>
      </c>
      <c r="D1164" s="21">
        <v>22198</v>
      </c>
      <c r="E1164" s="8" t="s">
        <v>17</v>
      </c>
      <c r="F1164" s="8">
        <v>747</v>
      </c>
      <c r="G1164" s="22">
        <v>1437407</v>
      </c>
      <c r="H1164" s="8" t="s">
        <v>37</v>
      </c>
      <c r="I1164" s="8" t="s">
        <v>32</v>
      </c>
      <c r="J1164" s="8" t="s">
        <v>1699</v>
      </c>
      <c r="K1164" s="23">
        <v>2898.83</v>
      </c>
      <c r="L1164">
        <v>23</v>
      </c>
      <c r="M1164" s="8"/>
      <c r="N1164" s="8">
        <v>4</v>
      </c>
      <c r="O1164" s="8">
        <v>0</v>
      </c>
      <c r="P1164" s="8">
        <v>109212</v>
      </c>
      <c r="Q1164" s="8">
        <v>239030</v>
      </c>
      <c r="R1164" s="8">
        <f>(Таблица2[[#This Row],[Кредитный рейтинг]]-MIN(F:F))/(MAX(F:F)-MIN(F:F))</f>
        <v>0.97575757575757571</v>
      </c>
      <c r="S1164">
        <f>(Таблица2[[#This Row],[Срок кредитной истории (лет)]]-MIN(L:L))/(MAX(L:L)-MIN(L:L))</f>
        <v>0.4057017543859649</v>
      </c>
      <c r="T1164" s="8">
        <f>(Таблица2[[#This Row],[Срок с последнего нарушения кредитного договора (мес.)]]-MIN(M:M))/(MAX(M:M)-MIN(M:M))</f>
        <v>0</v>
      </c>
      <c r="U1164">
        <f>(Таблица2[[#This Row],[Количество кредитных карт]]-MIN(N:N))/(MAX(N:N)-MIN(N:N))</f>
        <v>4.878048780487805E-2</v>
      </c>
      <c r="V1164" s="37">
        <f>(Таблица2[[#This Row],[Число нарушений кредитных договоров]]-MIN(O:O))/(MAX(O:O)-MIN(O:O))</f>
        <v>0</v>
      </c>
      <c r="W1164" s="37">
        <f>((Таблица2[[#This Row],[Размер кредита]]-AVERAGE(D:D)))/STDEV(D:D)</f>
        <v>-1.5428454651324799</v>
      </c>
      <c r="X1164" s="37">
        <f>((Таблица2[[#This Row],[Годовой доход]]-AVERAGE(G:G)))/STDEV(G:G)</f>
        <v>0.10217587647962698</v>
      </c>
      <c r="Y1164" s="38">
        <f>(Таблица2[[#This Row],[Годовой доход]]-AVERAGE(G:G))/STDEV(G:G)</f>
        <v>0.10217587647962698</v>
      </c>
      <c r="Z1164" s="38">
        <f>(Таблица2[[#This Row],[Текущий баланс кредитов]]-AVERAGE(P:P))/STDEV(P:P)</f>
        <v>-0.55480024003116835</v>
      </c>
      <c r="AA1164" s="38">
        <f>(Таблица2[[#This Row],[Максимальный выданный кредит]]-AVERAGE(Q:Q))/STDEV(Q:Q)</f>
        <v>-0.1171177695451527</v>
      </c>
    </row>
    <row r="1165" spans="1:27" x14ac:dyDescent="0.2">
      <c r="A1165" s="7">
        <v>1722</v>
      </c>
      <c r="B1165" s="7" t="s">
        <v>1484</v>
      </c>
      <c r="C1165" s="7" t="s">
        <v>16</v>
      </c>
      <c r="D1165" s="18">
        <v>113784</v>
      </c>
      <c r="E1165" s="7" t="s">
        <v>17</v>
      </c>
      <c r="F1165" s="7">
        <v>723</v>
      </c>
      <c r="G1165" s="19">
        <v>786125</v>
      </c>
      <c r="H1165" s="7" t="s">
        <v>74</v>
      </c>
      <c r="I1165" s="7" t="s">
        <v>32</v>
      </c>
      <c r="J1165" s="7" t="s">
        <v>23</v>
      </c>
      <c r="K1165" s="20">
        <v>13429.77</v>
      </c>
      <c r="L1165">
        <v>9</v>
      </c>
      <c r="M1165" s="7"/>
      <c r="N1165" s="7">
        <v>32</v>
      </c>
      <c r="O1165" s="7">
        <v>0</v>
      </c>
      <c r="P1165" s="7">
        <v>188499</v>
      </c>
      <c r="Q1165" s="7">
        <v>1705198</v>
      </c>
      <c r="R1165" s="8">
        <f>(Таблица2[[#This Row],[Кредитный рейтинг]]-MIN(F:F))/(MAX(F:F)-MIN(F:F))</f>
        <v>0.83030303030303032</v>
      </c>
      <c r="S1165">
        <f>(Таблица2[[#This Row],[Срок кредитной истории (лет)]]-MIN(L:L))/(MAX(L:L)-MIN(L:L))</f>
        <v>9.8684210526315791E-2</v>
      </c>
      <c r="T1165" s="8">
        <f>(Таблица2[[#This Row],[Срок с последнего нарушения кредитного договора (мес.)]]-MIN(M:M))/(MAX(M:M)-MIN(M:M))</f>
        <v>0</v>
      </c>
      <c r="U1165">
        <f>(Таблица2[[#This Row],[Количество кредитных карт]]-MIN(N:N))/(MAX(N:N)-MIN(N:N))</f>
        <v>0.73170731707317072</v>
      </c>
      <c r="V1165" s="37">
        <f>(Таблица2[[#This Row],[Число нарушений кредитных договоров]]-MIN(O:O))/(MAX(O:O)-MIN(O:O))</f>
        <v>0</v>
      </c>
      <c r="W1165" s="37">
        <f>((Таблица2[[#This Row],[Размер кредита]]-AVERAGE(D:D)))/STDEV(D:D)</f>
        <v>-1.0532659632518653</v>
      </c>
      <c r="X1165" s="37">
        <f>((Таблица2[[#This Row],[Годовой доход]]-AVERAGE(G:G)))/STDEV(G:G)</f>
        <v>-0.68735796894307011</v>
      </c>
      <c r="Y1165" s="38">
        <f>(Таблица2[[#This Row],[Годовой доход]]-AVERAGE(G:G))/STDEV(G:G)</f>
        <v>-0.68735796894307011</v>
      </c>
      <c r="Z1165" s="38">
        <f>(Таблица2[[#This Row],[Текущий баланс кредитов]]-AVERAGE(P:P))/STDEV(P:P)</f>
        <v>-0.28510175095217749</v>
      </c>
      <c r="AA1165" s="38">
        <f>(Таблица2[[#This Row],[Максимальный выданный кредит]]-AVERAGE(Q:Q))/STDEV(Q:Q)</f>
        <v>0.24928422422368457</v>
      </c>
    </row>
    <row r="1166" spans="1:27" x14ac:dyDescent="0.2">
      <c r="A1166" s="8">
        <v>1724</v>
      </c>
      <c r="B1166" s="8" t="s">
        <v>1485</v>
      </c>
      <c r="C1166" s="8" t="s">
        <v>34</v>
      </c>
      <c r="D1166" s="21">
        <v>357808</v>
      </c>
      <c r="E1166" s="8" t="s">
        <v>28</v>
      </c>
      <c r="F1166" s="8">
        <v>586</v>
      </c>
      <c r="G1166" s="22">
        <v>1030066</v>
      </c>
      <c r="H1166" s="8" t="s">
        <v>22</v>
      </c>
      <c r="I1166" s="8" t="s">
        <v>19</v>
      </c>
      <c r="J1166" s="8" t="s">
        <v>23</v>
      </c>
      <c r="K1166" s="23">
        <v>24978.92</v>
      </c>
      <c r="L1166">
        <v>15.2</v>
      </c>
      <c r="M1166" s="8">
        <v>39</v>
      </c>
      <c r="N1166" s="8">
        <v>12</v>
      </c>
      <c r="O1166" s="8">
        <v>0</v>
      </c>
      <c r="P1166" s="8">
        <v>344470</v>
      </c>
      <c r="Q1166" s="8">
        <v>470360</v>
      </c>
      <c r="R1166" s="8">
        <f>(Таблица2[[#This Row],[Кредитный рейтинг]]-MIN(F:F))/(MAX(F:F)-MIN(F:F))</f>
        <v>0</v>
      </c>
      <c r="S1166">
        <f>(Таблица2[[#This Row],[Срок кредитной истории (лет)]]-MIN(L:L))/(MAX(L:L)-MIN(L:L))</f>
        <v>0.23464912280701752</v>
      </c>
      <c r="T1166" s="8">
        <f>(Таблица2[[#This Row],[Срок с последнего нарушения кредитного договора (мес.)]]-MIN(M:M))/(MAX(M:M)-MIN(M:M))</f>
        <v>0.47560975609756095</v>
      </c>
      <c r="U1166">
        <f>(Таблица2[[#This Row],[Количество кредитных карт]]-MIN(N:N))/(MAX(N:N)-MIN(N:N))</f>
        <v>0.24390243902439024</v>
      </c>
      <c r="V1166" s="37">
        <f>(Таблица2[[#This Row],[Число нарушений кредитных договоров]]-MIN(O:O))/(MAX(O:O)-MIN(O:O))</f>
        <v>0</v>
      </c>
      <c r="W1166" s="37">
        <f>((Таблица2[[#This Row],[Размер кредита]]-AVERAGE(D:D)))/STDEV(D:D)</f>
        <v>0.2511817511031138</v>
      </c>
      <c r="X1166" s="37">
        <f>((Таблица2[[#This Row],[Годовой доход]]-AVERAGE(G:G)))/STDEV(G:G)</f>
        <v>-0.39163403401740327</v>
      </c>
      <c r="Y1166" s="38">
        <f>(Таблица2[[#This Row],[Годовой доход]]-AVERAGE(G:G))/STDEV(G:G)</f>
        <v>-0.39163403401740327</v>
      </c>
      <c r="Z1166" s="38">
        <f>(Таблица2[[#This Row],[Текущий баланс кредитов]]-AVERAGE(P:P))/STDEV(P:P)</f>
        <v>0.24544099931128674</v>
      </c>
      <c r="AA1166" s="38">
        <f>(Таблица2[[#This Row],[Максимальный выданный кредит]]-AVERAGE(Q:Q))/STDEV(Q:Q)</f>
        <v>-5.9307359538560596E-2</v>
      </c>
    </row>
    <row r="1167" spans="1:27" x14ac:dyDescent="0.2">
      <c r="A1167" s="7">
        <v>1725</v>
      </c>
      <c r="B1167" s="7" t="s">
        <v>1486</v>
      </c>
      <c r="C1167" s="7" t="s">
        <v>16</v>
      </c>
      <c r="D1167" s="18">
        <v>130064</v>
      </c>
      <c r="E1167" s="7" t="s">
        <v>17</v>
      </c>
      <c r="F1167" s="7">
        <v>710</v>
      </c>
      <c r="G1167" s="19">
        <v>936035</v>
      </c>
      <c r="H1167" s="7" t="s">
        <v>18</v>
      </c>
      <c r="I1167" s="7" t="s">
        <v>32</v>
      </c>
      <c r="J1167" s="7" t="s">
        <v>23</v>
      </c>
      <c r="K1167" s="20">
        <v>12558.43</v>
      </c>
      <c r="L1167">
        <v>15.8</v>
      </c>
      <c r="M1167" s="7">
        <v>64</v>
      </c>
      <c r="N1167" s="7">
        <v>7</v>
      </c>
      <c r="O1167" s="7">
        <v>0</v>
      </c>
      <c r="P1167" s="7">
        <v>233947</v>
      </c>
      <c r="Q1167" s="7">
        <v>351362</v>
      </c>
      <c r="R1167" s="8">
        <f>(Таблица2[[#This Row],[Кредитный рейтинг]]-MIN(F:F))/(MAX(F:F)-MIN(F:F))</f>
        <v>0.75151515151515147</v>
      </c>
      <c r="S1167">
        <f>(Таблица2[[#This Row],[Срок кредитной истории (лет)]]-MIN(L:L))/(MAX(L:L)-MIN(L:L))</f>
        <v>0.24780701754385967</v>
      </c>
      <c r="T1167" s="8">
        <f>(Таблица2[[#This Row],[Срок с последнего нарушения кредитного договора (мес.)]]-MIN(M:M))/(MAX(M:M)-MIN(M:M))</f>
        <v>0.78048780487804881</v>
      </c>
      <c r="U1167">
        <f>(Таблица2[[#This Row],[Количество кредитных карт]]-MIN(N:N))/(MAX(N:N)-MIN(N:N))</f>
        <v>0.12195121951219512</v>
      </c>
      <c r="V1167" s="37">
        <f>(Таблица2[[#This Row],[Число нарушений кредитных договоров]]-MIN(O:O))/(MAX(O:O)-MIN(O:O))</f>
        <v>0</v>
      </c>
      <c r="W1167" s="37">
        <f>((Таблица2[[#This Row],[Размер кредита]]-AVERAGE(D:D)))/STDEV(D:D)</f>
        <v>-0.96624006092381942</v>
      </c>
      <c r="X1167" s="37">
        <f>((Таблица2[[#This Row],[Годовой доход]]-AVERAGE(G:G)))/STDEV(G:G)</f>
        <v>-0.50562560298283088</v>
      </c>
      <c r="Y1167" s="38">
        <f>(Таблица2[[#This Row],[Годовой доход]]-AVERAGE(G:G))/STDEV(G:G)</f>
        <v>-0.50562560298283088</v>
      </c>
      <c r="Z1167" s="38">
        <f>(Таблица2[[#This Row],[Текущий баланс кредитов]]-AVERAGE(P:P))/STDEV(P:P)</f>
        <v>-0.13050822450191479</v>
      </c>
      <c r="AA1167" s="38">
        <f>(Таблица2[[#This Row],[Максимальный выданный кредит]]-AVERAGE(Q:Q))/STDEV(Q:Q)</f>
        <v>-8.9045496269483715E-2</v>
      </c>
    </row>
    <row r="1168" spans="1:27" x14ac:dyDescent="0.2">
      <c r="A1168" s="7">
        <v>1727</v>
      </c>
      <c r="B1168" s="7" t="s">
        <v>1487</v>
      </c>
      <c r="C1168" s="7" t="s">
        <v>16</v>
      </c>
      <c r="D1168" s="18">
        <v>757768</v>
      </c>
      <c r="E1168" s="7" t="s">
        <v>17</v>
      </c>
      <c r="F1168" s="7">
        <v>716</v>
      </c>
      <c r="G1168" s="19">
        <v>2393335</v>
      </c>
      <c r="H1168" s="7" t="s">
        <v>79</v>
      </c>
      <c r="I1168" s="7" t="s">
        <v>19</v>
      </c>
      <c r="J1168" s="7" t="s">
        <v>20</v>
      </c>
      <c r="K1168" s="20">
        <v>21739.42</v>
      </c>
      <c r="L1168">
        <v>22.2</v>
      </c>
      <c r="M1168" s="7">
        <v>13</v>
      </c>
      <c r="N1168" s="7">
        <v>9</v>
      </c>
      <c r="O1168" s="7">
        <v>0</v>
      </c>
      <c r="P1168" s="7">
        <v>205333</v>
      </c>
      <c r="Q1168" s="7">
        <v>424578</v>
      </c>
      <c r="R1168" s="8">
        <f>(Таблица2[[#This Row],[Кредитный рейтинг]]-MIN(F:F))/(MAX(F:F)-MIN(F:F))</f>
        <v>0.78787878787878785</v>
      </c>
      <c r="S1168">
        <f>(Таблица2[[#This Row],[Срок кредитной истории (лет)]]-MIN(L:L))/(MAX(L:L)-MIN(L:L))</f>
        <v>0.38815789473684209</v>
      </c>
      <c r="T1168" s="8">
        <f>(Таблица2[[#This Row],[Срок с последнего нарушения кредитного договора (мес.)]]-MIN(M:M))/(MAX(M:M)-MIN(M:M))</f>
        <v>0.15853658536585366</v>
      </c>
      <c r="U1168">
        <f>(Таблица2[[#This Row],[Количество кредитных карт]]-MIN(N:N))/(MAX(N:N)-MIN(N:N))</f>
        <v>0.17073170731707318</v>
      </c>
      <c r="V1168" s="37">
        <f>(Таблица2[[#This Row],[Число нарушений кредитных договоров]]-MIN(O:O))/(MAX(O:O)-MIN(O:O))</f>
        <v>0</v>
      </c>
      <c r="W1168" s="37">
        <f>((Таблица2[[#This Row],[Размер кредита]]-AVERAGE(D:D)))/STDEV(D:D)</f>
        <v>2.3891964866759157</v>
      </c>
      <c r="X1168" s="37">
        <f>((Таблица2[[#This Row],[Годовой доход]]-AVERAGE(G:G)))/STDEV(G:G)</f>
        <v>1.2610249000780498</v>
      </c>
      <c r="Y1168" s="38">
        <f>(Таблица2[[#This Row],[Годовой доход]]-AVERAGE(G:G))/STDEV(G:G)</f>
        <v>1.2610249000780498</v>
      </c>
      <c r="Z1168" s="38">
        <f>(Таблица2[[#This Row],[Текущий баланс кредитов]]-AVERAGE(P:P))/STDEV(P:P)</f>
        <v>-0.22784010194091797</v>
      </c>
      <c r="AA1168" s="38">
        <f>(Таблица2[[#This Row],[Максимальный выданный кредит]]-AVERAGE(Q:Q))/STDEV(Q:Q)</f>
        <v>-7.0748487757649345E-2</v>
      </c>
    </row>
    <row r="1169" spans="1:27" x14ac:dyDescent="0.2">
      <c r="A1169" s="7">
        <v>1729</v>
      </c>
      <c r="B1169" s="7" t="s">
        <v>1488</v>
      </c>
      <c r="C1169" s="7" t="s">
        <v>34</v>
      </c>
      <c r="D1169" s="18">
        <v>151096</v>
      </c>
      <c r="E1169" s="7" t="s">
        <v>17</v>
      </c>
      <c r="F1169" s="7">
        <v>721</v>
      </c>
      <c r="G1169" s="19">
        <v>671137</v>
      </c>
      <c r="H1169" s="7" t="s">
        <v>74</v>
      </c>
      <c r="I1169" s="7" t="s">
        <v>19</v>
      </c>
      <c r="J1169" s="7" t="s">
        <v>23</v>
      </c>
      <c r="K1169" s="20">
        <v>12863.57</v>
      </c>
      <c r="L1169">
        <v>17.899999999999999</v>
      </c>
      <c r="M1169" s="7">
        <v>8</v>
      </c>
      <c r="N1169" s="7">
        <v>8</v>
      </c>
      <c r="O1169" s="7">
        <v>0</v>
      </c>
      <c r="P1169" s="7">
        <v>108509</v>
      </c>
      <c r="Q1169" s="7">
        <v>209396</v>
      </c>
      <c r="R1169" s="8">
        <f>(Таблица2[[#This Row],[Кредитный рейтинг]]-MIN(F:F))/(MAX(F:F)-MIN(F:F))</f>
        <v>0.81818181818181823</v>
      </c>
      <c r="S1169">
        <f>(Таблица2[[#This Row],[Срок кредитной истории (лет)]]-MIN(L:L))/(MAX(L:L)-MIN(L:L))</f>
        <v>0.29385964912280699</v>
      </c>
      <c r="T1169" s="8">
        <f>(Таблица2[[#This Row],[Срок с последнего нарушения кредитного договора (мес.)]]-MIN(M:M))/(MAX(M:M)-MIN(M:M))</f>
        <v>9.7560975609756101E-2</v>
      </c>
      <c r="U1169">
        <f>(Таблица2[[#This Row],[Количество кредитных карт]]-MIN(N:N))/(MAX(N:N)-MIN(N:N))</f>
        <v>0.14634146341463414</v>
      </c>
      <c r="V1169" s="37">
        <f>(Таблица2[[#This Row],[Число нарушений кредитных договоров]]-MIN(O:O))/(MAX(O:O)-MIN(O:O))</f>
        <v>0</v>
      </c>
      <c r="W1169" s="37">
        <f>((Таблица2[[#This Row],[Размер кредита]]-AVERAGE(D:D)))/STDEV(D:D)</f>
        <v>-0.8538120033216412</v>
      </c>
      <c r="X1169" s="37">
        <f>((Таблица2[[#This Row],[Годовой доход]]-AVERAGE(G:G)))/STDEV(G:G)</f>
        <v>-0.82675521593817369</v>
      </c>
      <c r="Y1169" s="38">
        <f>(Таблица2[[#This Row],[Годовой доход]]-AVERAGE(G:G))/STDEV(G:G)</f>
        <v>-0.82675521593817369</v>
      </c>
      <c r="Z1169" s="38">
        <f>(Таблица2[[#This Row],[Текущий баланс кредитов]]-AVERAGE(P:P))/STDEV(P:P)</f>
        <v>-0.55719152785669501</v>
      </c>
      <c r="AA1169" s="38">
        <f>(Таблица2[[#This Row],[Максимальный выданный кредит]]-AVERAGE(Q:Q))/STDEV(Q:Q)</f>
        <v>-0.12452343975712411</v>
      </c>
    </row>
    <row r="1170" spans="1:27" x14ac:dyDescent="0.2">
      <c r="A1170" s="7">
        <v>1730</v>
      </c>
      <c r="B1170" s="7" t="s">
        <v>1489</v>
      </c>
      <c r="C1170" s="7" t="s">
        <v>34</v>
      </c>
      <c r="D1170" s="18">
        <v>300674</v>
      </c>
      <c r="E1170" s="7" t="s">
        <v>28</v>
      </c>
      <c r="F1170" s="7">
        <v>737</v>
      </c>
      <c r="G1170" s="19">
        <v>1813854</v>
      </c>
      <c r="H1170" s="7" t="s">
        <v>22</v>
      </c>
      <c r="I1170" s="7" t="s">
        <v>19</v>
      </c>
      <c r="J1170" s="7" t="s">
        <v>23</v>
      </c>
      <c r="K1170" s="20">
        <v>32845.68</v>
      </c>
      <c r="L1170">
        <v>28.2</v>
      </c>
      <c r="M1170" s="7"/>
      <c r="N1170" s="7">
        <v>16</v>
      </c>
      <c r="O1170" s="7">
        <v>0</v>
      </c>
      <c r="P1170" s="7">
        <v>608095</v>
      </c>
      <c r="Q1170" s="7">
        <v>1747174</v>
      </c>
      <c r="R1170" s="8">
        <f>(Таблица2[[#This Row],[Кредитный рейтинг]]-MIN(F:F))/(MAX(F:F)-MIN(F:F))</f>
        <v>0.91515151515151516</v>
      </c>
      <c r="S1170">
        <f>(Таблица2[[#This Row],[Срок кредитной истории (лет)]]-MIN(L:L))/(MAX(L:L)-MIN(L:L))</f>
        <v>0.51973684210526316</v>
      </c>
      <c r="T1170" s="8">
        <f>(Таблица2[[#This Row],[Срок с последнего нарушения кредитного договора (мес.)]]-MIN(M:M))/(MAX(M:M)-MIN(M:M))</f>
        <v>0</v>
      </c>
      <c r="U1170">
        <f>(Таблица2[[#This Row],[Количество кредитных карт]]-MIN(N:N))/(MAX(N:N)-MIN(N:N))</f>
        <v>0.34146341463414637</v>
      </c>
      <c r="V1170" s="37">
        <f>(Таблица2[[#This Row],[Число нарушений кредитных договоров]]-MIN(O:O))/(MAX(O:O)-MIN(O:O))</f>
        <v>0</v>
      </c>
      <c r="W1170" s="37">
        <f>((Таблица2[[#This Row],[Размер кредита]]-AVERAGE(D:D)))/STDEV(D:D)</f>
        <v>-5.4232125040041677E-2</v>
      </c>
      <c r="X1170" s="37">
        <f>((Таблица2[[#This Row],[Годовой доход]]-AVERAGE(G:G)))/STDEV(G:G)</f>
        <v>0.55853371764188542</v>
      </c>
      <c r="Y1170" s="38">
        <f>(Таблица2[[#This Row],[Годовой доход]]-AVERAGE(G:G))/STDEV(G:G)</f>
        <v>0.55853371764188542</v>
      </c>
      <c r="Z1170" s="38">
        <f>(Таблица2[[#This Row],[Текущий баланс кредитов]]-AVERAGE(P:P))/STDEV(P:P)</f>
        <v>1.1421739338837762</v>
      </c>
      <c r="AA1170" s="38">
        <f>(Таблица2[[#This Row],[Максимальный выданный кредит]]-AVERAGE(Q:Q))/STDEV(Q:Q)</f>
        <v>0.2597742158825127</v>
      </c>
    </row>
    <row r="1171" spans="1:27" x14ac:dyDescent="0.2">
      <c r="A1171" s="7">
        <v>1731</v>
      </c>
      <c r="B1171" s="7" t="s">
        <v>1490</v>
      </c>
      <c r="C1171" s="7" t="s">
        <v>16</v>
      </c>
      <c r="D1171" s="18">
        <v>369754</v>
      </c>
      <c r="E1171" s="7" t="s">
        <v>28</v>
      </c>
      <c r="F1171" s="7">
        <v>683</v>
      </c>
      <c r="G1171" s="19">
        <v>1257971</v>
      </c>
      <c r="H1171" s="7" t="s">
        <v>74</v>
      </c>
      <c r="I1171" s="7" t="s">
        <v>32</v>
      </c>
      <c r="J1171" s="7" t="s">
        <v>23</v>
      </c>
      <c r="K1171" s="20">
        <v>28304.3</v>
      </c>
      <c r="L1171">
        <v>18.8</v>
      </c>
      <c r="M1171" s="7"/>
      <c r="N1171" s="7">
        <v>25</v>
      </c>
      <c r="O1171" s="7">
        <v>1</v>
      </c>
      <c r="P1171" s="7">
        <v>43206</v>
      </c>
      <c r="Q1171" s="7">
        <v>685168</v>
      </c>
      <c r="R1171" s="8">
        <f>(Таблица2[[#This Row],[Кредитный рейтинг]]-MIN(F:F))/(MAX(F:F)-MIN(F:F))</f>
        <v>0.58787878787878789</v>
      </c>
      <c r="S1171">
        <f>(Таблица2[[#This Row],[Срок кредитной истории (лет)]]-MIN(L:L))/(MAX(L:L)-MIN(L:L))</f>
        <v>0.31359649122807021</v>
      </c>
      <c r="T1171" s="8">
        <f>(Таблица2[[#This Row],[Срок с последнего нарушения кредитного договора (мес.)]]-MIN(M:M))/(MAX(M:M)-MIN(M:M))</f>
        <v>0</v>
      </c>
      <c r="U1171">
        <f>(Таблица2[[#This Row],[Количество кредитных карт]]-MIN(N:N))/(MAX(N:N)-MIN(N:N))</f>
        <v>0.56097560975609762</v>
      </c>
      <c r="V1171" s="37">
        <f>(Таблица2[[#This Row],[Число нарушений кредитных договоров]]-MIN(O:O))/(MAX(O:O)-MIN(O:O))</f>
        <v>0.14285714285714285</v>
      </c>
      <c r="W1171" s="37">
        <f>((Таблица2[[#This Row],[Размер кредита]]-AVERAGE(D:D)))/STDEV(D:D)</f>
        <v>0.3150399470005853</v>
      </c>
      <c r="X1171" s="37">
        <f>((Таблица2[[#This Row],[Годовой доход]]-AVERAGE(G:G)))/STDEV(G:G)</f>
        <v>-0.11535016460129814</v>
      </c>
      <c r="Y1171" s="38">
        <f>(Таблица2[[#This Row],[Годовой доход]]-AVERAGE(G:G))/STDEV(G:G)</f>
        <v>-0.11535016460129814</v>
      </c>
      <c r="Z1171" s="38">
        <f>(Таблица2[[#This Row],[Текущий баланс кредитов]]-AVERAGE(P:P))/STDEV(P:P)</f>
        <v>-0.77932277802791272</v>
      </c>
      <c r="AA1171" s="38">
        <f>(Таблица2[[#This Row],[Максимальный выданный кредит]]-AVERAGE(Q:Q))/STDEV(Q:Q)</f>
        <v>-5.6258718253542001E-3</v>
      </c>
    </row>
    <row r="1172" spans="1:27" x14ac:dyDescent="0.2">
      <c r="A1172" s="8">
        <v>1732</v>
      </c>
      <c r="B1172" s="8" t="s">
        <v>1491</v>
      </c>
      <c r="C1172" s="8" t="s">
        <v>16</v>
      </c>
      <c r="D1172" s="21">
        <v>335786</v>
      </c>
      <c r="E1172" s="8" t="s">
        <v>17</v>
      </c>
      <c r="F1172" s="8">
        <v>704</v>
      </c>
      <c r="G1172" s="22">
        <v>1159950</v>
      </c>
      <c r="H1172" s="8" t="s">
        <v>42</v>
      </c>
      <c r="I1172" s="8" t="s">
        <v>32</v>
      </c>
      <c r="J1172" s="8" t="s">
        <v>23</v>
      </c>
      <c r="K1172" s="23">
        <v>18462.490000000002</v>
      </c>
      <c r="L1172">
        <v>15.3</v>
      </c>
      <c r="M1172" s="8"/>
      <c r="N1172" s="8">
        <v>9</v>
      </c>
      <c r="O1172" s="8">
        <v>2</v>
      </c>
      <c r="P1172" s="8">
        <v>227810</v>
      </c>
      <c r="Q1172" s="8">
        <v>436722</v>
      </c>
      <c r="R1172" s="8">
        <f>(Таблица2[[#This Row],[Кредитный рейтинг]]-MIN(F:F))/(MAX(F:F)-MIN(F:F))</f>
        <v>0.7151515151515152</v>
      </c>
      <c r="S1172">
        <f>(Таблица2[[#This Row],[Срок кредитной истории (лет)]]-MIN(L:L))/(MAX(L:L)-MIN(L:L))</f>
        <v>0.23684210526315791</v>
      </c>
      <c r="T1172" s="8">
        <f>(Таблица2[[#This Row],[Срок с последнего нарушения кредитного договора (мес.)]]-MIN(M:M))/(MAX(M:M)-MIN(M:M))</f>
        <v>0</v>
      </c>
      <c r="U1172">
        <f>(Таблица2[[#This Row],[Количество кредитных карт]]-MIN(N:N))/(MAX(N:N)-MIN(N:N))</f>
        <v>0.17073170731707318</v>
      </c>
      <c r="V1172" s="37">
        <f>(Таблица2[[#This Row],[Число нарушений кредитных договоров]]-MIN(O:O))/(MAX(O:O)-MIN(O:O))</f>
        <v>0.2857142857142857</v>
      </c>
      <c r="W1172" s="37">
        <f>((Таблица2[[#This Row],[Размер кредита]]-AVERAGE(D:D)))/STDEV(D:D)</f>
        <v>0.13346157781882476</v>
      </c>
      <c r="X1172" s="37">
        <f>((Таблица2[[#This Row],[Годовой доход]]-AVERAGE(G:G)))/STDEV(G:G)</f>
        <v>-0.23417871669114276</v>
      </c>
      <c r="Y1172" s="38">
        <f>(Таблица2[[#This Row],[Годовой доход]]-AVERAGE(G:G))/STDEV(G:G)</f>
        <v>-0.23417871669114276</v>
      </c>
      <c r="Z1172" s="38">
        <f>(Таблица2[[#This Row],[Текущий баланс кредитов]]-AVERAGE(P:P))/STDEV(P:P)</f>
        <v>-0.15138352092475546</v>
      </c>
      <c r="AA1172" s="38">
        <f>(Таблица2[[#This Row],[Максимальный выданный кредит]]-AVERAGE(Q:Q))/STDEV(Q:Q)</f>
        <v>-6.7713647403522967E-2</v>
      </c>
    </row>
    <row r="1173" spans="1:27" x14ac:dyDescent="0.2">
      <c r="A1173" s="8">
        <v>1733</v>
      </c>
      <c r="B1173" s="8" t="s">
        <v>1492</v>
      </c>
      <c r="C1173" s="8" t="s">
        <v>16</v>
      </c>
      <c r="D1173" s="21">
        <v>216062</v>
      </c>
      <c r="E1173" s="8" t="s">
        <v>28</v>
      </c>
      <c r="F1173" s="8">
        <v>724</v>
      </c>
      <c r="G1173" s="22">
        <v>2145898</v>
      </c>
      <c r="H1173" s="8" t="s">
        <v>22</v>
      </c>
      <c r="I1173" s="8" t="s">
        <v>19</v>
      </c>
      <c r="J1173" s="8" t="s">
        <v>23</v>
      </c>
      <c r="K1173" s="23">
        <v>33082.42</v>
      </c>
      <c r="L1173">
        <v>14.9</v>
      </c>
      <c r="M1173" s="8"/>
      <c r="N1173" s="8">
        <v>12</v>
      </c>
      <c r="O1173" s="8">
        <v>0</v>
      </c>
      <c r="P1173" s="8">
        <v>243352</v>
      </c>
      <c r="Q1173" s="8">
        <v>553564</v>
      </c>
      <c r="R1173" s="8">
        <f>(Таблица2[[#This Row],[Кредитный рейтинг]]-MIN(F:F))/(MAX(F:F)-MIN(F:F))</f>
        <v>0.83636363636363631</v>
      </c>
      <c r="S1173">
        <f>(Таблица2[[#This Row],[Срок кредитной истории (лет)]]-MIN(L:L))/(MAX(L:L)-MIN(L:L))</f>
        <v>0.22807017543859648</v>
      </c>
      <c r="T1173" s="8">
        <f>(Таблица2[[#This Row],[Срок с последнего нарушения кредитного договора (мес.)]]-MIN(M:M))/(MAX(M:M)-MIN(M:M))</f>
        <v>0</v>
      </c>
      <c r="U1173">
        <f>(Таблица2[[#This Row],[Количество кредитных карт]]-MIN(N:N))/(MAX(N:N)-MIN(N:N))</f>
        <v>0.24390243902439024</v>
      </c>
      <c r="V1173" s="37">
        <f>(Таблица2[[#This Row],[Число нарушений кредитных договоров]]-MIN(O:O))/(MAX(O:O)-MIN(O:O))</f>
        <v>0</v>
      </c>
      <c r="W1173" s="37">
        <f>((Таблица2[[#This Row],[Размер кредита]]-AVERAGE(D:D)))/STDEV(D:D)</f>
        <v>-0.50653161200445296</v>
      </c>
      <c r="X1173" s="37">
        <f>((Таблица2[[#This Row],[Годовой доход]]-AVERAGE(G:G)))/STDEV(G:G)</f>
        <v>0.96106284660527463</v>
      </c>
      <c r="Y1173" s="38">
        <f>(Таблица2[[#This Row],[Годовой доход]]-AVERAGE(G:G))/STDEV(G:G)</f>
        <v>0.96106284660527463</v>
      </c>
      <c r="Z1173" s="38">
        <f>(Таблица2[[#This Row],[Текущий баланс кредитов]]-AVERAGE(P:P))/STDEV(P:P)</f>
        <v>-9.8516671160409769E-2</v>
      </c>
      <c r="AA1173" s="38">
        <f>(Таблица2[[#This Row],[Максимальный выданный кредит]]-AVERAGE(Q:Q))/STDEV(Q:Q)</f>
        <v>-3.8514304793441118E-2</v>
      </c>
    </row>
    <row r="1174" spans="1:27" x14ac:dyDescent="0.2">
      <c r="A1174" s="8">
        <v>1734</v>
      </c>
      <c r="B1174" s="8" t="s">
        <v>1493</v>
      </c>
      <c r="C1174" s="8" t="s">
        <v>16</v>
      </c>
      <c r="D1174" s="21">
        <v>86592</v>
      </c>
      <c r="E1174" s="8" t="s">
        <v>17</v>
      </c>
      <c r="F1174" s="8">
        <v>750</v>
      </c>
      <c r="G1174" s="22">
        <v>1065786</v>
      </c>
      <c r="H1174" s="8" t="s">
        <v>79</v>
      </c>
      <c r="I1174" s="8" t="s">
        <v>32</v>
      </c>
      <c r="J1174" s="8" t="s">
        <v>23</v>
      </c>
      <c r="K1174" s="23">
        <v>17407.8</v>
      </c>
      <c r="L1174">
        <v>11.8</v>
      </c>
      <c r="M1174" s="8"/>
      <c r="N1174" s="8">
        <v>6</v>
      </c>
      <c r="O1174" s="8">
        <v>0</v>
      </c>
      <c r="P1174" s="8">
        <v>35682</v>
      </c>
      <c r="Q1174" s="8">
        <v>60654</v>
      </c>
      <c r="R1174" s="8">
        <f>(Таблица2[[#This Row],[Кредитный рейтинг]]-MIN(F:F))/(MAX(F:F)-MIN(F:F))</f>
        <v>0.9939393939393939</v>
      </c>
      <c r="S1174">
        <f>(Таблица2[[#This Row],[Срок кредитной истории (лет)]]-MIN(L:L))/(MAX(L:L)-MIN(L:L))</f>
        <v>0.16008771929824561</v>
      </c>
      <c r="T1174" s="8">
        <f>(Таблица2[[#This Row],[Срок с последнего нарушения кредитного договора (мес.)]]-MIN(M:M))/(MAX(M:M)-MIN(M:M))</f>
        <v>0</v>
      </c>
      <c r="U1174">
        <f>(Таблица2[[#This Row],[Количество кредитных карт]]-MIN(N:N))/(MAX(N:N)-MIN(N:N))</f>
        <v>9.7560975609756101E-2</v>
      </c>
      <c r="V1174" s="37">
        <f>(Таблица2[[#This Row],[Число нарушений кредитных договоров]]-MIN(O:O))/(MAX(O:O)-MIN(O:O))</f>
        <v>0</v>
      </c>
      <c r="W1174" s="37">
        <f>((Таблица2[[#This Row],[Размер кредита]]-AVERAGE(D:D)))/STDEV(D:D)</f>
        <v>-1.1986227406538446</v>
      </c>
      <c r="X1174" s="37">
        <f>((Таблица2[[#This Row],[Годовой доход]]-AVERAGE(G:G)))/STDEV(G:G)</f>
        <v>-0.3483315184273843</v>
      </c>
      <c r="Y1174" s="38">
        <f>(Таблица2[[#This Row],[Годовой доход]]-AVERAGE(G:G))/STDEV(G:G)</f>
        <v>-0.3483315184273843</v>
      </c>
      <c r="Z1174" s="38">
        <f>(Таблица2[[#This Row],[Текущий баланс кредитов]]-AVERAGE(P:P))/STDEV(P:P)</f>
        <v>-0.80491602070111679</v>
      </c>
      <c r="AA1174" s="38">
        <f>(Таблица2[[#This Row],[Максимальный выданный кредит]]-AVERAGE(Q:Q))/STDEV(Q:Q)</f>
        <v>-0.16169473619597996</v>
      </c>
    </row>
    <row r="1175" spans="1:27" x14ac:dyDescent="0.2">
      <c r="A1175" s="8">
        <v>1735</v>
      </c>
      <c r="B1175" s="8" t="s">
        <v>1494</v>
      </c>
      <c r="C1175" s="8" t="s">
        <v>16</v>
      </c>
      <c r="D1175" s="21">
        <v>329384</v>
      </c>
      <c r="E1175" s="8" t="s">
        <v>28</v>
      </c>
      <c r="F1175" s="8">
        <v>710</v>
      </c>
      <c r="G1175" s="22">
        <v>738644</v>
      </c>
      <c r="H1175" s="8" t="s">
        <v>55</v>
      </c>
      <c r="I1175" s="8" t="s">
        <v>19</v>
      </c>
      <c r="J1175" s="8" t="s">
        <v>23</v>
      </c>
      <c r="K1175" s="23">
        <v>14957.56</v>
      </c>
      <c r="L1175">
        <v>15.4</v>
      </c>
      <c r="M1175" s="8"/>
      <c r="N1175" s="8">
        <v>11</v>
      </c>
      <c r="O1175" s="8">
        <v>0</v>
      </c>
      <c r="P1175" s="8">
        <v>374965</v>
      </c>
      <c r="Q1175" s="8">
        <v>977878</v>
      </c>
      <c r="R1175" s="8">
        <f>(Таблица2[[#This Row],[Кредитный рейтинг]]-MIN(F:F))/(MAX(F:F)-MIN(F:F))</f>
        <v>0.75151515151515147</v>
      </c>
      <c r="S1175">
        <f>(Таблица2[[#This Row],[Срок кредитной истории (лет)]]-MIN(L:L))/(MAX(L:L)-MIN(L:L))</f>
        <v>0.23903508771929824</v>
      </c>
      <c r="T1175" s="8">
        <f>(Таблица2[[#This Row],[Срок с последнего нарушения кредитного договора (мес.)]]-MIN(M:M))/(MAX(M:M)-MIN(M:M))</f>
        <v>0</v>
      </c>
      <c r="U1175">
        <f>(Таблица2[[#This Row],[Количество кредитных карт]]-MIN(N:N))/(MAX(N:N)-MIN(N:N))</f>
        <v>0.21951219512195122</v>
      </c>
      <c r="V1175" s="37">
        <f>(Таблица2[[#This Row],[Число нарушений кредитных договоров]]-MIN(O:O))/(MAX(O:O)-MIN(O:O))</f>
        <v>0</v>
      </c>
      <c r="W1175" s="37">
        <f>((Таблица2[[#This Row],[Размер кредита]]-AVERAGE(D:D)))/STDEV(D:D)</f>
        <v>9.9239229741174301E-2</v>
      </c>
      <c r="X1175" s="37">
        <f>((Таблица2[[#This Row],[Годовой доход]]-AVERAGE(G:G)))/STDEV(G:G)</f>
        <v>-0.74491806812363248</v>
      </c>
      <c r="Y1175" s="38">
        <f>(Таблица2[[#This Row],[Годовой доход]]-AVERAGE(G:G))/STDEV(G:G)</f>
        <v>-0.74491806812363248</v>
      </c>
      <c r="Z1175" s="38">
        <f>(Таблица2[[#This Row],[Текущий баланс кредитов]]-AVERAGE(P:P))/STDEV(P:P)</f>
        <v>0.34917118741859093</v>
      </c>
      <c r="AA1175" s="38">
        <f>(Таблица2[[#This Row],[Максимальный выданный кредит]]-AVERAGE(Q:Q))/STDEV(Q:Q)</f>
        <v>6.7523676927637513E-2</v>
      </c>
    </row>
    <row r="1176" spans="1:27" x14ac:dyDescent="0.2">
      <c r="A1176" s="8">
        <v>1736</v>
      </c>
      <c r="B1176" s="8" t="s">
        <v>1495</v>
      </c>
      <c r="C1176" s="8" t="s">
        <v>34</v>
      </c>
      <c r="D1176" s="21">
        <v>131318</v>
      </c>
      <c r="E1176" s="8" t="s">
        <v>17</v>
      </c>
      <c r="F1176" s="8">
        <v>732</v>
      </c>
      <c r="G1176" s="22">
        <v>1361027</v>
      </c>
      <c r="H1176" s="8" t="s">
        <v>29</v>
      </c>
      <c r="I1176" s="8" t="s">
        <v>32</v>
      </c>
      <c r="J1176" s="8" t="s">
        <v>23</v>
      </c>
      <c r="K1176" s="23">
        <v>19961.59</v>
      </c>
      <c r="L1176">
        <v>30.2</v>
      </c>
      <c r="M1176" s="8">
        <v>25</v>
      </c>
      <c r="N1176" s="8">
        <v>9</v>
      </c>
      <c r="O1176" s="8">
        <v>0</v>
      </c>
      <c r="P1176" s="8">
        <v>200564</v>
      </c>
      <c r="Q1176" s="8">
        <v>323906</v>
      </c>
      <c r="R1176" s="8">
        <f>(Таблица2[[#This Row],[Кредитный рейтинг]]-MIN(F:F))/(MAX(F:F)-MIN(F:F))</f>
        <v>0.88484848484848488</v>
      </c>
      <c r="S1176">
        <f>(Таблица2[[#This Row],[Срок кредитной истории (лет)]]-MIN(L:L))/(MAX(L:L)-MIN(L:L))</f>
        <v>0.5635964912280701</v>
      </c>
      <c r="T1176" s="8">
        <f>(Таблица2[[#This Row],[Срок с последнего нарушения кредитного договора (мес.)]]-MIN(M:M))/(MAX(M:M)-MIN(M:M))</f>
        <v>0.3048780487804878</v>
      </c>
      <c r="U1176">
        <f>(Таблица2[[#This Row],[Количество кредитных карт]]-MIN(N:N))/(MAX(N:N)-MIN(N:N))</f>
        <v>0.17073170731707318</v>
      </c>
      <c r="V1176" s="37">
        <f>(Таблица2[[#This Row],[Число нарушений кредитных договоров]]-MIN(O:O))/(MAX(O:O)-MIN(O:O))</f>
        <v>0</v>
      </c>
      <c r="W1176" s="37">
        <f>((Таблица2[[#This Row],[Размер кредита]]-AVERAGE(D:D)))/STDEV(D:D)</f>
        <v>-0.95953671439314558</v>
      </c>
      <c r="X1176" s="37">
        <f>((Таблица2[[#This Row],[Годовой доход]]-AVERAGE(G:G)))/STDEV(G:G)</f>
        <v>9.5821995265012901E-3</v>
      </c>
      <c r="Y1176" s="38">
        <f>(Таблица2[[#This Row],[Годовой доход]]-AVERAGE(G:G))/STDEV(G:G)</f>
        <v>9.5821995265012901E-3</v>
      </c>
      <c r="Z1176" s="38">
        <f>(Таблица2[[#This Row],[Текущий баланс кредитов]]-AVERAGE(P:P))/STDEV(P:P)</f>
        <v>-0.24406208151408518</v>
      </c>
      <c r="AA1176" s="38">
        <f>(Таблица2[[#This Row],[Максимальный выданный кредит]]-AVERAGE(Q:Q))/STDEV(Q:Q)</f>
        <v>-9.5906874461421612E-2</v>
      </c>
    </row>
    <row r="1177" spans="1:27" x14ac:dyDescent="0.2">
      <c r="A1177" s="8">
        <v>1737</v>
      </c>
      <c r="B1177" s="8" t="s">
        <v>1496</v>
      </c>
      <c r="C1177" s="8" t="s">
        <v>16</v>
      </c>
      <c r="D1177" s="21">
        <v>132308</v>
      </c>
      <c r="E1177" s="8" t="s">
        <v>17</v>
      </c>
      <c r="F1177" s="8">
        <v>716</v>
      </c>
      <c r="G1177" s="22">
        <v>721601</v>
      </c>
      <c r="H1177" s="8"/>
      <c r="I1177" s="8" t="s">
        <v>19</v>
      </c>
      <c r="J1177" s="8" t="s">
        <v>78</v>
      </c>
      <c r="K1177" s="23">
        <v>5526.34</v>
      </c>
      <c r="L1177">
        <v>25.4</v>
      </c>
      <c r="M1177" s="8">
        <v>31</v>
      </c>
      <c r="N1177" s="8">
        <v>9</v>
      </c>
      <c r="O1177" s="8">
        <v>0</v>
      </c>
      <c r="P1177" s="8">
        <v>110466</v>
      </c>
      <c r="Q1177" s="8">
        <v>167640</v>
      </c>
      <c r="R1177" s="8">
        <f>(Таблица2[[#This Row],[Кредитный рейтинг]]-MIN(F:F))/(MAX(F:F)-MIN(F:F))</f>
        <v>0.78787878787878785</v>
      </c>
      <c r="S1177">
        <f>(Таблица2[[#This Row],[Срок кредитной истории (лет)]]-MIN(L:L))/(MAX(L:L)-MIN(L:L))</f>
        <v>0.45833333333333331</v>
      </c>
      <c r="T1177" s="8">
        <f>(Таблица2[[#This Row],[Срок с последнего нарушения кредитного договора (мес.)]]-MIN(M:M))/(MAX(M:M)-MIN(M:M))</f>
        <v>0.37804878048780488</v>
      </c>
      <c r="U1177">
        <f>(Таблица2[[#This Row],[Количество кредитных карт]]-MIN(N:N))/(MAX(N:N)-MIN(N:N))</f>
        <v>0.17073170731707318</v>
      </c>
      <c r="V1177" s="37">
        <f>(Таблица2[[#This Row],[Число нарушений кредитных договоров]]-MIN(O:O))/(MAX(O:O)-MIN(O:O))</f>
        <v>0</v>
      </c>
      <c r="W1177" s="37">
        <f>((Таблица2[[#This Row],[Размер кредита]]-AVERAGE(D:D)))/STDEV(D:D)</f>
        <v>-0.95424459871103473</v>
      </c>
      <c r="X1177" s="37">
        <f>((Таблица2[[#This Row],[Годовой доход]]-AVERAGE(G:G)))/STDEV(G:G)</f>
        <v>-0.76557889604078522</v>
      </c>
      <c r="Y1177" s="38">
        <f>(Таблица2[[#This Row],[Годовой доход]]-AVERAGE(G:G))/STDEV(G:G)</f>
        <v>-0.76557889604078522</v>
      </c>
      <c r="Z1177" s="38">
        <f>(Таблица2[[#This Row],[Текущий баланс кредитов]]-AVERAGE(P:P))/STDEV(P:P)</f>
        <v>-0.55053469958563439</v>
      </c>
      <c r="AA1177" s="38">
        <f>(Таблица2[[#This Row],[Максимальный выданный кредит]]-AVERAGE(Q:Q))/STDEV(Q:Q)</f>
        <v>-0.13495845242402965</v>
      </c>
    </row>
    <row r="1178" spans="1:27" x14ac:dyDescent="0.2">
      <c r="A1178" s="8">
        <v>1738</v>
      </c>
      <c r="B1178" s="8" t="s">
        <v>1497</v>
      </c>
      <c r="C1178" s="8" t="s">
        <v>16</v>
      </c>
      <c r="D1178" s="21">
        <v>108614</v>
      </c>
      <c r="E1178" s="8" t="s">
        <v>17</v>
      </c>
      <c r="F1178" s="8">
        <v>701</v>
      </c>
      <c r="G1178" s="22">
        <v>1838345</v>
      </c>
      <c r="H1178" s="8" t="s">
        <v>22</v>
      </c>
      <c r="I1178" s="8" t="s">
        <v>32</v>
      </c>
      <c r="J1178" s="8" t="s">
        <v>78</v>
      </c>
      <c r="K1178" s="23">
        <v>36613.760000000002</v>
      </c>
      <c r="L1178">
        <v>17.5</v>
      </c>
      <c r="M1178" s="8">
        <v>31</v>
      </c>
      <c r="N1178" s="8">
        <v>19</v>
      </c>
      <c r="O1178" s="8">
        <v>0</v>
      </c>
      <c r="P1178" s="8">
        <v>439831</v>
      </c>
      <c r="Q1178" s="8">
        <v>755612</v>
      </c>
      <c r="R1178" s="8">
        <f>(Таблица2[[#This Row],[Кредитный рейтинг]]-MIN(F:F))/(MAX(F:F)-MIN(F:F))</f>
        <v>0.69696969696969702</v>
      </c>
      <c r="S1178">
        <f>(Таблица2[[#This Row],[Срок кредитной истории (лет)]]-MIN(L:L))/(MAX(L:L)-MIN(L:L))</f>
        <v>0.28508771929824561</v>
      </c>
      <c r="T1178" s="8">
        <f>(Таблица2[[#This Row],[Срок с последнего нарушения кредитного договора (мес.)]]-MIN(M:M))/(MAX(M:M)-MIN(M:M))</f>
        <v>0.37804878048780488</v>
      </c>
      <c r="U1178">
        <f>(Таблица2[[#This Row],[Количество кредитных карт]]-MIN(N:N))/(MAX(N:N)-MIN(N:N))</f>
        <v>0.41463414634146339</v>
      </c>
      <c r="V1178" s="37">
        <f>(Таблица2[[#This Row],[Число нарушений кредитных договоров]]-MIN(O:O))/(MAX(O:O)-MIN(O:O))</f>
        <v>0</v>
      </c>
      <c r="W1178" s="37">
        <f>((Таблица2[[#This Row],[Размер кредита]]-AVERAGE(D:D)))/STDEV(D:D)</f>
        <v>-1.0809025673695554</v>
      </c>
      <c r="X1178" s="37">
        <f>((Таблица2[[#This Row],[Годовой доход]]-AVERAGE(G:G)))/STDEV(G:G)</f>
        <v>0.58822358072461656</v>
      </c>
      <c r="Y1178" s="38">
        <f>(Таблица2[[#This Row],[Годовой доход]]-AVERAGE(G:G))/STDEV(G:G)</f>
        <v>0.58822358072461656</v>
      </c>
      <c r="Z1178" s="38">
        <f>(Таблица2[[#This Row],[Текущий баланс кредитов]]-AVERAGE(P:P))/STDEV(P:P)</f>
        <v>0.56981596137394075</v>
      </c>
      <c r="AA1178" s="38">
        <f>(Таблица2[[#This Row],[Максимальный выданный кредит]]-AVERAGE(Q:Q))/STDEV(Q:Q)</f>
        <v>1.1978401388255681E-2</v>
      </c>
    </row>
    <row r="1179" spans="1:27" x14ac:dyDescent="0.2">
      <c r="A1179" s="7">
        <v>1739</v>
      </c>
      <c r="B1179" s="7" t="s">
        <v>1498</v>
      </c>
      <c r="C1179" s="7" t="s">
        <v>16</v>
      </c>
      <c r="D1179" s="18">
        <v>210650</v>
      </c>
      <c r="E1179" s="7" t="s">
        <v>17</v>
      </c>
      <c r="F1179" s="7">
        <v>707</v>
      </c>
      <c r="G1179" s="19">
        <v>1705554</v>
      </c>
      <c r="H1179" s="7" t="s">
        <v>42</v>
      </c>
      <c r="I1179" s="7" t="s">
        <v>19</v>
      </c>
      <c r="J1179" s="7" t="s">
        <v>23</v>
      </c>
      <c r="K1179" s="20">
        <v>19329.650000000001</v>
      </c>
      <c r="L1179">
        <v>16</v>
      </c>
      <c r="M1179" s="7">
        <v>34</v>
      </c>
      <c r="N1179" s="7">
        <v>14</v>
      </c>
      <c r="O1179" s="7">
        <v>0</v>
      </c>
      <c r="P1179" s="7">
        <v>58045</v>
      </c>
      <c r="Q1179" s="7">
        <v>193138</v>
      </c>
      <c r="R1179" s="8">
        <f>(Таблица2[[#This Row],[Кредитный рейтинг]]-MIN(F:F))/(MAX(F:F)-MIN(F:F))</f>
        <v>0.73333333333333328</v>
      </c>
      <c r="S1179">
        <f>(Таблица2[[#This Row],[Срок кредитной истории (лет)]]-MIN(L:L))/(MAX(L:L)-MIN(L:L))</f>
        <v>0.25219298245614036</v>
      </c>
      <c r="T1179" s="8">
        <f>(Таблица2[[#This Row],[Срок с последнего нарушения кредитного договора (мес.)]]-MIN(M:M))/(MAX(M:M)-MIN(M:M))</f>
        <v>0.41463414634146339</v>
      </c>
      <c r="U1179">
        <f>(Таблица2[[#This Row],[Количество кредитных карт]]-MIN(N:N))/(MAX(N:N)-MIN(N:N))</f>
        <v>0.29268292682926828</v>
      </c>
      <c r="V1179" s="37">
        <f>(Таблица2[[#This Row],[Число нарушений кредитных договоров]]-MIN(O:O))/(MAX(O:O)-MIN(O:O))</f>
        <v>0</v>
      </c>
      <c r="W1179" s="37">
        <f>((Таблица2[[#This Row],[Размер кредита]]-AVERAGE(D:D)))/STDEV(D:D)</f>
        <v>-0.53546184439999245</v>
      </c>
      <c r="X1179" s="37">
        <f>((Таблица2[[#This Row],[Годовой доход]]-AVERAGE(G:G)))/STDEV(G:G)</f>
        <v>0.42724417569342366</v>
      </c>
      <c r="Y1179" s="38">
        <f>(Таблица2[[#This Row],[Годовой доход]]-AVERAGE(G:G))/STDEV(G:G)</f>
        <v>0.42724417569342366</v>
      </c>
      <c r="Z1179" s="38">
        <f>(Таблица2[[#This Row],[Текущий баланс кредитов]]-AVERAGE(P:P))/STDEV(P:P)</f>
        <v>-0.72884721608909375</v>
      </c>
      <c r="AA1179" s="38">
        <f>(Таблица2[[#This Row],[Максимальный выданный кредит]]-AVERAGE(Q:Q))/STDEV(Q:Q)</f>
        <v>-0.12858638726020272</v>
      </c>
    </row>
    <row r="1180" spans="1:27" x14ac:dyDescent="0.2">
      <c r="A1180" s="7">
        <v>1742</v>
      </c>
      <c r="B1180" s="7" t="s">
        <v>1499</v>
      </c>
      <c r="C1180" s="7" t="s">
        <v>34</v>
      </c>
      <c r="D1180" s="18">
        <v>174592</v>
      </c>
      <c r="E1180" s="7" t="s">
        <v>17</v>
      </c>
      <c r="F1180" s="7">
        <v>685</v>
      </c>
      <c r="G1180" s="19">
        <v>452352</v>
      </c>
      <c r="H1180" s="7" t="s">
        <v>79</v>
      </c>
      <c r="I1180" s="7" t="s">
        <v>25</v>
      </c>
      <c r="J1180" s="7" t="s">
        <v>20</v>
      </c>
      <c r="K1180" s="20">
        <v>9725.5300000000007</v>
      </c>
      <c r="L1180">
        <v>10.9</v>
      </c>
      <c r="M1180" s="7"/>
      <c r="N1180" s="7">
        <v>10</v>
      </c>
      <c r="O1180" s="7">
        <v>0</v>
      </c>
      <c r="P1180" s="7">
        <v>106001</v>
      </c>
      <c r="Q1180" s="7">
        <v>259490</v>
      </c>
      <c r="R1180" s="8">
        <f>(Таблица2[[#This Row],[Кредитный рейтинг]]-MIN(F:F))/(MAX(F:F)-MIN(F:F))</f>
        <v>0.6</v>
      </c>
      <c r="S1180">
        <f>(Таблица2[[#This Row],[Срок кредитной истории (лет)]]-MIN(L:L))/(MAX(L:L)-MIN(L:L))</f>
        <v>0.14035087719298245</v>
      </c>
      <c r="T1180" s="8">
        <f>(Таблица2[[#This Row],[Срок с последнего нарушения кредитного договора (мес.)]]-MIN(M:M))/(MAX(M:M)-MIN(M:M))</f>
        <v>0</v>
      </c>
      <c r="U1180">
        <f>(Таблица2[[#This Row],[Количество кредитных карт]]-MIN(N:N))/(MAX(N:N)-MIN(N:N))</f>
        <v>0.1951219512195122</v>
      </c>
      <c r="V1180" s="37">
        <f>(Таблица2[[#This Row],[Число нарушений кредитных договоров]]-MIN(O:O))/(MAX(O:O)-MIN(O:O))</f>
        <v>0</v>
      </c>
      <c r="W1180" s="37">
        <f>((Таблица2[[#This Row],[Размер кредита]]-AVERAGE(D:D)))/STDEV(D:D)</f>
        <v>-0.72821245779954269</v>
      </c>
      <c r="X1180" s="37">
        <f>((Таблица2[[#This Row],[Годовой доход]]-AVERAGE(G:G)))/STDEV(G:G)</f>
        <v>-1.0919831239270399</v>
      </c>
      <c r="Y1180" s="38">
        <f>(Таблица2[[#This Row],[Годовой доход]]-AVERAGE(G:G))/STDEV(G:G)</f>
        <v>-1.0919831239270399</v>
      </c>
      <c r="Z1180" s="38">
        <f>(Таблица2[[#This Row],[Текущий баланс кредитов]]-AVERAGE(P:P))/STDEV(P:P)</f>
        <v>-0.56572260874776303</v>
      </c>
      <c r="AA1180" s="38">
        <f>(Таблица2[[#This Row],[Максимальный выданный кредит]]-AVERAGE(Q:Q))/STDEV(Q:Q)</f>
        <v>-0.11200472329635282</v>
      </c>
    </row>
    <row r="1181" spans="1:27" x14ac:dyDescent="0.2">
      <c r="A1181" s="8">
        <v>1743</v>
      </c>
      <c r="B1181" s="8" t="s">
        <v>1500</v>
      </c>
      <c r="C1181" s="8" t="s">
        <v>16</v>
      </c>
      <c r="D1181" s="21">
        <v>268994</v>
      </c>
      <c r="E1181" s="8" t="s">
        <v>17</v>
      </c>
      <c r="F1181" s="8">
        <v>751</v>
      </c>
      <c r="G1181" s="22">
        <v>1490645</v>
      </c>
      <c r="H1181" s="8" t="s">
        <v>22</v>
      </c>
      <c r="I1181" s="8" t="s">
        <v>19</v>
      </c>
      <c r="J1181" s="8" t="s">
        <v>23</v>
      </c>
      <c r="K1181" s="23">
        <v>10161.200000000001</v>
      </c>
      <c r="L1181">
        <v>26.4</v>
      </c>
      <c r="M1181" s="8"/>
      <c r="N1181" s="8">
        <v>7</v>
      </c>
      <c r="O1181" s="8">
        <v>0</v>
      </c>
      <c r="P1181" s="8">
        <v>35568</v>
      </c>
      <c r="Q1181" s="8">
        <v>370986</v>
      </c>
      <c r="R1181" s="8">
        <f>(Таблица2[[#This Row],[Кредитный рейтинг]]-MIN(F:F))/(MAX(F:F)-MIN(F:F))</f>
        <v>1</v>
      </c>
      <c r="S1181">
        <f>(Таблица2[[#This Row],[Срок кредитной истории (лет)]]-MIN(L:L))/(MAX(L:L)-MIN(L:L))</f>
        <v>0.48026315789473678</v>
      </c>
      <c r="T1181" s="8">
        <f>(Таблица2[[#This Row],[Срок с последнего нарушения кредитного договора (мес.)]]-MIN(M:M))/(MAX(M:M)-MIN(M:M))</f>
        <v>0</v>
      </c>
      <c r="U1181">
        <f>(Таблица2[[#This Row],[Количество кредитных карт]]-MIN(N:N))/(MAX(N:N)-MIN(N:N))</f>
        <v>0.12195121951219512</v>
      </c>
      <c r="V1181" s="37">
        <f>(Таблица2[[#This Row],[Число нарушений кредитных договоров]]-MIN(O:O))/(MAX(O:O)-MIN(O:O))</f>
        <v>0</v>
      </c>
      <c r="W1181" s="37">
        <f>((Таблица2[[#This Row],[Размер кредита]]-AVERAGE(D:D)))/STDEV(D:D)</f>
        <v>-0.22357982686759034</v>
      </c>
      <c r="X1181" s="37">
        <f>((Таблица2[[#This Row],[Годовой доход]]-AVERAGE(G:G)))/STDEV(G:G)</f>
        <v>0.16671505131113398</v>
      </c>
      <c r="Y1181" s="38">
        <f>(Таблица2[[#This Row],[Годовой доход]]-AVERAGE(G:G))/STDEV(G:G)</f>
        <v>0.16671505131113398</v>
      </c>
      <c r="Z1181" s="38">
        <f>(Таблица2[[#This Row],[Текущий баланс кредитов]]-AVERAGE(P:P))/STDEV(P:P)</f>
        <v>-0.80530379710525624</v>
      </c>
      <c r="AA1181" s="38">
        <f>(Таблица2[[#This Row],[Максимальный выданный кредит]]-AVERAGE(Q:Q))/STDEV(Q:Q)</f>
        <v>-8.4141370189989642E-2</v>
      </c>
    </row>
    <row r="1182" spans="1:27" x14ac:dyDescent="0.2">
      <c r="A1182" s="8">
        <v>1744</v>
      </c>
      <c r="B1182" s="8" t="s">
        <v>1501</v>
      </c>
      <c r="C1182" s="8" t="s">
        <v>34</v>
      </c>
      <c r="D1182" s="21">
        <v>71258</v>
      </c>
      <c r="E1182" s="8" t="s">
        <v>28</v>
      </c>
      <c r="F1182" s="8">
        <v>722</v>
      </c>
      <c r="G1182" s="22">
        <v>719549</v>
      </c>
      <c r="H1182" s="8" t="s">
        <v>42</v>
      </c>
      <c r="I1182" s="8" t="s">
        <v>32</v>
      </c>
      <c r="J1182" s="8" t="s">
        <v>23</v>
      </c>
      <c r="K1182" s="23">
        <v>12592.06</v>
      </c>
      <c r="L1182">
        <v>16.3</v>
      </c>
      <c r="M1182" s="8"/>
      <c r="N1182" s="8">
        <v>7</v>
      </c>
      <c r="O1182" s="8">
        <v>1</v>
      </c>
      <c r="P1182" s="8">
        <v>27569</v>
      </c>
      <c r="Q1182" s="8">
        <v>37290</v>
      </c>
      <c r="R1182" s="8">
        <f>(Таблица2[[#This Row],[Кредитный рейтинг]]-MIN(F:F))/(MAX(F:F)-MIN(F:F))</f>
        <v>0.82424242424242422</v>
      </c>
      <c r="S1182">
        <f>(Таблица2[[#This Row],[Срок кредитной истории (лет)]]-MIN(L:L))/(MAX(L:L)-MIN(L:L))</f>
        <v>0.25877192982456143</v>
      </c>
      <c r="T1182" s="8">
        <f>(Таблица2[[#This Row],[Срок с последнего нарушения кредитного договора (мес.)]]-MIN(M:M))/(MAX(M:M)-MIN(M:M))</f>
        <v>0</v>
      </c>
      <c r="U1182">
        <f>(Таблица2[[#This Row],[Количество кредитных карт]]-MIN(N:N))/(MAX(N:N)-MIN(N:N))</f>
        <v>0.12195121951219512</v>
      </c>
      <c r="V1182" s="37">
        <f>(Таблица2[[#This Row],[Число нарушений кредитных договоров]]-MIN(O:O))/(MAX(O:O)-MIN(O:O))</f>
        <v>0.14285714285714285</v>
      </c>
      <c r="W1182" s="37">
        <f>((Таблица2[[#This Row],[Размер кредита]]-AVERAGE(D:D)))/STDEV(D:D)</f>
        <v>-1.2805917324412066</v>
      </c>
      <c r="X1182" s="37">
        <f>((Таблица2[[#This Row],[Годовой доход]]-AVERAGE(G:G)))/STDEV(G:G)</f>
        <v>-0.76806648736191396</v>
      </c>
      <c r="Y1182" s="38">
        <f>(Таблица2[[#This Row],[Годовой доход]]-AVERAGE(G:G))/STDEV(G:G)</f>
        <v>-0.76806648736191396</v>
      </c>
      <c r="Z1182" s="38">
        <f>(Таблица2[[#This Row],[Текущий баланс кредитов]]-AVERAGE(P:P))/STDEV(P:P)</f>
        <v>-0.83251277479570795</v>
      </c>
      <c r="AA1182" s="38">
        <f>(Таблица2[[#This Row],[Максимальный выданный кредит]]-AVERAGE(Q:Q))/STDEV(Q:Q)</f>
        <v>-0.16753350513815787</v>
      </c>
    </row>
    <row r="1183" spans="1:27" x14ac:dyDescent="0.2">
      <c r="A1183" s="8">
        <v>1745</v>
      </c>
      <c r="B1183" s="8" t="s">
        <v>1502</v>
      </c>
      <c r="C1183" s="8" t="s">
        <v>34</v>
      </c>
      <c r="D1183" s="21">
        <v>269896</v>
      </c>
      <c r="E1183" s="8" t="s">
        <v>17</v>
      </c>
      <c r="F1183" s="8">
        <v>696</v>
      </c>
      <c r="G1183" s="22">
        <v>1482912</v>
      </c>
      <c r="H1183" s="8" t="s">
        <v>42</v>
      </c>
      <c r="I1183" s="8" t="s">
        <v>32</v>
      </c>
      <c r="J1183" s="8" t="s">
        <v>23</v>
      </c>
      <c r="K1183" s="23">
        <v>12604.79</v>
      </c>
      <c r="L1183">
        <v>10</v>
      </c>
      <c r="M1183" s="8"/>
      <c r="N1183" s="8">
        <v>9</v>
      </c>
      <c r="O1183" s="8">
        <v>0</v>
      </c>
      <c r="P1183" s="8">
        <v>186941</v>
      </c>
      <c r="Q1183" s="8">
        <v>365024</v>
      </c>
      <c r="R1183" s="8">
        <f>(Таблица2[[#This Row],[Кредитный рейтинг]]-MIN(F:F))/(MAX(F:F)-MIN(F:F))</f>
        <v>0.66666666666666663</v>
      </c>
      <c r="S1183">
        <f>(Таблица2[[#This Row],[Срок кредитной истории (лет)]]-MIN(L:L))/(MAX(L:L)-MIN(L:L))</f>
        <v>0.1206140350877193</v>
      </c>
      <c r="T1183" s="8">
        <f>(Таблица2[[#This Row],[Срок с последнего нарушения кредитного договора (мес.)]]-MIN(M:M))/(MAX(M:M)-MIN(M:M))</f>
        <v>0</v>
      </c>
      <c r="U1183">
        <f>(Таблица2[[#This Row],[Количество кредитных карт]]-MIN(N:N))/(MAX(N:N)-MIN(N:N))</f>
        <v>0.17073170731707318</v>
      </c>
      <c r="V1183" s="37">
        <f>(Таблица2[[#This Row],[Число нарушений кредитных договоров]]-MIN(O:O))/(MAX(O:O)-MIN(O:O))</f>
        <v>0</v>
      </c>
      <c r="W1183" s="37">
        <f>((Таблица2[[#This Row],[Размер кредита]]-AVERAGE(D:D)))/STDEV(D:D)</f>
        <v>-0.21875812146833376</v>
      </c>
      <c r="X1183" s="37">
        <f>((Таблица2[[#This Row],[Годовой доход]]-AVERAGE(G:G)))/STDEV(G:G)</f>
        <v>0.15734051735095433</v>
      </c>
      <c r="Y1183" s="38">
        <f>(Таблица2[[#This Row],[Годовой доход]]-AVERAGE(G:G))/STDEV(G:G)</f>
        <v>0.15734051735095433</v>
      </c>
      <c r="Z1183" s="38">
        <f>(Таблица2[[#This Row],[Текущий баланс кредитов]]-AVERAGE(P:P))/STDEV(P:P)</f>
        <v>-0.29040136180875004</v>
      </c>
      <c r="AA1183" s="38">
        <f>(Таблица2[[#This Row],[Максимальный выданный кредит]]-AVERAGE(Q:Q))/STDEV(Q:Q)</f>
        <v>-8.5631300871091554E-2</v>
      </c>
    </row>
    <row r="1184" spans="1:27" x14ac:dyDescent="0.2">
      <c r="A1184" s="8">
        <v>1747</v>
      </c>
      <c r="B1184" s="8" t="s">
        <v>1503</v>
      </c>
      <c r="C1184" s="8" t="s">
        <v>16</v>
      </c>
      <c r="D1184" s="21">
        <v>360624</v>
      </c>
      <c r="E1184" s="8" t="s">
        <v>28</v>
      </c>
      <c r="F1184" s="8">
        <v>734</v>
      </c>
      <c r="G1184" s="22">
        <v>1206861</v>
      </c>
      <c r="H1184" s="8" t="s">
        <v>22</v>
      </c>
      <c r="I1184" s="8" t="s">
        <v>19</v>
      </c>
      <c r="J1184" s="8" t="s">
        <v>23</v>
      </c>
      <c r="K1184" s="23">
        <v>19510.91</v>
      </c>
      <c r="L1184">
        <v>15.2</v>
      </c>
      <c r="M1184" s="8"/>
      <c r="N1184" s="8">
        <v>14</v>
      </c>
      <c r="O1184" s="8">
        <v>0</v>
      </c>
      <c r="P1184" s="8">
        <v>342608</v>
      </c>
      <c r="Q1184" s="8">
        <v>1035804</v>
      </c>
      <c r="R1184" s="8">
        <f>(Таблица2[[#This Row],[Кредитный рейтинг]]-MIN(F:F))/(MAX(F:F)-MIN(F:F))</f>
        <v>0.89696969696969697</v>
      </c>
      <c r="S1184">
        <f>(Таблица2[[#This Row],[Срок кредитной истории (лет)]]-MIN(L:L))/(MAX(L:L)-MIN(L:L))</f>
        <v>0.23464912280701752</v>
      </c>
      <c r="T1184" s="8">
        <f>(Таблица2[[#This Row],[Срок с последнего нарушения кредитного договора (мес.)]]-MIN(M:M))/(MAX(M:M)-MIN(M:M))</f>
        <v>0</v>
      </c>
      <c r="U1184">
        <f>(Таблица2[[#This Row],[Количество кредитных карт]]-MIN(N:N))/(MAX(N:N)-MIN(N:N))</f>
        <v>0.29268292682926828</v>
      </c>
      <c r="V1184" s="37">
        <f>(Таблица2[[#This Row],[Число нарушений кредитных договоров]]-MIN(O:O))/(MAX(O:O)-MIN(O:O))</f>
        <v>0</v>
      </c>
      <c r="W1184" s="37">
        <f>((Таблица2[[#This Row],[Размер кредита]]-AVERAGE(D:D)))/STDEV(D:D)</f>
        <v>0.26623488015445146</v>
      </c>
      <c r="X1184" s="37">
        <f>((Таблица2[[#This Row],[Годовой доход]]-AVERAGE(G:G)))/STDEV(G:G)</f>
        <v>-0.17730961509978274</v>
      </c>
      <c r="Y1184" s="38">
        <f>(Таблица2[[#This Row],[Годовой доход]]-AVERAGE(G:G))/STDEV(G:G)</f>
        <v>-0.17730961509978274</v>
      </c>
      <c r="Z1184" s="38">
        <f>(Таблица2[[#This Row],[Текущий баланс кредитов]]-AVERAGE(P:P))/STDEV(P:P)</f>
        <v>0.23910731804367563</v>
      </c>
      <c r="AA1184" s="38">
        <f>(Таблица2[[#This Row],[Максимальный выданный кредит]]-AVERAGE(Q:Q))/STDEV(Q:Q)</f>
        <v>8.1999645500852633E-2</v>
      </c>
    </row>
    <row r="1185" spans="1:27" x14ac:dyDescent="0.2">
      <c r="A1185" s="7">
        <v>1748</v>
      </c>
      <c r="B1185" s="7" t="s">
        <v>1504</v>
      </c>
      <c r="C1185" s="7" t="s">
        <v>16</v>
      </c>
      <c r="D1185" s="18">
        <v>359876</v>
      </c>
      <c r="E1185" s="7" t="s">
        <v>17</v>
      </c>
      <c r="F1185" s="7">
        <v>718</v>
      </c>
      <c r="G1185" s="19">
        <v>961571</v>
      </c>
      <c r="H1185" s="7" t="s">
        <v>22</v>
      </c>
      <c r="I1185" s="7" t="s">
        <v>19</v>
      </c>
      <c r="J1185" s="7" t="s">
        <v>78</v>
      </c>
      <c r="K1185" s="20">
        <v>24199.35</v>
      </c>
      <c r="L1185">
        <v>16.600000000000001</v>
      </c>
      <c r="M1185" s="7">
        <v>37</v>
      </c>
      <c r="N1185" s="7">
        <v>15</v>
      </c>
      <c r="O1185" s="7">
        <v>0</v>
      </c>
      <c r="P1185" s="7">
        <v>305900</v>
      </c>
      <c r="Q1185" s="7">
        <v>587378</v>
      </c>
      <c r="R1185" s="8">
        <f>(Таблица2[[#This Row],[Кредитный рейтинг]]-MIN(F:F))/(MAX(F:F)-MIN(F:F))</f>
        <v>0.8</v>
      </c>
      <c r="S1185">
        <f>(Таблица2[[#This Row],[Срок кредитной истории (лет)]]-MIN(L:L))/(MAX(L:L)-MIN(L:L))</f>
        <v>0.2653508771929825</v>
      </c>
      <c r="T1185" s="8">
        <f>(Таблица2[[#This Row],[Срок с последнего нарушения кредитного договора (мес.)]]-MIN(M:M))/(MAX(M:M)-MIN(M:M))</f>
        <v>0.45121951219512196</v>
      </c>
      <c r="U1185">
        <f>(Таблица2[[#This Row],[Количество кредитных карт]]-MIN(N:N))/(MAX(N:N)-MIN(N:N))</f>
        <v>0.31707317073170732</v>
      </c>
      <c r="V1185" s="37">
        <f>(Таблица2[[#This Row],[Число нарушений кредитных договоров]]-MIN(O:O))/(MAX(O:O)-MIN(O:O))</f>
        <v>0</v>
      </c>
      <c r="W1185" s="37">
        <f>((Таблица2[[#This Row],[Размер кредита]]-AVERAGE(D:D)))/STDEV(D:D)</f>
        <v>0.2622363927501899</v>
      </c>
      <c r="X1185" s="37">
        <f>((Таблица2[[#This Row],[Годовой доход]]-AVERAGE(G:G)))/STDEV(G:G)</f>
        <v>-0.474668910986562</v>
      </c>
      <c r="Y1185" s="38">
        <f>(Таблица2[[#This Row],[Годовой доход]]-AVERAGE(G:G))/STDEV(G:G)</f>
        <v>-0.474668910986562</v>
      </c>
      <c r="Z1185" s="38">
        <f>(Таблица2[[#This Row],[Текущий баланс кредитов]]-AVERAGE(P:P))/STDEV(P:P)</f>
        <v>0.11424331591077116</v>
      </c>
      <c r="AA1185" s="38">
        <f>(Таблица2[[#This Row],[Максимальный выданный кредит]]-AVERAGE(Q:Q))/STDEV(Q:Q)</f>
        <v>-3.0064033734940685E-2</v>
      </c>
    </row>
    <row r="1186" spans="1:27" x14ac:dyDescent="0.2">
      <c r="A1186" s="8">
        <v>1749</v>
      </c>
      <c r="B1186" s="8" t="s">
        <v>1505</v>
      </c>
      <c r="C1186" s="8" t="s">
        <v>16</v>
      </c>
      <c r="D1186" s="21">
        <v>568656</v>
      </c>
      <c r="E1186" s="8" t="s">
        <v>28</v>
      </c>
      <c r="F1186" s="8">
        <v>690</v>
      </c>
      <c r="G1186" s="22">
        <v>1408033</v>
      </c>
      <c r="H1186" s="8" t="s">
        <v>22</v>
      </c>
      <c r="I1186" s="8" t="s">
        <v>19</v>
      </c>
      <c r="J1186" s="8" t="s">
        <v>23</v>
      </c>
      <c r="K1186" s="23">
        <v>27573.94</v>
      </c>
      <c r="L1186">
        <v>22.5</v>
      </c>
      <c r="M1186" s="8"/>
      <c r="N1186" s="8">
        <v>16</v>
      </c>
      <c r="O1186" s="8">
        <v>0</v>
      </c>
      <c r="P1186" s="8">
        <v>389234</v>
      </c>
      <c r="Q1186" s="8">
        <v>519222</v>
      </c>
      <c r="R1186" s="8">
        <f>(Таблица2[[#This Row],[Кредитный рейтинг]]-MIN(F:F))/(MAX(F:F)-MIN(F:F))</f>
        <v>0.63030303030303025</v>
      </c>
      <c r="S1186">
        <f>(Таблица2[[#This Row],[Срок кредитной истории (лет)]]-MIN(L:L))/(MAX(L:L)-MIN(L:L))</f>
        <v>0.39473684210526316</v>
      </c>
      <c r="T1186" s="8">
        <f>(Таблица2[[#This Row],[Срок с последнего нарушения кредитного договора (мес.)]]-MIN(M:M))/(MAX(M:M)-MIN(M:M))</f>
        <v>0</v>
      </c>
      <c r="U1186">
        <f>(Таблица2[[#This Row],[Количество кредитных карт]]-MIN(N:N))/(MAX(N:N)-MIN(N:N))</f>
        <v>0.34146341463414637</v>
      </c>
      <c r="V1186" s="37">
        <f>(Таблица2[[#This Row],[Число нарушений кредитных договоров]]-MIN(O:O))/(MAX(O:O)-MIN(O:O))</f>
        <v>0</v>
      </c>
      <c r="W1186" s="37">
        <f>((Таблица2[[#This Row],[Размер кредита]]-AVERAGE(D:D)))/STDEV(D:D)</f>
        <v>1.3782847888220211</v>
      </c>
      <c r="X1186" s="37">
        <f>((Таблица2[[#This Row],[Годовой доход]]-AVERAGE(G:G)))/STDEV(G:G)</f>
        <v>6.6566467382728395E-2</v>
      </c>
      <c r="Y1186" s="38">
        <f>(Таблица2[[#This Row],[Годовой доход]]-AVERAGE(G:G))/STDEV(G:G)</f>
        <v>6.6566467382728395E-2</v>
      </c>
      <c r="Z1186" s="38">
        <f>(Таблица2[[#This Row],[Текущий баланс кредитов]]-AVERAGE(P:P))/STDEV(P:P)</f>
        <v>0.39770786733671271</v>
      </c>
      <c r="AA1186" s="38">
        <f>(Таблица2[[#This Row],[Максимальный выданный кредит]]-AVERAGE(Q:Q))/STDEV(Q:Q)</f>
        <v>-4.7096525432555741E-2</v>
      </c>
    </row>
    <row r="1187" spans="1:27" x14ac:dyDescent="0.2">
      <c r="A1187" s="7">
        <v>1750</v>
      </c>
      <c r="B1187" s="7" t="s">
        <v>1506</v>
      </c>
      <c r="C1187" s="7" t="s">
        <v>34</v>
      </c>
      <c r="D1187" s="18">
        <v>554510</v>
      </c>
      <c r="E1187" s="7" t="s">
        <v>17</v>
      </c>
      <c r="F1187" s="7">
        <v>732</v>
      </c>
      <c r="G1187" s="19">
        <v>1877181</v>
      </c>
      <c r="H1187" s="7" t="s">
        <v>49</v>
      </c>
      <c r="I1187" s="7" t="s">
        <v>32</v>
      </c>
      <c r="J1187" s="7" t="s">
        <v>23</v>
      </c>
      <c r="K1187" s="20">
        <v>27688.32</v>
      </c>
      <c r="L1187">
        <v>13.6</v>
      </c>
      <c r="M1187" s="7"/>
      <c r="N1187" s="7">
        <v>10</v>
      </c>
      <c r="O1187" s="7">
        <v>0</v>
      </c>
      <c r="P1187" s="7">
        <v>331854</v>
      </c>
      <c r="Q1187" s="7">
        <v>499026</v>
      </c>
      <c r="R1187" s="8">
        <f>(Таблица2[[#This Row],[Кредитный рейтинг]]-MIN(F:F))/(MAX(F:F)-MIN(F:F))</f>
        <v>0.88484848484848488</v>
      </c>
      <c r="S1187">
        <f>(Таблица2[[#This Row],[Срок кредитной истории (лет)]]-MIN(L:L))/(MAX(L:L)-MIN(L:L))</f>
        <v>0.19956140350877191</v>
      </c>
      <c r="T1187" s="8">
        <f>(Таблица2[[#This Row],[Срок с последнего нарушения кредитного договора (мес.)]]-MIN(M:M))/(MAX(M:M)-MIN(M:M))</f>
        <v>0</v>
      </c>
      <c r="U1187">
        <f>(Таблица2[[#This Row],[Количество кредитных карт]]-MIN(N:N))/(MAX(N:N)-MIN(N:N))</f>
        <v>0.1951219512195122</v>
      </c>
      <c r="V1187" s="37">
        <f>(Таблица2[[#This Row],[Число нарушений кредитных договоров]]-MIN(O:O))/(MAX(O:O)-MIN(O:O))</f>
        <v>0</v>
      </c>
      <c r="W1187" s="37">
        <f>((Таблица2[[#This Row],[Размер кредита]]-AVERAGE(D:D)))/STDEV(D:D)</f>
        <v>1.302666335853192</v>
      </c>
      <c r="X1187" s="37">
        <f>((Таблица2[[#This Row],[Годовой доход]]-AVERAGE(G:G)))/STDEV(G:G)</f>
        <v>0.63530354980227555</v>
      </c>
      <c r="Y1187" s="38">
        <f>(Таблица2[[#This Row],[Годовой доход]]-AVERAGE(G:G))/STDEV(G:G)</f>
        <v>0.63530354980227555</v>
      </c>
      <c r="Z1187" s="38">
        <f>(Таблица2[[#This Row],[Текущий баланс кредитов]]-AVERAGE(P:P))/STDEV(P:P)</f>
        <v>0.20252707725318705</v>
      </c>
      <c r="AA1187" s="38">
        <f>(Таблица2[[#This Row],[Максимальный выданный кредит]]-AVERAGE(Q:Q))/STDEV(Q:Q)</f>
        <v>-5.2143596891048513E-2</v>
      </c>
    </row>
    <row r="1188" spans="1:27" x14ac:dyDescent="0.2">
      <c r="A1188" s="7">
        <v>1751</v>
      </c>
      <c r="B1188" s="7" t="s">
        <v>1507</v>
      </c>
      <c r="C1188" s="7" t="s">
        <v>16</v>
      </c>
      <c r="D1188" s="18">
        <v>402336</v>
      </c>
      <c r="E1188" s="7" t="s">
        <v>28</v>
      </c>
      <c r="F1188" s="7">
        <v>696</v>
      </c>
      <c r="G1188" s="19">
        <v>1544320</v>
      </c>
      <c r="H1188" s="7" t="s">
        <v>49</v>
      </c>
      <c r="I1188" s="7" t="s">
        <v>32</v>
      </c>
      <c r="J1188" s="7" t="s">
        <v>23</v>
      </c>
      <c r="K1188" s="20">
        <v>23035.98</v>
      </c>
      <c r="L1188">
        <v>12.2</v>
      </c>
      <c r="M1188" s="7"/>
      <c r="N1188" s="7">
        <v>9</v>
      </c>
      <c r="O1188" s="7">
        <v>0</v>
      </c>
      <c r="P1188" s="7">
        <v>324216</v>
      </c>
      <c r="Q1188" s="7">
        <v>574002</v>
      </c>
      <c r="R1188" s="8">
        <f>(Таблица2[[#This Row],[Кредитный рейтинг]]-MIN(F:F))/(MAX(F:F)-MIN(F:F))</f>
        <v>0.66666666666666663</v>
      </c>
      <c r="S1188">
        <f>(Таблица2[[#This Row],[Срок кредитной истории (лет)]]-MIN(L:L))/(MAX(L:L)-MIN(L:L))</f>
        <v>0.16885964912280699</v>
      </c>
      <c r="T1188" s="8">
        <f>(Таблица2[[#This Row],[Срок с последнего нарушения кредитного договора (мес.)]]-MIN(M:M))/(MAX(M:M)-MIN(M:M))</f>
        <v>0</v>
      </c>
      <c r="U1188">
        <f>(Таблица2[[#This Row],[Количество кредитных карт]]-MIN(N:N))/(MAX(N:N)-MIN(N:N))</f>
        <v>0.17073170731707318</v>
      </c>
      <c r="V1188" s="37">
        <f>(Таблица2[[#This Row],[Число нарушений кредитных договоров]]-MIN(O:O))/(MAX(O:O)-MIN(O:O))</f>
        <v>0</v>
      </c>
      <c r="W1188" s="37">
        <f>((Таблица2[[#This Row],[Размер кредита]]-AVERAGE(D:D)))/STDEV(D:D)</f>
        <v>0.48920935422739054</v>
      </c>
      <c r="X1188" s="37">
        <f>((Таблица2[[#This Row],[Годовой доход]]-AVERAGE(G:G)))/STDEV(G:G)</f>
        <v>0.2317839909610295</v>
      </c>
      <c r="Y1188" s="38">
        <f>(Таблица2[[#This Row],[Годовой доход]]-AVERAGE(G:G))/STDEV(G:G)</f>
        <v>0.2317839909610295</v>
      </c>
      <c r="Z1188" s="38">
        <f>(Таблица2[[#This Row],[Текущий баланс кредитов]]-AVERAGE(P:P))/STDEV(P:P)</f>
        <v>0.1765460581758436</v>
      </c>
      <c r="AA1188" s="38">
        <f>(Таблица2[[#This Row],[Максимальный выданный кредит]]-AVERAGE(Q:Q))/STDEV(Q:Q)</f>
        <v>-3.34067564438335E-2</v>
      </c>
    </row>
    <row r="1189" spans="1:27" x14ac:dyDescent="0.2">
      <c r="A1189" s="7">
        <v>1752</v>
      </c>
      <c r="B1189" s="7" t="s">
        <v>1508</v>
      </c>
      <c r="C1189" s="7" t="s">
        <v>16</v>
      </c>
      <c r="D1189" s="18">
        <v>550330</v>
      </c>
      <c r="E1189" s="7" t="s">
        <v>28</v>
      </c>
      <c r="F1189" s="7">
        <v>733</v>
      </c>
      <c r="G1189" s="19">
        <v>1996197</v>
      </c>
      <c r="H1189" s="7" t="s">
        <v>22</v>
      </c>
      <c r="I1189" s="7" t="s">
        <v>19</v>
      </c>
      <c r="J1189" s="7" t="s">
        <v>23</v>
      </c>
      <c r="K1189" s="20">
        <v>7535.78</v>
      </c>
      <c r="L1189">
        <v>39.9</v>
      </c>
      <c r="M1189" s="7"/>
      <c r="N1189" s="7">
        <v>5</v>
      </c>
      <c r="O1189" s="7">
        <v>0</v>
      </c>
      <c r="P1189" s="7">
        <v>245423</v>
      </c>
      <c r="Q1189" s="7">
        <v>631488</v>
      </c>
      <c r="R1189" s="8">
        <f>(Таблица2[[#This Row],[Кредитный рейтинг]]-MIN(F:F))/(MAX(F:F)-MIN(F:F))</f>
        <v>0.89090909090909087</v>
      </c>
      <c r="S1189">
        <f>(Таблица2[[#This Row],[Срок кредитной истории (лет)]]-MIN(L:L))/(MAX(L:L)-MIN(L:L))</f>
        <v>0.77631578947368418</v>
      </c>
      <c r="T1189" s="8">
        <f>(Таблица2[[#This Row],[Срок с последнего нарушения кредитного договора (мес.)]]-MIN(M:M))/(MAX(M:M)-MIN(M:M))</f>
        <v>0</v>
      </c>
      <c r="U1189">
        <f>(Таблица2[[#This Row],[Количество кредитных карт]]-MIN(N:N))/(MAX(N:N)-MIN(N:N))</f>
        <v>7.3170731707317069E-2</v>
      </c>
      <c r="V1189" s="37">
        <f>(Таблица2[[#This Row],[Число нарушений кредитных договоров]]-MIN(O:O))/(MAX(O:O)-MIN(O:O))</f>
        <v>0</v>
      </c>
      <c r="W1189" s="37">
        <f>((Таблица2[[#This Row],[Размер кредита]]-AVERAGE(D:D)))/STDEV(D:D)</f>
        <v>1.2803218474176126</v>
      </c>
      <c r="X1189" s="37">
        <f>((Таблица2[[#This Row],[Годовой доход]]-AVERAGE(G:G)))/STDEV(G:G)</f>
        <v>0.77958384642774292</v>
      </c>
      <c r="Y1189" s="38">
        <f>(Таблица2[[#This Row],[Годовой доход]]-AVERAGE(G:G))/STDEV(G:G)</f>
        <v>0.77958384642774292</v>
      </c>
      <c r="Z1189" s="38">
        <f>(Таблица2[[#This Row],[Текущий баланс кредитов]]-AVERAGE(P:P))/STDEV(P:P)</f>
        <v>-9.1472066485209669E-2</v>
      </c>
      <c r="AA1189" s="38">
        <f>(Таблица2[[#This Row],[Максимальный выданный кредит]]-AVERAGE(Q:Q))/STDEV(Q:Q)</f>
        <v>-1.9040745854463539E-2</v>
      </c>
    </row>
    <row r="1190" spans="1:27" x14ac:dyDescent="0.2">
      <c r="A1190" s="8">
        <v>1753</v>
      </c>
      <c r="B1190" s="8" t="s">
        <v>1510</v>
      </c>
      <c r="C1190" s="8" t="s">
        <v>16</v>
      </c>
      <c r="D1190" s="21">
        <v>336490</v>
      </c>
      <c r="E1190" s="8" t="s">
        <v>28</v>
      </c>
      <c r="F1190" s="8">
        <v>686</v>
      </c>
      <c r="G1190" s="22">
        <v>1263538</v>
      </c>
      <c r="H1190" s="8" t="s">
        <v>37</v>
      </c>
      <c r="I1190" s="8" t="s">
        <v>19</v>
      </c>
      <c r="J1190" s="8" t="s">
        <v>23</v>
      </c>
      <c r="K1190" s="23">
        <v>25060.05</v>
      </c>
      <c r="L1190">
        <v>22.8</v>
      </c>
      <c r="M1190" s="8">
        <v>24</v>
      </c>
      <c r="N1190" s="8">
        <v>11</v>
      </c>
      <c r="O1190" s="8">
        <v>0</v>
      </c>
      <c r="P1190" s="8">
        <v>177498</v>
      </c>
      <c r="Q1190" s="8">
        <v>276980</v>
      </c>
      <c r="R1190" s="8">
        <f>(Таблица2[[#This Row],[Кредитный рейтинг]]-MIN(F:F))/(MAX(F:F)-MIN(F:F))</f>
        <v>0.60606060606060608</v>
      </c>
      <c r="S1190">
        <f>(Таблица2[[#This Row],[Срок кредитной истории (лет)]]-MIN(L:L))/(MAX(L:L)-MIN(L:L))</f>
        <v>0.40131578947368424</v>
      </c>
      <c r="T1190" s="8">
        <f>(Таблица2[[#This Row],[Срок с последнего нарушения кредитного договора (мес.)]]-MIN(M:M))/(MAX(M:M)-MIN(M:M))</f>
        <v>0.29268292682926828</v>
      </c>
      <c r="U1190">
        <f>(Таблица2[[#This Row],[Количество кредитных карт]]-MIN(N:N))/(MAX(N:N)-MIN(N:N))</f>
        <v>0.21951219512195122</v>
      </c>
      <c r="V1190" s="37">
        <f>(Таблица2[[#This Row],[Число нарушений кредитных договоров]]-MIN(O:O))/(MAX(O:O)-MIN(O:O))</f>
        <v>0</v>
      </c>
      <c r="W1190" s="37">
        <f>((Таблица2[[#This Row],[Размер кредита]]-AVERAGE(D:D)))/STDEV(D:D)</f>
        <v>0.13722486008165918</v>
      </c>
      <c r="X1190" s="37">
        <f>((Таблица2[[#This Row],[Годовой доход]]-AVERAGE(G:G)))/STDEV(G:G)</f>
        <v>-0.10860142148008774</v>
      </c>
      <c r="Y1190" s="38">
        <f>(Таблица2[[#This Row],[Годовой доход]]-AVERAGE(G:G))/STDEV(G:G)</f>
        <v>-0.10860142148008774</v>
      </c>
      <c r="Z1190" s="38">
        <f>(Таблица2[[#This Row],[Текущий баланс кредитов]]-AVERAGE(P:P))/STDEV(P:P)</f>
        <v>-0.32252217395163491</v>
      </c>
      <c r="AA1190" s="38">
        <f>(Таблица2[[#This Row],[Максимальный выданный кредит]]-AVERAGE(Q:Q))/STDEV(Q:Q)</f>
        <v>-0.10763389343850777</v>
      </c>
    </row>
    <row r="1191" spans="1:27" x14ac:dyDescent="0.2">
      <c r="A1191" s="8">
        <v>1755</v>
      </c>
      <c r="B1191" s="8" t="s">
        <v>1511</v>
      </c>
      <c r="C1191" s="8" t="s">
        <v>34</v>
      </c>
      <c r="D1191" s="21">
        <v>441408</v>
      </c>
      <c r="E1191" s="8" t="s">
        <v>17</v>
      </c>
      <c r="F1191" s="8">
        <v>738</v>
      </c>
      <c r="G1191" s="22">
        <v>868604</v>
      </c>
      <c r="H1191" s="8"/>
      <c r="I1191" s="8" t="s">
        <v>19</v>
      </c>
      <c r="J1191" s="8" t="s">
        <v>23</v>
      </c>
      <c r="K1191" s="23">
        <v>11943.21</v>
      </c>
      <c r="L1191">
        <v>28.8</v>
      </c>
      <c r="M1191" s="8"/>
      <c r="N1191" s="8">
        <v>7</v>
      </c>
      <c r="O1191" s="8">
        <v>0</v>
      </c>
      <c r="P1191" s="8">
        <v>327009</v>
      </c>
      <c r="Q1191" s="8">
        <v>554378</v>
      </c>
      <c r="R1191" s="8">
        <f>(Таблица2[[#This Row],[Кредитный рейтинг]]-MIN(F:F))/(MAX(F:F)-MIN(F:F))</f>
        <v>0.92121212121212126</v>
      </c>
      <c r="S1191">
        <f>(Таблица2[[#This Row],[Срок кредитной истории (лет)]]-MIN(L:L))/(MAX(L:L)-MIN(L:L))</f>
        <v>0.53289473684210531</v>
      </c>
      <c r="T1191" s="8">
        <f>(Таблица2[[#This Row],[Срок с последнего нарушения кредитного договора (мес.)]]-MIN(M:M))/(MAX(M:M)-MIN(M:M))</f>
        <v>0</v>
      </c>
      <c r="U1191">
        <f>(Таблица2[[#This Row],[Количество кредитных карт]]-MIN(N:N))/(MAX(N:N)-MIN(N:N))</f>
        <v>0.12195121951219512</v>
      </c>
      <c r="V1191" s="37">
        <f>(Таблица2[[#This Row],[Число нарушений кредитных договоров]]-MIN(O:O))/(MAX(O:O)-MIN(O:O))</f>
        <v>0</v>
      </c>
      <c r="W1191" s="37">
        <f>((Таблица2[[#This Row],[Размер кредита]]-AVERAGE(D:D)))/STDEV(D:D)</f>
        <v>0.6980715198147005</v>
      </c>
      <c r="X1191" s="37">
        <f>((Таблица2[[#This Row],[Годовой доход]]-AVERAGE(G:G)))/STDEV(G:G)</f>
        <v>-0.58737061778547839</v>
      </c>
      <c r="Y1191" s="38">
        <f>(Таблица2[[#This Row],[Годовой доход]]-AVERAGE(G:G))/STDEV(G:G)</f>
        <v>-0.58737061778547839</v>
      </c>
      <c r="Z1191" s="38">
        <f>(Таблица2[[#This Row],[Текущий баланс кредитов]]-AVERAGE(P:P))/STDEV(P:P)</f>
        <v>0.18604658007726022</v>
      </c>
      <c r="AA1191" s="38">
        <f>(Таблица2[[#This Row],[Максимальный выданный кредит]]-AVERAGE(Q:Q))/STDEV(Q:Q)</f>
        <v>-3.8310882523327573E-2</v>
      </c>
    </row>
    <row r="1192" spans="1:27" x14ac:dyDescent="0.2">
      <c r="A1192" s="8">
        <v>1756</v>
      </c>
      <c r="B1192" s="8" t="s">
        <v>1512</v>
      </c>
      <c r="C1192" s="8" t="s">
        <v>16</v>
      </c>
      <c r="D1192" s="21">
        <v>261008</v>
      </c>
      <c r="E1192" s="8" t="s">
        <v>17</v>
      </c>
      <c r="F1192" s="8">
        <v>749</v>
      </c>
      <c r="G1192" s="22">
        <v>1744029</v>
      </c>
      <c r="H1192" s="8" t="s">
        <v>42</v>
      </c>
      <c r="I1192" s="8" t="s">
        <v>19</v>
      </c>
      <c r="J1192" s="8" t="s">
        <v>23</v>
      </c>
      <c r="K1192" s="23">
        <v>38368.6</v>
      </c>
      <c r="L1192">
        <v>13.2</v>
      </c>
      <c r="M1192" s="8">
        <v>46</v>
      </c>
      <c r="N1192" s="8">
        <v>18</v>
      </c>
      <c r="O1192" s="8">
        <v>0</v>
      </c>
      <c r="P1192" s="8">
        <v>140999</v>
      </c>
      <c r="Q1192" s="8">
        <v>519970</v>
      </c>
      <c r="R1192" s="8">
        <f>(Таблица2[[#This Row],[Кредитный рейтинг]]-MIN(F:F))/(MAX(F:F)-MIN(F:F))</f>
        <v>0.98787878787878791</v>
      </c>
      <c r="S1192">
        <f>(Таблица2[[#This Row],[Срок кредитной истории (лет)]]-MIN(L:L))/(MAX(L:L)-MIN(L:L))</f>
        <v>0.19078947368421051</v>
      </c>
      <c r="T1192" s="8">
        <f>(Таблица2[[#This Row],[Срок с последнего нарушения кредитного договора (мес.)]]-MIN(M:M))/(MAX(M:M)-MIN(M:M))</f>
        <v>0.56097560975609762</v>
      </c>
      <c r="U1192">
        <f>(Таблица2[[#This Row],[Количество кредитных карт]]-MIN(N:N))/(MAX(N:N)-MIN(N:N))</f>
        <v>0.3902439024390244</v>
      </c>
      <c r="V1192" s="37">
        <f>(Таблица2[[#This Row],[Число нарушений кредитных договоров]]-MIN(O:O))/(MAX(O:O)-MIN(O:O))</f>
        <v>0</v>
      </c>
      <c r="W1192" s="37">
        <f>((Таблица2[[#This Row],[Размер кредита]]-AVERAGE(D:D)))/STDEV(D:D)</f>
        <v>-0.26626956003661822</v>
      </c>
      <c r="X1192" s="37">
        <f>((Таблица2[[#This Row],[Годовой доход]]-AVERAGE(G:G)))/STDEV(G:G)</f>
        <v>0.47388651296458772</v>
      </c>
      <c r="Y1192" s="38">
        <f>(Таблица2[[#This Row],[Годовой доход]]-AVERAGE(G:G))/STDEV(G:G)</f>
        <v>0.47388651296458772</v>
      </c>
      <c r="Z1192" s="38">
        <f>(Таблица2[[#This Row],[Текущий баланс кредитов]]-AVERAGE(P:P))/STDEV(P:P)</f>
        <v>-0.44667525267695035</v>
      </c>
      <c r="AA1192" s="38">
        <f>(Таблица2[[#This Row],[Максимальный выданный кредит]]-AVERAGE(Q:Q))/STDEV(Q:Q)</f>
        <v>-4.6909596860018971E-2</v>
      </c>
    </row>
    <row r="1193" spans="1:27" x14ac:dyDescent="0.2">
      <c r="A1193" s="7">
        <v>1757</v>
      </c>
      <c r="B1193" s="7" t="s">
        <v>1513</v>
      </c>
      <c r="C1193" s="7" t="s">
        <v>34</v>
      </c>
      <c r="D1193" s="18">
        <v>151118</v>
      </c>
      <c r="E1193" s="7" t="s">
        <v>17</v>
      </c>
      <c r="F1193" s="7">
        <v>738</v>
      </c>
      <c r="G1193" s="19">
        <v>932235</v>
      </c>
      <c r="H1193" s="7" t="s">
        <v>22</v>
      </c>
      <c r="I1193" s="7" t="s">
        <v>32</v>
      </c>
      <c r="J1193" s="7" t="s">
        <v>23</v>
      </c>
      <c r="K1193" s="20">
        <v>22140.51</v>
      </c>
      <c r="L1193">
        <v>9.9</v>
      </c>
      <c r="M1193" s="7">
        <v>6</v>
      </c>
      <c r="N1193" s="7">
        <v>15</v>
      </c>
      <c r="O1193" s="7">
        <v>0</v>
      </c>
      <c r="P1193" s="7">
        <v>14649</v>
      </c>
      <c r="Q1193" s="7">
        <v>678744</v>
      </c>
      <c r="R1193" s="8">
        <f>(Таблица2[[#This Row],[Кредитный рейтинг]]-MIN(F:F))/(MAX(F:F)-MIN(F:F))</f>
        <v>0.92121212121212126</v>
      </c>
      <c r="S1193">
        <f>(Таблица2[[#This Row],[Срок кредитной истории (лет)]]-MIN(L:L))/(MAX(L:L)-MIN(L:L))</f>
        <v>0.11842105263157895</v>
      </c>
      <c r="T1193" s="8">
        <f>(Таблица2[[#This Row],[Срок с последнего нарушения кредитного договора (мес.)]]-MIN(M:M))/(MAX(M:M)-MIN(M:M))</f>
        <v>7.3170731707317069E-2</v>
      </c>
      <c r="U1193">
        <f>(Таблица2[[#This Row],[Количество кредитных карт]]-MIN(N:N))/(MAX(N:N)-MIN(N:N))</f>
        <v>0.31707317073170732</v>
      </c>
      <c r="V1193" s="37">
        <f>(Таблица2[[#This Row],[Число нарушений кредитных договоров]]-MIN(O:O))/(MAX(O:O)-MIN(O:O))</f>
        <v>0</v>
      </c>
      <c r="W1193" s="37">
        <f>((Таблица2[[#This Row],[Размер кредита]]-AVERAGE(D:D)))/STDEV(D:D)</f>
        <v>-0.85369440075092762</v>
      </c>
      <c r="X1193" s="37">
        <f>((Таблица2[[#This Row],[Годовой доход]]-AVERAGE(G:G)))/STDEV(G:G)</f>
        <v>-0.51023225357751378</v>
      </c>
      <c r="Y1193" s="38">
        <f>(Таблица2[[#This Row],[Годовой доход]]-AVERAGE(G:G))/STDEV(G:G)</f>
        <v>-0.51023225357751378</v>
      </c>
      <c r="Z1193" s="38">
        <f>(Таблица2[[#This Row],[Текущий баланс кредитов]]-AVERAGE(P:P))/STDEV(P:P)</f>
        <v>-0.87646076726484623</v>
      </c>
      <c r="AA1193" s="38">
        <f>(Таблица2[[#This Row],[Максимальный выданный кредит]]-AVERAGE(Q:Q))/STDEV(Q:Q)</f>
        <v>-7.2312583894935147E-3</v>
      </c>
    </row>
    <row r="1194" spans="1:27" x14ac:dyDescent="0.2">
      <c r="A1194" s="8">
        <v>1758</v>
      </c>
      <c r="B1194" s="8" t="s">
        <v>1514</v>
      </c>
      <c r="C1194" s="8" t="s">
        <v>34</v>
      </c>
      <c r="D1194" s="21">
        <v>313698</v>
      </c>
      <c r="E1194" s="8" t="s">
        <v>17</v>
      </c>
      <c r="F1194" s="8">
        <v>747</v>
      </c>
      <c r="G1194" s="22">
        <v>1411035</v>
      </c>
      <c r="H1194" s="8" t="s">
        <v>49</v>
      </c>
      <c r="I1194" s="8" t="s">
        <v>32</v>
      </c>
      <c r="J1194" s="8" t="s">
        <v>23</v>
      </c>
      <c r="K1194" s="23">
        <v>19049.02</v>
      </c>
      <c r="L1194">
        <v>22.5</v>
      </c>
      <c r="M1194" s="8">
        <v>68</v>
      </c>
      <c r="N1194" s="8">
        <v>18</v>
      </c>
      <c r="O1194" s="8">
        <v>1</v>
      </c>
      <c r="P1194" s="8">
        <v>333830</v>
      </c>
      <c r="Q1194" s="8">
        <v>686576</v>
      </c>
      <c r="R1194" s="8">
        <f>(Таблица2[[#This Row],[Кредитный рейтинг]]-MIN(F:F))/(MAX(F:F)-MIN(F:F))</f>
        <v>0.97575757575757571</v>
      </c>
      <c r="S1194">
        <f>(Таблица2[[#This Row],[Срок кредитной истории (лет)]]-MIN(L:L))/(MAX(L:L)-MIN(L:L))</f>
        <v>0.39473684210526316</v>
      </c>
      <c r="T1194" s="8">
        <f>(Таблица2[[#This Row],[Срок с последнего нарушения кредитного договора (мес.)]]-MIN(M:M))/(MAX(M:M)-MIN(M:M))</f>
        <v>0.82926829268292679</v>
      </c>
      <c r="U1194">
        <f>(Таблица2[[#This Row],[Количество кредитных карт]]-MIN(N:N))/(MAX(N:N)-MIN(N:N))</f>
        <v>0.3902439024390244</v>
      </c>
      <c r="V1194" s="37">
        <f>(Таблица2[[#This Row],[Число нарушений кредитных договоров]]-MIN(O:O))/(MAX(O:O)-MIN(O:O))</f>
        <v>0.14285714285714285</v>
      </c>
      <c r="W1194" s="37">
        <f>((Таблица2[[#This Row],[Размер кредита]]-AVERAGE(D:D)))/STDEV(D:D)</f>
        <v>1.5388596822394993E-2</v>
      </c>
      <c r="X1194" s="37">
        <f>((Таблица2[[#This Row],[Годовой доход]]-AVERAGE(G:G)))/STDEV(G:G)</f>
        <v>7.0205721352527853E-2</v>
      </c>
      <c r="Y1194" s="38">
        <f>(Таблица2[[#This Row],[Годовой доход]]-AVERAGE(G:G))/STDEV(G:G)</f>
        <v>7.0205721352527853E-2</v>
      </c>
      <c r="Z1194" s="38">
        <f>(Таблица2[[#This Row],[Текущий баланс кредитов]]-AVERAGE(P:P))/STDEV(P:P)</f>
        <v>0.20924853492493761</v>
      </c>
      <c r="AA1194" s="38">
        <f>(Таблица2[[#This Row],[Максимальный выданный кредит]]-AVERAGE(Q:Q))/STDEV(Q:Q)</f>
        <v>-5.2740062770496926E-3</v>
      </c>
    </row>
    <row r="1195" spans="1:27" x14ac:dyDescent="0.2">
      <c r="A1195" s="8">
        <v>1759</v>
      </c>
      <c r="B1195" s="8" t="s">
        <v>1515</v>
      </c>
      <c r="C1195" s="8" t="s">
        <v>16</v>
      </c>
      <c r="D1195" s="21">
        <v>614394</v>
      </c>
      <c r="E1195" s="8" t="s">
        <v>17</v>
      </c>
      <c r="F1195" s="8">
        <v>724</v>
      </c>
      <c r="G1195" s="22">
        <v>1705554</v>
      </c>
      <c r="H1195" s="8" t="s">
        <v>22</v>
      </c>
      <c r="I1195" s="8" t="s">
        <v>19</v>
      </c>
      <c r="J1195" s="8" t="s">
        <v>23</v>
      </c>
      <c r="K1195" s="23">
        <v>14639.31</v>
      </c>
      <c r="L1195">
        <v>16.600000000000001</v>
      </c>
      <c r="M1195" s="8">
        <v>7</v>
      </c>
      <c r="N1195" s="8">
        <v>14</v>
      </c>
      <c r="O1195" s="8">
        <v>0</v>
      </c>
      <c r="P1195" s="8">
        <v>489820</v>
      </c>
      <c r="Q1195" s="8">
        <v>1136586</v>
      </c>
      <c r="R1195" s="8">
        <f>(Таблица2[[#This Row],[Кредитный рейтинг]]-MIN(F:F))/(MAX(F:F)-MIN(F:F))</f>
        <v>0.83636363636363631</v>
      </c>
      <c r="S1195">
        <f>(Таблица2[[#This Row],[Срок кредитной истории (лет)]]-MIN(L:L))/(MAX(L:L)-MIN(L:L))</f>
        <v>0.2653508771929825</v>
      </c>
      <c r="T1195" s="8">
        <f>(Таблица2[[#This Row],[Срок с последнего нарушения кредитного договора (мес.)]]-MIN(M:M))/(MAX(M:M)-MIN(M:M))</f>
        <v>8.5365853658536592E-2</v>
      </c>
      <c r="U1195">
        <f>(Таблица2[[#This Row],[Количество кредитных карт]]-MIN(N:N))/(MAX(N:N)-MIN(N:N))</f>
        <v>0.29268292682926828</v>
      </c>
      <c r="V1195" s="37">
        <f>(Таблица2[[#This Row],[Число нарушений кредитных договоров]]-MIN(O:O))/(MAX(O:O)-MIN(O:O))</f>
        <v>0</v>
      </c>
      <c r="W1195" s="37">
        <f>((Таблица2[[#This Row],[Размер кредита]]-AVERAGE(D:D)))/STDEV(D:D)</f>
        <v>1.6227805333355445</v>
      </c>
      <c r="X1195" s="37">
        <f>((Таблица2[[#This Row],[Годовой доход]]-AVERAGE(G:G)))/STDEV(G:G)</f>
        <v>0.42724417569342366</v>
      </c>
      <c r="Y1195" s="38">
        <f>(Таблица2[[#This Row],[Годовой доход]]-AVERAGE(G:G))/STDEV(G:G)</f>
        <v>0.42724417569342366</v>
      </c>
      <c r="Z1195" s="38">
        <f>(Таблица2[[#This Row],[Текущий баланс кредитов]]-AVERAGE(P:P))/STDEV(P:P)</f>
        <v>0.73985591458909172</v>
      </c>
      <c r="AA1195" s="38">
        <f>(Таблица2[[#This Row],[Максимальный выданный кредит]]-AVERAGE(Q:Q))/STDEV(Q:Q)</f>
        <v>0.10718552170058619</v>
      </c>
    </row>
    <row r="1196" spans="1:27" x14ac:dyDescent="0.2">
      <c r="A1196" s="8">
        <v>1760</v>
      </c>
      <c r="B1196" s="8" t="s">
        <v>1516</v>
      </c>
      <c r="C1196" s="8" t="s">
        <v>34</v>
      </c>
      <c r="D1196" s="21">
        <v>199078</v>
      </c>
      <c r="E1196" s="8" t="s">
        <v>17</v>
      </c>
      <c r="F1196" s="8">
        <v>721</v>
      </c>
      <c r="G1196" s="22">
        <v>1031548</v>
      </c>
      <c r="H1196" s="8" t="s">
        <v>22</v>
      </c>
      <c r="I1196" s="8" t="s">
        <v>32</v>
      </c>
      <c r="J1196" s="8" t="s">
        <v>23</v>
      </c>
      <c r="K1196" s="23">
        <v>20716.84</v>
      </c>
      <c r="L1196">
        <v>37.1</v>
      </c>
      <c r="M1196" s="8">
        <v>70</v>
      </c>
      <c r="N1196" s="8">
        <v>10</v>
      </c>
      <c r="O1196" s="8">
        <v>0</v>
      </c>
      <c r="P1196" s="8">
        <v>163001</v>
      </c>
      <c r="Q1196" s="8">
        <v>249986</v>
      </c>
      <c r="R1196" s="8">
        <f>(Таблица2[[#This Row],[Кредитный рейтинг]]-MIN(F:F))/(MAX(F:F)-MIN(F:F))</f>
        <v>0.81818181818181823</v>
      </c>
      <c r="S1196">
        <f>(Таблица2[[#This Row],[Срок кредитной истории (лет)]]-MIN(L:L))/(MAX(L:L)-MIN(L:L))</f>
        <v>0.71491228070175439</v>
      </c>
      <c r="T1196" s="8">
        <f>(Таблица2[[#This Row],[Срок с последнего нарушения кредитного договора (мес.)]]-MIN(M:M))/(MAX(M:M)-MIN(M:M))</f>
        <v>0.85365853658536583</v>
      </c>
      <c r="U1196">
        <f>(Таблица2[[#This Row],[Количество кредитных карт]]-MIN(N:N))/(MAX(N:N)-MIN(N:N))</f>
        <v>0.1951219512195122</v>
      </c>
      <c r="V1196" s="37">
        <f>(Таблица2[[#This Row],[Число нарушений кредитных договоров]]-MIN(O:O))/(MAX(O:O)-MIN(O:O))</f>
        <v>0</v>
      </c>
      <c r="W1196" s="37">
        <f>((Таблица2[[#This Row],[Размер кредита]]-AVERAGE(D:D)))/STDEV(D:D)</f>
        <v>-0.59732079659533321</v>
      </c>
      <c r="X1196" s="37">
        <f>((Таблица2[[#This Row],[Годовой доход]]-AVERAGE(G:G)))/STDEV(G:G)</f>
        <v>-0.38983744028547695</v>
      </c>
      <c r="Y1196" s="38">
        <f>(Таблица2[[#This Row],[Годовой доход]]-AVERAGE(G:G))/STDEV(G:G)</f>
        <v>-0.38983744028547695</v>
      </c>
      <c r="Z1196" s="38">
        <f>(Таблица2[[#This Row],[Текущий баланс кредитов]]-AVERAGE(P:P))/STDEV(P:P)</f>
        <v>-0.37183440667803558</v>
      </c>
      <c r="AA1196" s="38">
        <f>(Таблица2[[#This Row],[Максимальный выданный кредит]]-AVERAGE(Q:Q))/STDEV(Q:Q)</f>
        <v>-0.11437981574740824</v>
      </c>
    </row>
    <row r="1197" spans="1:27" x14ac:dyDescent="0.2">
      <c r="A1197" s="8">
        <v>1761</v>
      </c>
      <c r="B1197" s="8" t="s">
        <v>1517</v>
      </c>
      <c r="C1197" s="8" t="s">
        <v>16</v>
      </c>
      <c r="D1197" s="21">
        <v>626098</v>
      </c>
      <c r="E1197" s="8" t="s">
        <v>17</v>
      </c>
      <c r="F1197" s="8">
        <v>748</v>
      </c>
      <c r="G1197" s="22">
        <v>2413950</v>
      </c>
      <c r="H1197" s="8" t="s">
        <v>22</v>
      </c>
      <c r="I1197" s="8" t="s">
        <v>19</v>
      </c>
      <c r="J1197" s="8" t="s">
        <v>23</v>
      </c>
      <c r="K1197" s="23">
        <v>21323.32</v>
      </c>
      <c r="L1197">
        <v>39.6</v>
      </c>
      <c r="M1197" s="8"/>
      <c r="N1197" s="8">
        <v>27</v>
      </c>
      <c r="O1197" s="8">
        <v>0</v>
      </c>
      <c r="P1197" s="8">
        <v>1261334</v>
      </c>
      <c r="Q1197" s="8">
        <v>3502400</v>
      </c>
      <c r="R1197" s="8">
        <f>(Таблица2[[#This Row],[Кредитный рейтинг]]-MIN(F:F))/(MAX(F:F)-MIN(F:F))</f>
        <v>0.98181818181818181</v>
      </c>
      <c r="S1197">
        <f>(Таблица2[[#This Row],[Срок кредитной истории (лет)]]-MIN(L:L))/(MAX(L:L)-MIN(L:L))</f>
        <v>0.76973684210526316</v>
      </c>
      <c r="T1197" s="8">
        <f>(Таблица2[[#This Row],[Срок с последнего нарушения кредитного договора (мес.)]]-MIN(M:M))/(MAX(M:M)-MIN(M:M))</f>
        <v>0</v>
      </c>
      <c r="U1197">
        <f>(Таблица2[[#This Row],[Количество кредитных карт]]-MIN(N:N))/(MAX(N:N)-MIN(N:N))</f>
        <v>0.6097560975609756</v>
      </c>
      <c r="V1197" s="37">
        <f>(Таблица2[[#This Row],[Число нарушений кредитных договоров]]-MIN(O:O))/(MAX(O:O)-MIN(O:O))</f>
        <v>0</v>
      </c>
      <c r="W1197" s="37">
        <f>((Таблица2[[#This Row],[Размер кредита]]-AVERAGE(D:D)))/STDEV(D:D)</f>
        <v>1.6853451009551665</v>
      </c>
      <c r="X1197" s="37">
        <f>((Таблица2[[#This Row],[Годовой доход]]-AVERAGE(G:G)))/STDEV(G:G)</f>
        <v>1.2860159795542043</v>
      </c>
      <c r="Y1197" s="38">
        <f>(Таблица2[[#This Row],[Годовой доход]]-AVERAGE(G:G))/STDEV(G:G)</f>
        <v>1.2860159795542043</v>
      </c>
      <c r="Z1197" s="38">
        <f>(Таблица2[[#This Row],[Текущий баланс кредитов]]-AVERAGE(P:P))/STDEV(P:P)</f>
        <v>3.3641973590035428</v>
      </c>
      <c r="AA1197" s="38">
        <f>(Таблица2[[#This Row],[Максимальный выданный кредит]]-AVERAGE(Q:Q))/STDEV(Q:Q)</f>
        <v>0.69841310713842686</v>
      </c>
    </row>
    <row r="1198" spans="1:27" x14ac:dyDescent="0.2">
      <c r="A1198" s="8">
        <v>1762</v>
      </c>
      <c r="B1198" s="8" t="s">
        <v>1518</v>
      </c>
      <c r="C1198" s="8" t="s">
        <v>16</v>
      </c>
      <c r="D1198" s="21">
        <v>54868</v>
      </c>
      <c r="E1198" s="8" t="s">
        <v>17</v>
      </c>
      <c r="F1198" s="8">
        <v>701</v>
      </c>
      <c r="G1198" s="22">
        <v>473822</v>
      </c>
      <c r="H1198" s="8" t="s">
        <v>49</v>
      </c>
      <c r="I1198" s="8" t="s">
        <v>32</v>
      </c>
      <c r="J1198" s="8" t="s">
        <v>23</v>
      </c>
      <c r="K1198" s="23">
        <v>3987.91</v>
      </c>
      <c r="L1198">
        <v>6.6</v>
      </c>
      <c r="M1198" s="8"/>
      <c r="N1198" s="8">
        <v>8</v>
      </c>
      <c r="O1198" s="8">
        <v>0</v>
      </c>
      <c r="P1198" s="8">
        <v>155572</v>
      </c>
      <c r="Q1198" s="8">
        <v>296296</v>
      </c>
      <c r="R1198" s="8">
        <f>(Таблица2[[#This Row],[Кредитный рейтинг]]-MIN(F:F))/(MAX(F:F)-MIN(F:F))</f>
        <v>0.69696969696969702</v>
      </c>
      <c r="S1198">
        <f>(Таблица2[[#This Row],[Срок кредитной истории (лет)]]-MIN(L:L))/(MAX(L:L)-MIN(L:L))</f>
        <v>4.6052631578947359E-2</v>
      </c>
      <c r="T1198" s="8">
        <f>(Таблица2[[#This Row],[Срок с последнего нарушения кредитного договора (мес.)]]-MIN(M:M))/(MAX(M:M)-MIN(M:M))</f>
        <v>0</v>
      </c>
      <c r="U1198">
        <f>(Таблица2[[#This Row],[Количество кредитных карт]]-MIN(N:N))/(MAX(N:N)-MIN(N:N))</f>
        <v>0.14634146341463414</v>
      </c>
      <c r="V1198" s="37">
        <f>(Таблица2[[#This Row],[Число нарушений кредитных договоров]]-MIN(O:O))/(MAX(O:O)-MIN(O:O))</f>
        <v>0</v>
      </c>
      <c r="W1198" s="37">
        <f>((Таблица2[[#This Row],[Размер кредита]]-AVERAGE(D:D)))/STDEV(D:D)</f>
        <v>-1.3682056476228204</v>
      </c>
      <c r="X1198" s="37">
        <f>((Таблица2[[#This Row],[Годовой доход]]-AVERAGE(G:G)))/STDEV(G:G)</f>
        <v>-1.0659555480670817</v>
      </c>
      <c r="Y1198" s="38">
        <f>(Таблица2[[#This Row],[Годовой доход]]-AVERAGE(G:G))/STDEV(G:G)</f>
        <v>-1.0659555480670817</v>
      </c>
      <c r="Z1198" s="38">
        <f>(Таблица2[[#This Row],[Текущий баланс кредитов]]-AVERAGE(P:P))/STDEV(P:P)</f>
        <v>-0.39710450234779004</v>
      </c>
      <c r="AA1198" s="38">
        <f>(Таблица2[[#This Row],[Максимальный выданный кредит]]-AVERAGE(Q:Q))/STDEV(Q:Q)</f>
        <v>-0.10280673794770531</v>
      </c>
    </row>
    <row r="1199" spans="1:27" x14ac:dyDescent="0.2">
      <c r="A1199" s="8">
        <v>1763</v>
      </c>
      <c r="B1199" s="8" t="s">
        <v>1519</v>
      </c>
      <c r="C1199" s="8" t="s">
        <v>16</v>
      </c>
      <c r="D1199" s="21">
        <v>396484</v>
      </c>
      <c r="E1199" s="8" t="s">
        <v>17</v>
      </c>
      <c r="F1199" s="8">
        <v>723</v>
      </c>
      <c r="G1199" s="22">
        <v>1141368</v>
      </c>
      <c r="H1199" s="8" t="s">
        <v>74</v>
      </c>
      <c r="I1199" s="8" t="s">
        <v>19</v>
      </c>
      <c r="J1199" s="8" t="s">
        <v>23</v>
      </c>
      <c r="K1199" s="23">
        <v>23968.69</v>
      </c>
      <c r="L1199">
        <v>17</v>
      </c>
      <c r="M1199" s="8">
        <v>44</v>
      </c>
      <c r="N1199" s="8">
        <v>24</v>
      </c>
      <c r="O1199" s="8">
        <v>0</v>
      </c>
      <c r="P1199" s="8">
        <v>248938</v>
      </c>
      <c r="Q1199" s="8">
        <v>557502</v>
      </c>
      <c r="R1199" s="8">
        <f>(Таблица2[[#This Row],[Кредитный рейтинг]]-MIN(F:F))/(MAX(F:F)-MIN(F:F))</f>
        <v>0.83030303030303032</v>
      </c>
      <c r="S1199">
        <f>(Таблица2[[#This Row],[Срок кредитной истории (лет)]]-MIN(L:L))/(MAX(L:L)-MIN(L:L))</f>
        <v>0.27412280701754382</v>
      </c>
      <c r="T1199" s="8">
        <f>(Таблица2[[#This Row],[Срок с последнего нарушения кредитного договора (мес.)]]-MIN(M:M))/(MAX(M:M)-MIN(M:M))</f>
        <v>0.53658536585365857</v>
      </c>
      <c r="U1199">
        <f>(Таблица2[[#This Row],[Количество кредитных карт]]-MIN(N:N))/(MAX(N:N)-MIN(N:N))</f>
        <v>0.53658536585365857</v>
      </c>
      <c r="V1199" s="37">
        <f>(Таблица2[[#This Row],[Число нарушений кредитных договоров]]-MIN(O:O))/(MAX(O:O)-MIN(O:O))</f>
        <v>0</v>
      </c>
      <c r="W1199" s="37">
        <f>((Таблица2[[#This Row],[Размер кредита]]-AVERAGE(D:D)))/STDEV(D:D)</f>
        <v>0.45792707041757946</v>
      </c>
      <c r="X1199" s="37">
        <f>((Таблица2[[#This Row],[Годовой доход]]-AVERAGE(G:G)))/STDEV(G:G)</f>
        <v>-0.25670523809914197</v>
      </c>
      <c r="Y1199" s="38">
        <f>(Таблица2[[#This Row],[Годовой доход]]-AVERAGE(G:G))/STDEV(G:G)</f>
        <v>-0.25670523809914197</v>
      </c>
      <c r="Z1199" s="38">
        <f>(Таблица2[[#This Row],[Текущий баланс кредитов]]-AVERAGE(P:P))/STDEV(P:P)</f>
        <v>-7.9515627357576474E-2</v>
      </c>
      <c r="AA1199" s="38">
        <f>(Таблица2[[#This Row],[Максимальный выданный кредит]]-AVERAGE(Q:Q))/STDEV(Q:Q)</f>
        <v>-3.753018083802695E-2</v>
      </c>
    </row>
    <row r="1200" spans="1:27" x14ac:dyDescent="0.2">
      <c r="A1200" s="7">
        <v>1764</v>
      </c>
      <c r="B1200" s="7" t="s">
        <v>1520</v>
      </c>
      <c r="C1200" s="7" t="s">
        <v>34</v>
      </c>
      <c r="D1200" s="18">
        <v>110726</v>
      </c>
      <c r="E1200" s="7" t="s">
        <v>17</v>
      </c>
      <c r="F1200" s="7">
        <v>710</v>
      </c>
      <c r="G1200" s="19">
        <v>1606526</v>
      </c>
      <c r="H1200" s="7" t="s">
        <v>55</v>
      </c>
      <c r="I1200" s="7" t="s">
        <v>19</v>
      </c>
      <c r="J1200" s="7" t="s">
        <v>20</v>
      </c>
      <c r="K1200" s="20">
        <v>16333.16</v>
      </c>
      <c r="L1200">
        <v>25.6</v>
      </c>
      <c r="M1200" s="7"/>
      <c r="N1200" s="7">
        <v>12</v>
      </c>
      <c r="O1200" s="7">
        <v>0</v>
      </c>
      <c r="P1200" s="7">
        <v>130663</v>
      </c>
      <c r="Q1200" s="7">
        <v>239008</v>
      </c>
      <c r="R1200" s="8">
        <f>(Таблица2[[#This Row],[Кредитный рейтинг]]-MIN(F:F))/(MAX(F:F)-MIN(F:F))</f>
        <v>0.75151515151515147</v>
      </c>
      <c r="S1200">
        <f>(Таблица2[[#This Row],[Срок кредитной истории (лет)]]-MIN(L:L))/(MAX(L:L)-MIN(L:L))</f>
        <v>0.46271929824561403</v>
      </c>
      <c r="T1200" s="8">
        <f>(Таблица2[[#This Row],[Срок с последнего нарушения кредитного договора (мес.)]]-MIN(M:M))/(MAX(M:M)-MIN(M:M))</f>
        <v>0</v>
      </c>
      <c r="U1200">
        <f>(Таблица2[[#This Row],[Количество кредитных карт]]-MIN(N:N))/(MAX(N:N)-MIN(N:N))</f>
        <v>0.24390243902439024</v>
      </c>
      <c r="V1200" s="37">
        <f>(Таблица2[[#This Row],[Число нарушений кредитных договоров]]-MIN(O:O))/(MAX(O:O)-MIN(O:O))</f>
        <v>0</v>
      </c>
      <c r="W1200" s="37">
        <f>((Таблица2[[#This Row],[Размер кредита]]-AVERAGE(D:D)))/STDEV(D:D)</f>
        <v>-1.0696127205810522</v>
      </c>
      <c r="X1200" s="37">
        <f>((Таблица2[[#This Row],[Годовой доход]]-AVERAGE(G:G)))/STDEV(G:G)</f>
        <v>0.3071948611959881</v>
      </c>
      <c r="Y1200" s="38">
        <f>(Таблица2[[#This Row],[Годовой доход]]-AVERAGE(G:G))/STDEV(G:G)</f>
        <v>0.3071948611959881</v>
      </c>
      <c r="Z1200" s="38">
        <f>(Таблица2[[#This Row],[Текущий баланс кредитов]]-AVERAGE(P:P))/STDEV(P:P)</f>
        <v>-0.48183364665226092</v>
      </c>
      <c r="AA1200" s="38">
        <f>(Таблица2[[#This Row],[Максимальный выданный кредит]]-AVERAGE(Q:Q))/STDEV(Q:Q)</f>
        <v>-0.11712326744434495</v>
      </c>
    </row>
    <row r="1201" spans="1:27" x14ac:dyDescent="0.2">
      <c r="A1201" s="8">
        <v>1768</v>
      </c>
      <c r="B1201" s="8" t="s">
        <v>1521</v>
      </c>
      <c r="C1201" s="8" t="s">
        <v>16</v>
      </c>
      <c r="D1201" s="21">
        <v>729344</v>
      </c>
      <c r="E1201" s="8" t="s">
        <v>28</v>
      </c>
      <c r="F1201" s="8">
        <v>685</v>
      </c>
      <c r="G1201" s="22">
        <v>4673088</v>
      </c>
      <c r="H1201" s="8" t="s">
        <v>42</v>
      </c>
      <c r="I1201" s="8" t="s">
        <v>32</v>
      </c>
      <c r="J1201" s="8" t="s">
        <v>23</v>
      </c>
      <c r="K1201" s="23">
        <v>56076.98</v>
      </c>
      <c r="L1201">
        <v>8.1</v>
      </c>
      <c r="M1201" s="8"/>
      <c r="N1201" s="8">
        <v>9</v>
      </c>
      <c r="O1201" s="8">
        <v>0</v>
      </c>
      <c r="P1201" s="8">
        <v>620787</v>
      </c>
      <c r="Q1201" s="8">
        <v>858792</v>
      </c>
      <c r="R1201" s="8">
        <f>(Таблица2[[#This Row],[Кредитный рейтинг]]-MIN(F:F))/(MAX(F:F)-MIN(F:F))</f>
        <v>0.6</v>
      </c>
      <c r="S1201">
        <f>(Таблица2[[#This Row],[Срок кредитной истории (лет)]]-MIN(L:L))/(MAX(L:L)-MIN(L:L))</f>
        <v>7.8947368421052627E-2</v>
      </c>
      <c r="T1201" s="8">
        <f>(Таблица2[[#This Row],[Срок с последнего нарушения кредитного договора (мес.)]]-MIN(M:M))/(MAX(M:M)-MIN(M:M))</f>
        <v>0</v>
      </c>
      <c r="U1201">
        <f>(Таблица2[[#This Row],[Количество кредитных карт]]-MIN(N:N))/(MAX(N:N)-MIN(N:N))</f>
        <v>0.17073170731707318</v>
      </c>
      <c r="V1201" s="37">
        <f>(Таблица2[[#This Row],[Число нарушений кредитных договоров]]-MIN(O:O))/(MAX(O:O)-MIN(O:O))</f>
        <v>0</v>
      </c>
      <c r="W1201" s="37">
        <f>((Таблица2[[#This Row],[Размер кредита]]-AVERAGE(D:D)))/STDEV(D:D)</f>
        <v>2.2372539653139762</v>
      </c>
      <c r="X1201" s="37">
        <f>((Таблица2[[#This Row],[Годовой доход]]-AVERAGE(G:G)))/STDEV(G:G)</f>
        <v>4.0247158245991166</v>
      </c>
      <c r="Y1201" s="38">
        <f>(Таблица2[[#This Row],[Годовой доход]]-AVERAGE(G:G))/STDEV(G:G)</f>
        <v>4.0247158245991166</v>
      </c>
      <c r="Z1201" s="38">
        <f>(Таблица2[[#This Row],[Текущий баланс кредитов]]-AVERAGE(P:P))/STDEV(P:P)</f>
        <v>1.1853463735446355</v>
      </c>
      <c r="AA1201" s="38">
        <f>(Таблица2[[#This Row],[Максимальный выданный кредит]]-AVERAGE(Q:Q))/STDEV(Q:Q)</f>
        <v>3.7763548599945358E-2</v>
      </c>
    </row>
    <row r="1202" spans="1:27" x14ac:dyDescent="0.2">
      <c r="A1202" s="8">
        <v>1769</v>
      </c>
      <c r="B1202" s="8" t="s">
        <v>1522</v>
      </c>
      <c r="C1202" s="8" t="s">
        <v>16</v>
      </c>
      <c r="D1202" s="21">
        <v>457666</v>
      </c>
      <c r="E1202" s="8" t="s">
        <v>17</v>
      </c>
      <c r="F1202" s="8">
        <v>745</v>
      </c>
      <c r="G1202" s="22">
        <v>3293745</v>
      </c>
      <c r="H1202" s="8" t="s">
        <v>74</v>
      </c>
      <c r="I1202" s="8" t="s">
        <v>19</v>
      </c>
      <c r="J1202" s="8" t="s">
        <v>23</v>
      </c>
      <c r="K1202" s="23">
        <v>51602.1</v>
      </c>
      <c r="L1202">
        <v>19.7</v>
      </c>
      <c r="M1202" s="8">
        <v>76</v>
      </c>
      <c r="N1202" s="8">
        <v>22</v>
      </c>
      <c r="O1202" s="8">
        <v>0</v>
      </c>
      <c r="P1202" s="8">
        <v>640338</v>
      </c>
      <c r="Q1202" s="8">
        <v>924484</v>
      </c>
      <c r="R1202" s="8">
        <f>(Таблица2[[#This Row],[Кредитный рейтинг]]-MIN(F:F))/(MAX(F:F)-MIN(F:F))</f>
        <v>0.96363636363636362</v>
      </c>
      <c r="S1202">
        <f>(Таблица2[[#This Row],[Срок кредитной истории (лет)]]-MIN(L:L))/(MAX(L:L)-MIN(L:L))</f>
        <v>0.33333333333333331</v>
      </c>
      <c r="T1202" s="8">
        <f>(Таблица2[[#This Row],[Срок с последнего нарушения кредитного договора (мес.)]]-MIN(M:M))/(MAX(M:M)-MIN(M:M))</f>
        <v>0.92682926829268297</v>
      </c>
      <c r="U1202">
        <f>(Таблица2[[#This Row],[Количество кредитных карт]]-MIN(N:N))/(MAX(N:N)-MIN(N:N))</f>
        <v>0.48780487804878048</v>
      </c>
      <c r="V1202" s="37">
        <f>(Таблица2[[#This Row],[Число нарушений кредитных договоров]]-MIN(O:O))/(MAX(O:O)-MIN(O:O))</f>
        <v>0</v>
      </c>
      <c r="W1202" s="37">
        <f>((Таблица2[[#This Row],[Размер кредита]]-AVERAGE(D:D)))/STDEV(D:D)</f>
        <v>0.78497981957203278</v>
      </c>
      <c r="X1202" s="37">
        <f>((Таблица2[[#This Row],[Годовой доход]]-AVERAGE(G:G)))/STDEV(G:G)</f>
        <v>2.3525707584881559</v>
      </c>
      <c r="Y1202" s="38">
        <f>(Таблица2[[#This Row],[Годовой доход]]-AVERAGE(G:G))/STDEV(G:G)</f>
        <v>2.3525707584881559</v>
      </c>
      <c r="Z1202" s="38">
        <f>(Таблица2[[#This Row],[Текущий баланс кредитов]]-AVERAGE(P:P))/STDEV(P:P)</f>
        <v>1.251850026854552</v>
      </c>
      <c r="AA1202" s="38">
        <f>(Таблица2[[#This Row],[Максимальный выданный кредит]]-AVERAGE(Q:Q))/STDEV(Q:Q)</f>
        <v>5.4180275588027522E-2</v>
      </c>
    </row>
    <row r="1203" spans="1:27" x14ac:dyDescent="0.2">
      <c r="A1203" s="8">
        <v>1770</v>
      </c>
      <c r="B1203" s="8" t="s">
        <v>1523</v>
      </c>
      <c r="C1203" s="8" t="s">
        <v>16</v>
      </c>
      <c r="D1203" s="21">
        <v>151272</v>
      </c>
      <c r="E1203" s="8" t="s">
        <v>17</v>
      </c>
      <c r="F1203" s="8">
        <v>698</v>
      </c>
      <c r="G1203" s="22">
        <v>1022846</v>
      </c>
      <c r="H1203" s="8" t="s">
        <v>22</v>
      </c>
      <c r="I1203" s="8" t="s">
        <v>19</v>
      </c>
      <c r="J1203" s="8" t="s">
        <v>78</v>
      </c>
      <c r="K1203" s="23">
        <v>4185.13</v>
      </c>
      <c r="L1203">
        <v>10.3</v>
      </c>
      <c r="M1203" s="8"/>
      <c r="N1203" s="8">
        <v>6</v>
      </c>
      <c r="O1203" s="8">
        <v>0</v>
      </c>
      <c r="P1203" s="8">
        <v>101422</v>
      </c>
      <c r="Q1203" s="8">
        <v>131384</v>
      </c>
      <c r="R1203" s="8">
        <f>(Таблица2[[#This Row],[Кредитный рейтинг]]-MIN(F:F))/(MAX(F:F)-MIN(F:F))</f>
        <v>0.67878787878787883</v>
      </c>
      <c r="S1203">
        <f>(Таблица2[[#This Row],[Срок кредитной истории (лет)]]-MIN(L:L))/(MAX(L:L)-MIN(L:L))</f>
        <v>0.12719298245614036</v>
      </c>
      <c r="T1203" s="8">
        <f>(Таблица2[[#This Row],[Срок с последнего нарушения кредитного договора (мес.)]]-MIN(M:M))/(MAX(M:M)-MIN(M:M))</f>
        <v>0</v>
      </c>
      <c r="U1203">
        <f>(Таблица2[[#This Row],[Количество кредитных карт]]-MIN(N:N))/(MAX(N:N)-MIN(N:N))</f>
        <v>9.7560975609756101E-2</v>
      </c>
      <c r="V1203" s="37">
        <f>(Таблица2[[#This Row],[Число нарушений кредитных договоров]]-MIN(O:O))/(MAX(O:O)-MIN(O:O))</f>
        <v>0</v>
      </c>
      <c r="W1203" s="37">
        <f>((Таблица2[[#This Row],[Размер кредита]]-AVERAGE(D:D)))/STDEV(D:D)</f>
        <v>-0.85287118275593266</v>
      </c>
      <c r="X1203" s="37">
        <f>((Таблица2[[#This Row],[Годовой доход]]-AVERAGE(G:G)))/STDEV(G:G)</f>
        <v>-0.40038667014730073</v>
      </c>
      <c r="Y1203" s="38">
        <f>(Таблица2[[#This Row],[Годовой доход]]-AVERAGE(G:G))/STDEV(G:G)</f>
        <v>-0.40038667014730073</v>
      </c>
      <c r="Z1203" s="38">
        <f>(Таблица2[[#This Row],[Текущий баланс кредитов]]-AVERAGE(P:P))/STDEV(P:P)</f>
        <v>-0.58129829431403113</v>
      </c>
      <c r="AA1203" s="38">
        <f>(Таблица2[[#This Row],[Максимальный выданный кредит]]-AVERAGE(Q:Q))/STDEV(Q:Q)</f>
        <v>-0.14401899029287071</v>
      </c>
    </row>
    <row r="1204" spans="1:27" x14ac:dyDescent="0.2">
      <c r="A1204" s="7">
        <v>1771</v>
      </c>
      <c r="B1204" s="7" t="s">
        <v>1524</v>
      </c>
      <c r="C1204" s="7" t="s">
        <v>16</v>
      </c>
      <c r="D1204" s="18">
        <v>755150</v>
      </c>
      <c r="E1204" s="7" t="s">
        <v>28</v>
      </c>
      <c r="F1204" s="7">
        <v>723</v>
      </c>
      <c r="G1204" s="19">
        <v>1490664</v>
      </c>
      <c r="H1204" s="7" t="s">
        <v>22</v>
      </c>
      <c r="I1204" s="7" t="s">
        <v>19</v>
      </c>
      <c r="J1204" s="7" t="s">
        <v>23</v>
      </c>
      <c r="K1204" s="20">
        <v>24720.33</v>
      </c>
      <c r="L1204">
        <v>25.8</v>
      </c>
      <c r="M1204" s="7">
        <v>42</v>
      </c>
      <c r="N1204" s="7">
        <v>14</v>
      </c>
      <c r="O1204" s="7">
        <v>0</v>
      </c>
      <c r="P1204" s="7">
        <v>949924</v>
      </c>
      <c r="Q1204" s="7">
        <v>1964138</v>
      </c>
      <c r="R1204" s="8">
        <f>(Таблица2[[#This Row],[Кредитный рейтинг]]-MIN(F:F))/(MAX(F:F)-MIN(F:F))</f>
        <v>0.83030303030303032</v>
      </c>
      <c r="S1204">
        <f>(Таблица2[[#This Row],[Срок кредитной истории (лет)]]-MIN(L:L))/(MAX(L:L)-MIN(L:L))</f>
        <v>0.46710526315789475</v>
      </c>
      <c r="T1204" s="8">
        <f>(Таблица2[[#This Row],[Срок с последнего нарушения кредитного договора (мес.)]]-MIN(M:M))/(MAX(M:M)-MIN(M:M))</f>
        <v>0.51219512195121952</v>
      </c>
      <c r="U1204">
        <f>(Таблица2[[#This Row],[Количество кредитных карт]]-MIN(N:N))/(MAX(N:N)-MIN(N:N))</f>
        <v>0.29268292682926828</v>
      </c>
      <c r="V1204" s="37">
        <f>(Таблица2[[#This Row],[Число нарушений кредитных договоров]]-MIN(O:O))/(MAX(O:O)-MIN(O:O))</f>
        <v>0</v>
      </c>
      <c r="W1204" s="37">
        <f>((Таблица2[[#This Row],[Размер кредита]]-AVERAGE(D:D)))/STDEV(D:D)</f>
        <v>2.3752017807610004</v>
      </c>
      <c r="X1204" s="37">
        <f>((Таблица2[[#This Row],[Годовой доход]]-AVERAGE(G:G)))/STDEV(G:G)</f>
        <v>0.16673808456410738</v>
      </c>
      <c r="Y1204" s="38">
        <f>(Таблица2[[#This Row],[Годовой доход]]-AVERAGE(G:G))/STDEV(G:G)</f>
        <v>0.16673808456410738</v>
      </c>
      <c r="Z1204" s="38">
        <f>(Таблица2[[#This Row],[Текущий баланс кредитов]]-AVERAGE(P:P))/STDEV(P:P)</f>
        <v>2.3049214816959318</v>
      </c>
      <c r="AA1204" s="38">
        <f>(Таблица2[[#This Row],[Максимальный выданный кредит]]-AVERAGE(Q:Q))/STDEV(Q:Q)</f>
        <v>0.31399449771656035</v>
      </c>
    </row>
    <row r="1205" spans="1:27" x14ac:dyDescent="0.2">
      <c r="A1205" s="7">
        <v>1772</v>
      </c>
      <c r="B1205" s="7" t="s">
        <v>1525</v>
      </c>
      <c r="C1205" s="7" t="s">
        <v>16</v>
      </c>
      <c r="D1205" s="18">
        <v>267388</v>
      </c>
      <c r="E1205" s="7" t="s">
        <v>17</v>
      </c>
      <c r="F1205" s="7">
        <v>745</v>
      </c>
      <c r="G1205" s="19">
        <v>2309184</v>
      </c>
      <c r="H1205" s="7" t="s">
        <v>29</v>
      </c>
      <c r="I1205" s="7" t="s">
        <v>32</v>
      </c>
      <c r="J1205" s="7" t="s">
        <v>78</v>
      </c>
      <c r="K1205" s="20">
        <v>20205.36</v>
      </c>
      <c r="L1205">
        <v>9.8000000000000007</v>
      </c>
      <c r="M1205" s="7"/>
      <c r="N1205" s="7">
        <v>12</v>
      </c>
      <c r="O1205" s="7">
        <v>0</v>
      </c>
      <c r="P1205" s="7">
        <v>80940</v>
      </c>
      <c r="Q1205" s="7">
        <v>737924</v>
      </c>
      <c r="R1205" s="8">
        <f>(Таблица2[[#This Row],[Кредитный рейтинг]]-MIN(F:F))/(MAX(F:F)-MIN(F:F))</f>
        <v>0.96363636363636362</v>
      </c>
      <c r="S1205">
        <f>(Таблица2[[#This Row],[Срок кредитной истории (лет)]]-MIN(L:L))/(MAX(L:L)-MIN(L:L))</f>
        <v>0.11622807017543861</v>
      </c>
      <c r="T1205" s="8">
        <f>(Таблица2[[#This Row],[Срок с последнего нарушения кредитного договора (мес.)]]-MIN(M:M))/(MAX(M:M)-MIN(M:M))</f>
        <v>0</v>
      </c>
      <c r="U1205">
        <f>(Таблица2[[#This Row],[Количество кредитных карт]]-MIN(N:N))/(MAX(N:N)-MIN(N:N))</f>
        <v>0.24390243902439024</v>
      </c>
      <c r="V1205" s="37">
        <f>(Таблица2[[#This Row],[Число нарушений кредитных договоров]]-MIN(O:O))/(MAX(O:O)-MIN(O:O))</f>
        <v>0</v>
      </c>
      <c r="W1205" s="37">
        <f>((Таблица2[[#This Row],[Размер кредита]]-AVERAGE(D:D)))/STDEV(D:D)</f>
        <v>-0.23216481452968135</v>
      </c>
      <c r="X1205" s="37">
        <f>((Таблица2[[#This Row],[Годовой доход]]-AVERAGE(G:G)))/STDEV(G:G)</f>
        <v>1.1590106226587975</v>
      </c>
      <c r="Y1205" s="38">
        <f>(Таблица2[[#This Row],[Годовой доход]]-AVERAGE(G:G))/STDEV(G:G)</f>
        <v>1.1590106226587975</v>
      </c>
      <c r="Z1205" s="38">
        <f>(Таблица2[[#This Row],[Текущий баланс кредитов]]-AVERAGE(P:P))/STDEV(P:P)</f>
        <v>-0.65096878825775317</v>
      </c>
      <c r="AA1205" s="38">
        <f>(Таблица2[[#This Row],[Максимальный выданный кредит]]-AVERAGE(Q:Q))/STDEV(Q:Q)</f>
        <v>7.5580904376803077E-3</v>
      </c>
    </row>
    <row r="1206" spans="1:27" x14ac:dyDescent="0.2">
      <c r="A1206" s="8">
        <v>1773</v>
      </c>
      <c r="B1206" s="8" t="s">
        <v>1526</v>
      </c>
      <c r="C1206" s="8" t="s">
        <v>16</v>
      </c>
      <c r="D1206" s="21">
        <v>80102</v>
      </c>
      <c r="E1206" s="8" t="s">
        <v>17</v>
      </c>
      <c r="F1206" s="8">
        <v>747</v>
      </c>
      <c r="G1206" s="22">
        <v>1479530</v>
      </c>
      <c r="H1206" s="8" t="s">
        <v>42</v>
      </c>
      <c r="I1206" s="8" t="s">
        <v>32</v>
      </c>
      <c r="J1206" s="8" t="s">
        <v>23</v>
      </c>
      <c r="K1206" s="23">
        <v>12452.6</v>
      </c>
      <c r="L1206">
        <v>15.2</v>
      </c>
      <c r="M1206" s="8"/>
      <c r="N1206" s="8">
        <v>7</v>
      </c>
      <c r="O1206" s="8">
        <v>0</v>
      </c>
      <c r="P1206" s="8">
        <v>198778</v>
      </c>
      <c r="Q1206" s="8">
        <v>582692</v>
      </c>
      <c r="R1206" s="8">
        <f>(Таблица2[[#This Row],[Кредитный рейтинг]]-MIN(F:F))/(MAX(F:F)-MIN(F:F))</f>
        <v>0.97575757575757571</v>
      </c>
      <c r="S1206">
        <f>(Таблица2[[#This Row],[Срок кредитной истории (лет)]]-MIN(L:L))/(MAX(L:L)-MIN(L:L))</f>
        <v>0.23464912280701752</v>
      </c>
      <c r="T1206" s="8">
        <f>(Таблица2[[#This Row],[Срок с последнего нарушения кредитного договора (мес.)]]-MIN(M:M))/(MAX(M:M)-MIN(M:M))</f>
        <v>0</v>
      </c>
      <c r="U1206">
        <f>(Таблица2[[#This Row],[Количество кредитных карт]]-MIN(N:N))/(MAX(N:N)-MIN(N:N))</f>
        <v>0.12195121951219512</v>
      </c>
      <c r="V1206" s="37">
        <f>(Таблица2[[#This Row],[Число нарушений кредитных договоров]]-MIN(O:O))/(MAX(O:O)-MIN(O:O))</f>
        <v>0</v>
      </c>
      <c r="W1206" s="37">
        <f>((Таблица2[[#This Row],[Размер кредита]]-AVERAGE(D:D)))/STDEV(D:D)</f>
        <v>-1.2333154990143493</v>
      </c>
      <c r="X1206" s="37">
        <f>((Таблица2[[#This Row],[Годовой доход]]-AVERAGE(G:G)))/STDEV(G:G)</f>
        <v>0.15324059832168657</v>
      </c>
      <c r="Y1206" s="38">
        <f>(Таблица2[[#This Row],[Годовой доход]]-AVERAGE(G:G))/STDEV(G:G)</f>
        <v>0.15324059832168657</v>
      </c>
      <c r="Z1206" s="38">
        <f>(Таблица2[[#This Row],[Текущий баланс кредитов]]-AVERAGE(P:P))/STDEV(P:P)</f>
        <v>-0.25013724517893665</v>
      </c>
      <c r="AA1206" s="38">
        <f>(Таблица2[[#This Row],[Максимальный выданный кредит]]-AVERAGE(Q:Q))/STDEV(Q:Q)</f>
        <v>-3.123508626289162E-2</v>
      </c>
    </row>
    <row r="1207" spans="1:27" x14ac:dyDescent="0.2">
      <c r="A1207" s="7">
        <v>1774</v>
      </c>
      <c r="B1207" s="7" t="s">
        <v>1527</v>
      </c>
      <c r="C1207" s="7" t="s">
        <v>34</v>
      </c>
      <c r="D1207" s="18">
        <v>288222</v>
      </c>
      <c r="E1207" s="7" t="s">
        <v>17</v>
      </c>
      <c r="F1207" s="7">
        <v>659</v>
      </c>
      <c r="G1207" s="19">
        <v>734027</v>
      </c>
      <c r="H1207" s="7" t="s">
        <v>49</v>
      </c>
      <c r="I1207" s="7" t="s">
        <v>32</v>
      </c>
      <c r="J1207" s="7" t="s">
        <v>23</v>
      </c>
      <c r="K1207" s="20">
        <v>20002.439999999999</v>
      </c>
      <c r="L1207">
        <v>8.9</v>
      </c>
      <c r="M1207" s="7"/>
      <c r="N1207" s="7">
        <v>24</v>
      </c>
      <c r="O1207" s="7">
        <v>0</v>
      </c>
      <c r="P1207" s="7">
        <v>52383</v>
      </c>
      <c r="Q1207" s="7">
        <v>196262</v>
      </c>
      <c r="R1207" s="8">
        <f>(Таблица2[[#This Row],[Кредитный рейтинг]]-MIN(F:F))/(MAX(F:F)-MIN(F:F))</f>
        <v>0.44242424242424244</v>
      </c>
      <c r="S1207">
        <f>(Таблица2[[#This Row],[Срок кредитной истории (лет)]]-MIN(L:L))/(MAX(L:L)-MIN(L:L))</f>
        <v>9.6491228070175447E-2</v>
      </c>
      <c r="T1207" s="8">
        <f>(Таблица2[[#This Row],[Срок с последнего нарушения кредитного договора (мес.)]]-MIN(M:M))/(MAX(M:M)-MIN(M:M))</f>
        <v>0</v>
      </c>
      <c r="U1207">
        <f>(Таблица2[[#This Row],[Количество кредитных карт]]-MIN(N:N))/(MAX(N:N)-MIN(N:N))</f>
        <v>0.53658536585365857</v>
      </c>
      <c r="V1207" s="37">
        <f>(Таблица2[[#This Row],[Число нарушений кредитных договоров]]-MIN(O:O))/(MAX(O:O)-MIN(O:O))</f>
        <v>0</v>
      </c>
      <c r="W1207" s="37">
        <f>((Таблица2[[#This Row],[Размер кредита]]-AVERAGE(D:D)))/STDEV(D:D)</f>
        <v>-0.12079518006392539</v>
      </c>
      <c r="X1207" s="37">
        <f>((Таблица2[[#This Row],[Годовой доход]]-AVERAGE(G:G)))/STDEV(G:G)</f>
        <v>-0.75051514859617219</v>
      </c>
      <c r="Y1207" s="38">
        <f>(Таблица2[[#This Row],[Годовой доход]]-AVERAGE(G:G))/STDEV(G:G)</f>
        <v>-0.75051514859617219</v>
      </c>
      <c r="Z1207" s="38">
        <f>(Таблица2[[#This Row],[Текущий баланс кредитов]]-AVERAGE(P:P))/STDEV(P:P)</f>
        <v>-0.74810677749468668</v>
      </c>
      <c r="AA1207" s="38">
        <f>(Таблица2[[#This Row],[Максимальный выданный кредит]]-AVERAGE(Q:Q))/STDEV(Q:Q)</f>
        <v>-0.1278056855749021</v>
      </c>
    </row>
    <row r="1208" spans="1:27" x14ac:dyDescent="0.2">
      <c r="A1208" s="8">
        <v>1775</v>
      </c>
      <c r="B1208" s="8" t="s">
        <v>1528</v>
      </c>
      <c r="C1208" s="8" t="s">
        <v>34</v>
      </c>
      <c r="D1208" s="21">
        <v>419298</v>
      </c>
      <c r="E1208" s="8" t="s">
        <v>28</v>
      </c>
      <c r="F1208" s="8">
        <v>687</v>
      </c>
      <c r="G1208" s="22">
        <v>1524712</v>
      </c>
      <c r="H1208" s="8" t="s">
        <v>22</v>
      </c>
      <c r="I1208" s="8" t="s">
        <v>19</v>
      </c>
      <c r="J1208" s="8" t="s">
        <v>23</v>
      </c>
      <c r="K1208" s="23">
        <v>24268.32</v>
      </c>
      <c r="L1208">
        <v>10.5</v>
      </c>
      <c r="M1208" s="8"/>
      <c r="N1208" s="8">
        <v>11</v>
      </c>
      <c r="O1208" s="8">
        <v>0</v>
      </c>
      <c r="P1208" s="8">
        <v>208658</v>
      </c>
      <c r="Q1208" s="8">
        <v>399344</v>
      </c>
      <c r="R1208" s="8">
        <f>(Таблица2[[#This Row],[Кредитный рейтинг]]-MIN(F:F))/(MAX(F:F)-MIN(F:F))</f>
        <v>0.61212121212121207</v>
      </c>
      <c r="S1208">
        <f>(Таблица2[[#This Row],[Срок кредитной истории (лет)]]-MIN(L:L))/(MAX(L:L)-MIN(L:L))</f>
        <v>0.13157894736842105</v>
      </c>
      <c r="T1208" s="8">
        <f>(Таблица2[[#This Row],[Срок с последнего нарушения кредитного договора (мес.)]]-MIN(M:M))/(MAX(M:M)-MIN(M:M))</f>
        <v>0</v>
      </c>
      <c r="U1208">
        <f>(Таблица2[[#This Row],[Количество кредитных карт]]-MIN(N:N))/(MAX(N:N)-MIN(N:N))</f>
        <v>0.21951219512195122</v>
      </c>
      <c r="V1208" s="37">
        <f>(Таблица2[[#This Row],[Число нарушений кредитных договоров]]-MIN(O:O))/(MAX(O:O)-MIN(O:O))</f>
        <v>0</v>
      </c>
      <c r="W1208" s="37">
        <f>((Таблица2[[#This Row],[Размер кредита]]-AVERAGE(D:D)))/STDEV(D:D)</f>
        <v>0.57988093624755721</v>
      </c>
      <c r="X1208" s="37">
        <f>((Таблица2[[#This Row],[Годовой доход]]-AVERAGE(G:G)))/STDEV(G:G)</f>
        <v>0.20801367389246592</v>
      </c>
      <c r="Y1208" s="38">
        <f>(Таблица2[[#This Row],[Годовой доход]]-AVERAGE(G:G))/STDEV(G:G)</f>
        <v>0.20801367389246592</v>
      </c>
      <c r="Z1208" s="38">
        <f>(Таблица2[[#This Row],[Текущий баланс кредитов]]-AVERAGE(P:P))/STDEV(P:P)</f>
        <v>-0.21652995682018386</v>
      </c>
      <c r="AA1208" s="38">
        <f>(Таблица2[[#This Row],[Максимальный выданный кредит]]-AVERAGE(Q:Q))/STDEV(Q:Q)</f>
        <v>-7.7054578131169185E-2</v>
      </c>
    </row>
    <row r="1209" spans="1:27" x14ac:dyDescent="0.2">
      <c r="A1209" s="7">
        <v>1776</v>
      </c>
      <c r="B1209" s="7" t="s">
        <v>1529</v>
      </c>
      <c r="C1209" s="7" t="s">
        <v>34</v>
      </c>
      <c r="D1209" s="18">
        <v>76186</v>
      </c>
      <c r="E1209" s="7" t="s">
        <v>17</v>
      </c>
      <c r="F1209" s="7">
        <v>705</v>
      </c>
      <c r="G1209" s="19">
        <v>451117</v>
      </c>
      <c r="H1209" s="7" t="s">
        <v>42</v>
      </c>
      <c r="I1209" s="7" t="s">
        <v>19</v>
      </c>
      <c r="J1209" s="7" t="s">
        <v>23</v>
      </c>
      <c r="K1209" s="20">
        <v>3740.53</v>
      </c>
      <c r="L1209">
        <v>14.8</v>
      </c>
      <c r="M1209" s="7">
        <v>26</v>
      </c>
      <c r="N1209" s="7">
        <v>9</v>
      </c>
      <c r="O1209" s="7">
        <v>0</v>
      </c>
      <c r="P1209" s="7">
        <v>99636</v>
      </c>
      <c r="Q1209" s="7">
        <v>226226</v>
      </c>
      <c r="R1209" s="8">
        <f>(Таблица2[[#This Row],[Кредитный рейтинг]]-MIN(F:F))/(MAX(F:F)-MIN(F:F))</f>
        <v>0.72121212121212119</v>
      </c>
      <c r="S1209">
        <f>(Таблица2[[#This Row],[Срок кредитной истории (лет)]]-MIN(L:L))/(MAX(L:L)-MIN(L:L))</f>
        <v>0.22587719298245615</v>
      </c>
      <c r="T1209" s="8">
        <f>(Таблица2[[#This Row],[Срок с последнего нарушения кредитного договора (мес.)]]-MIN(M:M))/(MAX(M:M)-MIN(M:M))</f>
        <v>0.31707317073170732</v>
      </c>
      <c r="U1209">
        <f>(Таблица2[[#This Row],[Количество кредитных карт]]-MIN(N:N))/(MAX(N:N)-MIN(N:N))</f>
        <v>0.17073170731707318</v>
      </c>
      <c r="V1209" s="37">
        <f>(Таблица2[[#This Row],[Число нарушений кредитных договоров]]-MIN(O:O))/(MAX(O:O)-MIN(O:O))</f>
        <v>0</v>
      </c>
      <c r="W1209" s="37">
        <f>((Таблица2[[#This Row],[Размер кредита]]-AVERAGE(D:D)))/STDEV(D:D)</f>
        <v>-1.2542487566013656</v>
      </c>
      <c r="X1209" s="37">
        <f>((Таблица2[[#This Row],[Годовой доход]]-AVERAGE(G:G)))/STDEV(G:G)</f>
        <v>-1.0934802853703118</v>
      </c>
      <c r="Y1209" s="38">
        <f>(Таблица2[[#This Row],[Годовой доход]]-AVERAGE(G:G))/STDEV(G:G)</f>
        <v>-1.0934802853703118</v>
      </c>
      <c r="Z1209" s="38">
        <f>(Таблица2[[#This Row],[Текущий баланс кредитов]]-AVERAGE(P:P))/STDEV(P:P)</f>
        <v>-0.58737345797888263</v>
      </c>
      <c r="AA1209" s="38">
        <f>(Таблица2[[#This Row],[Максимальный выданный кредит]]-AVERAGE(Q:Q))/STDEV(Q:Q)</f>
        <v>-0.12031754687504681</v>
      </c>
    </row>
    <row r="1210" spans="1:27" x14ac:dyDescent="0.2">
      <c r="A1210" s="7">
        <v>1777</v>
      </c>
      <c r="B1210" s="25" t="s">
        <v>1530</v>
      </c>
      <c r="C1210" s="7" t="s">
        <v>34</v>
      </c>
      <c r="D1210" s="18">
        <v>105248</v>
      </c>
      <c r="E1210" s="7" t="s">
        <v>17</v>
      </c>
      <c r="F1210" s="7">
        <v>652</v>
      </c>
      <c r="G1210" s="19">
        <v>1117181</v>
      </c>
      <c r="H1210" s="7" t="s">
        <v>42</v>
      </c>
      <c r="I1210" s="7" t="s">
        <v>32</v>
      </c>
      <c r="J1210" s="7" t="s">
        <v>78</v>
      </c>
      <c r="K1210" s="20">
        <v>31560.52</v>
      </c>
      <c r="L1210">
        <v>15</v>
      </c>
      <c r="M1210" s="7"/>
      <c r="N1210" s="7">
        <v>25</v>
      </c>
      <c r="O1210" s="7">
        <v>0</v>
      </c>
      <c r="P1210" s="7">
        <v>403180</v>
      </c>
      <c r="Q1210" s="7">
        <v>745734</v>
      </c>
      <c r="R1210" s="8">
        <f>(Таблица2[[#This Row],[Кредитный рейтинг]]-MIN(F:F))/(MAX(F:F)-MIN(F:F))</f>
        <v>0.4</v>
      </c>
      <c r="S1210">
        <f>(Таблица2[[#This Row],[Срок кредитной истории (лет)]]-MIN(L:L))/(MAX(L:L)-MIN(L:L))</f>
        <v>0.23026315789473684</v>
      </c>
      <c r="T1210" s="8">
        <f>(Таблица2[[#This Row],[Срок с последнего нарушения кредитного договора (мес.)]]-MIN(M:M))/(MAX(M:M)-MIN(M:M))</f>
        <v>0</v>
      </c>
      <c r="U1210">
        <f>(Таблица2[[#This Row],[Количество кредитных карт]]-MIN(N:N))/(MAX(N:N)-MIN(N:N))</f>
        <v>0.56097560975609762</v>
      </c>
      <c r="V1210" s="37">
        <f>(Таблица2[[#This Row],[Число нарушений кредитных договоров]]-MIN(O:O))/(MAX(O:O)-MIN(O:O))</f>
        <v>0</v>
      </c>
      <c r="W1210" s="37">
        <f>((Таблица2[[#This Row],[Размер кредита]]-AVERAGE(D:D)))/STDEV(D:D)</f>
        <v>-1.0988957606887324</v>
      </c>
      <c r="X1210" s="37">
        <f>((Таблица2[[#This Row],[Годовой доход]]-AVERAGE(G:G)))/STDEV(G:G)</f>
        <v>-0.28602656913429847</v>
      </c>
      <c r="Y1210" s="38">
        <f>(Таблица2[[#This Row],[Годовой доход]]-AVERAGE(G:G))/STDEV(G:G)</f>
        <v>-0.28602656913429847</v>
      </c>
      <c r="Z1210" s="38">
        <f>(Таблица2[[#This Row],[Текущий баланс кредитов]]-AVERAGE(P:P))/STDEV(P:P)</f>
        <v>0.44514584744310604</v>
      </c>
      <c r="AA1210" s="38">
        <f>(Таблица2[[#This Row],[Максимальный выданный кредит]]-AVERAGE(Q:Q))/STDEV(Q:Q)</f>
        <v>9.5098446509318708E-3</v>
      </c>
    </row>
    <row r="1211" spans="1:27" x14ac:dyDescent="0.2">
      <c r="A1211" s="7">
        <v>1782</v>
      </c>
      <c r="B1211" s="7" t="s">
        <v>1531</v>
      </c>
      <c r="C1211" s="7" t="s">
        <v>16</v>
      </c>
      <c r="D1211" s="18">
        <v>266486</v>
      </c>
      <c r="E1211" s="7" t="s">
        <v>17</v>
      </c>
      <c r="F1211" s="7">
        <v>706</v>
      </c>
      <c r="G1211" s="19">
        <v>1304141</v>
      </c>
      <c r="H1211" s="7" t="s">
        <v>22</v>
      </c>
      <c r="I1211" s="7" t="s">
        <v>19</v>
      </c>
      <c r="J1211" s="7" t="s">
        <v>126</v>
      </c>
      <c r="K1211" s="20">
        <v>28147.93</v>
      </c>
      <c r="L1211">
        <v>16.399999999999999</v>
      </c>
      <c r="M1211" s="7"/>
      <c r="N1211" s="7">
        <v>10</v>
      </c>
      <c r="O1211" s="7">
        <v>0</v>
      </c>
      <c r="P1211" s="7">
        <v>761672</v>
      </c>
      <c r="Q1211" s="7">
        <v>1070322</v>
      </c>
      <c r="R1211" s="8">
        <f>(Таблица2[[#This Row],[Кредитный рейтинг]]-MIN(F:F))/(MAX(F:F)-MIN(F:F))</f>
        <v>0.72727272727272729</v>
      </c>
      <c r="S1211">
        <f>(Таблица2[[#This Row],[Срок кредитной истории (лет)]]-MIN(L:L))/(MAX(L:L)-MIN(L:L))</f>
        <v>0.26096491228070173</v>
      </c>
      <c r="T1211" s="8">
        <f>(Таблица2[[#This Row],[Срок с последнего нарушения кредитного договора (мес.)]]-MIN(M:M))/(MAX(M:M)-MIN(M:M))</f>
        <v>0</v>
      </c>
      <c r="U1211">
        <f>(Таблица2[[#This Row],[Количество кредитных карт]]-MIN(N:N))/(MAX(N:N)-MIN(N:N))</f>
        <v>0.1951219512195122</v>
      </c>
      <c r="V1211" s="37">
        <f>(Таблица2[[#This Row],[Число нарушений кредитных договоров]]-MIN(O:O))/(MAX(O:O)-MIN(O:O))</f>
        <v>0</v>
      </c>
      <c r="W1211" s="37">
        <f>((Таблица2[[#This Row],[Размер кредита]]-AVERAGE(D:D)))/STDEV(D:D)</f>
        <v>-0.23698651992893793</v>
      </c>
      <c r="X1211" s="37">
        <f>((Таблица2[[#This Row],[Годовой доход]]-AVERAGE(G:G)))/STDEV(G:G)</f>
        <v>-5.9379359875901268E-2</v>
      </c>
      <c r="Y1211" s="38">
        <f>(Таблица2[[#This Row],[Годовой доход]]-AVERAGE(G:G))/STDEV(G:G)</f>
        <v>-5.9379359875901268E-2</v>
      </c>
      <c r="Z1211" s="38">
        <f>(Таблица2[[#This Row],[Текущий баланс кредитов]]-AVERAGE(P:P))/STDEV(P:P)</f>
        <v>1.6645733796603119</v>
      </c>
      <c r="AA1211" s="38">
        <f>(Таблица2[[#This Row],[Максимальный выданный кредит]]-AVERAGE(Q:Q))/STDEV(Q:Q)</f>
        <v>9.0625849333505315E-2</v>
      </c>
    </row>
    <row r="1212" spans="1:27" x14ac:dyDescent="0.2">
      <c r="A1212" s="8">
        <v>1783</v>
      </c>
      <c r="B1212" s="8" t="s">
        <v>1532</v>
      </c>
      <c r="C1212" s="8" t="s">
        <v>16</v>
      </c>
      <c r="D1212" s="21">
        <v>224994</v>
      </c>
      <c r="E1212" s="8" t="s">
        <v>17</v>
      </c>
      <c r="F1212" s="8">
        <v>735</v>
      </c>
      <c r="G1212" s="22">
        <v>1282462</v>
      </c>
      <c r="H1212" s="8" t="s">
        <v>31</v>
      </c>
      <c r="I1212" s="8" t="s">
        <v>19</v>
      </c>
      <c r="J1212" s="8" t="s">
        <v>23</v>
      </c>
      <c r="K1212" s="23">
        <v>17740.87</v>
      </c>
      <c r="L1212">
        <v>14.7</v>
      </c>
      <c r="M1212" s="8">
        <v>14</v>
      </c>
      <c r="N1212" s="8">
        <v>17</v>
      </c>
      <c r="O1212" s="8">
        <v>0</v>
      </c>
      <c r="P1212" s="8">
        <v>274189</v>
      </c>
      <c r="Q1212" s="8">
        <v>851180</v>
      </c>
      <c r="R1212" s="8">
        <f>(Таблица2[[#This Row],[Кредитный рейтинг]]-MIN(F:F))/(MAX(F:F)-MIN(F:F))</f>
        <v>0.90303030303030307</v>
      </c>
      <c r="S1212">
        <f>(Таблица2[[#This Row],[Срок кредитной истории (лет)]]-MIN(L:L))/(MAX(L:L)-MIN(L:L))</f>
        <v>0.22368421052631576</v>
      </c>
      <c r="T1212" s="8">
        <f>(Таблица2[[#This Row],[Срок с последнего нарушения кредитного договора (мес.)]]-MIN(M:M))/(MAX(M:M)-MIN(M:M))</f>
        <v>0.17073170731707318</v>
      </c>
      <c r="U1212">
        <f>(Таблица2[[#This Row],[Количество кредитных карт]]-MIN(N:N))/(MAX(N:N)-MIN(N:N))</f>
        <v>0.36585365853658536</v>
      </c>
      <c r="V1212" s="37">
        <f>(Таблица2[[#This Row],[Число нарушений кредитных договоров]]-MIN(O:O))/(MAX(O:O)-MIN(O:O))</f>
        <v>0</v>
      </c>
      <c r="W1212" s="37">
        <f>((Таблица2[[#This Row],[Размер кредита]]-AVERAGE(D:D)))/STDEV(D:D)</f>
        <v>-0.45878496829474125</v>
      </c>
      <c r="X1212" s="37">
        <f>((Таблица2[[#This Row],[Годовой доход]]-AVERAGE(G:G)))/STDEV(G:G)</f>
        <v>-8.5660301518567045E-2</v>
      </c>
      <c r="Y1212" s="38">
        <f>(Таблица2[[#This Row],[Годовой доход]]-AVERAGE(G:G))/STDEV(G:G)</f>
        <v>-8.5660301518567045E-2</v>
      </c>
      <c r="Z1212" s="38">
        <f>(Таблица2[[#This Row],[Текущий баланс кредитов]]-AVERAGE(P:P))/STDEV(P:P)</f>
        <v>6.3768461593127889E-3</v>
      </c>
      <c r="AA1212" s="38">
        <f>(Таблица2[[#This Row],[Максимальный выданный кредит]]-AVERAGE(Q:Q))/STDEV(Q:Q)</f>
        <v>3.5861275479424116E-2</v>
      </c>
    </row>
    <row r="1213" spans="1:27" x14ac:dyDescent="0.2">
      <c r="A1213" s="8">
        <v>1787</v>
      </c>
      <c r="B1213" s="8" t="s">
        <v>1533</v>
      </c>
      <c r="C1213" s="8" t="s">
        <v>16</v>
      </c>
      <c r="D1213" s="21">
        <v>206382</v>
      </c>
      <c r="E1213" s="8" t="s">
        <v>17</v>
      </c>
      <c r="F1213" s="8">
        <v>665</v>
      </c>
      <c r="G1213" s="22">
        <v>1336802</v>
      </c>
      <c r="H1213" s="8"/>
      <c r="I1213" s="8" t="s">
        <v>25</v>
      </c>
      <c r="J1213" s="8" t="s">
        <v>78</v>
      </c>
      <c r="K1213" s="23">
        <v>22168.82</v>
      </c>
      <c r="L1213">
        <v>15.9</v>
      </c>
      <c r="M1213" s="8"/>
      <c r="N1213" s="8">
        <v>16</v>
      </c>
      <c r="O1213" s="8">
        <v>0</v>
      </c>
      <c r="P1213" s="8">
        <v>846222</v>
      </c>
      <c r="Q1213" s="8">
        <v>1092344</v>
      </c>
      <c r="R1213" s="8">
        <f>(Таблица2[[#This Row],[Кредитный рейтинг]]-MIN(F:F))/(MAX(F:F)-MIN(F:F))</f>
        <v>0.47878787878787876</v>
      </c>
      <c r="S1213">
        <f>(Таблица2[[#This Row],[Срок кредитной истории (лет)]]-MIN(L:L))/(MAX(L:L)-MIN(L:L))</f>
        <v>0.25</v>
      </c>
      <c r="T1213" s="8">
        <f>(Таблица2[[#This Row],[Срок с последнего нарушения кредитного договора (мес.)]]-MIN(M:M))/(MAX(M:M)-MIN(M:M))</f>
        <v>0</v>
      </c>
      <c r="U1213">
        <f>(Таблица2[[#This Row],[Количество кредитных карт]]-MIN(N:N))/(MAX(N:N)-MIN(N:N))</f>
        <v>0.34146341463414637</v>
      </c>
      <c r="V1213" s="37">
        <f>(Таблица2[[#This Row],[Число нарушений кредитных договоров]]-MIN(O:O))/(MAX(O:O)-MIN(O:O))</f>
        <v>0</v>
      </c>
      <c r="W1213" s="37">
        <f>((Таблица2[[#This Row],[Размер кредита]]-AVERAGE(D:D)))/STDEV(D:D)</f>
        <v>-0.55827674311842612</v>
      </c>
      <c r="X1213" s="37">
        <f>((Таблица2[[#This Row],[Годовой доход]]-AVERAGE(G:G)))/STDEV(G:G)</f>
        <v>-1.9785198014602004E-2</v>
      </c>
      <c r="Y1213" s="38">
        <f>(Таблица2[[#This Row],[Годовой доход]]-AVERAGE(G:G))/STDEV(G:G)</f>
        <v>-1.9785198014602004E-2</v>
      </c>
      <c r="Z1213" s="38">
        <f>(Таблица2[[#This Row],[Текущий баланс кредитов]]-AVERAGE(P:P))/STDEV(P:P)</f>
        <v>1.9521742127304076</v>
      </c>
      <c r="AA1213" s="38">
        <f>(Таблица2[[#This Row],[Максимальный выданный кредит]]-AVERAGE(Q:Q))/STDEV(Q:Q)</f>
        <v>9.6129246424955503E-2</v>
      </c>
    </row>
    <row r="1214" spans="1:27" x14ac:dyDescent="0.2">
      <c r="A1214" s="7">
        <v>1788</v>
      </c>
      <c r="B1214" s="7" t="s">
        <v>1534</v>
      </c>
      <c r="C1214" s="7" t="s">
        <v>34</v>
      </c>
      <c r="D1214" s="18">
        <v>297330</v>
      </c>
      <c r="E1214" s="7" t="s">
        <v>17</v>
      </c>
      <c r="F1214" s="7">
        <v>732</v>
      </c>
      <c r="G1214" s="19">
        <v>803035</v>
      </c>
      <c r="H1214" s="7"/>
      <c r="I1214" s="7" t="s">
        <v>19</v>
      </c>
      <c r="J1214" s="7" t="s">
        <v>20</v>
      </c>
      <c r="K1214" s="20">
        <v>9034.1200000000008</v>
      </c>
      <c r="L1214">
        <v>11.1</v>
      </c>
      <c r="M1214" s="7"/>
      <c r="N1214" s="7">
        <v>9</v>
      </c>
      <c r="O1214" s="7">
        <v>0</v>
      </c>
      <c r="P1214" s="7">
        <v>213237</v>
      </c>
      <c r="Q1214" s="7">
        <v>447282</v>
      </c>
      <c r="R1214" s="8">
        <f>(Таблица2[[#This Row],[Кредитный рейтинг]]-MIN(F:F))/(MAX(F:F)-MIN(F:F))</f>
        <v>0.88484848484848488</v>
      </c>
      <c r="S1214">
        <f>(Таблица2[[#This Row],[Срок кредитной истории (лет)]]-MIN(L:L))/(MAX(L:L)-MIN(L:L))</f>
        <v>0.14473684210526314</v>
      </c>
      <c r="T1214" s="8">
        <f>(Таблица2[[#This Row],[Срок с последнего нарушения кредитного договора (мес.)]]-MIN(M:M))/(MAX(M:M)-MIN(M:M))</f>
        <v>0</v>
      </c>
      <c r="U1214">
        <f>(Таблица2[[#This Row],[Количество кредитных карт]]-MIN(N:N))/(MAX(N:N)-MIN(N:N))</f>
        <v>0.17073170731707318</v>
      </c>
      <c r="V1214" s="37">
        <f>(Таблица2[[#This Row],[Число нарушений кредитных договоров]]-MIN(O:O))/(MAX(O:O)-MIN(O:O))</f>
        <v>0</v>
      </c>
      <c r="W1214" s="37">
        <f>((Таблица2[[#This Row],[Размер кредита]]-AVERAGE(D:D)))/STDEV(D:D)</f>
        <v>-7.2107715788505153E-2</v>
      </c>
      <c r="X1214" s="37">
        <f>((Таблица2[[#This Row],[Годовой доход]]-AVERAGE(G:G)))/STDEV(G:G)</f>
        <v>-0.6668583737967313</v>
      </c>
      <c r="Y1214" s="38">
        <f>(Таблица2[[#This Row],[Годовой доход]]-AVERAGE(G:G))/STDEV(G:G)</f>
        <v>-0.6668583737967313</v>
      </c>
      <c r="Z1214" s="38">
        <f>(Таблица2[[#This Row],[Текущий баланс кредитов]]-AVERAGE(P:P))/STDEV(P:P)</f>
        <v>-0.20095427125391577</v>
      </c>
      <c r="AA1214" s="38">
        <f>(Таблица2[[#This Row],[Максимальный выданный кредит]]-AVERAGE(Q:Q))/STDEV(Q:Q)</f>
        <v>-6.5074655791239153E-2</v>
      </c>
    </row>
    <row r="1215" spans="1:27" x14ac:dyDescent="0.2">
      <c r="A1215" s="8">
        <v>1790</v>
      </c>
      <c r="B1215" s="8" t="s">
        <v>1535</v>
      </c>
      <c r="C1215" s="8" t="s">
        <v>16</v>
      </c>
      <c r="D1215" s="21">
        <v>720126</v>
      </c>
      <c r="E1215" s="8" t="s">
        <v>17</v>
      </c>
      <c r="F1215" s="8">
        <v>676</v>
      </c>
      <c r="G1215" s="22">
        <v>1920919</v>
      </c>
      <c r="H1215" s="8" t="s">
        <v>22</v>
      </c>
      <c r="I1215" s="8" t="s">
        <v>25</v>
      </c>
      <c r="J1215" s="8" t="s">
        <v>23</v>
      </c>
      <c r="K1215" s="23">
        <v>31855.21</v>
      </c>
      <c r="L1215">
        <v>24.3</v>
      </c>
      <c r="M1215" s="8">
        <v>5</v>
      </c>
      <c r="N1215" s="8">
        <v>25</v>
      </c>
      <c r="O1215" s="8">
        <v>0</v>
      </c>
      <c r="P1215" s="8">
        <v>554401</v>
      </c>
      <c r="Q1215" s="8">
        <v>1017346</v>
      </c>
      <c r="R1215" s="8">
        <f>(Таблица2[[#This Row],[Кредитный рейтинг]]-MIN(F:F))/(MAX(F:F)-MIN(F:F))</f>
        <v>0.54545454545454541</v>
      </c>
      <c r="S1215">
        <f>(Таблица2[[#This Row],[Срок кредитной истории (лет)]]-MIN(L:L))/(MAX(L:L)-MIN(L:L))</f>
        <v>0.43421052631578949</v>
      </c>
      <c r="T1215" s="8">
        <f>(Таблица2[[#This Row],[Срок с последнего нарушения кредитного договора (мес.)]]-MIN(M:M))/(MAX(M:M)-MIN(M:M))</f>
        <v>6.097560975609756E-2</v>
      </c>
      <c r="U1215">
        <f>(Таблица2[[#This Row],[Количество кредитных карт]]-MIN(N:N))/(MAX(N:N)-MIN(N:N))</f>
        <v>0.56097560975609762</v>
      </c>
      <c r="V1215" s="37">
        <f>(Таблица2[[#This Row],[Число нарушений кредитных договоров]]-MIN(O:O))/(MAX(O:O)-MIN(O:O))</f>
        <v>0</v>
      </c>
      <c r="W1215" s="37">
        <f>((Таблица2[[#This Row],[Размер кредита]]-AVERAGE(D:D)))/STDEV(D:D)</f>
        <v>2.1879784881849882</v>
      </c>
      <c r="X1215" s="37">
        <f>((Таблица2[[#This Row],[Годовой доход]]-AVERAGE(G:G)))/STDEV(G:G)</f>
        <v>0.68832609814707535</v>
      </c>
      <c r="Y1215" s="38">
        <f>(Таблица2[[#This Row],[Годовой доход]]-AVERAGE(G:G))/STDEV(G:G)</f>
        <v>0.68832609814707535</v>
      </c>
      <c r="Z1215" s="38">
        <f>(Таблица2[[#This Row],[Текущий баланс кредитов]]-AVERAGE(P:P))/STDEV(P:P)</f>
        <v>0.95953124753409291</v>
      </c>
      <c r="AA1215" s="38">
        <f>(Таблица2[[#This Row],[Максимальный выданный кредит]]-AVERAGE(Q:Q))/STDEV(Q:Q)</f>
        <v>7.7386908078548228E-2</v>
      </c>
    </row>
    <row r="1216" spans="1:27" x14ac:dyDescent="0.2">
      <c r="A1216" s="7">
        <v>1793</v>
      </c>
      <c r="B1216" s="7" t="s">
        <v>1536</v>
      </c>
      <c r="C1216" s="7" t="s">
        <v>16</v>
      </c>
      <c r="D1216" s="18">
        <v>393778</v>
      </c>
      <c r="E1216" s="7" t="s">
        <v>17</v>
      </c>
      <c r="F1216" s="7">
        <v>710</v>
      </c>
      <c r="G1216" s="19">
        <v>1757101</v>
      </c>
      <c r="H1216" s="7" t="s">
        <v>53</v>
      </c>
      <c r="I1216" s="7" t="s">
        <v>19</v>
      </c>
      <c r="J1216" s="7" t="s">
        <v>23</v>
      </c>
      <c r="K1216" s="20">
        <v>15667.59</v>
      </c>
      <c r="L1216">
        <v>19.600000000000001</v>
      </c>
      <c r="M1216" s="7">
        <v>38</v>
      </c>
      <c r="N1216" s="7">
        <v>9</v>
      </c>
      <c r="O1216" s="7">
        <v>0</v>
      </c>
      <c r="P1216" s="7">
        <v>286539</v>
      </c>
      <c r="Q1216" s="7">
        <v>282128</v>
      </c>
      <c r="R1216" s="8">
        <f>(Таблица2[[#This Row],[Кредитный рейтинг]]-MIN(F:F))/(MAX(F:F)-MIN(F:F))</f>
        <v>0.75151515151515147</v>
      </c>
      <c r="S1216">
        <f>(Таблица2[[#This Row],[Срок кредитной истории (лет)]]-MIN(L:L))/(MAX(L:L)-MIN(L:L))</f>
        <v>0.33114035087719301</v>
      </c>
      <c r="T1216" s="8">
        <f>(Таблица2[[#This Row],[Срок с последнего нарушения кредитного договора (мес.)]]-MIN(M:M))/(MAX(M:M)-MIN(M:M))</f>
        <v>0.46341463414634149</v>
      </c>
      <c r="U1216">
        <f>(Таблица2[[#This Row],[Количество кредитных карт]]-MIN(N:N))/(MAX(N:N)-MIN(N:N))</f>
        <v>0.17073170731707318</v>
      </c>
      <c r="V1216" s="37">
        <f>(Таблица2[[#This Row],[Число нарушений кредитных договоров]]-MIN(O:O))/(MAX(O:O)-MIN(O:O))</f>
        <v>0</v>
      </c>
      <c r="W1216" s="37">
        <f>((Таблица2[[#This Row],[Размер кредита]]-AVERAGE(D:D)))/STDEV(D:D)</f>
        <v>0.44346195421980966</v>
      </c>
      <c r="X1216" s="37">
        <f>((Таблица2[[#This Row],[Годовой доход]]-AVERAGE(G:G)))/STDEV(G:G)</f>
        <v>0.48973339101029678</v>
      </c>
      <c r="Y1216" s="38">
        <f>(Таблица2[[#This Row],[Годовой доход]]-AVERAGE(G:G))/STDEV(G:G)</f>
        <v>0.48973339101029678</v>
      </c>
      <c r="Z1216" s="38">
        <f>(Таблица2[[#This Row],[Текущий баланс кредитов]]-AVERAGE(P:P))/STDEV(P:P)</f>
        <v>4.8385956607753737E-2</v>
      </c>
      <c r="AA1216" s="38">
        <f>(Таблица2[[#This Row],[Максимальный выданный кредит]]-AVERAGE(Q:Q))/STDEV(Q:Q)</f>
        <v>-0.10634738502751942</v>
      </c>
    </row>
    <row r="1217" spans="1:27" x14ac:dyDescent="0.2">
      <c r="A1217" s="7">
        <v>1794</v>
      </c>
      <c r="B1217" s="7" t="s">
        <v>1537</v>
      </c>
      <c r="C1217" s="7" t="s">
        <v>34</v>
      </c>
      <c r="D1217" s="18">
        <v>370282</v>
      </c>
      <c r="E1217" s="7" t="s">
        <v>28</v>
      </c>
      <c r="F1217" s="7">
        <v>680</v>
      </c>
      <c r="G1217" s="19">
        <v>999001</v>
      </c>
      <c r="H1217" s="7" t="s">
        <v>29</v>
      </c>
      <c r="I1217" s="7" t="s">
        <v>19</v>
      </c>
      <c r="J1217" s="7" t="s">
        <v>23</v>
      </c>
      <c r="K1217" s="20">
        <v>11155.47</v>
      </c>
      <c r="L1217">
        <v>15.5</v>
      </c>
      <c r="M1217" s="7"/>
      <c r="N1217" s="7">
        <v>10</v>
      </c>
      <c r="O1217" s="7">
        <v>1</v>
      </c>
      <c r="P1217" s="7">
        <v>26904</v>
      </c>
      <c r="Q1217" s="7">
        <v>255288</v>
      </c>
      <c r="R1217" s="8">
        <f>(Таблица2[[#This Row],[Кредитный рейтинг]]-MIN(F:F))/(MAX(F:F)-MIN(F:F))</f>
        <v>0.5696969696969697</v>
      </c>
      <c r="S1217">
        <f>(Таблица2[[#This Row],[Срок кредитной истории (лет)]]-MIN(L:L))/(MAX(L:L)-MIN(L:L))</f>
        <v>0.2412280701754386</v>
      </c>
      <c r="T1217" s="8">
        <f>(Таблица2[[#This Row],[Срок с последнего нарушения кредитного договора (мес.)]]-MIN(M:M))/(MAX(M:M)-MIN(M:M))</f>
        <v>0</v>
      </c>
      <c r="U1217">
        <f>(Таблица2[[#This Row],[Количество кредитных карт]]-MIN(N:N))/(MAX(N:N)-MIN(N:N))</f>
        <v>0.1951219512195122</v>
      </c>
      <c r="V1217" s="37">
        <f>(Таблица2[[#This Row],[Число нарушений кредитных договоров]]-MIN(O:O))/(MAX(O:O)-MIN(O:O))</f>
        <v>0.14285714285714285</v>
      </c>
      <c r="W1217" s="37">
        <f>((Таблица2[[#This Row],[Размер кредита]]-AVERAGE(D:D)))/STDEV(D:D)</f>
        <v>0.3178624086977111</v>
      </c>
      <c r="X1217" s="37">
        <f>((Таблица2[[#This Row],[Годовой доход]]-AVERAGE(G:G)))/STDEV(G:G)</f>
        <v>-0.42929340262893573</v>
      </c>
      <c r="Y1217" s="38">
        <f>(Таблица2[[#This Row],[Годовой доход]]-AVERAGE(G:G))/STDEV(G:G)</f>
        <v>-0.42929340262893573</v>
      </c>
      <c r="Z1217" s="38">
        <f>(Таблица2[[#This Row],[Текущий баланс кредитов]]-AVERAGE(P:P))/STDEV(P:P)</f>
        <v>-0.8347748038198548</v>
      </c>
      <c r="AA1217" s="38">
        <f>(Таблица2[[#This Row],[Максимальный выданный кредит]]-AVERAGE(Q:Q))/STDEV(Q:Q)</f>
        <v>-0.11305482204207408</v>
      </c>
    </row>
    <row r="1218" spans="1:27" x14ac:dyDescent="0.2">
      <c r="A1218" s="8">
        <v>1795</v>
      </c>
      <c r="B1218" s="8" t="s">
        <v>1538</v>
      </c>
      <c r="C1218" s="8" t="s">
        <v>16</v>
      </c>
      <c r="D1218" s="21">
        <v>436876</v>
      </c>
      <c r="E1218" s="8" t="s">
        <v>28</v>
      </c>
      <c r="F1218" s="8">
        <v>721</v>
      </c>
      <c r="G1218" s="22">
        <v>886654</v>
      </c>
      <c r="H1218" s="8" t="s">
        <v>22</v>
      </c>
      <c r="I1218" s="8" t="s">
        <v>32</v>
      </c>
      <c r="J1218" s="8" t="s">
        <v>23</v>
      </c>
      <c r="K1218" s="23">
        <v>11305</v>
      </c>
      <c r="L1218">
        <v>25.5</v>
      </c>
      <c r="M1218" s="8">
        <v>54</v>
      </c>
      <c r="N1218" s="8">
        <v>10</v>
      </c>
      <c r="O1218" s="8">
        <v>1</v>
      </c>
      <c r="P1218" s="8">
        <v>364667</v>
      </c>
      <c r="Q1218" s="8">
        <v>497926</v>
      </c>
      <c r="R1218" s="8">
        <f>(Таблица2[[#This Row],[Кредитный рейтинг]]-MIN(F:F))/(MAX(F:F)-MIN(F:F))</f>
        <v>0.81818181818181823</v>
      </c>
      <c r="S1218">
        <f>(Таблица2[[#This Row],[Срок кредитной истории (лет)]]-MIN(L:L))/(MAX(L:L)-MIN(L:L))</f>
        <v>0.46052631578947367</v>
      </c>
      <c r="T1218" s="8">
        <f>(Таблица2[[#This Row],[Срок с последнего нарушения кредитного договора (мес.)]]-MIN(M:M))/(MAX(M:M)-MIN(M:M))</f>
        <v>0.65853658536585369</v>
      </c>
      <c r="U1218">
        <f>(Таблица2[[#This Row],[Количество кредитных карт]]-MIN(N:N))/(MAX(N:N)-MIN(N:N))</f>
        <v>0.1951219512195122</v>
      </c>
      <c r="V1218" s="37">
        <f>(Таблица2[[#This Row],[Число нарушений кредитных договоров]]-MIN(O:O))/(MAX(O:O)-MIN(O:O))</f>
        <v>0.14285714285714285</v>
      </c>
      <c r="W1218" s="37">
        <f>((Таблица2[[#This Row],[Размер кредита]]-AVERAGE(D:D)))/STDEV(D:D)</f>
        <v>0.67384539024770396</v>
      </c>
      <c r="X1218" s="37">
        <f>((Таблица2[[#This Row],[Годовой доход]]-AVERAGE(G:G)))/STDEV(G:G)</f>
        <v>-0.56548902746073471</v>
      </c>
      <c r="Y1218" s="38">
        <f>(Таблица2[[#This Row],[Годовой доход]]-AVERAGE(G:G))/STDEV(G:G)</f>
        <v>-0.56548902746073471</v>
      </c>
      <c r="Z1218" s="38">
        <f>(Таблица2[[#This Row],[Текущий баланс кредитов]]-AVERAGE(P:P))/STDEV(P:P)</f>
        <v>0.31414205224466019</v>
      </c>
      <c r="AA1218" s="38">
        <f>(Таблица2[[#This Row],[Максимальный выданный кредит]]-AVERAGE(Q:Q))/STDEV(Q:Q)</f>
        <v>-5.2418491850661414E-2</v>
      </c>
    </row>
    <row r="1219" spans="1:27" x14ac:dyDescent="0.2">
      <c r="A1219" s="8">
        <v>1796</v>
      </c>
      <c r="B1219" s="8" t="s">
        <v>1539</v>
      </c>
      <c r="C1219" s="8" t="s">
        <v>16</v>
      </c>
      <c r="D1219" s="21">
        <v>270204</v>
      </c>
      <c r="E1219" s="8" t="s">
        <v>17</v>
      </c>
      <c r="F1219" s="8">
        <v>749</v>
      </c>
      <c r="G1219" s="22">
        <v>1633506</v>
      </c>
      <c r="H1219" s="8" t="s">
        <v>53</v>
      </c>
      <c r="I1219" s="8" t="s">
        <v>19</v>
      </c>
      <c r="J1219" s="8" t="s">
        <v>23</v>
      </c>
      <c r="K1219" s="23">
        <v>31308.959999999999</v>
      </c>
      <c r="L1219">
        <v>19.5</v>
      </c>
      <c r="M1219" s="8">
        <v>14</v>
      </c>
      <c r="N1219" s="8">
        <v>15</v>
      </c>
      <c r="O1219" s="8">
        <v>0</v>
      </c>
      <c r="P1219" s="8">
        <v>605777</v>
      </c>
      <c r="Q1219" s="8">
        <v>1209362</v>
      </c>
      <c r="R1219" s="8">
        <f>(Таблица2[[#This Row],[Кредитный рейтинг]]-MIN(F:F))/(MAX(F:F)-MIN(F:F))</f>
        <v>0.98787878787878791</v>
      </c>
      <c r="S1219">
        <f>(Таблица2[[#This Row],[Срок кредитной истории (лет)]]-MIN(L:L))/(MAX(L:L)-MIN(L:L))</f>
        <v>0.3289473684210526</v>
      </c>
      <c r="T1219" s="8">
        <f>(Таблица2[[#This Row],[Срок с последнего нарушения кредитного договора (мес.)]]-MIN(M:M))/(MAX(M:M)-MIN(M:M))</f>
        <v>0.17073170731707318</v>
      </c>
      <c r="U1219">
        <f>(Таблица2[[#This Row],[Количество кредитных карт]]-MIN(N:N))/(MAX(N:N)-MIN(N:N))</f>
        <v>0.31707317073170732</v>
      </c>
      <c r="V1219" s="37">
        <f>(Таблица2[[#This Row],[Число нарушений кредитных договоров]]-MIN(O:O))/(MAX(O:O)-MIN(O:O))</f>
        <v>0</v>
      </c>
      <c r="W1219" s="37">
        <f>((Таблица2[[#This Row],[Размер кредита]]-AVERAGE(D:D)))/STDEV(D:D)</f>
        <v>-0.2171116854783437</v>
      </c>
      <c r="X1219" s="37">
        <f>((Таблица2[[#This Row],[Годовой доход]]-AVERAGE(G:G)))/STDEV(G:G)</f>
        <v>0.33990208041823644</v>
      </c>
      <c r="Y1219" s="38">
        <f>(Таблица2[[#This Row],[Годовой доход]]-AVERAGE(G:G))/STDEV(G:G)</f>
        <v>0.33990208041823644</v>
      </c>
      <c r="Z1219" s="38">
        <f>(Таблица2[[#This Row],[Текущий баланс кредитов]]-AVERAGE(P:P))/STDEV(P:P)</f>
        <v>1.1342891469996073</v>
      </c>
      <c r="AA1219" s="38">
        <f>(Таблица2[[#This Row],[Максимальный выданный кредит]]-AVERAGE(Q:Q))/STDEV(Q:Q)</f>
        <v>0.12537257222857542</v>
      </c>
    </row>
    <row r="1220" spans="1:27" x14ac:dyDescent="0.2">
      <c r="A1220" s="8">
        <v>1797</v>
      </c>
      <c r="B1220" s="8" t="s">
        <v>1540</v>
      </c>
      <c r="C1220" s="8" t="s">
        <v>16</v>
      </c>
      <c r="D1220" s="21">
        <v>87934</v>
      </c>
      <c r="E1220" s="8" t="s">
        <v>17</v>
      </c>
      <c r="F1220" s="8">
        <v>729</v>
      </c>
      <c r="G1220" s="22">
        <v>1180964</v>
      </c>
      <c r="H1220" s="8" t="s">
        <v>22</v>
      </c>
      <c r="I1220" s="8" t="s">
        <v>25</v>
      </c>
      <c r="J1220" s="8" t="s">
        <v>23</v>
      </c>
      <c r="K1220" s="23">
        <v>23521.05</v>
      </c>
      <c r="L1220">
        <v>16.3</v>
      </c>
      <c r="M1220" s="8"/>
      <c r="N1220" s="8">
        <v>5</v>
      </c>
      <c r="O1220" s="8">
        <v>0</v>
      </c>
      <c r="P1220" s="8">
        <v>457254</v>
      </c>
      <c r="Q1220" s="8">
        <v>545270</v>
      </c>
      <c r="R1220" s="8">
        <f>(Таблица2[[#This Row],[Кредитный рейтинг]]-MIN(F:F))/(MAX(F:F)-MIN(F:F))</f>
        <v>0.8666666666666667</v>
      </c>
      <c r="S1220">
        <f>(Таблица2[[#This Row],[Срок кредитной истории (лет)]]-MIN(L:L))/(MAX(L:L)-MIN(L:L))</f>
        <v>0.25877192982456143</v>
      </c>
      <c r="T1220" s="8">
        <f>(Таблица2[[#This Row],[Срок с последнего нарушения кредитного договора (мес.)]]-MIN(M:M))/(MAX(M:M)-MIN(M:M))</f>
        <v>0</v>
      </c>
      <c r="U1220">
        <f>(Таблица2[[#This Row],[Количество кредитных карт]]-MIN(N:N))/(MAX(N:N)-MIN(N:N))</f>
        <v>7.3170731707317069E-2</v>
      </c>
      <c r="V1220" s="37">
        <f>(Таблица2[[#This Row],[Число нарушений кредитных договоров]]-MIN(O:O))/(MAX(O:O)-MIN(O:O))</f>
        <v>0</v>
      </c>
      <c r="W1220" s="37">
        <f>((Таблица2[[#This Row],[Размер кредита]]-AVERAGE(D:D)))/STDEV(D:D)</f>
        <v>-1.1914489838403164</v>
      </c>
      <c r="X1220" s="37">
        <f>((Таблица2[[#This Row],[Годовой доход]]-AVERAGE(G:G)))/STDEV(G:G)</f>
        <v>-0.20870393890254649</v>
      </c>
      <c r="Y1220" s="38">
        <f>(Таблица2[[#This Row],[Годовой доход]]-AVERAGE(G:G))/STDEV(G:G)</f>
        <v>-0.20870393890254649</v>
      </c>
      <c r="Z1220" s="38">
        <f>(Таблица2[[#This Row],[Текущий баланс кредитов]]-AVERAGE(P:P))/STDEV(P:P)</f>
        <v>0.62908112180658748</v>
      </c>
      <c r="AA1220" s="38">
        <f>(Таблица2[[#This Row],[Максимальный выданный кредит]]-AVERAGE(Q:Q))/STDEV(Q:Q)</f>
        <v>-4.0587012788922357E-2</v>
      </c>
    </row>
    <row r="1221" spans="1:27" x14ac:dyDescent="0.2">
      <c r="A1221" s="8">
        <v>1799</v>
      </c>
      <c r="B1221" s="8" t="s">
        <v>1541</v>
      </c>
      <c r="C1221" s="8" t="s">
        <v>16</v>
      </c>
      <c r="D1221" s="21">
        <v>220176</v>
      </c>
      <c r="E1221" s="8" t="s">
        <v>17</v>
      </c>
      <c r="F1221" s="8">
        <v>747</v>
      </c>
      <c r="G1221" s="22">
        <v>1357683</v>
      </c>
      <c r="H1221" s="8" t="s">
        <v>22</v>
      </c>
      <c r="I1221" s="8" t="s">
        <v>19</v>
      </c>
      <c r="J1221" s="8" t="s">
        <v>23</v>
      </c>
      <c r="K1221" s="23">
        <v>10420.36</v>
      </c>
      <c r="L1221">
        <v>23.7</v>
      </c>
      <c r="M1221" s="8"/>
      <c r="N1221" s="8">
        <v>14</v>
      </c>
      <c r="O1221" s="8">
        <v>1</v>
      </c>
      <c r="P1221" s="8">
        <v>444448</v>
      </c>
      <c r="Q1221" s="8">
        <v>1111484</v>
      </c>
      <c r="R1221" s="8">
        <f>(Таблица2[[#This Row],[Кредитный рейтинг]]-MIN(F:F))/(MAX(F:F)-MIN(F:F))</f>
        <v>0.97575757575757571</v>
      </c>
      <c r="S1221">
        <f>(Таблица2[[#This Row],[Срок кредитной истории (лет)]]-MIN(L:L))/(MAX(L:L)-MIN(L:L))</f>
        <v>0.42105263157894735</v>
      </c>
      <c r="T1221" s="8">
        <f>(Таблица2[[#This Row],[Срок с последнего нарушения кредитного договора (мес.)]]-MIN(M:M))/(MAX(M:M)-MIN(M:M))</f>
        <v>0</v>
      </c>
      <c r="U1221">
        <f>(Таблица2[[#This Row],[Количество кредитных карт]]-MIN(N:N))/(MAX(N:N)-MIN(N:N))</f>
        <v>0.29268292682926828</v>
      </c>
      <c r="V1221" s="37">
        <f>(Таблица2[[#This Row],[Число нарушений кредитных договоров]]-MIN(O:O))/(MAX(O:O)-MIN(O:O))</f>
        <v>0.14285714285714285</v>
      </c>
      <c r="W1221" s="37">
        <f>((Таблица2[[#This Row],[Размер кредита]]-AVERAGE(D:D)))/STDEV(D:D)</f>
        <v>-0.4845399312810143</v>
      </c>
      <c r="X1221" s="37">
        <f>((Таблица2[[#This Row],[Годовой доход]]-AVERAGE(G:G)))/STDEV(G:G)</f>
        <v>5.5283470031803643E-3</v>
      </c>
      <c r="Y1221" s="38">
        <f>(Таблица2[[#This Row],[Годовой доход]]-AVERAGE(G:G))/STDEV(G:G)</f>
        <v>5.5283470031803643E-3</v>
      </c>
      <c r="Z1221" s="38">
        <f>(Таблица2[[#This Row],[Текущий баланс кредитов]]-AVERAGE(P:P))/STDEV(P:P)</f>
        <v>0.58552090574158866</v>
      </c>
      <c r="AA1221" s="38">
        <f>(Таблица2[[#This Row],[Максимальный выданный кредит]]-AVERAGE(Q:Q))/STDEV(Q:Q)</f>
        <v>0.1009124187222199</v>
      </c>
    </row>
    <row r="1222" spans="1:27" x14ac:dyDescent="0.2">
      <c r="A1222" s="8">
        <v>1800</v>
      </c>
      <c r="B1222" s="8" t="s">
        <v>1543</v>
      </c>
      <c r="C1222" s="8" t="s">
        <v>16</v>
      </c>
      <c r="D1222" s="21">
        <v>499884</v>
      </c>
      <c r="E1222" s="8" t="s">
        <v>28</v>
      </c>
      <c r="F1222" s="8">
        <v>737</v>
      </c>
      <c r="G1222" s="22">
        <v>1126206</v>
      </c>
      <c r="H1222" s="8" t="s">
        <v>22</v>
      </c>
      <c r="I1222" s="8" t="s">
        <v>19</v>
      </c>
      <c r="J1222" s="8" t="s">
        <v>23</v>
      </c>
      <c r="K1222" s="23">
        <v>28061.29</v>
      </c>
      <c r="L1222">
        <v>19.7</v>
      </c>
      <c r="M1222" s="8"/>
      <c r="N1222" s="8">
        <v>7</v>
      </c>
      <c r="O1222" s="8">
        <v>0</v>
      </c>
      <c r="P1222" s="8">
        <v>126939</v>
      </c>
      <c r="Q1222" s="8">
        <v>347490</v>
      </c>
      <c r="R1222" s="8">
        <f>(Таблица2[[#This Row],[Кредитный рейтинг]]-MIN(F:F))/(MAX(F:F)-MIN(F:F))</f>
        <v>0.91515151515151516</v>
      </c>
      <c r="S1222">
        <f>(Таблица2[[#This Row],[Срок кредитной истории (лет)]]-MIN(L:L))/(MAX(L:L)-MIN(L:L))</f>
        <v>0.33333333333333331</v>
      </c>
      <c r="T1222" s="8">
        <f>(Таблица2[[#This Row],[Срок с последнего нарушения кредитного договора (мес.)]]-MIN(M:M))/(MAX(M:M)-MIN(M:M))</f>
        <v>0</v>
      </c>
      <c r="U1222">
        <f>(Таблица2[[#This Row],[Количество кредитных карт]]-MIN(N:N))/(MAX(N:N)-MIN(N:N))</f>
        <v>0.12195121951219512</v>
      </c>
      <c r="V1222" s="37">
        <f>(Таблица2[[#This Row],[Число нарушений кредитных договоров]]-MIN(O:O))/(MAX(O:O)-MIN(O:O))</f>
        <v>0</v>
      </c>
      <c r="W1222" s="37">
        <f>((Таблица2[[#This Row],[Размер кредита]]-AVERAGE(D:D)))/STDEV(D:D)</f>
        <v>1.0106591527713842</v>
      </c>
      <c r="X1222" s="37">
        <f>((Таблица2[[#This Row],[Годовой доход]]-AVERAGE(G:G)))/STDEV(G:G)</f>
        <v>-0.27508577397192663</v>
      </c>
      <c r="Y1222" s="38">
        <f>(Таблица2[[#This Row],[Годовой доход]]-AVERAGE(G:G))/STDEV(G:G)</f>
        <v>-0.27508577397192663</v>
      </c>
      <c r="Z1222" s="38">
        <f>(Таблица2[[#This Row],[Текущий баланс кредитов]]-AVERAGE(P:P))/STDEV(P:P)</f>
        <v>-0.49450100918748313</v>
      </c>
      <c r="AA1222" s="38">
        <f>(Таблица2[[#This Row],[Максимальный выданный кредит]]-AVERAGE(Q:Q))/STDEV(Q:Q)</f>
        <v>-9.0013126527321116E-2</v>
      </c>
    </row>
    <row r="1223" spans="1:27" x14ac:dyDescent="0.2">
      <c r="A1223" s="8">
        <v>1801</v>
      </c>
      <c r="B1223" s="8" t="s">
        <v>1544</v>
      </c>
      <c r="C1223" s="8" t="s">
        <v>16</v>
      </c>
      <c r="D1223" s="21">
        <v>109780</v>
      </c>
      <c r="E1223" s="8" t="s">
        <v>17</v>
      </c>
      <c r="F1223" s="8">
        <v>748</v>
      </c>
      <c r="G1223" s="22">
        <v>2028934</v>
      </c>
      <c r="H1223" s="8" t="s">
        <v>22</v>
      </c>
      <c r="I1223" s="8" t="s">
        <v>25</v>
      </c>
      <c r="J1223" s="8" t="s">
        <v>23</v>
      </c>
      <c r="K1223" s="23">
        <v>45989.120000000003</v>
      </c>
      <c r="L1223">
        <v>22.2</v>
      </c>
      <c r="M1223" s="8"/>
      <c r="N1223" s="8">
        <v>12</v>
      </c>
      <c r="O1223" s="8">
        <v>0</v>
      </c>
      <c r="P1223" s="8">
        <v>1617375</v>
      </c>
      <c r="Q1223" s="8">
        <v>3885398</v>
      </c>
      <c r="R1223" s="8">
        <f>(Таблица2[[#This Row],[Кредитный рейтинг]]-MIN(F:F))/(MAX(F:F)-MIN(F:F))</f>
        <v>0.98181818181818181</v>
      </c>
      <c r="S1223">
        <f>(Таблица2[[#This Row],[Срок кредитной истории (лет)]]-MIN(L:L))/(MAX(L:L)-MIN(L:L))</f>
        <v>0.38815789473684209</v>
      </c>
      <c r="T1223" s="8">
        <f>(Таблица2[[#This Row],[Срок с последнего нарушения кредитного договора (мес.)]]-MIN(M:M))/(MAX(M:M)-MIN(M:M))</f>
        <v>0</v>
      </c>
      <c r="U1223">
        <f>(Таблица2[[#This Row],[Количество кредитных карт]]-MIN(N:N))/(MAX(N:N)-MIN(N:N))</f>
        <v>0.24390243902439024</v>
      </c>
      <c r="V1223" s="37">
        <f>(Таблица2[[#This Row],[Число нарушений кредитных договоров]]-MIN(O:O))/(MAX(O:O)-MIN(O:O))</f>
        <v>0</v>
      </c>
      <c r="W1223" s="37">
        <f>((Таблица2[[#This Row],[Размер кредита]]-AVERAGE(D:D)))/STDEV(D:D)</f>
        <v>-1.0746696311217359</v>
      </c>
      <c r="X1223" s="37">
        <f>((Таблица2[[#This Row],[Годовой доход]]-AVERAGE(G:G)))/STDEV(G:G)</f>
        <v>0.81927014130093589</v>
      </c>
      <c r="Y1223" s="38">
        <f>(Таблица2[[#This Row],[Годовой доход]]-AVERAGE(G:G))/STDEV(G:G)</f>
        <v>0.81927014130093589</v>
      </c>
      <c r="Z1223" s="38">
        <f>(Таблица2[[#This Row],[Текущий баланс кредитов]]-AVERAGE(P:P))/STDEV(P:P)</f>
        <v>4.5752876985317501</v>
      </c>
      <c r="AA1223" s="38">
        <f>(Таблица2[[#This Row],[Максимальный выданный кредит]]-AVERAGE(Q:Q))/STDEV(Q:Q)</f>
        <v>0.79412603417644501</v>
      </c>
    </row>
    <row r="1224" spans="1:27" x14ac:dyDescent="0.2">
      <c r="A1224" s="7">
        <v>1802</v>
      </c>
      <c r="B1224" s="7" t="s">
        <v>1545</v>
      </c>
      <c r="C1224" s="7" t="s">
        <v>16</v>
      </c>
      <c r="D1224" s="18">
        <v>433466</v>
      </c>
      <c r="E1224" s="7" t="s">
        <v>17</v>
      </c>
      <c r="F1224" s="7">
        <v>748</v>
      </c>
      <c r="G1224" s="19">
        <v>947720</v>
      </c>
      <c r="H1224" s="7" t="s">
        <v>79</v>
      </c>
      <c r="I1224" s="7" t="s">
        <v>19</v>
      </c>
      <c r="J1224" s="7" t="s">
        <v>23</v>
      </c>
      <c r="K1224" s="20">
        <v>12162.47</v>
      </c>
      <c r="L1224">
        <v>15.9</v>
      </c>
      <c r="M1224" s="7">
        <v>58</v>
      </c>
      <c r="N1224" s="7">
        <v>11</v>
      </c>
      <c r="O1224" s="7">
        <v>0</v>
      </c>
      <c r="P1224" s="7">
        <v>255683</v>
      </c>
      <c r="Q1224" s="7">
        <v>627198</v>
      </c>
      <c r="R1224" s="8">
        <f>(Таблица2[[#This Row],[Кредитный рейтинг]]-MIN(F:F))/(MAX(F:F)-MIN(F:F))</f>
        <v>0.98181818181818181</v>
      </c>
      <c r="S1224">
        <f>(Таблица2[[#This Row],[Срок кредитной истории (лет)]]-MIN(L:L))/(MAX(L:L)-MIN(L:L))</f>
        <v>0.25</v>
      </c>
      <c r="T1224" s="8">
        <f>(Таблица2[[#This Row],[Срок с последнего нарушения кредитного договора (мес.)]]-MIN(M:M))/(MAX(M:M)-MIN(M:M))</f>
        <v>0.70731707317073167</v>
      </c>
      <c r="U1224">
        <f>(Таблица2[[#This Row],[Количество кредитных карт]]-MIN(N:N))/(MAX(N:N)-MIN(N:N))</f>
        <v>0.21951219512195122</v>
      </c>
      <c r="V1224" s="37">
        <f>(Таблица2[[#This Row],[Число нарушений кредитных договоров]]-MIN(O:O))/(MAX(O:O)-MIN(O:O))</f>
        <v>0</v>
      </c>
      <c r="W1224" s="37">
        <f>((Таблица2[[#This Row],[Размер кредита]]-AVERAGE(D:D)))/STDEV(D:D)</f>
        <v>0.65561699178709976</v>
      </c>
      <c r="X1224" s="37">
        <f>((Таблица2[[#This Row],[Годовой доход]]-AVERAGE(G:G)))/STDEV(G:G)</f>
        <v>-0.49146015240418106</v>
      </c>
      <c r="Y1224" s="38">
        <f>(Таблица2[[#This Row],[Годовой доход]]-AVERAGE(G:G))/STDEV(G:G)</f>
        <v>-0.49146015240418106</v>
      </c>
      <c r="Z1224" s="38">
        <f>(Таблица2[[#This Row],[Текущий баланс кредитов]]-AVERAGE(P:P))/STDEV(P:P)</f>
        <v>-5.6572190112658724E-2</v>
      </c>
      <c r="AA1224" s="38">
        <f>(Таблица2[[#This Row],[Максимальный выданный кредит]]-AVERAGE(Q:Q))/STDEV(Q:Q)</f>
        <v>-2.0112836196953837E-2</v>
      </c>
    </row>
    <row r="1225" spans="1:27" x14ac:dyDescent="0.2">
      <c r="A1225" s="8">
        <v>1803</v>
      </c>
      <c r="B1225" s="8" t="s">
        <v>1546</v>
      </c>
      <c r="C1225" s="8" t="s">
        <v>16</v>
      </c>
      <c r="D1225" s="21">
        <v>660132</v>
      </c>
      <c r="E1225" s="8" t="s">
        <v>28</v>
      </c>
      <c r="F1225" s="8">
        <v>714</v>
      </c>
      <c r="G1225" s="22">
        <v>1520304</v>
      </c>
      <c r="H1225" s="8" t="s">
        <v>53</v>
      </c>
      <c r="I1225" s="8" t="s">
        <v>19</v>
      </c>
      <c r="J1225" s="8" t="s">
        <v>23</v>
      </c>
      <c r="K1225" s="23">
        <v>30532.81</v>
      </c>
      <c r="L1225">
        <v>12.6</v>
      </c>
      <c r="M1225" s="8">
        <v>78</v>
      </c>
      <c r="N1225" s="8">
        <v>11</v>
      </c>
      <c r="O1225" s="8">
        <v>0</v>
      </c>
      <c r="P1225" s="8">
        <v>430559</v>
      </c>
      <c r="Q1225" s="8">
        <v>761112</v>
      </c>
      <c r="R1225" s="8">
        <f>(Таблица2[[#This Row],[Кредитный рейтинг]]-MIN(F:F))/(MAX(F:F)-MIN(F:F))</f>
        <v>0.77575757575757576</v>
      </c>
      <c r="S1225">
        <f>(Таблица2[[#This Row],[Срок кредитной истории (лет)]]-MIN(L:L))/(MAX(L:L)-MIN(L:L))</f>
        <v>0.17763157894736842</v>
      </c>
      <c r="T1225" s="8">
        <f>(Таблица2[[#This Row],[Срок с последнего нарушения кредитного договора (мес.)]]-MIN(M:M))/(MAX(M:M)-MIN(M:M))</f>
        <v>0.95121951219512191</v>
      </c>
      <c r="U1225">
        <f>(Таблица2[[#This Row],[Количество кредитных карт]]-MIN(N:N))/(MAX(N:N)-MIN(N:N))</f>
        <v>0.21951219512195122</v>
      </c>
      <c r="V1225" s="37">
        <f>(Таблица2[[#This Row],[Число нарушений кредитных договоров]]-MIN(O:O))/(MAX(O:O)-MIN(O:O))</f>
        <v>0</v>
      </c>
      <c r="W1225" s="37">
        <f>((Таблица2[[#This Row],[Размер кредита]]-AVERAGE(D:D)))/STDEV(D:D)</f>
        <v>1.8672762778490677</v>
      </c>
      <c r="X1225" s="37">
        <f>((Таблица2[[#This Row],[Годовой доход]]-AVERAGE(G:G)))/STDEV(G:G)</f>
        <v>0.20266995920263378</v>
      </c>
      <c r="Y1225" s="38">
        <f>(Таблица2[[#This Row],[Годовой доход]]-AVERAGE(G:G))/STDEV(G:G)</f>
        <v>0.20266995920263378</v>
      </c>
      <c r="Z1225" s="38">
        <f>(Таблица2[[#This Row],[Текущий баланс кредитов]]-AVERAGE(P:P))/STDEV(P:P)</f>
        <v>0.53827681383726511</v>
      </c>
      <c r="AA1225" s="38">
        <f>(Таблица2[[#This Row],[Максимальный выданный кредит]]-AVERAGE(Q:Q))/STDEV(Q:Q)</f>
        <v>1.3352876186320162E-2</v>
      </c>
    </row>
    <row r="1226" spans="1:27" x14ac:dyDescent="0.2">
      <c r="A1226" s="7">
        <v>1805</v>
      </c>
      <c r="B1226" s="7" t="s">
        <v>1547</v>
      </c>
      <c r="C1226" s="7" t="s">
        <v>16</v>
      </c>
      <c r="D1226" s="18">
        <v>269852</v>
      </c>
      <c r="E1226" s="7" t="s">
        <v>28</v>
      </c>
      <c r="F1226" s="7">
        <v>709</v>
      </c>
      <c r="G1226" s="19">
        <v>1495471</v>
      </c>
      <c r="H1226" s="7" t="s">
        <v>42</v>
      </c>
      <c r="I1226" s="7" t="s">
        <v>32</v>
      </c>
      <c r="J1226" s="7" t="s">
        <v>23</v>
      </c>
      <c r="K1226" s="20">
        <v>10505.86</v>
      </c>
      <c r="L1226">
        <v>19.3</v>
      </c>
      <c r="M1226" s="7"/>
      <c r="N1226" s="7">
        <v>6</v>
      </c>
      <c r="O1226" s="7">
        <v>1</v>
      </c>
      <c r="P1226" s="7">
        <v>178505</v>
      </c>
      <c r="Q1226" s="7">
        <v>283536</v>
      </c>
      <c r="R1226" s="8">
        <f>(Таблица2[[#This Row],[Кредитный рейтинг]]-MIN(F:F))/(MAX(F:F)-MIN(F:F))</f>
        <v>0.74545454545454548</v>
      </c>
      <c r="S1226">
        <f>(Таблица2[[#This Row],[Срок кредитной истории (лет)]]-MIN(L:L))/(MAX(L:L)-MIN(L:L))</f>
        <v>0.32456140350877194</v>
      </c>
      <c r="T1226" s="8">
        <f>(Таблица2[[#This Row],[Срок с последнего нарушения кредитного договора (мес.)]]-MIN(M:M))/(MAX(M:M)-MIN(M:M))</f>
        <v>0</v>
      </c>
      <c r="U1226">
        <f>(Таблица2[[#This Row],[Количество кредитных карт]]-MIN(N:N))/(MAX(N:N)-MIN(N:N))</f>
        <v>9.7560975609756101E-2</v>
      </c>
      <c r="V1226" s="37">
        <f>(Таблица2[[#This Row],[Число нарушений кредитных договоров]]-MIN(O:O))/(MAX(O:O)-MIN(O:O))</f>
        <v>0.14285714285714285</v>
      </c>
      <c r="W1226" s="37">
        <f>((Таблица2[[#This Row],[Размер кредита]]-AVERAGE(D:D)))/STDEV(D:D)</f>
        <v>-0.2189933266097609</v>
      </c>
      <c r="X1226" s="37">
        <f>((Таблица2[[#This Row],[Годовой доход]]-AVERAGE(G:G)))/STDEV(G:G)</f>
        <v>0.17256549756638123</v>
      </c>
      <c r="Y1226" s="38">
        <f>(Таблица2[[#This Row],[Годовой доход]]-AVERAGE(G:G))/STDEV(G:G)</f>
        <v>0.17256549756638123</v>
      </c>
      <c r="Z1226" s="38">
        <f>(Таблица2[[#This Row],[Текущий баланс кредитов]]-AVERAGE(P:P))/STDEV(P:P)</f>
        <v>-0.3190968157150697</v>
      </c>
      <c r="AA1226" s="38">
        <f>(Таблица2[[#This Row],[Максимальный выданный кредит]]-AVERAGE(Q:Q))/STDEV(Q:Q)</f>
        <v>-0.1059955194792149</v>
      </c>
    </row>
    <row r="1227" spans="1:27" x14ac:dyDescent="0.2">
      <c r="A1227" s="8">
        <v>1806</v>
      </c>
      <c r="B1227" s="8" t="s">
        <v>1548</v>
      </c>
      <c r="C1227" s="8" t="s">
        <v>16</v>
      </c>
      <c r="D1227" s="21">
        <v>467082</v>
      </c>
      <c r="E1227" s="8" t="s">
        <v>28</v>
      </c>
      <c r="F1227" s="8">
        <v>724</v>
      </c>
      <c r="G1227" s="22">
        <v>1260574</v>
      </c>
      <c r="H1227" s="8" t="s">
        <v>22</v>
      </c>
      <c r="I1227" s="8" t="s">
        <v>19</v>
      </c>
      <c r="J1227" s="8" t="s">
        <v>23</v>
      </c>
      <c r="K1227" s="23">
        <v>9391.1299999999992</v>
      </c>
      <c r="L1227">
        <v>23.6</v>
      </c>
      <c r="M1227" s="8"/>
      <c r="N1227" s="8">
        <v>6</v>
      </c>
      <c r="O1227" s="8">
        <v>0</v>
      </c>
      <c r="P1227" s="8">
        <v>103550</v>
      </c>
      <c r="Q1227" s="8">
        <v>224510</v>
      </c>
      <c r="R1227" s="8">
        <f>(Таблица2[[#This Row],[Кредитный рейтинг]]-MIN(F:F))/(MAX(F:F)-MIN(F:F))</f>
        <v>0.83636363636363631</v>
      </c>
      <c r="S1227">
        <f>(Таблица2[[#This Row],[Срок кредитной истории (лет)]]-MIN(L:L))/(MAX(L:L)-MIN(L:L))</f>
        <v>0.41885964912280704</v>
      </c>
      <c r="T1227" s="8">
        <f>(Таблица2[[#This Row],[Срок с последнего нарушения кредитного договора (мес.)]]-MIN(M:M))/(MAX(M:M)-MIN(M:M))</f>
        <v>0</v>
      </c>
      <c r="U1227">
        <f>(Таблица2[[#This Row],[Количество кредитных карт]]-MIN(N:N))/(MAX(N:N)-MIN(N:N))</f>
        <v>9.7560975609756101E-2</v>
      </c>
      <c r="V1227" s="37">
        <f>(Таблица2[[#This Row],[Число нарушений кредитных договоров]]-MIN(O:O))/(MAX(O:O)-MIN(O:O))</f>
        <v>0</v>
      </c>
      <c r="W1227" s="37">
        <f>((Таблица2[[#This Row],[Размер кредита]]-AVERAGE(D:D)))/STDEV(D:D)</f>
        <v>0.83531371983744307</v>
      </c>
      <c r="X1227" s="37">
        <f>((Таблица2[[#This Row],[Годовой доход]]-AVERAGE(G:G)))/STDEV(G:G)</f>
        <v>-0.11219460894394037</v>
      </c>
      <c r="Y1227" s="38">
        <f>(Таблица2[[#This Row],[Годовой доход]]-AVERAGE(G:G))/STDEV(G:G)</f>
        <v>-0.11219460894394037</v>
      </c>
      <c r="Z1227" s="38">
        <f>(Таблица2[[#This Row],[Текущий баланс кредитов]]-AVERAGE(P:P))/STDEV(P:P)</f>
        <v>-0.57405980143676127</v>
      </c>
      <c r="AA1227" s="38">
        <f>(Таблица2[[#This Row],[Максимальный выданный кредит]]-AVERAGE(Q:Q))/STDEV(Q:Q)</f>
        <v>-0.12074638301204292</v>
      </c>
    </row>
    <row r="1228" spans="1:27" x14ac:dyDescent="0.2">
      <c r="A1228" s="8">
        <v>1808</v>
      </c>
      <c r="B1228" s="8" t="s">
        <v>1549</v>
      </c>
      <c r="C1228" s="8" t="s">
        <v>34</v>
      </c>
      <c r="D1228" s="21">
        <v>377190</v>
      </c>
      <c r="E1228" s="8" t="s">
        <v>28</v>
      </c>
      <c r="F1228" s="8">
        <v>700</v>
      </c>
      <c r="G1228" s="22">
        <v>4690454</v>
      </c>
      <c r="H1228" s="8" t="s">
        <v>53</v>
      </c>
      <c r="I1228" s="8" t="s">
        <v>19</v>
      </c>
      <c r="J1228" s="8" t="s">
        <v>23</v>
      </c>
      <c r="K1228" s="23">
        <v>26969.93</v>
      </c>
      <c r="L1228">
        <v>21.9</v>
      </c>
      <c r="M1228" s="8">
        <v>9</v>
      </c>
      <c r="N1228" s="8">
        <v>11</v>
      </c>
      <c r="O1228" s="8">
        <v>0</v>
      </c>
      <c r="P1228" s="8">
        <v>280174</v>
      </c>
      <c r="Q1228" s="8">
        <v>483472</v>
      </c>
      <c r="R1228" s="8">
        <f>(Таблица2[[#This Row],[Кредитный рейтинг]]-MIN(F:F))/(MAX(F:F)-MIN(F:F))</f>
        <v>0.69090909090909092</v>
      </c>
      <c r="S1228">
        <f>(Таблица2[[#This Row],[Срок кредитной истории (лет)]]-MIN(L:L))/(MAX(L:L)-MIN(L:L))</f>
        <v>0.38157894736842102</v>
      </c>
      <c r="T1228" s="8">
        <f>(Таблица2[[#This Row],[Срок с последнего нарушения кредитного договора (мес.)]]-MIN(M:M))/(MAX(M:M)-MIN(M:M))</f>
        <v>0.10975609756097561</v>
      </c>
      <c r="U1228">
        <f>(Таблица2[[#This Row],[Количество кредитных карт]]-MIN(N:N))/(MAX(N:N)-MIN(N:N))</f>
        <v>0.21951219512195122</v>
      </c>
      <c r="V1228" s="37">
        <f>(Таблица2[[#This Row],[Число нарушений кредитных договоров]]-MIN(O:O))/(MAX(O:O)-MIN(O:O))</f>
        <v>0</v>
      </c>
      <c r="W1228" s="37">
        <f>((Таблица2[[#This Row],[Размер кредита]]-AVERAGE(D:D)))/STDEV(D:D)</f>
        <v>0.35478961590177377</v>
      </c>
      <c r="X1228" s="37">
        <f>((Таблица2[[#This Row],[Годовой доход]]-AVERAGE(G:G)))/STDEV(G:G)</f>
        <v>4.0457682178168177</v>
      </c>
      <c r="Y1228" s="38">
        <f>(Таблица2[[#This Row],[Годовой доход]]-AVERAGE(G:G))/STDEV(G:G)</f>
        <v>4.0457682178168177</v>
      </c>
      <c r="Z1228" s="38">
        <f>(Таблица2[[#This Row],[Текущий баланс кредитов]]-AVERAGE(P:P))/STDEV(P:P)</f>
        <v>2.6735107376634173E-2</v>
      </c>
      <c r="AA1228" s="38">
        <f>(Таблица2[[#This Row],[Максимальный выданный кредит]]-AVERAGE(Q:Q))/STDEV(Q:Q)</f>
        <v>-5.6030611619974871E-2</v>
      </c>
    </row>
    <row r="1229" spans="1:27" x14ac:dyDescent="0.2">
      <c r="A1229" s="7">
        <v>1809</v>
      </c>
      <c r="B1229" s="7" t="s">
        <v>1550</v>
      </c>
      <c r="C1229" s="7" t="s">
        <v>16</v>
      </c>
      <c r="D1229" s="18">
        <v>314468</v>
      </c>
      <c r="E1229" s="7" t="s">
        <v>28</v>
      </c>
      <c r="F1229" s="7">
        <v>629</v>
      </c>
      <c r="G1229" s="19">
        <v>921462</v>
      </c>
      <c r="H1229" s="7" t="s">
        <v>74</v>
      </c>
      <c r="I1229" s="7" t="s">
        <v>19</v>
      </c>
      <c r="J1229" s="7" t="s">
        <v>23</v>
      </c>
      <c r="K1229" s="20">
        <v>13668.22</v>
      </c>
      <c r="L1229">
        <v>26.5</v>
      </c>
      <c r="M1229" s="7"/>
      <c r="N1229" s="7">
        <v>17</v>
      </c>
      <c r="O1229" s="7">
        <v>0</v>
      </c>
      <c r="P1229" s="7">
        <v>193458</v>
      </c>
      <c r="Q1229" s="7">
        <v>520960</v>
      </c>
      <c r="R1229" s="8">
        <f>(Таблица2[[#This Row],[Кредитный рейтинг]]-MIN(F:F))/(MAX(F:F)-MIN(F:F))</f>
        <v>0.26060606060606062</v>
      </c>
      <c r="S1229">
        <f>(Таблица2[[#This Row],[Срок кредитной истории (лет)]]-MIN(L:L))/(MAX(L:L)-MIN(L:L))</f>
        <v>0.48245614035087719</v>
      </c>
      <c r="T1229" s="8">
        <f>(Таблица2[[#This Row],[Срок с последнего нарушения кредитного договора (мес.)]]-MIN(M:M))/(MAX(M:M)-MIN(M:M))</f>
        <v>0</v>
      </c>
      <c r="U1229">
        <f>(Таблица2[[#This Row],[Количество кредитных карт]]-MIN(N:N))/(MAX(N:N)-MIN(N:N))</f>
        <v>0.36585365853658536</v>
      </c>
      <c r="V1229" s="37">
        <f>(Таблица2[[#This Row],[Число нарушений кредитных договоров]]-MIN(O:O))/(MAX(O:O)-MIN(O:O))</f>
        <v>0</v>
      </c>
      <c r="W1229" s="37">
        <f>((Таблица2[[#This Row],[Размер кредита]]-AVERAGE(D:D)))/STDEV(D:D)</f>
        <v>1.9504686797370135E-2</v>
      </c>
      <c r="X1229" s="37">
        <f>((Таблица2[[#This Row],[Годовой доход]]-AVERAGE(G:G)))/STDEV(G:G)</f>
        <v>-0.52329210801343962</v>
      </c>
      <c r="Y1229" s="38">
        <f>(Таблица2[[#This Row],[Годовой доход]]-AVERAGE(G:G))/STDEV(G:G)</f>
        <v>-0.52329210801343962</v>
      </c>
      <c r="Z1229" s="38">
        <f>(Таблица2[[#This Row],[Текущий баланс кредитов]]-AVERAGE(P:P))/STDEV(P:P)</f>
        <v>-0.26823347737211117</v>
      </c>
      <c r="AA1229" s="38">
        <f>(Таблица2[[#This Row],[Максимальный выданный кредит]]-AVERAGE(Q:Q))/STDEV(Q:Q)</f>
        <v>-4.6662191396367361E-2</v>
      </c>
    </row>
    <row r="1230" spans="1:27" x14ac:dyDescent="0.2">
      <c r="A1230" s="7">
        <v>1810</v>
      </c>
      <c r="B1230" s="7" t="s">
        <v>1551</v>
      </c>
      <c r="C1230" s="7" t="s">
        <v>34</v>
      </c>
      <c r="D1230" s="18">
        <v>135102</v>
      </c>
      <c r="E1230" s="7" t="s">
        <v>17</v>
      </c>
      <c r="F1230" s="7">
        <v>727</v>
      </c>
      <c r="G1230" s="19">
        <v>795511</v>
      </c>
      <c r="H1230" s="7" t="s">
        <v>18</v>
      </c>
      <c r="I1230" s="7" t="s">
        <v>19</v>
      </c>
      <c r="J1230" s="7" t="s">
        <v>23</v>
      </c>
      <c r="K1230" s="20">
        <v>18562.240000000002</v>
      </c>
      <c r="L1230">
        <v>15</v>
      </c>
      <c r="M1230" s="7"/>
      <c r="N1230" s="7">
        <v>12</v>
      </c>
      <c r="O1230" s="7">
        <v>1</v>
      </c>
      <c r="P1230" s="7">
        <v>155572</v>
      </c>
      <c r="Q1230" s="7">
        <v>286374</v>
      </c>
      <c r="R1230" s="8">
        <f>(Таблица2[[#This Row],[Кредитный рейтинг]]-MIN(F:F))/(MAX(F:F)-MIN(F:F))</f>
        <v>0.8545454545454545</v>
      </c>
      <c r="S1230">
        <f>(Таблица2[[#This Row],[Срок кредитной истории (лет)]]-MIN(L:L))/(MAX(L:L)-MIN(L:L))</f>
        <v>0.23026315789473684</v>
      </c>
      <c r="T1230" s="8">
        <f>(Таблица2[[#This Row],[Срок с последнего нарушения кредитного договора (мес.)]]-MIN(M:M))/(MAX(M:M)-MIN(M:M))</f>
        <v>0</v>
      </c>
      <c r="U1230">
        <f>(Таблица2[[#This Row],[Количество кредитных карт]]-MIN(N:N))/(MAX(N:N)-MIN(N:N))</f>
        <v>0.24390243902439024</v>
      </c>
      <c r="V1230" s="37">
        <f>(Таблица2[[#This Row],[Число нарушений кредитных договоров]]-MIN(O:O))/(MAX(O:O)-MIN(O:O))</f>
        <v>0.14285714285714285</v>
      </c>
      <c r="W1230" s="37">
        <f>((Таблица2[[#This Row],[Размер кредита]]-AVERAGE(D:D)))/STDEV(D:D)</f>
        <v>-0.9393090722304106</v>
      </c>
      <c r="X1230" s="37">
        <f>((Таблица2[[#This Row],[Годовой доход]]-AVERAGE(G:G)))/STDEV(G:G)</f>
        <v>-0.6759795419742034</v>
      </c>
      <c r="Y1230" s="38">
        <f>(Таблица2[[#This Row],[Годовой доход]]-AVERAGE(G:G))/STDEV(G:G)</f>
        <v>-0.6759795419742034</v>
      </c>
      <c r="Z1230" s="38">
        <f>(Таблица2[[#This Row],[Текущий баланс кредитов]]-AVERAGE(P:P))/STDEV(P:P)</f>
        <v>-0.39710450234779004</v>
      </c>
      <c r="AA1230" s="38">
        <f>(Таблица2[[#This Row],[Максимальный выданный кредит]]-AVERAGE(Q:Q))/STDEV(Q:Q)</f>
        <v>-0.10528629048341363</v>
      </c>
    </row>
    <row r="1231" spans="1:27" x14ac:dyDescent="0.2">
      <c r="A1231" s="8">
        <v>1811</v>
      </c>
      <c r="B1231" s="8" t="s">
        <v>1552</v>
      </c>
      <c r="C1231" s="8" t="s">
        <v>16</v>
      </c>
      <c r="D1231" s="21">
        <v>259116</v>
      </c>
      <c r="E1231" s="8" t="s">
        <v>17</v>
      </c>
      <c r="F1231" s="8">
        <v>735</v>
      </c>
      <c r="G1231" s="22">
        <v>2237820</v>
      </c>
      <c r="H1231" s="8" t="s">
        <v>37</v>
      </c>
      <c r="I1231" s="8" t="s">
        <v>32</v>
      </c>
      <c r="J1231" s="8" t="s">
        <v>78</v>
      </c>
      <c r="K1231" s="23">
        <v>19953.990000000002</v>
      </c>
      <c r="L1231">
        <v>21.6</v>
      </c>
      <c r="M1231" s="8">
        <v>14</v>
      </c>
      <c r="N1231" s="8">
        <v>9</v>
      </c>
      <c r="O1231" s="8">
        <v>0</v>
      </c>
      <c r="P1231" s="8">
        <v>485241</v>
      </c>
      <c r="Q1231" s="8">
        <v>855162</v>
      </c>
      <c r="R1231" s="8">
        <f>(Таблица2[[#This Row],[Кредитный рейтинг]]-MIN(F:F))/(MAX(F:F)-MIN(F:F))</f>
        <v>0.90303030303030307</v>
      </c>
      <c r="S1231">
        <f>(Таблица2[[#This Row],[Срок кредитной истории (лет)]]-MIN(L:L))/(MAX(L:L)-MIN(L:L))</f>
        <v>0.375</v>
      </c>
      <c r="T1231" s="8">
        <f>(Таблица2[[#This Row],[Срок с последнего нарушения кредитного договора (мес.)]]-MIN(M:M))/(MAX(M:M)-MIN(M:M))</f>
        <v>0.17073170731707318</v>
      </c>
      <c r="U1231">
        <f>(Таблица2[[#This Row],[Количество кредитных карт]]-MIN(N:N))/(MAX(N:N)-MIN(N:N))</f>
        <v>0.17073170731707318</v>
      </c>
      <c r="V1231" s="37">
        <f>(Таблица2[[#This Row],[Число нарушений кредитных договоров]]-MIN(O:O))/(MAX(O:O)-MIN(O:O))</f>
        <v>0</v>
      </c>
      <c r="W1231" s="37">
        <f>((Таблица2[[#This Row],[Размер кредита]]-AVERAGE(D:D)))/STDEV(D:D)</f>
        <v>-0.27638338111798572</v>
      </c>
      <c r="X1231" s="37">
        <f>((Таблица2[[#This Row],[Годовой доход]]-AVERAGE(G:G)))/STDEV(G:G)</f>
        <v>1.0724977244906533</v>
      </c>
      <c r="Y1231" s="38">
        <f>(Таблица2[[#This Row],[Годовой доход]]-AVERAGE(G:G))/STDEV(G:G)</f>
        <v>1.0724977244906533</v>
      </c>
      <c r="Z1231" s="38">
        <f>(Таблица2[[#This Row],[Текущий баланс кредитов]]-AVERAGE(P:P))/STDEV(P:P)</f>
        <v>0.72428022902282363</v>
      </c>
      <c r="AA1231" s="38">
        <f>(Таблица2[[#This Row],[Максимальный выданный кредит]]-AVERAGE(Q:Q))/STDEV(Q:Q)</f>
        <v>3.6856395233222795E-2</v>
      </c>
    </row>
    <row r="1232" spans="1:27" x14ac:dyDescent="0.2">
      <c r="A1232" s="7">
        <v>1812</v>
      </c>
      <c r="B1232" s="7" t="s">
        <v>1553</v>
      </c>
      <c r="C1232" s="7" t="s">
        <v>16</v>
      </c>
      <c r="D1232" s="18">
        <v>249194</v>
      </c>
      <c r="E1232" s="7" t="s">
        <v>28</v>
      </c>
      <c r="F1232" s="7">
        <v>738</v>
      </c>
      <c r="G1232" s="19">
        <v>1056818</v>
      </c>
      <c r="H1232" s="7" t="s">
        <v>55</v>
      </c>
      <c r="I1232" s="7" t="s">
        <v>32</v>
      </c>
      <c r="J1232" s="7" t="s">
        <v>23</v>
      </c>
      <c r="K1232" s="20">
        <v>23249.73</v>
      </c>
      <c r="L1232">
        <v>15.8</v>
      </c>
      <c r="M1232" s="7"/>
      <c r="N1232" s="7">
        <v>15</v>
      </c>
      <c r="O1232" s="7">
        <v>0</v>
      </c>
      <c r="P1232" s="7">
        <v>587556</v>
      </c>
      <c r="Q1232" s="7">
        <v>1391258</v>
      </c>
      <c r="R1232" s="8">
        <f>(Таблица2[[#This Row],[Кредитный рейтинг]]-MIN(F:F))/(MAX(F:F)-MIN(F:F))</f>
        <v>0.92121212121212126</v>
      </c>
      <c r="S1232">
        <f>(Таблица2[[#This Row],[Срок кредитной истории (лет)]]-MIN(L:L))/(MAX(L:L)-MIN(L:L))</f>
        <v>0.24780701754385967</v>
      </c>
      <c r="T1232" s="8">
        <f>(Таблица2[[#This Row],[Срок с последнего нарушения кредитного договора (мес.)]]-MIN(M:M))/(MAX(M:M)-MIN(M:M))</f>
        <v>0</v>
      </c>
      <c r="U1232">
        <f>(Таблица2[[#This Row],[Количество кредитных карт]]-MIN(N:N))/(MAX(N:N)-MIN(N:N))</f>
        <v>0.31707317073170732</v>
      </c>
      <c r="V1232" s="37">
        <f>(Таблица2[[#This Row],[Число нарушений кредитных договоров]]-MIN(O:O))/(MAX(O:O)-MIN(O:O))</f>
        <v>0</v>
      </c>
      <c r="W1232" s="37">
        <f>((Таблица2[[#This Row],[Размер кредита]]-AVERAGE(D:D)))/STDEV(D:D)</f>
        <v>-0.32942214050980828</v>
      </c>
      <c r="X1232" s="37">
        <f>((Таблица2[[#This Row],[Годовой доход]]-AVERAGE(G:G)))/STDEV(G:G)</f>
        <v>-0.35920321383083587</v>
      </c>
      <c r="Y1232" s="38">
        <f>(Таблица2[[#This Row],[Годовой доход]]-AVERAGE(G:G))/STDEV(G:G)</f>
        <v>-0.35920321383083587</v>
      </c>
      <c r="Z1232" s="38">
        <f>(Таблица2[[#This Row],[Текущий баланс кредитов]]-AVERAGE(P:P))/STDEV(P:P)</f>
        <v>1.0723095517379844</v>
      </c>
      <c r="AA1232" s="38">
        <f>(Таблица2[[#This Row],[Максимальный выданный кредит]]-AVERAGE(Q:Q))/STDEV(Q:Q)</f>
        <v>0.17082920275016394</v>
      </c>
    </row>
    <row r="1233" spans="1:27" x14ac:dyDescent="0.2">
      <c r="A1233" s="8">
        <v>1813</v>
      </c>
      <c r="B1233" s="8" t="s">
        <v>1554</v>
      </c>
      <c r="C1233" s="8" t="s">
        <v>16</v>
      </c>
      <c r="D1233" s="21">
        <v>265342</v>
      </c>
      <c r="E1233" s="8" t="s">
        <v>17</v>
      </c>
      <c r="F1233" s="8">
        <v>738</v>
      </c>
      <c r="G1233" s="22">
        <v>1283127</v>
      </c>
      <c r="H1233" s="8" t="s">
        <v>22</v>
      </c>
      <c r="I1233" s="8" t="s">
        <v>32</v>
      </c>
      <c r="J1233" s="8" t="s">
        <v>23</v>
      </c>
      <c r="K1233" s="23">
        <v>23737.84</v>
      </c>
      <c r="L1233">
        <v>27.4</v>
      </c>
      <c r="M1233" s="8">
        <v>8</v>
      </c>
      <c r="N1233" s="8">
        <v>18</v>
      </c>
      <c r="O1233" s="8">
        <v>0</v>
      </c>
      <c r="P1233" s="8">
        <v>147592</v>
      </c>
      <c r="Q1233" s="8">
        <v>336446</v>
      </c>
      <c r="R1233" s="8">
        <f>(Таблица2[[#This Row],[Кредитный рейтинг]]-MIN(F:F))/(MAX(F:F)-MIN(F:F))</f>
        <v>0.92121212121212126</v>
      </c>
      <c r="S1233">
        <f>(Таблица2[[#This Row],[Срок кредитной истории (лет)]]-MIN(L:L))/(MAX(L:L)-MIN(L:L))</f>
        <v>0.5021929824561403</v>
      </c>
      <c r="T1233" s="8">
        <f>(Таблица2[[#This Row],[Срок с последнего нарушения кредитного договора (мес.)]]-MIN(M:M))/(MAX(M:M)-MIN(M:M))</f>
        <v>9.7560975609756101E-2</v>
      </c>
      <c r="U1233">
        <f>(Таблица2[[#This Row],[Количество кредитных карт]]-MIN(N:N))/(MAX(N:N)-MIN(N:N))</f>
        <v>0.3902439024390244</v>
      </c>
      <c r="V1233" s="37">
        <f>(Таблица2[[#This Row],[Число нарушений кредитных договоров]]-MIN(O:O))/(MAX(O:O)-MIN(O:O))</f>
        <v>0</v>
      </c>
      <c r="W1233" s="37">
        <f>((Таблица2[[#This Row],[Размер кредита]]-AVERAGE(D:D)))/STDEV(D:D)</f>
        <v>-0.24310185360604386</v>
      </c>
      <c r="X1233" s="37">
        <f>((Таблица2[[#This Row],[Годовой доход]]-AVERAGE(G:G)))/STDEV(G:G)</f>
        <v>-8.4854137664497536E-2</v>
      </c>
      <c r="Y1233" s="38">
        <f>(Таблица2[[#This Row],[Годовой доход]]-AVERAGE(G:G))/STDEV(G:G)</f>
        <v>-8.4854137664497536E-2</v>
      </c>
      <c r="Z1233" s="38">
        <f>(Таблица2[[#This Row],[Текущий баланс кредитов]]-AVERAGE(P:P))/STDEV(P:P)</f>
        <v>-0.42424885063755186</v>
      </c>
      <c r="AA1233" s="38">
        <f>(Таблица2[[#This Row],[Максимальный выданный кредит]]-AVERAGE(Q:Q))/STDEV(Q:Q)</f>
        <v>-9.2773071921834593E-2</v>
      </c>
    </row>
    <row r="1234" spans="1:27" x14ac:dyDescent="0.2">
      <c r="A1234" s="8">
        <v>1815</v>
      </c>
      <c r="B1234" s="8" t="s">
        <v>1555</v>
      </c>
      <c r="C1234" s="8" t="s">
        <v>16</v>
      </c>
      <c r="D1234" s="21">
        <v>446908</v>
      </c>
      <c r="E1234" s="8" t="s">
        <v>28</v>
      </c>
      <c r="F1234" s="8">
        <v>685</v>
      </c>
      <c r="G1234" s="22">
        <v>1583935</v>
      </c>
      <c r="H1234" s="8" t="s">
        <v>55</v>
      </c>
      <c r="I1234" s="8" t="s">
        <v>32</v>
      </c>
      <c r="J1234" s="8" t="s">
        <v>23</v>
      </c>
      <c r="K1234" s="23">
        <v>27718.91</v>
      </c>
      <c r="L1234">
        <v>18.899999999999999</v>
      </c>
      <c r="M1234" s="8">
        <v>25</v>
      </c>
      <c r="N1234" s="8">
        <v>16</v>
      </c>
      <c r="O1234" s="8">
        <v>0</v>
      </c>
      <c r="P1234" s="8">
        <v>383401</v>
      </c>
      <c r="Q1234" s="8">
        <v>546062</v>
      </c>
      <c r="R1234" s="8">
        <f>(Таблица2[[#This Row],[Кредитный рейтинг]]-MIN(F:F))/(MAX(F:F)-MIN(F:F))</f>
        <v>0.6</v>
      </c>
      <c r="S1234">
        <f>(Таблица2[[#This Row],[Срок кредитной истории (лет)]]-MIN(L:L))/(MAX(L:L)-MIN(L:L))</f>
        <v>0.31578947368421051</v>
      </c>
      <c r="T1234" s="8">
        <f>(Таблица2[[#This Row],[Срок с последнего нарушения кредитного договора (мес.)]]-MIN(M:M))/(MAX(M:M)-MIN(M:M))</f>
        <v>0.3048780487804878</v>
      </c>
      <c r="U1234">
        <f>(Таблица2[[#This Row],[Количество кредитных карт]]-MIN(N:N))/(MAX(N:N)-MIN(N:N))</f>
        <v>0.34146341463414637</v>
      </c>
      <c r="V1234" s="37">
        <f>(Таблица2[[#This Row],[Число нарушений кредитных договоров]]-MIN(O:O))/(MAX(O:O)-MIN(O:O))</f>
        <v>0</v>
      </c>
      <c r="W1234" s="37">
        <f>((Таблица2[[#This Row],[Размер кредита]]-AVERAGE(D:D)))/STDEV(D:D)</f>
        <v>0.72747216249309443</v>
      </c>
      <c r="X1234" s="37">
        <f>((Таблица2[[#This Row],[Годовой доход]]-AVERAGE(G:G)))/STDEV(G:G)</f>
        <v>0.27980832341059841</v>
      </c>
      <c r="Y1234" s="38">
        <f>(Таблица2[[#This Row],[Годовой доход]]-AVERAGE(G:G))/STDEV(G:G)</f>
        <v>0.27980832341059841</v>
      </c>
      <c r="Z1234" s="38">
        <f>(Таблица2[[#This Row],[Текущий баланс кредитов]]-AVERAGE(P:P))/STDEV(P:P)</f>
        <v>0.3778666413249106</v>
      </c>
      <c r="AA1234" s="38">
        <f>(Таблица2[[#This Row],[Максимальный выданный кредит]]-AVERAGE(Q:Q))/STDEV(Q:Q)</f>
        <v>-4.0389088418001068E-2</v>
      </c>
    </row>
    <row r="1235" spans="1:27" x14ac:dyDescent="0.2">
      <c r="A1235" s="8">
        <v>1816</v>
      </c>
      <c r="B1235" s="8" t="s">
        <v>1556</v>
      </c>
      <c r="C1235" s="8" t="s">
        <v>16</v>
      </c>
      <c r="D1235" s="21">
        <v>563530</v>
      </c>
      <c r="E1235" s="8" t="s">
        <v>28</v>
      </c>
      <c r="F1235" s="8">
        <v>738</v>
      </c>
      <c r="G1235" s="22">
        <v>2316613</v>
      </c>
      <c r="H1235" s="8" t="s">
        <v>22</v>
      </c>
      <c r="I1235" s="8" t="s">
        <v>25</v>
      </c>
      <c r="J1235" s="8" t="s">
        <v>23</v>
      </c>
      <c r="K1235" s="23">
        <v>26641.23</v>
      </c>
      <c r="L1235">
        <v>22</v>
      </c>
      <c r="M1235" s="8"/>
      <c r="N1235" s="8">
        <v>9</v>
      </c>
      <c r="O1235" s="8">
        <v>0</v>
      </c>
      <c r="P1235" s="8">
        <v>514634</v>
      </c>
      <c r="Q1235" s="8">
        <v>1398826</v>
      </c>
      <c r="R1235" s="8">
        <f>(Таблица2[[#This Row],[Кредитный рейтинг]]-MIN(F:F))/(MAX(F:F)-MIN(F:F))</f>
        <v>0.92121212121212126</v>
      </c>
      <c r="S1235">
        <f>(Таблица2[[#This Row],[Срок кредитной истории (лет)]]-MIN(L:L))/(MAX(L:L)-MIN(L:L))</f>
        <v>0.38377192982456138</v>
      </c>
      <c r="T1235" s="8">
        <f>(Таблица2[[#This Row],[Срок с последнего нарушения кредитного договора (мес.)]]-MIN(M:M))/(MAX(M:M)-MIN(M:M))</f>
        <v>0</v>
      </c>
      <c r="U1235">
        <f>(Таблица2[[#This Row],[Количество кредитных карт]]-MIN(N:N))/(MAX(N:N)-MIN(N:N))</f>
        <v>0.17073170731707318</v>
      </c>
      <c r="V1235" s="37">
        <f>(Таблица2[[#This Row],[Число нарушений кредитных договоров]]-MIN(O:O))/(MAX(O:O)-MIN(O:O))</f>
        <v>0</v>
      </c>
      <c r="W1235" s="37">
        <f>((Таблица2[[#This Row],[Размер кредита]]-AVERAGE(D:D)))/STDEV(D:D)</f>
        <v>1.350883389845758</v>
      </c>
      <c r="X1235" s="37">
        <f>((Таблица2[[#This Row],[Годовой доход]]-AVERAGE(G:G)))/STDEV(G:G)</f>
        <v>1.1680166245714025</v>
      </c>
      <c r="Y1235" s="38">
        <f>(Таблица2[[#This Row],[Годовой доход]]-AVERAGE(G:G))/STDEV(G:G)</f>
        <v>1.1680166245714025</v>
      </c>
      <c r="Z1235" s="38">
        <f>(Таблица2[[#This Row],[Текущий баланс кредитов]]-AVERAGE(P:P))/STDEV(P:P)</f>
        <v>0.82426191189011311</v>
      </c>
      <c r="AA1235" s="38">
        <f>(Таблица2[[#This Row],[Максимальный выданный кредит]]-AVERAGE(Q:Q))/STDEV(Q:Q)</f>
        <v>0.17272048007230068</v>
      </c>
    </row>
    <row r="1236" spans="1:27" x14ac:dyDescent="0.2">
      <c r="A1236" s="7">
        <v>1818</v>
      </c>
      <c r="B1236" s="7" t="s">
        <v>1557</v>
      </c>
      <c r="C1236" s="7" t="s">
        <v>34</v>
      </c>
      <c r="D1236" s="18">
        <v>535084</v>
      </c>
      <c r="E1236" s="7" t="s">
        <v>28</v>
      </c>
      <c r="F1236" s="7">
        <v>682</v>
      </c>
      <c r="G1236" s="19">
        <v>1347822</v>
      </c>
      <c r="H1236" s="7" t="s">
        <v>22</v>
      </c>
      <c r="I1236" s="7" t="s">
        <v>19</v>
      </c>
      <c r="J1236" s="7" t="s">
        <v>23</v>
      </c>
      <c r="K1236" s="20">
        <v>26282.51</v>
      </c>
      <c r="L1236">
        <v>18.399999999999999</v>
      </c>
      <c r="M1236" s="7">
        <v>8</v>
      </c>
      <c r="N1236" s="7">
        <v>10</v>
      </c>
      <c r="O1236" s="7">
        <v>0</v>
      </c>
      <c r="P1236" s="7">
        <v>254619</v>
      </c>
      <c r="Q1236" s="7">
        <v>341242</v>
      </c>
      <c r="R1236" s="8">
        <f>(Таблица2[[#This Row],[Кредитный рейтинг]]-MIN(F:F))/(MAX(F:F)-MIN(F:F))</f>
        <v>0.58181818181818179</v>
      </c>
      <c r="S1236">
        <f>(Таблица2[[#This Row],[Срок кредитной истории (лет)]]-MIN(L:L))/(MAX(L:L)-MIN(L:L))</f>
        <v>0.30482456140350872</v>
      </c>
      <c r="T1236" s="8">
        <f>(Таблица2[[#This Row],[Срок с последнего нарушения кредитного договора (мес.)]]-MIN(M:M))/(MAX(M:M)-MIN(M:M))</f>
        <v>9.7560975609756101E-2</v>
      </c>
      <c r="U1236">
        <f>(Таблица2[[#This Row],[Количество кредитных карт]]-MIN(N:N))/(MAX(N:N)-MIN(N:N))</f>
        <v>0.1951219512195122</v>
      </c>
      <c r="V1236" s="37">
        <f>(Таблица2[[#This Row],[Число нарушений кредитных договоров]]-MIN(O:O))/(MAX(O:O)-MIN(O:O))</f>
        <v>0</v>
      </c>
      <c r="W1236" s="37">
        <f>((Таблица2[[#This Row],[Размер кредита]]-AVERAGE(D:D)))/STDEV(D:D)</f>
        <v>1.1988232659131048</v>
      </c>
      <c r="X1236" s="37">
        <f>((Таблица2[[#This Row],[Годовой доход]]-AVERAGE(G:G)))/STDEV(G:G)</f>
        <v>-6.4259112900216823E-3</v>
      </c>
      <c r="Y1236" s="38">
        <f>(Таблица2[[#This Row],[Годовой доход]]-AVERAGE(G:G))/STDEV(G:G)</f>
        <v>-6.4259112900216823E-3</v>
      </c>
      <c r="Z1236" s="38">
        <f>(Таблица2[[#This Row],[Текущий баланс кредитов]]-AVERAGE(P:P))/STDEV(P:P)</f>
        <v>-6.0191436551293637E-2</v>
      </c>
      <c r="AA1236" s="38">
        <f>(Таблица2[[#This Row],[Максимальный выданный кредит]]-AVERAGE(Q:Q))/STDEV(Q:Q)</f>
        <v>-9.1574529897922363E-2</v>
      </c>
    </row>
    <row r="1237" spans="1:27" x14ac:dyDescent="0.2">
      <c r="A1237" s="8">
        <v>1819</v>
      </c>
      <c r="B1237" s="8" t="s">
        <v>1558</v>
      </c>
      <c r="C1237" s="8" t="s">
        <v>16</v>
      </c>
      <c r="D1237" s="21">
        <v>111826</v>
      </c>
      <c r="E1237" s="8" t="s">
        <v>17</v>
      </c>
      <c r="F1237" s="8">
        <v>744</v>
      </c>
      <c r="G1237" s="22">
        <v>521512</v>
      </c>
      <c r="H1237" s="8" t="s">
        <v>42</v>
      </c>
      <c r="I1237" s="8" t="s">
        <v>19</v>
      </c>
      <c r="J1237" s="8" t="s">
        <v>20</v>
      </c>
      <c r="K1237" s="23">
        <v>12472.93</v>
      </c>
      <c r="L1237">
        <v>4.5</v>
      </c>
      <c r="M1237" s="8"/>
      <c r="N1237" s="8">
        <v>7</v>
      </c>
      <c r="O1237" s="8">
        <v>0</v>
      </c>
      <c r="P1237" s="8">
        <v>78394</v>
      </c>
      <c r="Q1237" s="8">
        <v>174592</v>
      </c>
      <c r="R1237" s="8">
        <f>(Таблица2[[#This Row],[Кредитный рейтинг]]-MIN(F:F))/(MAX(F:F)-MIN(F:F))</f>
        <v>0.95757575757575752</v>
      </c>
      <c r="S1237">
        <f>(Таблица2[[#This Row],[Срок кредитной истории (лет)]]-MIN(L:L))/(MAX(L:L)-MIN(L:L))</f>
        <v>0</v>
      </c>
      <c r="T1237" s="8">
        <f>(Таблица2[[#This Row],[Срок с последнего нарушения кредитного договора (мес.)]]-MIN(M:M))/(MAX(M:M)-MIN(M:M))</f>
        <v>0</v>
      </c>
      <c r="U1237">
        <f>(Таблица2[[#This Row],[Количество кредитных карт]]-MIN(N:N))/(MAX(N:N)-MIN(N:N))</f>
        <v>0.12195121951219512</v>
      </c>
      <c r="V1237" s="37">
        <f>(Таблица2[[#This Row],[Число нарушений кредитных договоров]]-MIN(O:O))/(MAX(O:O)-MIN(O:O))</f>
        <v>0</v>
      </c>
      <c r="W1237" s="37">
        <f>((Таблица2[[#This Row],[Размер кредита]]-AVERAGE(D:D)))/STDEV(D:D)</f>
        <v>-1.0637325920453735</v>
      </c>
      <c r="X1237" s="37">
        <f>((Таблица2[[#This Row],[Годовой доход]]-AVERAGE(G:G)))/STDEV(G:G)</f>
        <v>-1.0081420831038117</v>
      </c>
      <c r="Y1237" s="38">
        <f>(Таблица2[[#This Row],[Годовой доход]]-AVERAGE(G:G))/STDEV(G:G)</f>
        <v>-1.0081420831038117</v>
      </c>
      <c r="Z1237" s="38">
        <f>(Таблица2[[#This Row],[Текущий баланс кредитов]]-AVERAGE(P:P))/STDEV(P:P)</f>
        <v>-0.65962912795020101</v>
      </c>
      <c r="AA1237" s="38">
        <f>(Таблица2[[#This Row],[Максимальный выданный кредит]]-AVERAGE(Q:Q))/STDEV(Q:Q)</f>
        <v>-0.13322111627927616</v>
      </c>
    </row>
    <row r="1238" spans="1:27" x14ac:dyDescent="0.2">
      <c r="A1238" s="7">
        <v>1820</v>
      </c>
      <c r="B1238" s="7" t="s">
        <v>1560</v>
      </c>
      <c r="C1238" s="7" t="s">
        <v>34</v>
      </c>
      <c r="D1238" s="18">
        <v>301576</v>
      </c>
      <c r="E1238" s="7" t="s">
        <v>17</v>
      </c>
      <c r="F1238" s="7">
        <v>727</v>
      </c>
      <c r="G1238" s="19">
        <v>525160</v>
      </c>
      <c r="H1238" s="7" t="s">
        <v>37</v>
      </c>
      <c r="I1238" s="7" t="s">
        <v>32</v>
      </c>
      <c r="J1238" s="7" t="s">
        <v>23</v>
      </c>
      <c r="K1238" s="20">
        <v>11816.29</v>
      </c>
      <c r="L1238">
        <v>18</v>
      </c>
      <c r="M1238" s="7">
        <v>18</v>
      </c>
      <c r="N1238" s="7">
        <v>17</v>
      </c>
      <c r="O1238" s="7">
        <v>0</v>
      </c>
      <c r="P1238" s="7">
        <v>178600</v>
      </c>
      <c r="Q1238" s="7">
        <v>429924</v>
      </c>
      <c r="R1238" s="8">
        <f>(Таблица2[[#This Row],[Кредитный рейтинг]]-MIN(F:F))/(MAX(F:F)-MIN(F:F))</f>
        <v>0.8545454545454545</v>
      </c>
      <c r="S1238">
        <f>(Таблица2[[#This Row],[Срок кредитной истории (лет)]]-MIN(L:L))/(MAX(L:L)-MIN(L:L))</f>
        <v>0.29605263157894735</v>
      </c>
      <c r="T1238" s="8">
        <f>(Таблица2[[#This Row],[Срок с последнего нарушения кредитного договора (мес.)]]-MIN(M:M))/(MAX(M:M)-MIN(M:M))</f>
        <v>0.21951219512195122</v>
      </c>
      <c r="U1238">
        <f>(Таблица2[[#This Row],[Количество кредитных карт]]-MIN(N:N))/(MAX(N:N)-MIN(N:N))</f>
        <v>0.36585365853658536</v>
      </c>
      <c r="V1238" s="37">
        <f>(Таблица2[[#This Row],[Число нарушений кредитных договоров]]-MIN(O:O))/(MAX(O:O)-MIN(O:O))</f>
        <v>0</v>
      </c>
      <c r="W1238" s="37">
        <f>((Таблица2[[#This Row],[Размер кредита]]-AVERAGE(D:D)))/STDEV(D:D)</f>
        <v>-4.9410419640785082E-2</v>
      </c>
      <c r="X1238" s="37">
        <f>((Таблица2[[#This Row],[Годовой доход]]-AVERAGE(G:G)))/STDEV(G:G)</f>
        <v>-1.0037196985329162</v>
      </c>
      <c r="Y1238" s="38">
        <f>(Таблица2[[#This Row],[Годовой доход]]-AVERAGE(G:G))/STDEV(G:G)</f>
        <v>-1.0037196985329162</v>
      </c>
      <c r="Z1238" s="38">
        <f>(Таблица2[[#This Row],[Текущий баланс кредитов]]-AVERAGE(P:P))/STDEV(P:P)</f>
        <v>-0.31877366871162016</v>
      </c>
      <c r="AA1238" s="38">
        <f>(Таблица2[[#This Row],[Максимальный выданный кредит]]-AVERAGE(Q:Q))/STDEV(Q:Q)</f>
        <v>-6.9412498253930657E-2</v>
      </c>
    </row>
    <row r="1239" spans="1:27" x14ac:dyDescent="0.2">
      <c r="A1239" s="7">
        <v>1822</v>
      </c>
      <c r="B1239" s="7" t="s">
        <v>1561</v>
      </c>
      <c r="C1239" s="7" t="s">
        <v>16</v>
      </c>
      <c r="D1239" s="18">
        <v>434632</v>
      </c>
      <c r="E1239" s="7" t="s">
        <v>28</v>
      </c>
      <c r="F1239" s="7">
        <v>615</v>
      </c>
      <c r="G1239" s="19">
        <v>1557753</v>
      </c>
      <c r="H1239" s="7" t="s">
        <v>22</v>
      </c>
      <c r="I1239" s="7" t="s">
        <v>32</v>
      </c>
      <c r="J1239" s="7" t="s">
        <v>23</v>
      </c>
      <c r="K1239" s="20">
        <v>14539.18</v>
      </c>
      <c r="L1239">
        <v>14.1</v>
      </c>
      <c r="M1239" s="7">
        <v>67</v>
      </c>
      <c r="N1239" s="7">
        <v>16</v>
      </c>
      <c r="O1239" s="7">
        <v>1</v>
      </c>
      <c r="P1239" s="7">
        <v>146737</v>
      </c>
      <c r="Q1239" s="7">
        <v>302302</v>
      </c>
      <c r="R1239" s="8">
        <f>(Таблица2[[#This Row],[Кредитный рейтинг]]-MIN(F:F))/(MAX(F:F)-MIN(F:F))</f>
        <v>0.17575757575757575</v>
      </c>
      <c r="S1239">
        <f>(Таблица2[[#This Row],[Срок кредитной истории (лет)]]-MIN(L:L))/(MAX(L:L)-MIN(L:L))</f>
        <v>0.21052631578947367</v>
      </c>
      <c r="T1239" s="8">
        <f>(Таблица2[[#This Row],[Срок с последнего нарушения кредитного договора (мес.)]]-MIN(M:M))/(MAX(M:M)-MIN(M:M))</f>
        <v>0.81707317073170727</v>
      </c>
      <c r="U1239">
        <f>(Таблица2[[#This Row],[Количество кредитных карт]]-MIN(N:N))/(MAX(N:N)-MIN(N:N))</f>
        <v>0.34146341463414637</v>
      </c>
      <c r="V1239" s="37">
        <f>(Таблица2[[#This Row],[Число нарушений кредитных договоров]]-MIN(O:O))/(MAX(O:O)-MIN(O:O))</f>
        <v>0.14285714285714285</v>
      </c>
      <c r="W1239" s="37">
        <f>((Таблица2[[#This Row],[Размер кредита]]-AVERAGE(D:D)))/STDEV(D:D)</f>
        <v>0.66184992803491927</v>
      </c>
      <c r="X1239" s="37">
        <f>((Таблица2[[#This Row],[Годовой доход]]-AVERAGE(G:G)))/STDEV(G:G)</f>
        <v>0.24806850081323345</v>
      </c>
      <c r="Y1239" s="38">
        <f>(Таблица2[[#This Row],[Годовой доход]]-AVERAGE(G:G))/STDEV(G:G)</f>
        <v>0.24806850081323345</v>
      </c>
      <c r="Z1239" s="38">
        <f>(Таблица2[[#This Row],[Текущий баланс кредитов]]-AVERAGE(P:P))/STDEV(P:P)</f>
        <v>-0.42715717366859779</v>
      </c>
      <c r="AA1239" s="38">
        <f>(Таблица2[[#This Row],[Максимальный выданный кредит]]-AVERAGE(Q:Q))/STDEV(Q:Q)</f>
        <v>-0.10130581146821889</v>
      </c>
    </row>
    <row r="1240" spans="1:27" x14ac:dyDescent="0.2">
      <c r="A1240" s="7">
        <v>1823</v>
      </c>
      <c r="B1240" s="7" t="s">
        <v>1562</v>
      </c>
      <c r="C1240" s="7" t="s">
        <v>16</v>
      </c>
      <c r="D1240" s="18">
        <v>110946</v>
      </c>
      <c r="E1240" s="7" t="s">
        <v>17</v>
      </c>
      <c r="F1240" s="7">
        <v>718</v>
      </c>
      <c r="G1240" s="19">
        <v>1628889</v>
      </c>
      <c r="H1240" s="7" t="s">
        <v>22</v>
      </c>
      <c r="I1240" s="7" t="s">
        <v>25</v>
      </c>
      <c r="J1240" s="7" t="s">
        <v>23</v>
      </c>
      <c r="K1240" s="20">
        <v>22532.86</v>
      </c>
      <c r="L1240">
        <v>22.5</v>
      </c>
      <c r="M1240" s="7"/>
      <c r="N1240" s="7">
        <v>8</v>
      </c>
      <c r="O1240" s="7">
        <v>1</v>
      </c>
      <c r="P1240" s="7">
        <v>375326</v>
      </c>
      <c r="Q1240" s="7">
        <v>510092</v>
      </c>
      <c r="R1240" s="8">
        <f>(Таблица2[[#This Row],[Кредитный рейтинг]]-MIN(F:F))/(MAX(F:F)-MIN(F:F))</f>
        <v>0.8</v>
      </c>
      <c r="S1240">
        <f>(Таблица2[[#This Row],[Срок кредитной истории (лет)]]-MIN(L:L))/(MAX(L:L)-MIN(L:L))</f>
        <v>0.39473684210526316</v>
      </c>
      <c r="T1240" s="8">
        <f>(Таблица2[[#This Row],[Срок с последнего нарушения кредитного договора (мес.)]]-MIN(M:M))/(MAX(M:M)-MIN(M:M))</f>
        <v>0</v>
      </c>
      <c r="U1240">
        <f>(Таблица2[[#This Row],[Количество кредитных карт]]-MIN(N:N))/(MAX(N:N)-MIN(N:N))</f>
        <v>0.14634146341463414</v>
      </c>
      <c r="V1240" s="37">
        <f>(Таблица2[[#This Row],[Число нарушений кредитных договоров]]-MIN(O:O))/(MAX(O:O)-MIN(O:O))</f>
        <v>0.14285714285714285</v>
      </c>
      <c r="W1240" s="37">
        <f>((Таблица2[[#This Row],[Размер кредита]]-AVERAGE(D:D)))/STDEV(D:D)</f>
        <v>-1.0684366948739166</v>
      </c>
      <c r="X1240" s="37">
        <f>((Таблица2[[#This Row],[Годовой доход]]-AVERAGE(G:G)))/STDEV(G:G)</f>
        <v>0.33430499994569679</v>
      </c>
      <c r="Y1240" s="38">
        <f>(Таблица2[[#This Row],[Годовой доход]]-AVERAGE(G:G))/STDEV(G:G)</f>
        <v>0.33430499994569679</v>
      </c>
      <c r="Z1240" s="38">
        <f>(Таблица2[[#This Row],[Текущий баланс кредитов]]-AVERAGE(P:P))/STDEV(P:P)</f>
        <v>0.35039914603169919</v>
      </c>
      <c r="AA1240" s="38">
        <f>(Таблица2[[#This Row],[Максимальный выданный кредит]]-AVERAGE(Q:Q))/STDEV(Q:Q)</f>
        <v>-4.937815359734278E-2</v>
      </c>
    </row>
    <row r="1241" spans="1:27" x14ac:dyDescent="0.2">
      <c r="A1241" s="8">
        <v>1824</v>
      </c>
      <c r="B1241" s="8" t="s">
        <v>1563</v>
      </c>
      <c r="C1241" s="8" t="s">
        <v>16</v>
      </c>
      <c r="D1241" s="21">
        <v>262966</v>
      </c>
      <c r="E1241" s="8" t="s">
        <v>17</v>
      </c>
      <c r="F1241" s="8">
        <v>746</v>
      </c>
      <c r="G1241" s="22">
        <v>757036</v>
      </c>
      <c r="H1241" s="8" t="s">
        <v>55</v>
      </c>
      <c r="I1241" s="8" t="s">
        <v>19</v>
      </c>
      <c r="J1241" s="8" t="s">
        <v>23</v>
      </c>
      <c r="K1241" s="23">
        <v>7128.8</v>
      </c>
      <c r="L1241">
        <v>16.8</v>
      </c>
      <c r="M1241" s="8"/>
      <c r="N1241" s="8">
        <v>7</v>
      </c>
      <c r="O1241" s="8">
        <v>2</v>
      </c>
      <c r="P1241" s="8">
        <v>189601</v>
      </c>
      <c r="Q1241" s="8">
        <v>381128</v>
      </c>
      <c r="R1241" s="8">
        <f>(Таблица2[[#This Row],[Кредитный рейтинг]]-MIN(F:F))/(MAX(F:F)-MIN(F:F))</f>
        <v>0.96969696969696972</v>
      </c>
      <c r="S1241">
        <f>(Таблица2[[#This Row],[Срок кредитной истории (лет)]]-MIN(L:L))/(MAX(L:L)-MIN(L:L))</f>
        <v>0.26973684210526316</v>
      </c>
      <c r="T1241" s="8">
        <f>(Таблица2[[#This Row],[Срок с последнего нарушения кредитного договора (мес.)]]-MIN(M:M))/(MAX(M:M)-MIN(M:M))</f>
        <v>0</v>
      </c>
      <c r="U1241">
        <f>(Таблица2[[#This Row],[Количество кредитных карт]]-MIN(N:N))/(MAX(N:N)-MIN(N:N))</f>
        <v>0.12195121951219512</v>
      </c>
      <c r="V1241" s="37">
        <f>(Таблица2[[#This Row],[Число нарушений кредитных договоров]]-MIN(O:O))/(MAX(O:O)-MIN(O:O))</f>
        <v>0.2857142857142857</v>
      </c>
      <c r="W1241" s="37">
        <f>((Таблица2[[#This Row],[Размер кредита]]-AVERAGE(D:D)))/STDEV(D:D)</f>
        <v>-0.25580293124311004</v>
      </c>
      <c r="X1241" s="37">
        <f>((Таблица2[[#This Row],[Годовой доход]]-AVERAGE(G:G)))/STDEV(G:G)</f>
        <v>-0.72262187924536747</v>
      </c>
      <c r="Y1241" s="38">
        <f>(Таблица2[[#This Row],[Годовой доход]]-AVERAGE(G:G))/STDEV(G:G)</f>
        <v>-0.72262187924536747</v>
      </c>
      <c r="Z1241" s="38">
        <f>(Таблица2[[#This Row],[Текущий баланс кредитов]]-AVERAGE(P:P))/STDEV(P:P)</f>
        <v>-0.28135324571216275</v>
      </c>
      <c r="AA1241" s="38">
        <f>(Таблица2[[#This Row],[Максимальный выданный кредит]]-AVERAGE(Q:Q))/STDEV(Q:Q)</f>
        <v>-8.1606838662358738E-2</v>
      </c>
    </row>
    <row r="1242" spans="1:27" x14ac:dyDescent="0.2">
      <c r="A1242" s="8">
        <v>1825</v>
      </c>
      <c r="B1242" s="8" t="s">
        <v>1564</v>
      </c>
      <c r="C1242" s="8" t="s">
        <v>16</v>
      </c>
      <c r="D1242" s="21">
        <v>57552</v>
      </c>
      <c r="E1242" s="8" t="s">
        <v>17</v>
      </c>
      <c r="F1242" s="8">
        <v>739</v>
      </c>
      <c r="G1242" s="22">
        <v>439622</v>
      </c>
      <c r="H1242" s="8" t="s">
        <v>79</v>
      </c>
      <c r="I1242" s="8" t="s">
        <v>19</v>
      </c>
      <c r="J1242" s="8" t="s">
        <v>23</v>
      </c>
      <c r="K1242" s="23">
        <v>11796.53</v>
      </c>
      <c r="L1242">
        <v>18.5</v>
      </c>
      <c r="M1242" s="8"/>
      <c r="N1242" s="8">
        <v>9</v>
      </c>
      <c r="O1242" s="8">
        <v>0</v>
      </c>
      <c r="P1242" s="8">
        <v>237063</v>
      </c>
      <c r="Q1242" s="8">
        <v>589072</v>
      </c>
      <c r="R1242" s="8">
        <f>(Таблица2[[#This Row],[Кредитный рейтинг]]-MIN(F:F))/(MAX(F:F)-MIN(F:F))</f>
        <v>0.92727272727272725</v>
      </c>
      <c r="S1242">
        <f>(Таблица2[[#This Row],[Срок кредитной истории (лет)]]-MIN(L:L))/(MAX(L:L)-MIN(L:L))</f>
        <v>0.30701754385964913</v>
      </c>
      <c r="T1242" s="8">
        <f>(Таблица2[[#This Row],[Срок с последнего нарушения кредитного договора (мес.)]]-MIN(M:M))/(MAX(M:M)-MIN(M:M))</f>
        <v>0</v>
      </c>
      <c r="U1242">
        <f>(Таблица2[[#This Row],[Количество кредитных карт]]-MIN(N:N))/(MAX(N:N)-MIN(N:N))</f>
        <v>0.17073170731707318</v>
      </c>
      <c r="V1242" s="37">
        <f>(Таблица2[[#This Row],[Число нарушений кредитных договоров]]-MIN(O:O))/(MAX(O:O)-MIN(O:O))</f>
        <v>0</v>
      </c>
      <c r="W1242" s="37">
        <f>((Таблица2[[#This Row],[Размер кредита]]-AVERAGE(D:D)))/STDEV(D:D)</f>
        <v>-1.353858133995764</v>
      </c>
      <c r="X1242" s="37">
        <f>((Таблица2[[#This Row],[Годовой доход]]-AVERAGE(G:G)))/STDEV(G:G)</f>
        <v>-1.1074154034192276</v>
      </c>
      <c r="Y1242" s="38">
        <f>(Таблица2[[#This Row],[Годовой доход]]-AVERAGE(G:G))/STDEV(G:G)</f>
        <v>-1.1074154034192276</v>
      </c>
      <c r="Z1242" s="38">
        <f>(Таблица2[[#This Row],[Текущий баланс кредитов]]-AVERAGE(P:P))/STDEV(P:P)</f>
        <v>-0.11990900278876969</v>
      </c>
      <c r="AA1242" s="38">
        <f>(Таблица2[[#This Row],[Максимальный выданный кредит]]-AVERAGE(Q:Q))/STDEV(Q:Q)</f>
        <v>-2.9640695497136823E-2</v>
      </c>
    </row>
    <row r="1243" spans="1:27" x14ac:dyDescent="0.2">
      <c r="A1243" s="8">
        <v>1827</v>
      </c>
      <c r="B1243" s="8" t="s">
        <v>1565</v>
      </c>
      <c r="C1243" s="8" t="s">
        <v>34</v>
      </c>
      <c r="D1243" s="21">
        <v>44660</v>
      </c>
      <c r="E1243" s="8" t="s">
        <v>17</v>
      </c>
      <c r="F1243" s="8">
        <v>715</v>
      </c>
      <c r="G1243" s="22">
        <v>867749</v>
      </c>
      <c r="H1243" s="8" t="s">
        <v>37</v>
      </c>
      <c r="I1243" s="8" t="s">
        <v>32</v>
      </c>
      <c r="J1243" s="8" t="s">
        <v>78</v>
      </c>
      <c r="K1243" s="23">
        <v>7672.39</v>
      </c>
      <c r="L1243">
        <v>11</v>
      </c>
      <c r="M1243" s="8"/>
      <c r="N1243" s="8">
        <v>5</v>
      </c>
      <c r="O1243" s="8">
        <v>0</v>
      </c>
      <c r="P1243" s="8">
        <v>16986</v>
      </c>
      <c r="Q1243" s="8">
        <v>22330</v>
      </c>
      <c r="R1243" s="8">
        <f>(Таблица2[[#This Row],[Кредитный рейтинг]]-MIN(F:F))/(MAX(F:F)-MIN(F:F))</f>
        <v>0.78181818181818186</v>
      </c>
      <c r="S1243">
        <f>(Таблица2[[#This Row],[Срок кредитной истории (лет)]]-MIN(L:L))/(MAX(L:L)-MIN(L:L))</f>
        <v>0.14254385964912281</v>
      </c>
      <c r="T1243" s="8">
        <f>(Таблица2[[#This Row],[Срок с последнего нарушения кредитного договора (мес.)]]-MIN(M:M))/(MAX(M:M)-MIN(M:M))</f>
        <v>0</v>
      </c>
      <c r="U1243">
        <f>(Таблица2[[#This Row],[Количество кредитных карт]]-MIN(N:N))/(MAX(N:N)-MIN(N:N))</f>
        <v>7.3170731707317069E-2</v>
      </c>
      <c r="V1243" s="37">
        <f>(Таблица2[[#This Row],[Число нарушений кредитных договоров]]-MIN(O:O))/(MAX(O:O)-MIN(O:O))</f>
        <v>0</v>
      </c>
      <c r="W1243" s="37">
        <f>((Таблица2[[#This Row],[Размер кредита]]-AVERAGE(D:D)))/STDEV(D:D)</f>
        <v>-1.4227732404339193</v>
      </c>
      <c r="X1243" s="37">
        <f>((Таблица2[[#This Row],[Годовой доход]]-AVERAGE(G:G)))/STDEV(G:G)</f>
        <v>-0.58840711416928204</v>
      </c>
      <c r="Y1243" s="38">
        <f>(Таблица2[[#This Row],[Годовой доход]]-AVERAGE(G:G))/STDEV(G:G)</f>
        <v>-0.58840711416928204</v>
      </c>
      <c r="Z1243" s="38">
        <f>(Таблица2[[#This Row],[Текущий баланс кредитов]]-AVERAGE(P:P))/STDEV(P:P)</f>
        <v>-0.86851135097998733</v>
      </c>
      <c r="AA1243" s="38">
        <f>(Таблица2[[#This Row],[Максимальный выданный кредит]]-AVERAGE(Q:Q))/STDEV(Q:Q)</f>
        <v>-0.17127207658889326</v>
      </c>
    </row>
    <row r="1244" spans="1:27" x14ac:dyDescent="0.2">
      <c r="A1244" s="8">
        <v>1832</v>
      </c>
      <c r="B1244" s="8" t="s">
        <v>1566</v>
      </c>
      <c r="C1244" s="8" t="s">
        <v>16</v>
      </c>
      <c r="D1244" s="21">
        <v>109670</v>
      </c>
      <c r="E1244" s="8" t="s">
        <v>17</v>
      </c>
      <c r="F1244" s="8">
        <v>740</v>
      </c>
      <c r="G1244" s="22">
        <v>852359</v>
      </c>
      <c r="H1244" s="8" t="s">
        <v>49</v>
      </c>
      <c r="I1244" s="8" t="s">
        <v>25</v>
      </c>
      <c r="J1244" s="8" t="s">
        <v>20</v>
      </c>
      <c r="K1244" s="23">
        <v>22303.15</v>
      </c>
      <c r="L1244">
        <v>35.5</v>
      </c>
      <c r="M1244" s="8"/>
      <c r="N1244" s="8">
        <v>16</v>
      </c>
      <c r="O1244" s="8">
        <v>1</v>
      </c>
      <c r="P1244" s="8">
        <v>110181</v>
      </c>
      <c r="Q1244" s="8">
        <v>302302</v>
      </c>
      <c r="R1244" s="8">
        <f>(Таблица2[[#This Row],[Кредитный рейтинг]]-MIN(F:F))/(MAX(F:F)-MIN(F:F))</f>
        <v>0.93333333333333335</v>
      </c>
      <c r="S1244">
        <f>(Таблица2[[#This Row],[Срок кредитной истории (лет)]]-MIN(L:L))/(MAX(L:L)-MIN(L:L))</f>
        <v>0.67982456140350878</v>
      </c>
      <c r="T1244" s="8">
        <f>(Таблица2[[#This Row],[Срок с последнего нарушения кредитного договора (мес.)]]-MIN(M:M))/(MAX(M:M)-MIN(M:M))</f>
        <v>0</v>
      </c>
      <c r="U1244">
        <f>(Таблица2[[#This Row],[Количество кредитных карт]]-MIN(N:N))/(MAX(N:N)-MIN(N:N))</f>
        <v>0.34146341463414637</v>
      </c>
      <c r="V1244" s="37">
        <f>(Таблица2[[#This Row],[Число нарушений кредитных договоров]]-MIN(O:O))/(MAX(O:O)-MIN(O:O))</f>
        <v>0.14285714285714285</v>
      </c>
      <c r="W1244" s="37">
        <f>((Таблица2[[#This Row],[Размер кредита]]-AVERAGE(D:D)))/STDEV(D:D)</f>
        <v>-1.0752576439753039</v>
      </c>
      <c r="X1244" s="37">
        <f>((Таблица2[[#This Row],[Годовой доход]]-AVERAGE(G:G)))/STDEV(G:G)</f>
        <v>-0.60706404907774769</v>
      </c>
      <c r="Y1244" s="38">
        <f>(Таблица2[[#This Row],[Годовой доход]]-AVERAGE(G:G))/STDEV(G:G)</f>
        <v>-0.60706404907774769</v>
      </c>
      <c r="Z1244" s="38">
        <f>(Таблица2[[#This Row],[Текущий баланс кредитов]]-AVERAGE(P:P))/STDEV(P:P)</f>
        <v>-0.55150414059598296</v>
      </c>
      <c r="AA1244" s="38">
        <f>(Таблица2[[#This Row],[Максимальный выданный кредит]]-AVERAGE(Q:Q))/STDEV(Q:Q)</f>
        <v>-0.10130581146821889</v>
      </c>
    </row>
    <row r="1245" spans="1:27" x14ac:dyDescent="0.2">
      <c r="A1245" s="8">
        <v>1833</v>
      </c>
      <c r="B1245" s="8" t="s">
        <v>1568</v>
      </c>
      <c r="C1245" s="8" t="s">
        <v>16</v>
      </c>
      <c r="D1245" s="21">
        <v>529848</v>
      </c>
      <c r="E1245" s="8" t="s">
        <v>28</v>
      </c>
      <c r="F1245" s="8">
        <v>694</v>
      </c>
      <c r="G1245" s="22">
        <v>1151172</v>
      </c>
      <c r="H1245" s="8" t="s">
        <v>42</v>
      </c>
      <c r="I1245" s="8" t="s">
        <v>32</v>
      </c>
      <c r="J1245" s="8" t="s">
        <v>23</v>
      </c>
      <c r="K1245" s="23">
        <v>27819.99</v>
      </c>
      <c r="L1245">
        <v>18.3</v>
      </c>
      <c r="M1245" s="8"/>
      <c r="N1245" s="8">
        <v>9</v>
      </c>
      <c r="O1245" s="8">
        <v>0</v>
      </c>
      <c r="P1245" s="8">
        <v>376029</v>
      </c>
      <c r="Q1245" s="8">
        <v>570658</v>
      </c>
      <c r="R1245" s="8">
        <f>(Таблица2[[#This Row],[Кредитный рейтинг]]-MIN(F:F))/(MAX(F:F)-MIN(F:F))</f>
        <v>0.65454545454545454</v>
      </c>
      <c r="S1245">
        <f>(Таблица2[[#This Row],[Срок кредитной истории (лет)]]-MIN(L:L))/(MAX(L:L)-MIN(L:L))</f>
        <v>0.30263157894736842</v>
      </c>
      <c r="T1245" s="8">
        <f>(Таблица2[[#This Row],[Срок с последнего нарушения кредитного договора (мес.)]]-MIN(M:M))/(MAX(M:M)-MIN(M:M))</f>
        <v>0</v>
      </c>
      <c r="U1245">
        <f>(Таблица2[[#This Row],[Количество кредитных карт]]-MIN(N:N))/(MAX(N:N)-MIN(N:N))</f>
        <v>0.17073170731707318</v>
      </c>
      <c r="V1245" s="37">
        <f>(Таблица2[[#This Row],[Число нарушений кредитных договоров]]-MIN(O:O))/(MAX(O:O)-MIN(O:O))</f>
        <v>0</v>
      </c>
      <c r="W1245" s="37">
        <f>((Таблица2[[#This Row],[Размер кредита]]-AVERAGE(D:D)))/STDEV(D:D)</f>
        <v>1.1708338540832739</v>
      </c>
      <c r="X1245" s="37">
        <f>((Таблица2[[#This Row],[Годовой доход]]-AVERAGE(G:G)))/STDEV(G:G)</f>
        <v>-0.24482007956486018</v>
      </c>
      <c r="Y1245" s="38">
        <f>(Таблица2[[#This Row],[Годовой доход]]-AVERAGE(G:G))/STDEV(G:G)</f>
        <v>-0.24482007956486018</v>
      </c>
      <c r="Z1245" s="38">
        <f>(Таблица2[[#This Row],[Текущий баланс кредитов]]-AVERAGE(P:P))/STDEV(P:P)</f>
        <v>0.35279043385722586</v>
      </c>
      <c r="AA1245" s="38">
        <f>(Таблица2[[#This Row],[Максимальный выданный кредит]]-AVERAGE(Q:Q))/STDEV(Q:Q)</f>
        <v>-3.4242437121056707E-2</v>
      </c>
    </row>
    <row r="1246" spans="1:27" x14ac:dyDescent="0.2">
      <c r="A1246" s="8">
        <v>1835</v>
      </c>
      <c r="B1246" s="8" t="s">
        <v>1569</v>
      </c>
      <c r="C1246" s="8" t="s">
        <v>16</v>
      </c>
      <c r="D1246" s="21">
        <v>348766</v>
      </c>
      <c r="E1246" s="8" t="s">
        <v>28</v>
      </c>
      <c r="F1246" s="8">
        <v>712</v>
      </c>
      <c r="G1246" s="22">
        <v>1351546</v>
      </c>
      <c r="H1246" s="8" t="s">
        <v>22</v>
      </c>
      <c r="I1246" s="8" t="s">
        <v>19</v>
      </c>
      <c r="J1246" s="8" t="s">
        <v>23</v>
      </c>
      <c r="K1246" s="23">
        <v>38406.410000000003</v>
      </c>
      <c r="L1246">
        <v>15.4</v>
      </c>
      <c r="M1246" s="8">
        <v>50</v>
      </c>
      <c r="N1246" s="8">
        <v>16</v>
      </c>
      <c r="O1246" s="8">
        <v>0</v>
      </c>
      <c r="P1246" s="8">
        <v>583661</v>
      </c>
      <c r="Q1246" s="8">
        <v>1071004</v>
      </c>
      <c r="R1246" s="8">
        <f>(Таблица2[[#This Row],[Кредитный рейтинг]]-MIN(F:F))/(MAX(F:F)-MIN(F:F))</f>
        <v>0.76363636363636367</v>
      </c>
      <c r="S1246">
        <f>(Таблица2[[#This Row],[Срок кредитной истории (лет)]]-MIN(L:L))/(MAX(L:L)-MIN(L:L))</f>
        <v>0.23903508771929824</v>
      </c>
      <c r="T1246" s="8">
        <f>(Таблица2[[#This Row],[Срок с последнего нарушения кредитного договора (мес.)]]-MIN(M:M))/(MAX(M:M)-MIN(M:M))</f>
        <v>0.6097560975609756</v>
      </c>
      <c r="U1246">
        <f>(Таблица2[[#This Row],[Количество кредитных карт]]-MIN(N:N))/(MAX(N:N)-MIN(N:N))</f>
        <v>0.34146341463414637</v>
      </c>
      <c r="V1246" s="37">
        <f>(Таблица2[[#This Row],[Число нарушений кредитных договоров]]-MIN(O:O))/(MAX(O:O)-MIN(O:O))</f>
        <v>0</v>
      </c>
      <c r="W1246" s="37">
        <f>((Таблица2[[#This Row],[Размер кредита]]-AVERAGE(D:D)))/STDEV(D:D)</f>
        <v>0.20284709453983427</v>
      </c>
      <c r="X1246" s="37">
        <f>((Таблица2[[#This Row],[Годовой доход]]-AVERAGE(G:G)))/STDEV(G:G)</f>
        <v>-1.91139370723247E-3</v>
      </c>
      <c r="Y1246" s="38">
        <f>(Таблица2[[#This Row],[Годовой доход]]-AVERAGE(G:G))/STDEV(G:G)</f>
        <v>-1.91139370723247E-3</v>
      </c>
      <c r="Z1246" s="38">
        <f>(Таблица2[[#This Row],[Текущий баланс кредитов]]-AVERAGE(P:P))/STDEV(P:P)</f>
        <v>1.059060524596553</v>
      </c>
      <c r="AA1246" s="38">
        <f>(Таблица2[[#This Row],[Максимальный выданный кредит]]-AVERAGE(Q:Q))/STDEV(Q:Q)</f>
        <v>9.0796284208465319E-2</v>
      </c>
    </row>
    <row r="1247" spans="1:27" x14ac:dyDescent="0.2">
      <c r="A1247" s="8">
        <v>1836</v>
      </c>
      <c r="B1247" s="8" t="s">
        <v>1570</v>
      </c>
      <c r="C1247" s="8" t="s">
        <v>34</v>
      </c>
      <c r="D1247" s="21">
        <v>650826</v>
      </c>
      <c r="E1247" s="8" t="s">
        <v>28</v>
      </c>
      <c r="F1247" s="8">
        <v>648</v>
      </c>
      <c r="G1247" s="22">
        <v>1592561</v>
      </c>
      <c r="H1247" s="8" t="s">
        <v>22</v>
      </c>
      <c r="I1247" s="8" t="s">
        <v>32</v>
      </c>
      <c r="J1247" s="8" t="s">
        <v>87</v>
      </c>
      <c r="K1247" s="23">
        <v>26409.81</v>
      </c>
      <c r="L1247">
        <v>22.2</v>
      </c>
      <c r="M1247" s="8">
        <v>5</v>
      </c>
      <c r="N1247" s="8">
        <v>8</v>
      </c>
      <c r="O1247" s="8">
        <v>0</v>
      </c>
      <c r="P1247" s="8">
        <v>221939</v>
      </c>
      <c r="Q1247" s="8">
        <v>293018</v>
      </c>
      <c r="R1247" s="8">
        <f>(Таблица2[[#This Row],[Кредитный рейтинг]]-MIN(F:F))/(MAX(F:F)-MIN(F:F))</f>
        <v>0.37575757575757573</v>
      </c>
      <c r="S1247">
        <f>(Таблица2[[#This Row],[Срок кредитной истории (лет)]]-MIN(L:L))/(MAX(L:L)-MIN(L:L))</f>
        <v>0.38815789473684209</v>
      </c>
      <c r="T1247" s="8">
        <f>(Таблица2[[#This Row],[Срок с последнего нарушения кредитного договора (мес.)]]-MIN(M:M))/(MAX(M:M)-MIN(M:M))</f>
        <v>6.097560975609756E-2</v>
      </c>
      <c r="U1247">
        <f>(Таблица2[[#This Row],[Количество кредитных карт]]-MIN(N:N))/(MAX(N:N)-MIN(N:N))</f>
        <v>0.14634146341463414</v>
      </c>
      <c r="V1247" s="37">
        <f>(Таблица2[[#This Row],[Число нарушений кредитных договоров]]-MIN(O:O))/(MAX(O:O)-MIN(O:O))</f>
        <v>0</v>
      </c>
      <c r="W1247" s="37">
        <f>((Таблица2[[#This Row],[Размер кредита]]-AVERAGE(D:D)))/STDEV(D:D)</f>
        <v>1.8175303904372253</v>
      </c>
      <c r="X1247" s="37">
        <f>((Таблица2[[#This Row],[Годовой доход]]-AVERAGE(G:G)))/STDEV(G:G)</f>
        <v>0.29026542026052854</v>
      </c>
      <c r="Y1247" s="38">
        <f>(Таблица2[[#This Row],[Годовой доход]]-AVERAGE(G:G))/STDEV(G:G)</f>
        <v>0.29026542026052854</v>
      </c>
      <c r="Z1247" s="38">
        <f>(Таблица2[[#This Row],[Текущий баланс кредитов]]-AVERAGE(P:P))/STDEV(P:P)</f>
        <v>-0.17135400573793738</v>
      </c>
      <c r="AA1247" s="38">
        <f>(Таблица2[[#This Row],[Максимальный выданный кредит]]-AVERAGE(Q:Q))/STDEV(Q:Q)</f>
        <v>-0.10362592492735175</v>
      </c>
    </row>
    <row r="1248" spans="1:27" x14ac:dyDescent="0.2">
      <c r="A1248" s="8">
        <v>1837</v>
      </c>
      <c r="B1248" s="8" t="s">
        <v>1571</v>
      </c>
      <c r="C1248" s="8" t="s">
        <v>16</v>
      </c>
      <c r="D1248" s="21">
        <v>420244</v>
      </c>
      <c r="E1248" s="8" t="s">
        <v>28</v>
      </c>
      <c r="F1248" s="8">
        <v>703</v>
      </c>
      <c r="G1248" s="22">
        <v>728707</v>
      </c>
      <c r="H1248" s="8" t="s">
        <v>22</v>
      </c>
      <c r="I1248" s="8" t="s">
        <v>19</v>
      </c>
      <c r="J1248" s="8" t="s">
        <v>23</v>
      </c>
      <c r="K1248" s="23">
        <v>15424.2</v>
      </c>
      <c r="L1248">
        <v>37.1</v>
      </c>
      <c r="M1248" s="8">
        <v>3</v>
      </c>
      <c r="N1248" s="8">
        <v>13</v>
      </c>
      <c r="O1248" s="8">
        <v>0</v>
      </c>
      <c r="P1248" s="8">
        <v>341335</v>
      </c>
      <c r="Q1248" s="8">
        <v>811558</v>
      </c>
      <c r="R1248" s="8">
        <f>(Таблица2[[#This Row],[Кредитный рейтинг]]-MIN(F:F))/(MAX(F:F)-MIN(F:F))</f>
        <v>0.70909090909090911</v>
      </c>
      <c r="S1248">
        <f>(Таблица2[[#This Row],[Срок кредитной истории (лет)]]-MIN(L:L))/(MAX(L:L)-MIN(L:L))</f>
        <v>0.71491228070175439</v>
      </c>
      <c r="T1248" s="8">
        <f>(Таблица2[[#This Row],[Срок с последнего нарушения кредитного договора (мес.)]]-MIN(M:M))/(MAX(M:M)-MIN(M:M))</f>
        <v>3.6585365853658534E-2</v>
      </c>
      <c r="U1248">
        <f>(Таблица2[[#This Row],[Количество кредитных карт]]-MIN(N:N))/(MAX(N:N)-MIN(N:N))</f>
        <v>0.26829268292682928</v>
      </c>
      <c r="V1248" s="37">
        <f>(Таблица2[[#This Row],[Число нарушений кредитных договоров]]-MIN(O:O))/(MAX(O:O)-MIN(O:O))</f>
        <v>0</v>
      </c>
      <c r="W1248" s="37">
        <f>((Таблица2[[#This Row],[Размер кредита]]-AVERAGE(D:D)))/STDEV(D:D)</f>
        <v>0.5849378467882409</v>
      </c>
      <c r="X1248" s="37">
        <f>((Таблица2[[#This Row],[Годовой доход]]-AVERAGE(G:G)))/STDEV(G:G)</f>
        <v>-0.75696445942872825</v>
      </c>
      <c r="Y1248" s="38">
        <f>(Таблица2[[#This Row],[Годовой доход]]-AVERAGE(G:G))/STDEV(G:G)</f>
        <v>-0.75696445942872825</v>
      </c>
      <c r="Z1248" s="38">
        <f>(Таблица2[[#This Row],[Текущий баланс кредитов]]-AVERAGE(P:P))/STDEV(P:P)</f>
        <v>0.23477714819745174</v>
      </c>
      <c r="AA1248" s="38">
        <f>(Таблица2[[#This Row],[Максимальный выданный кредит]]-AVERAGE(Q:Q))/STDEV(Q:Q)</f>
        <v>2.5959559034167589E-2</v>
      </c>
    </row>
    <row r="1249" spans="1:27" x14ac:dyDescent="0.2">
      <c r="A1249" s="7">
        <v>1838</v>
      </c>
      <c r="B1249" s="7" t="s">
        <v>1572</v>
      </c>
      <c r="C1249" s="7" t="s">
        <v>16</v>
      </c>
      <c r="D1249" s="18">
        <v>466972</v>
      </c>
      <c r="E1249" s="7" t="s">
        <v>17</v>
      </c>
      <c r="F1249" s="7">
        <v>722</v>
      </c>
      <c r="G1249" s="19">
        <v>1442328</v>
      </c>
      <c r="H1249" s="7" t="s">
        <v>22</v>
      </c>
      <c r="I1249" s="7" t="s">
        <v>19</v>
      </c>
      <c r="J1249" s="7" t="s">
        <v>23</v>
      </c>
      <c r="K1249" s="20">
        <v>21009.82</v>
      </c>
      <c r="L1249">
        <v>38</v>
      </c>
      <c r="M1249" s="7">
        <v>43</v>
      </c>
      <c r="N1249" s="7">
        <v>12</v>
      </c>
      <c r="O1249" s="7">
        <v>0</v>
      </c>
      <c r="P1249" s="7">
        <v>606290</v>
      </c>
      <c r="Q1249" s="7">
        <v>879736</v>
      </c>
      <c r="R1249" s="8">
        <f>(Таблица2[[#This Row],[Кредитный рейтинг]]-MIN(F:F))/(MAX(F:F)-MIN(F:F))</f>
        <v>0.82424242424242422</v>
      </c>
      <c r="S1249">
        <f>(Таблица2[[#This Row],[Срок кредитной истории (лет)]]-MIN(L:L))/(MAX(L:L)-MIN(L:L))</f>
        <v>0.73464912280701755</v>
      </c>
      <c r="T1249" s="8">
        <f>(Таблица2[[#This Row],[Срок с последнего нарушения кредитного договора (мес.)]]-MIN(M:M))/(MAX(M:M)-MIN(M:M))</f>
        <v>0.52439024390243905</v>
      </c>
      <c r="U1249">
        <f>(Таблица2[[#This Row],[Количество кредитных карт]]-MIN(N:N))/(MAX(N:N)-MIN(N:N))</f>
        <v>0.24390243902439024</v>
      </c>
      <c r="V1249" s="37">
        <f>(Таблица2[[#This Row],[Число нарушений кредитных договоров]]-MIN(O:O))/(MAX(O:O)-MIN(O:O))</f>
        <v>0</v>
      </c>
      <c r="W1249" s="37">
        <f>((Таблица2[[#This Row],[Размер кредита]]-AVERAGE(D:D)))/STDEV(D:D)</f>
        <v>0.83472570698387527</v>
      </c>
      <c r="X1249" s="37">
        <f>((Таблица2[[#This Row],[Годовой доход]]-AVERAGE(G:G)))/STDEV(G:G)</f>
        <v>0.10814148899974128</v>
      </c>
      <c r="Y1249" s="38">
        <f>(Таблица2[[#This Row],[Годовой доход]]-AVERAGE(G:G))/STDEV(G:G)</f>
        <v>0.10814148899974128</v>
      </c>
      <c r="Z1249" s="38">
        <f>(Таблица2[[#This Row],[Текущий баланс кредитов]]-AVERAGE(P:P))/STDEV(P:P)</f>
        <v>1.1360341408182348</v>
      </c>
      <c r="AA1249" s="38">
        <f>(Таблица2[[#This Row],[Максимальный выданный кредит]]-AVERAGE(Q:Q))/STDEV(Q:Q)</f>
        <v>4.2997548630974901E-2</v>
      </c>
    </row>
    <row r="1250" spans="1:27" x14ac:dyDescent="0.2">
      <c r="A1250" s="8">
        <v>1839</v>
      </c>
      <c r="B1250" s="8" t="s">
        <v>1573</v>
      </c>
      <c r="C1250" s="8" t="s">
        <v>16</v>
      </c>
      <c r="D1250" s="21">
        <v>131846</v>
      </c>
      <c r="E1250" s="8" t="s">
        <v>17</v>
      </c>
      <c r="F1250" s="8">
        <v>730</v>
      </c>
      <c r="G1250" s="22">
        <v>1518176</v>
      </c>
      <c r="H1250" s="8" t="s">
        <v>79</v>
      </c>
      <c r="I1250" s="8" t="s">
        <v>25</v>
      </c>
      <c r="J1250" s="8" t="s">
        <v>23</v>
      </c>
      <c r="K1250" s="23">
        <v>14675.6</v>
      </c>
      <c r="L1250">
        <v>15.6</v>
      </c>
      <c r="M1250" s="8">
        <v>7</v>
      </c>
      <c r="N1250" s="8">
        <v>16</v>
      </c>
      <c r="O1250" s="8">
        <v>0</v>
      </c>
      <c r="P1250" s="8">
        <v>118617</v>
      </c>
      <c r="Q1250" s="8">
        <v>164890</v>
      </c>
      <c r="R1250" s="8">
        <f>(Таблица2[[#This Row],[Кредитный рейтинг]]-MIN(F:F))/(MAX(F:F)-MIN(F:F))</f>
        <v>0.87272727272727268</v>
      </c>
      <c r="S1250">
        <f>(Таблица2[[#This Row],[Срок кредитной истории (лет)]]-MIN(L:L))/(MAX(L:L)-MIN(L:L))</f>
        <v>0.24342105263157893</v>
      </c>
      <c r="T1250" s="8">
        <f>(Таблица2[[#This Row],[Срок с последнего нарушения кредитного договора (мес.)]]-MIN(M:M))/(MAX(M:M)-MIN(M:M))</f>
        <v>8.5365853658536592E-2</v>
      </c>
      <c r="U1250">
        <f>(Таблица2[[#This Row],[Количество кредитных карт]]-MIN(N:N))/(MAX(N:N)-MIN(N:N))</f>
        <v>0.34146341463414637</v>
      </c>
      <c r="V1250" s="37">
        <f>(Таблица2[[#This Row],[Число нарушений кредитных договоров]]-MIN(O:O))/(MAX(O:O)-MIN(O:O))</f>
        <v>0</v>
      </c>
      <c r="W1250" s="37">
        <f>((Таблица2[[#This Row],[Размер кредита]]-AVERAGE(D:D)))/STDEV(D:D)</f>
        <v>-0.95671425269601973</v>
      </c>
      <c r="X1250" s="37">
        <f>((Таблица2[[#This Row],[Годовой доход]]-AVERAGE(G:G)))/STDEV(G:G)</f>
        <v>0.20009023486961136</v>
      </c>
      <c r="Y1250" s="38">
        <f>(Таблица2[[#This Row],[Годовой доход]]-AVERAGE(G:G))/STDEV(G:G)</f>
        <v>0.20009023486961136</v>
      </c>
      <c r="Z1250" s="38">
        <f>(Таблица2[[#This Row],[Текущий баланс кредитов]]-AVERAGE(P:P))/STDEV(P:P)</f>
        <v>-0.52280868668966329</v>
      </c>
      <c r="AA1250" s="38">
        <f>(Таблица2[[#This Row],[Максимальный выданный кредит]]-AVERAGE(Q:Q))/STDEV(Q:Q)</f>
        <v>-0.13564568982306191</v>
      </c>
    </row>
    <row r="1251" spans="1:27" x14ac:dyDescent="0.2">
      <c r="A1251" s="8">
        <v>1840</v>
      </c>
      <c r="B1251" s="8" t="s">
        <v>1574</v>
      </c>
      <c r="C1251" s="8" t="s">
        <v>16</v>
      </c>
      <c r="D1251" s="21">
        <v>304722</v>
      </c>
      <c r="E1251" s="8" t="s">
        <v>17</v>
      </c>
      <c r="F1251" s="8">
        <v>731</v>
      </c>
      <c r="G1251" s="22">
        <v>558942</v>
      </c>
      <c r="H1251" s="8" t="s">
        <v>49</v>
      </c>
      <c r="I1251" s="8" t="s">
        <v>32</v>
      </c>
      <c r="J1251" s="8" t="s">
        <v>23</v>
      </c>
      <c r="K1251" s="23">
        <v>8477.23</v>
      </c>
      <c r="L1251">
        <v>16.399999999999999</v>
      </c>
      <c r="M1251" s="8">
        <v>52</v>
      </c>
      <c r="N1251" s="8">
        <v>5</v>
      </c>
      <c r="O1251" s="8">
        <v>0</v>
      </c>
      <c r="P1251" s="8">
        <v>453473</v>
      </c>
      <c r="Q1251" s="8">
        <v>1039742</v>
      </c>
      <c r="R1251" s="8">
        <f>(Таблица2[[#This Row],[Кредитный рейтинг]]-MIN(F:F))/(MAX(F:F)-MIN(F:F))</f>
        <v>0.87878787878787878</v>
      </c>
      <c r="S1251">
        <f>(Таблица2[[#This Row],[Срок кредитной истории (лет)]]-MIN(L:L))/(MAX(L:L)-MIN(L:L))</f>
        <v>0.26096491228070173</v>
      </c>
      <c r="T1251" s="8">
        <f>(Таблица2[[#This Row],[Срок с последнего нарушения кредитного договора (мес.)]]-MIN(M:M))/(MAX(M:M)-MIN(M:M))</f>
        <v>0.63414634146341464</v>
      </c>
      <c r="U1251">
        <f>(Таблица2[[#This Row],[Количество кредитных карт]]-MIN(N:N))/(MAX(N:N)-MIN(N:N))</f>
        <v>7.3170731707317069E-2</v>
      </c>
      <c r="V1251" s="37">
        <f>(Таблица2[[#This Row],[Число нарушений кредитных договоров]]-MIN(O:O))/(MAX(O:O)-MIN(O:O))</f>
        <v>0</v>
      </c>
      <c r="W1251" s="37">
        <f>((Таблица2[[#This Row],[Размер кредита]]-AVERAGE(D:D)))/STDEV(D:D)</f>
        <v>-3.2593252028743795E-2</v>
      </c>
      <c r="X1251" s="37">
        <f>((Таблица2[[#This Row],[Годовой доход]]-AVERAGE(G:G)))/STDEV(G:G)</f>
        <v>-0.96276657474618543</v>
      </c>
      <c r="Y1251" s="38">
        <f>(Таблица2[[#This Row],[Годовой доход]]-AVERAGE(G:G))/STDEV(G:G)</f>
        <v>-0.96276657474618543</v>
      </c>
      <c r="Z1251" s="38">
        <f>(Таблица2[[#This Row],[Текущий баланс кредитов]]-AVERAGE(P:P))/STDEV(P:P)</f>
        <v>0.61621987106929554</v>
      </c>
      <c r="AA1251" s="38">
        <f>(Таблица2[[#This Row],[Максимальный выданный кредит]]-AVERAGE(Q:Q))/STDEV(Q:Q)</f>
        <v>8.2983769456266801E-2</v>
      </c>
    </row>
    <row r="1252" spans="1:27" x14ac:dyDescent="0.2">
      <c r="A1252" s="7">
        <v>1841</v>
      </c>
      <c r="B1252" s="7" t="s">
        <v>1575</v>
      </c>
      <c r="C1252" s="7" t="s">
        <v>16</v>
      </c>
      <c r="D1252" s="18">
        <v>176660</v>
      </c>
      <c r="E1252" s="7" t="s">
        <v>28</v>
      </c>
      <c r="F1252" s="7">
        <v>705</v>
      </c>
      <c r="G1252" s="19">
        <v>1844444</v>
      </c>
      <c r="H1252" s="7" t="s">
        <v>37</v>
      </c>
      <c r="I1252" s="7" t="s">
        <v>19</v>
      </c>
      <c r="J1252" s="7" t="s">
        <v>80</v>
      </c>
      <c r="K1252" s="20">
        <v>23347.58</v>
      </c>
      <c r="L1252">
        <v>28.9</v>
      </c>
      <c r="M1252" s="7">
        <v>14</v>
      </c>
      <c r="N1252" s="7">
        <v>16</v>
      </c>
      <c r="O1252" s="7">
        <v>0</v>
      </c>
      <c r="P1252" s="7">
        <v>1009394</v>
      </c>
      <c r="Q1252" s="7">
        <v>2850672</v>
      </c>
      <c r="R1252" s="8">
        <f>(Таблица2[[#This Row],[Кредитный рейтинг]]-MIN(F:F))/(MAX(F:F)-MIN(F:F))</f>
        <v>0.72121212121212119</v>
      </c>
      <c r="S1252">
        <f>(Таблица2[[#This Row],[Срок кредитной истории (лет)]]-MIN(L:L))/(MAX(L:L)-MIN(L:L))</f>
        <v>0.53508771929824561</v>
      </c>
      <c r="T1252" s="8">
        <f>(Таблица2[[#This Row],[Срок с последнего нарушения кредитного договора (мес.)]]-MIN(M:M))/(MAX(M:M)-MIN(M:M))</f>
        <v>0.17073170731707318</v>
      </c>
      <c r="U1252">
        <f>(Таблица2[[#This Row],[Количество кредитных карт]]-MIN(N:N))/(MAX(N:N)-MIN(N:N))</f>
        <v>0.34146341463414637</v>
      </c>
      <c r="V1252" s="37">
        <f>(Таблица2[[#This Row],[Число нарушений кредитных договоров]]-MIN(O:O))/(MAX(O:O)-MIN(O:O))</f>
        <v>0</v>
      </c>
      <c r="W1252" s="37">
        <f>((Таблица2[[#This Row],[Размер кредита]]-AVERAGE(D:D)))/STDEV(D:D)</f>
        <v>-0.71715781615246654</v>
      </c>
      <c r="X1252" s="37">
        <f>((Таблица2[[#This Row],[Годовой доход]]-AVERAGE(G:G)))/STDEV(G:G)</f>
        <v>0.59561725492908257</v>
      </c>
      <c r="Y1252" s="38">
        <f>(Таблица2[[#This Row],[Годовой доход]]-AVERAGE(G:G))/STDEV(G:G)</f>
        <v>0.59561725492908257</v>
      </c>
      <c r="Z1252" s="38">
        <f>(Таблица2[[#This Row],[Текущий баланс кредитов]]-AVERAGE(P:P))/STDEV(P:P)</f>
        <v>2.5072115058553472</v>
      </c>
      <c r="AA1252" s="38">
        <f>(Таблица2[[#This Row],[Максимальный выданный кредит]]-AVERAGE(Q:Q))/STDEV(Q:Q)</f>
        <v>0.53554334146697802</v>
      </c>
    </row>
    <row r="1253" spans="1:27" x14ac:dyDescent="0.2">
      <c r="A1253" s="7">
        <v>1842</v>
      </c>
      <c r="B1253" s="7" t="s">
        <v>1576</v>
      </c>
      <c r="C1253" s="7" t="s">
        <v>34</v>
      </c>
      <c r="D1253" s="18">
        <v>220528</v>
      </c>
      <c r="E1253" s="7" t="s">
        <v>17</v>
      </c>
      <c r="F1253" s="7">
        <v>664</v>
      </c>
      <c r="G1253" s="19">
        <v>914185</v>
      </c>
      <c r="H1253" s="7" t="s">
        <v>29</v>
      </c>
      <c r="I1253" s="7" t="s">
        <v>32</v>
      </c>
      <c r="J1253" s="7" t="s">
        <v>78</v>
      </c>
      <c r="K1253" s="20">
        <v>13103.35</v>
      </c>
      <c r="L1253">
        <v>32.5</v>
      </c>
      <c r="M1253" s="7">
        <v>6</v>
      </c>
      <c r="N1253" s="7">
        <v>8</v>
      </c>
      <c r="O1253" s="7">
        <v>0</v>
      </c>
      <c r="P1253" s="7">
        <v>78261</v>
      </c>
      <c r="Q1253" s="7">
        <v>187594</v>
      </c>
      <c r="R1253" s="8">
        <f>(Таблица2[[#This Row],[Кредитный рейтинг]]-MIN(F:F))/(MAX(F:F)-MIN(F:F))</f>
        <v>0.47272727272727272</v>
      </c>
      <c r="S1253">
        <f>(Таблица2[[#This Row],[Срок кредитной истории (лет)]]-MIN(L:L))/(MAX(L:L)-MIN(L:L))</f>
        <v>0.61403508771929827</v>
      </c>
      <c r="T1253" s="8">
        <f>(Таблица2[[#This Row],[Срок с последнего нарушения кредитного договора (мес.)]]-MIN(M:M))/(MAX(M:M)-MIN(M:M))</f>
        <v>7.3170731707317069E-2</v>
      </c>
      <c r="U1253">
        <f>(Таблица2[[#This Row],[Количество кредитных карт]]-MIN(N:N))/(MAX(N:N)-MIN(N:N))</f>
        <v>0.14634146341463414</v>
      </c>
      <c r="V1253" s="37">
        <f>(Таблица2[[#This Row],[Число нарушений кредитных договоров]]-MIN(O:O))/(MAX(O:O)-MIN(O:O))</f>
        <v>0</v>
      </c>
      <c r="W1253" s="37">
        <f>((Таблица2[[#This Row],[Размер кредита]]-AVERAGE(D:D)))/STDEV(D:D)</f>
        <v>-0.4826582901495971</v>
      </c>
      <c r="X1253" s="37">
        <f>((Таблица2[[#This Row],[Годовой доход]]-AVERAGE(G:G)))/STDEV(G:G)</f>
        <v>-0.53211384390225736</v>
      </c>
      <c r="Y1253" s="38">
        <f>(Таблица2[[#This Row],[Годовой доход]]-AVERAGE(G:G))/STDEV(G:G)</f>
        <v>-0.53211384390225736</v>
      </c>
      <c r="Z1253" s="38">
        <f>(Таблица2[[#This Row],[Текущий баланс кредитов]]-AVERAGE(P:P))/STDEV(P:P)</f>
        <v>-0.66008153375503043</v>
      </c>
      <c r="AA1253" s="38">
        <f>(Таблица2[[#This Row],[Максимальный выданный кредит]]-AVERAGE(Q:Q))/STDEV(Q:Q)</f>
        <v>-0.12997185785665172</v>
      </c>
    </row>
    <row r="1254" spans="1:27" x14ac:dyDescent="0.2">
      <c r="A1254" s="8">
        <v>1845</v>
      </c>
      <c r="B1254" s="8" t="s">
        <v>1577</v>
      </c>
      <c r="C1254" s="8" t="s">
        <v>16</v>
      </c>
      <c r="D1254" s="21">
        <v>448624</v>
      </c>
      <c r="E1254" s="8" t="s">
        <v>28</v>
      </c>
      <c r="F1254" s="8">
        <v>709</v>
      </c>
      <c r="G1254" s="22">
        <v>1356068</v>
      </c>
      <c r="H1254" s="8" t="s">
        <v>55</v>
      </c>
      <c r="I1254" s="8" t="s">
        <v>32</v>
      </c>
      <c r="J1254" s="8" t="s">
        <v>23</v>
      </c>
      <c r="K1254" s="23">
        <v>15594.82</v>
      </c>
      <c r="L1254">
        <v>23.4</v>
      </c>
      <c r="M1254" s="8"/>
      <c r="N1254" s="8">
        <v>6</v>
      </c>
      <c r="O1254" s="8">
        <v>0</v>
      </c>
      <c r="P1254" s="8">
        <v>219488</v>
      </c>
      <c r="Q1254" s="8">
        <v>531696</v>
      </c>
      <c r="R1254" s="8">
        <f>(Таблица2[[#This Row],[Кредитный рейтинг]]-MIN(F:F))/(MAX(F:F)-MIN(F:F))</f>
        <v>0.74545454545454548</v>
      </c>
      <c r="S1254">
        <f>(Таблица2[[#This Row],[Срок кредитной истории (лет)]]-MIN(L:L))/(MAX(L:L)-MIN(L:L))</f>
        <v>0.41447368421052627</v>
      </c>
      <c r="T1254" s="8">
        <f>(Таблица2[[#This Row],[Срок с последнего нарушения кредитного договора (мес.)]]-MIN(M:M))/(MAX(M:M)-MIN(M:M))</f>
        <v>0</v>
      </c>
      <c r="U1254">
        <f>(Таблица2[[#This Row],[Количество кредитных карт]]-MIN(N:N))/(MAX(N:N)-MIN(N:N))</f>
        <v>9.7560975609756101E-2</v>
      </c>
      <c r="V1254" s="37">
        <f>(Таблица2[[#This Row],[Число нарушений кредитных договоров]]-MIN(O:O))/(MAX(O:O)-MIN(O:O))</f>
        <v>0</v>
      </c>
      <c r="W1254" s="37">
        <f>((Таблица2[[#This Row],[Размер кредита]]-AVERAGE(D:D)))/STDEV(D:D)</f>
        <v>0.73664516300875327</v>
      </c>
      <c r="X1254" s="37">
        <f>((Таблица2[[#This Row],[Годовой доход]]-AVERAGE(G:G)))/STDEV(G:G)</f>
        <v>3.5705205004401448E-3</v>
      </c>
      <c r="Y1254" s="38">
        <f>(Таблица2[[#This Row],[Годовой доход]]-AVERAGE(G:G))/STDEV(G:G)</f>
        <v>3.5705205004401448E-3</v>
      </c>
      <c r="Z1254" s="38">
        <f>(Таблица2[[#This Row],[Текущий баланс кредитов]]-AVERAGE(P:P))/STDEV(P:P)</f>
        <v>-0.17969119842693565</v>
      </c>
      <c r="AA1254" s="38">
        <f>(Таблица2[[#This Row],[Максимальный выданный кредит]]-AVERAGE(Q:Q))/STDEV(Q:Q)</f>
        <v>-4.3979216590545496E-2</v>
      </c>
    </row>
    <row r="1255" spans="1:27" x14ac:dyDescent="0.2">
      <c r="A1255" s="8">
        <v>1846</v>
      </c>
      <c r="B1255" s="8" t="s">
        <v>1578</v>
      </c>
      <c r="C1255" s="8" t="s">
        <v>16</v>
      </c>
      <c r="D1255" s="21">
        <v>460372</v>
      </c>
      <c r="E1255" s="8" t="s">
        <v>28</v>
      </c>
      <c r="F1255" s="8">
        <v>701</v>
      </c>
      <c r="G1255" s="22">
        <v>1322153</v>
      </c>
      <c r="H1255" s="8" t="s">
        <v>22</v>
      </c>
      <c r="I1255" s="8" t="s">
        <v>19</v>
      </c>
      <c r="J1255" s="8" t="s">
        <v>23</v>
      </c>
      <c r="K1255" s="23">
        <v>10103.44</v>
      </c>
      <c r="L1255">
        <v>13.5</v>
      </c>
      <c r="M1255" s="8">
        <v>72</v>
      </c>
      <c r="N1255" s="8">
        <v>8</v>
      </c>
      <c r="O1255" s="8">
        <v>0</v>
      </c>
      <c r="P1255" s="8">
        <v>208354</v>
      </c>
      <c r="Q1255" s="8">
        <v>334620</v>
      </c>
      <c r="R1255" s="8">
        <f>(Таблица2[[#This Row],[Кредитный рейтинг]]-MIN(F:F))/(MAX(F:F)-MIN(F:F))</f>
        <v>0.69696969696969702</v>
      </c>
      <c r="S1255">
        <f>(Таблица2[[#This Row],[Срок кредитной истории (лет)]]-MIN(L:L))/(MAX(L:L)-MIN(L:L))</f>
        <v>0.19736842105263158</v>
      </c>
      <c r="T1255" s="8">
        <f>(Таблица2[[#This Row],[Срок с последнего нарушения кредитного договора (мес.)]]-MIN(M:M))/(MAX(M:M)-MIN(M:M))</f>
        <v>0.87804878048780488</v>
      </c>
      <c r="U1255">
        <f>(Таблица2[[#This Row],[Количество кредитных карт]]-MIN(N:N))/(MAX(N:N)-MIN(N:N))</f>
        <v>0.14634146341463414</v>
      </c>
      <c r="V1255" s="37">
        <f>(Таблица2[[#This Row],[Число нарушений кредитных договоров]]-MIN(O:O))/(MAX(O:O)-MIN(O:O))</f>
        <v>0</v>
      </c>
      <c r="W1255" s="37">
        <f>((Таблица2[[#This Row],[Размер кредита]]-AVERAGE(D:D)))/STDEV(D:D)</f>
        <v>0.79944493576980258</v>
      </c>
      <c r="X1255" s="37">
        <f>((Таблица2[[#This Row],[Годовой доход]]-AVERAGE(G:G)))/STDEV(G:G)</f>
        <v>-3.7543836057104471E-2</v>
      </c>
      <c r="Y1255" s="38">
        <f>(Таблица2[[#This Row],[Годовой доход]]-AVERAGE(G:G))/STDEV(G:G)</f>
        <v>-3.7543836057104471E-2</v>
      </c>
      <c r="Z1255" s="38">
        <f>(Таблица2[[#This Row],[Текущий баланс кредитов]]-AVERAGE(P:P))/STDEV(P:P)</f>
        <v>-0.21756402723122242</v>
      </c>
      <c r="AA1255" s="38">
        <f>(Таблица2[[#This Row],[Максимальный выданный кредит]]-AVERAGE(Q:Q))/STDEV(Q:Q)</f>
        <v>-9.3229397554791996E-2</v>
      </c>
    </row>
    <row r="1256" spans="1:27" x14ac:dyDescent="0.2">
      <c r="A1256" s="7">
        <v>1847</v>
      </c>
      <c r="B1256" s="7" t="s">
        <v>1579</v>
      </c>
      <c r="C1256" s="7" t="s">
        <v>16</v>
      </c>
      <c r="D1256" s="18">
        <v>233332</v>
      </c>
      <c r="E1256" s="7" t="s">
        <v>17</v>
      </c>
      <c r="F1256" s="7">
        <v>724</v>
      </c>
      <c r="G1256" s="19">
        <v>921272</v>
      </c>
      <c r="H1256" s="7" t="s">
        <v>22</v>
      </c>
      <c r="I1256" s="7" t="s">
        <v>19</v>
      </c>
      <c r="J1256" s="7" t="s">
        <v>23</v>
      </c>
      <c r="K1256" s="20">
        <v>12437.21</v>
      </c>
      <c r="L1256">
        <v>17</v>
      </c>
      <c r="M1256" s="7">
        <v>34</v>
      </c>
      <c r="N1256" s="7">
        <v>10</v>
      </c>
      <c r="O1256" s="7">
        <v>0</v>
      </c>
      <c r="P1256" s="7">
        <v>123120</v>
      </c>
      <c r="Q1256" s="7">
        <v>304612</v>
      </c>
      <c r="R1256" s="8">
        <f>(Таблица2[[#This Row],[Кредитный рейтинг]]-MIN(F:F))/(MAX(F:F)-MIN(F:F))</f>
        <v>0.83636363636363631</v>
      </c>
      <c r="S1256">
        <f>(Таблица2[[#This Row],[Срок кредитной истории (лет)]]-MIN(L:L))/(MAX(L:L)-MIN(L:L))</f>
        <v>0.27412280701754382</v>
      </c>
      <c r="T1256" s="8">
        <f>(Таблица2[[#This Row],[Срок с последнего нарушения кредитного договора (мес.)]]-MIN(M:M))/(MAX(M:M)-MIN(M:M))</f>
        <v>0.41463414634146339</v>
      </c>
      <c r="U1256">
        <f>(Таблица2[[#This Row],[Количество кредитных карт]]-MIN(N:N))/(MAX(N:N)-MIN(N:N))</f>
        <v>0.1951219512195122</v>
      </c>
      <c r="V1256" s="37">
        <f>(Таблица2[[#This Row],[Число нарушений кредитных договоров]]-MIN(O:O))/(MAX(O:O)-MIN(O:O))</f>
        <v>0</v>
      </c>
      <c r="W1256" s="37">
        <f>((Таблица2[[#This Row],[Размер кредита]]-AVERAGE(D:D)))/STDEV(D:D)</f>
        <v>-0.41421359399429619</v>
      </c>
      <c r="X1256" s="37">
        <f>((Таблица2[[#This Row],[Годовой доход]]-AVERAGE(G:G)))/STDEV(G:G)</f>
        <v>-0.52352244054317376</v>
      </c>
      <c r="Y1256" s="38">
        <f>(Таблица2[[#This Row],[Годовой доход]]-AVERAGE(G:G))/STDEV(G:G)</f>
        <v>-0.52352244054317376</v>
      </c>
      <c r="Z1256" s="38">
        <f>(Таблица2[[#This Row],[Текущий баланс кредитов]]-AVERAGE(P:P))/STDEV(P:P)</f>
        <v>-0.50749151872615483</v>
      </c>
      <c r="AA1256" s="38">
        <f>(Таблица2[[#This Row],[Максимальный выданный кредит]]-AVERAGE(Q:Q))/STDEV(Q:Q)</f>
        <v>-0.10072853205303181</v>
      </c>
    </row>
    <row r="1257" spans="1:27" x14ac:dyDescent="0.2">
      <c r="A1257" s="8">
        <v>1855</v>
      </c>
      <c r="B1257" s="8" t="s">
        <v>1580</v>
      </c>
      <c r="C1257" s="8" t="s">
        <v>16</v>
      </c>
      <c r="D1257" s="21">
        <v>174284</v>
      </c>
      <c r="E1257" s="8" t="s">
        <v>17</v>
      </c>
      <c r="F1257" s="8">
        <v>751</v>
      </c>
      <c r="G1257" s="22">
        <v>1625678</v>
      </c>
      <c r="H1257" s="8" t="s">
        <v>22</v>
      </c>
      <c r="I1257" s="8" t="s">
        <v>19</v>
      </c>
      <c r="J1257" s="8" t="s">
        <v>87</v>
      </c>
      <c r="K1257" s="23">
        <v>9916.67</v>
      </c>
      <c r="L1257">
        <v>34.200000000000003</v>
      </c>
      <c r="M1257" s="8"/>
      <c r="N1257" s="8">
        <v>17</v>
      </c>
      <c r="O1257" s="8">
        <v>0</v>
      </c>
      <c r="P1257" s="8">
        <v>145559</v>
      </c>
      <c r="Q1257" s="8">
        <v>3064402</v>
      </c>
      <c r="R1257" s="8">
        <f>(Таблица2[[#This Row],[Кредитный рейтинг]]-MIN(F:F))/(MAX(F:F)-MIN(F:F))</f>
        <v>1</v>
      </c>
      <c r="S1257">
        <f>(Таблица2[[#This Row],[Срок кредитной истории (лет)]]-MIN(L:L))/(MAX(L:L)-MIN(L:L))</f>
        <v>0.65131578947368429</v>
      </c>
      <c r="T1257" s="8">
        <f>(Таблица2[[#This Row],[Срок с последнего нарушения кредитного договора (мес.)]]-MIN(M:M))/(MAX(M:M)-MIN(M:M))</f>
        <v>0</v>
      </c>
      <c r="U1257">
        <f>(Таблица2[[#This Row],[Количество кредитных карт]]-MIN(N:N))/(MAX(N:N)-MIN(N:N))</f>
        <v>0.36585365853658536</v>
      </c>
      <c r="V1257" s="37">
        <f>(Таблица2[[#This Row],[Число нарушений кредитных договоров]]-MIN(O:O))/(MAX(O:O)-MIN(O:O))</f>
        <v>0</v>
      </c>
      <c r="W1257" s="37">
        <f>((Таблица2[[#This Row],[Размер кредита]]-AVERAGE(D:D)))/STDEV(D:D)</f>
        <v>-0.72985889378953273</v>
      </c>
      <c r="X1257" s="37">
        <f>((Таблица2[[#This Row],[Годовой доход]]-AVERAGE(G:G)))/STDEV(G:G)</f>
        <v>0.33041238019318975</v>
      </c>
      <c r="Y1257" s="38">
        <f>(Таблица2[[#This Row],[Годовой доход]]-AVERAGE(G:G))/STDEV(G:G)</f>
        <v>0.33041238019318975</v>
      </c>
      <c r="Z1257" s="38">
        <f>(Таблица2[[#This Row],[Текущий баланс кредитов]]-AVERAGE(P:P))/STDEV(P:P)</f>
        <v>-0.43116419651137217</v>
      </c>
      <c r="AA1257" s="38">
        <f>(Таблица2[[#This Row],[Максимальный выданный кредит]]-AVERAGE(Q:Q))/STDEV(Q:Q)</f>
        <v>0.58895543211976376</v>
      </c>
    </row>
    <row r="1258" spans="1:27" x14ac:dyDescent="0.2">
      <c r="A1258" s="7">
        <v>1856</v>
      </c>
      <c r="B1258" s="7" t="s">
        <v>1581</v>
      </c>
      <c r="C1258" s="7" t="s">
        <v>16</v>
      </c>
      <c r="D1258" s="18">
        <v>553080</v>
      </c>
      <c r="E1258" s="7" t="s">
        <v>28</v>
      </c>
      <c r="F1258" s="7">
        <v>657</v>
      </c>
      <c r="G1258" s="19">
        <v>2178122</v>
      </c>
      <c r="H1258" s="7" t="s">
        <v>22</v>
      </c>
      <c r="I1258" s="7" t="s">
        <v>19</v>
      </c>
      <c r="J1258" s="7" t="s">
        <v>23</v>
      </c>
      <c r="K1258" s="20">
        <v>24631.03</v>
      </c>
      <c r="L1258">
        <v>16.399999999999999</v>
      </c>
      <c r="M1258" s="7">
        <v>62</v>
      </c>
      <c r="N1258" s="7">
        <v>9</v>
      </c>
      <c r="O1258" s="7">
        <v>0</v>
      </c>
      <c r="P1258" s="7">
        <v>605302</v>
      </c>
      <c r="Q1258" s="7">
        <v>787512</v>
      </c>
      <c r="R1258" s="8">
        <f>(Таблица2[[#This Row],[Кредитный рейтинг]]-MIN(F:F))/(MAX(F:F)-MIN(F:F))</f>
        <v>0.4303030303030303</v>
      </c>
      <c r="S1258">
        <f>(Таблица2[[#This Row],[Срок кредитной истории (лет)]]-MIN(L:L))/(MAX(L:L)-MIN(L:L))</f>
        <v>0.26096491228070173</v>
      </c>
      <c r="T1258" s="8">
        <f>(Таблица2[[#This Row],[Срок с последнего нарушения кредитного договора (мес.)]]-MIN(M:M))/(MAX(M:M)-MIN(M:M))</f>
        <v>0.75609756097560976</v>
      </c>
      <c r="U1258">
        <f>(Таблица2[[#This Row],[Количество кредитных карт]]-MIN(N:N))/(MAX(N:N)-MIN(N:N))</f>
        <v>0.17073170731707318</v>
      </c>
      <c r="V1258" s="37">
        <f>(Таблица2[[#This Row],[Число нарушений кредитных договоров]]-MIN(O:O))/(MAX(O:O)-MIN(O:O))</f>
        <v>0</v>
      </c>
      <c r="W1258" s="37">
        <f>((Таблица2[[#This Row],[Размер кредита]]-AVERAGE(D:D)))/STDEV(D:D)</f>
        <v>1.2950221687568095</v>
      </c>
      <c r="X1258" s="37">
        <f>((Таблица2[[#This Row],[Годовой доход]]-AVERAGE(G:G)))/STDEV(G:G)</f>
        <v>1.0001272436481854</v>
      </c>
      <c r="Y1258" s="38">
        <f>(Таблица2[[#This Row],[Годовой доход]]-AVERAGE(G:G))/STDEV(G:G)</f>
        <v>1.0001272436481854</v>
      </c>
      <c r="Z1258" s="38">
        <f>(Таблица2[[#This Row],[Текущий баланс кредитов]]-AVERAGE(P:P))/STDEV(P:P)</f>
        <v>1.1326734119823596</v>
      </c>
      <c r="AA1258" s="38">
        <f>(Таблица2[[#This Row],[Максимальный выданный кредит]]-AVERAGE(Q:Q))/STDEV(Q:Q)</f>
        <v>1.9950355217029675E-2</v>
      </c>
    </row>
    <row r="1259" spans="1:27" x14ac:dyDescent="0.2">
      <c r="A1259" s="7">
        <v>1858</v>
      </c>
      <c r="B1259" s="7" t="s">
        <v>1582</v>
      </c>
      <c r="C1259" s="7" t="s">
        <v>16</v>
      </c>
      <c r="D1259" s="18">
        <v>234102</v>
      </c>
      <c r="E1259" s="7" t="s">
        <v>17</v>
      </c>
      <c r="F1259" s="7">
        <v>728</v>
      </c>
      <c r="G1259" s="19">
        <v>1141710</v>
      </c>
      <c r="H1259" s="7" t="s">
        <v>22</v>
      </c>
      <c r="I1259" s="7" t="s">
        <v>32</v>
      </c>
      <c r="J1259" s="7" t="s">
        <v>23</v>
      </c>
      <c r="K1259" s="20">
        <v>5423.17</v>
      </c>
      <c r="L1259">
        <v>17</v>
      </c>
      <c r="M1259" s="7"/>
      <c r="N1259" s="7">
        <v>6</v>
      </c>
      <c r="O1259" s="7">
        <v>0</v>
      </c>
      <c r="P1259" s="7">
        <v>124146</v>
      </c>
      <c r="Q1259" s="7">
        <v>151932</v>
      </c>
      <c r="R1259" s="8">
        <f>(Таблица2[[#This Row],[Кредитный рейтинг]]-MIN(F:F))/(MAX(F:F)-MIN(F:F))</f>
        <v>0.8606060606060606</v>
      </c>
      <c r="S1259">
        <f>(Таблица2[[#This Row],[Срок кредитной истории (лет)]]-MIN(L:L))/(MAX(L:L)-MIN(L:L))</f>
        <v>0.27412280701754382</v>
      </c>
      <c r="T1259" s="8">
        <f>(Таблица2[[#This Row],[Срок с последнего нарушения кредитного договора (мес.)]]-MIN(M:M))/(MAX(M:M)-MIN(M:M))</f>
        <v>0</v>
      </c>
      <c r="U1259">
        <f>(Таблица2[[#This Row],[Количество кредитных карт]]-MIN(N:N))/(MAX(N:N)-MIN(N:N))</f>
        <v>9.7560975609756101E-2</v>
      </c>
      <c r="V1259" s="37">
        <f>(Таблица2[[#This Row],[Число нарушений кредитных договоров]]-MIN(O:O))/(MAX(O:O)-MIN(O:O))</f>
        <v>0</v>
      </c>
      <c r="W1259" s="37">
        <f>((Таблица2[[#This Row],[Размер кредита]]-AVERAGE(D:D)))/STDEV(D:D)</f>
        <v>-0.41009750401932105</v>
      </c>
      <c r="X1259" s="37">
        <f>((Таблица2[[#This Row],[Годовой доход]]-AVERAGE(G:G)))/STDEV(G:G)</f>
        <v>-0.25629063954562054</v>
      </c>
      <c r="Y1259" s="38">
        <f>(Таблица2[[#This Row],[Годовой доход]]-AVERAGE(G:G))/STDEV(G:G)</f>
        <v>-0.25629063954562054</v>
      </c>
      <c r="Z1259" s="38">
        <f>(Таблица2[[#This Row],[Текущий баланс кредитов]]-AVERAGE(P:P))/STDEV(P:P)</f>
        <v>-0.50400153108889978</v>
      </c>
      <c r="AA1259" s="38">
        <f>(Таблица2[[#This Row],[Максимальный выданный кредит]]-AVERAGE(Q:Q))/STDEV(Q:Q)</f>
        <v>-0.13888395244730181</v>
      </c>
    </row>
    <row r="1260" spans="1:27" x14ac:dyDescent="0.2">
      <c r="A1260" s="7">
        <v>1859</v>
      </c>
      <c r="B1260" s="7" t="s">
        <v>1583</v>
      </c>
      <c r="C1260" s="7" t="s">
        <v>16</v>
      </c>
      <c r="D1260" s="18">
        <v>163548</v>
      </c>
      <c r="E1260" s="7" t="s">
        <v>17</v>
      </c>
      <c r="F1260" s="7">
        <v>739</v>
      </c>
      <c r="G1260" s="19">
        <v>405859</v>
      </c>
      <c r="H1260" s="7" t="s">
        <v>22</v>
      </c>
      <c r="I1260" s="7" t="s">
        <v>32</v>
      </c>
      <c r="J1260" s="7" t="s">
        <v>23</v>
      </c>
      <c r="K1260" s="20">
        <v>4160.05</v>
      </c>
      <c r="L1260">
        <v>12.4</v>
      </c>
      <c r="M1260" s="7">
        <v>66</v>
      </c>
      <c r="N1260" s="7">
        <v>11</v>
      </c>
      <c r="O1260" s="7">
        <v>1</v>
      </c>
      <c r="P1260" s="7">
        <v>63460</v>
      </c>
      <c r="Q1260" s="7">
        <v>247390</v>
      </c>
      <c r="R1260" s="8">
        <f>(Таблица2[[#This Row],[Кредитный рейтинг]]-MIN(F:F))/(MAX(F:F)-MIN(F:F))</f>
        <v>0.92727272727272725</v>
      </c>
      <c r="S1260">
        <f>(Таблица2[[#This Row],[Срок кредитной истории (лет)]]-MIN(L:L))/(MAX(L:L)-MIN(L:L))</f>
        <v>0.17324561403508773</v>
      </c>
      <c r="T1260" s="8">
        <f>(Таблица2[[#This Row],[Срок с последнего нарушения кредитного договора (мес.)]]-MIN(M:M))/(MAX(M:M)-MIN(M:M))</f>
        <v>0.80487804878048785</v>
      </c>
      <c r="U1260">
        <f>(Таблица2[[#This Row],[Количество кредитных карт]]-MIN(N:N))/(MAX(N:N)-MIN(N:N))</f>
        <v>0.21951219512195122</v>
      </c>
      <c r="V1260" s="37">
        <f>(Таблица2[[#This Row],[Число нарушений кредитных договоров]]-MIN(O:O))/(MAX(O:O)-MIN(O:O))</f>
        <v>0.14285714285714285</v>
      </c>
      <c r="W1260" s="37">
        <f>((Таблица2[[#This Row],[Размер кредита]]-AVERAGE(D:D)))/STDEV(D:D)</f>
        <v>-0.78724894829775749</v>
      </c>
      <c r="X1260" s="37">
        <f>((Таблица2[[#This Row],[Годовой доход]]-AVERAGE(G:G)))/STDEV(G:G)</f>
        <v>-1.1483454939529849</v>
      </c>
      <c r="Y1260" s="38">
        <f>(Таблица2[[#This Row],[Годовой доход]]-AVERAGE(G:G))/STDEV(G:G)</f>
        <v>-1.1483454939529849</v>
      </c>
      <c r="Z1260" s="38">
        <f>(Таблица2[[#This Row],[Текущий баланс кредитов]]-AVERAGE(P:P))/STDEV(P:P)</f>
        <v>-0.71042783689246958</v>
      </c>
      <c r="AA1260" s="38">
        <f>(Таблица2[[#This Row],[Максимальный выданный кредит]]-AVERAGE(Q:Q))/STDEV(Q:Q)</f>
        <v>-0.11502856785209468</v>
      </c>
    </row>
    <row r="1261" spans="1:27" x14ac:dyDescent="0.2">
      <c r="A1261" s="8">
        <v>1861</v>
      </c>
      <c r="B1261" s="8" t="s">
        <v>1584</v>
      </c>
      <c r="C1261" s="8" t="s">
        <v>16</v>
      </c>
      <c r="D1261" s="21">
        <v>219648</v>
      </c>
      <c r="E1261" s="8" t="s">
        <v>28</v>
      </c>
      <c r="F1261" s="8">
        <v>681</v>
      </c>
      <c r="G1261" s="22">
        <v>777822</v>
      </c>
      <c r="H1261" s="8" t="s">
        <v>29</v>
      </c>
      <c r="I1261" s="8" t="s">
        <v>32</v>
      </c>
      <c r="J1261" s="8" t="s">
        <v>23</v>
      </c>
      <c r="K1261" s="23">
        <v>8232.1299999999992</v>
      </c>
      <c r="L1261">
        <v>14</v>
      </c>
      <c r="M1261" s="8"/>
      <c r="N1261" s="8">
        <v>5</v>
      </c>
      <c r="O1261" s="8">
        <v>0</v>
      </c>
      <c r="P1261" s="8">
        <v>43833</v>
      </c>
      <c r="Q1261" s="8">
        <v>131846</v>
      </c>
      <c r="R1261" s="8">
        <f>(Таблица2[[#This Row],[Кредитный рейтинг]]-MIN(F:F))/(MAX(F:F)-MIN(F:F))</f>
        <v>0.5757575757575758</v>
      </c>
      <c r="S1261">
        <f>(Таблица2[[#This Row],[Срок кредитной истории (лет)]]-MIN(L:L))/(MAX(L:L)-MIN(L:L))</f>
        <v>0.20833333333333331</v>
      </c>
      <c r="T1261" s="8">
        <f>(Таблица2[[#This Row],[Срок с последнего нарушения кредитного договора (мес.)]]-MIN(M:M))/(MAX(M:M)-MIN(M:M))</f>
        <v>0</v>
      </c>
      <c r="U1261">
        <f>(Таблица2[[#This Row],[Количество кредитных карт]]-MIN(N:N))/(MAX(N:N)-MIN(N:N))</f>
        <v>7.3170731707317069E-2</v>
      </c>
      <c r="V1261" s="37">
        <f>(Таблица2[[#This Row],[Число нарушений кредитных договоров]]-MIN(O:O))/(MAX(O:O)-MIN(O:O))</f>
        <v>0</v>
      </c>
      <c r="W1261" s="37">
        <f>((Таблица2[[#This Row],[Размер кредита]]-AVERAGE(D:D)))/STDEV(D:D)</f>
        <v>-0.4873623929781401</v>
      </c>
      <c r="X1261" s="37">
        <f>((Таблица2[[#This Row],[Годовой доход]]-AVERAGE(G:G)))/STDEV(G:G)</f>
        <v>-0.69742350049245216</v>
      </c>
      <c r="Y1261" s="38">
        <f>(Таблица2[[#This Row],[Годовой доход]]-AVERAGE(G:G))/STDEV(G:G)</f>
        <v>-0.69742350049245216</v>
      </c>
      <c r="Z1261" s="38">
        <f>(Таблица2[[#This Row],[Текущий баланс кредитов]]-AVERAGE(P:P))/STDEV(P:P)</f>
        <v>-0.7771900078051458</v>
      </c>
      <c r="AA1261" s="38">
        <f>(Таблица2[[#This Row],[Максимальный выданный кредит]]-AVERAGE(Q:Q))/STDEV(Q:Q)</f>
        <v>-0.14390353440983331</v>
      </c>
    </row>
    <row r="1262" spans="1:27" x14ac:dyDescent="0.2">
      <c r="A1262" s="8">
        <v>1863</v>
      </c>
      <c r="B1262" s="8" t="s">
        <v>1585</v>
      </c>
      <c r="C1262" s="8" t="s">
        <v>16</v>
      </c>
      <c r="D1262" s="21">
        <v>262284</v>
      </c>
      <c r="E1262" s="8" t="s">
        <v>17</v>
      </c>
      <c r="F1262" s="8">
        <v>738</v>
      </c>
      <c r="G1262" s="22">
        <v>1653589</v>
      </c>
      <c r="H1262" s="8" t="s">
        <v>79</v>
      </c>
      <c r="I1262" s="8" t="s">
        <v>32</v>
      </c>
      <c r="J1262" s="8" t="s">
        <v>78</v>
      </c>
      <c r="K1262" s="23">
        <v>19705.09</v>
      </c>
      <c r="L1262">
        <v>9.3000000000000007</v>
      </c>
      <c r="M1262" s="8"/>
      <c r="N1262" s="8">
        <v>10</v>
      </c>
      <c r="O1262" s="8">
        <v>0</v>
      </c>
      <c r="P1262" s="8">
        <v>389804</v>
      </c>
      <c r="Q1262" s="8">
        <v>732710</v>
      </c>
      <c r="R1262" s="8">
        <f>(Таблица2[[#This Row],[Кредитный рейтинг]]-MIN(F:F))/(MAX(F:F)-MIN(F:F))</f>
        <v>0.92121212121212126</v>
      </c>
      <c r="S1262">
        <f>(Таблица2[[#This Row],[Срок кредитной истории (лет)]]-MIN(L:L))/(MAX(L:L)-MIN(L:L))</f>
        <v>0.10526315789473685</v>
      </c>
      <c r="T1262" s="8">
        <f>(Таблица2[[#This Row],[Срок с последнего нарушения кредитного договора (мес.)]]-MIN(M:M))/(MAX(M:M)-MIN(M:M))</f>
        <v>0</v>
      </c>
      <c r="U1262">
        <f>(Таблица2[[#This Row],[Количество кредитных карт]]-MIN(N:N))/(MAX(N:N)-MIN(N:N))</f>
        <v>0.1951219512195122</v>
      </c>
      <c r="V1262" s="37">
        <f>(Таблица2[[#This Row],[Число нарушений кредитных договоров]]-MIN(O:O))/(MAX(O:O)-MIN(O:O))</f>
        <v>0</v>
      </c>
      <c r="W1262" s="37">
        <f>((Таблица2[[#This Row],[Размер кредита]]-AVERAGE(D:D)))/STDEV(D:D)</f>
        <v>-0.25944861093523086</v>
      </c>
      <c r="X1262" s="37">
        <f>((Таблица2[[#This Row],[Годовой доход]]-AVERAGE(G:G)))/STDEV(G:G)</f>
        <v>0.36424822881113544</v>
      </c>
      <c r="Y1262" s="38">
        <f>(Таблица2[[#This Row],[Годовой доход]]-AVERAGE(G:G))/STDEV(G:G)</f>
        <v>0.36424822881113544</v>
      </c>
      <c r="Z1262" s="38">
        <f>(Таблица2[[#This Row],[Текущий баланс кредитов]]-AVERAGE(P:P))/STDEV(P:P)</f>
        <v>0.39964674935740996</v>
      </c>
      <c r="AA1262" s="38">
        <f>(Таблица2[[#This Row],[Максимальный выданный кредит]]-AVERAGE(Q:Q))/STDEV(Q:Q)</f>
        <v>6.2550883291151793E-3</v>
      </c>
    </row>
    <row r="1263" spans="1:27" x14ac:dyDescent="0.2">
      <c r="A1263" s="8">
        <v>1864</v>
      </c>
      <c r="B1263" s="8" t="s">
        <v>1586</v>
      </c>
      <c r="C1263" s="8" t="s">
        <v>16</v>
      </c>
      <c r="D1263" s="21">
        <v>66770</v>
      </c>
      <c r="E1263" s="8" t="s">
        <v>17</v>
      </c>
      <c r="F1263" s="8">
        <v>733</v>
      </c>
      <c r="G1263" s="22">
        <v>358701</v>
      </c>
      <c r="H1263" s="8"/>
      <c r="I1263" s="8" t="s">
        <v>32</v>
      </c>
      <c r="J1263" s="8" t="s">
        <v>23</v>
      </c>
      <c r="K1263" s="23">
        <v>4573.49</v>
      </c>
      <c r="L1263">
        <v>19.399999999999999</v>
      </c>
      <c r="M1263" s="8"/>
      <c r="N1263" s="8">
        <v>8</v>
      </c>
      <c r="O1263" s="8">
        <v>0</v>
      </c>
      <c r="P1263" s="8">
        <v>121410</v>
      </c>
      <c r="Q1263" s="8">
        <v>182336</v>
      </c>
      <c r="R1263" s="8">
        <f>(Таблица2[[#This Row],[Кредитный рейтинг]]-MIN(F:F))/(MAX(F:F)-MIN(F:F))</f>
        <v>0.89090909090909087</v>
      </c>
      <c r="S1263">
        <f>(Таблица2[[#This Row],[Срок кредитной истории (лет)]]-MIN(L:L))/(MAX(L:L)-MIN(L:L))</f>
        <v>0.32675438596491224</v>
      </c>
      <c r="T1263" s="8">
        <f>(Таблица2[[#This Row],[Срок с последнего нарушения кредитного договора (мес.)]]-MIN(M:M))/(MAX(M:M)-MIN(M:M))</f>
        <v>0</v>
      </c>
      <c r="U1263">
        <f>(Таблица2[[#This Row],[Количество кредитных карт]]-MIN(N:N))/(MAX(N:N)-MIN(N:N))</f>
        <v>0.14634146341463414</v>
      </c>
      <c r="V1263" s="37">
        <f>(Таблица2[[#This Row],[Число нарушений кредитных договоров]]-MIN(O:O))/(MAX(O:O)-MIN(O:O))</f>
        <v>0</v>
      </c>
      <c r="W1263" s="37">
        <f>((Таблица2[[#This Row],[Размер кредита]]-AVERAGE(D:D)))/STDEV(D:D)</f>
        <v>-1.304582656866776</v>
      </c>
      <c r="X1263" s="37">
        <f>((Таблица2[[#This Row],[Годовой доход]]-AVERAGE(G:G)))/STDEV(G:G)</f>
        <v>-1.2055140278329992</v>
      </c>
      <c r="Y1263" s="38">
        <f>(Таблица2[[#This Row],[Годовой доход]]-AVERAGE(G:G))/STDEV(G:G)</f>
        <v>-1.2055140278329992</v>
      </c>
      <c r="Z1263" s="38">
        <f>(Таблица2[[#This Row],[Текущий баланс кредитов]]-AVERAGE(P:P))/STDEV(P:P)</f>
        <v>-0.5133081647882467</v>
      </c>
      <c r="AA1263" s="38">
        <f>(Таблица2[[#This Row],[Максимальный выданный кредит]]-AVERAGE(Q:Q))/STDEV(Q:Q)</f>
        <v>-0.13128585576360136</v>
      </c>
    </row>
    <row r="1264" spans="1:27" x14ac:dyDescent="0.2">
      <c r="A1264" s="8">
        <v>1865</v>
      </c>
      <c r="B1264" s="8" t="s">
        <v>1587</v>
      </c>
      <c r="C1264" s="8" t="s">
        <v>16</v>
      </c>
      <c r="D1264" s="21">
        <v>328944</v>
      </c>
      <c r="E1264" s="8" t="s">
        <v>17</v>
      </c>
      <c r="F1264" s="8">
        <v>663</v>
      </c>
      <c r="G1264" s="22">
        <v>1231048</v>
      </c>
      <c r="H1264" s="8" t="s">
        <v>37</v>
      </c>
      <c r="I1264" s="8" t="s">
        <v>32</v>
      </c>
      <c r="J1264" s="8" t="s">
        <v>23</v>
      </c>
      <c r="K1264" s="23">
        <v>25954.57</v>
      </c>
      <c r="L1264">
        <v>22.5</v>
      </c>
      <c r="M1264" s="8">
        <v>27</v>
      </c>
      <c r="N1264" s="8">
        <v>17</v>
      </c>
      <c r="O1264" s="8">
        <v>0</v>
      </c>
      <c r="P1264" s="8">
        <v>205523</v>
      </c>
      <c r="Q1264" s="8">
        <v>401302</v>
      </c>
      <c r="R1264" s="8">
        <f>(Таблица2[[#This Row],[Кредитный рейтинг]]-MIN(F:F))/(MAX(F:F)-MIN(F:F))</f>
        <v>0.46666666666666667</v>
      </c>
      <c r="S1264">
        <f>(Таблица2[[#This Row],[Срок кредитной истории (лет)]]-MIN(L:L))/(MAX(L:L)-MIN(L:L))</f>
        <v>0.39473684210526316</v>
      </c>
      <c r="T1264" s="8">
        <f>(Таблица2[[#This Row],[Срок с последнего нарушения кредитного договора (мес.)]]-MIN(M:M))/(MAX(M:M)-MIN(M:M))</f>
        <v>0.32926829268292684</v>
      </c>
      <c r="U1264">
        <f>(Таблица2[[#This Row],[Количество кредитных карт]]-MIN(N:N))/(MAX(N:N)-MIN(N:N))</f>
        <v>0.36585365853658536</v>
      </c>
      <c r="V1264" s="37">
        <f>(Таблица2[[#This Row],[Число нарушений кредитных договоров]]-MIN(O:O))/(MAX(O:O)-MIN(O:O))</f>
        <v>0</v>
      </c>
      <c r="W1264" s="37">
        <f>((Таблица2[[#This Row],[Размер кредита]]-AVERAGE(D:D)))/STDEV(D:D)</f>
        <v>9.6887178326902787E-2</v>
      </c>
      <c r="X1264" s="37">
        <f>((Таблица2[[#This Row],[Годовой доход]]-AVERAGE(G:G)))/STDEV(G:G)</f>
        <v>-0.14798828406462627</v>
      </c>
      <c r="Y1264" s="38">
        <f>(Таблица2[[#This Row],[Годовой доход]]-AVERAGE(G:G))/STDEV(G:G)</f>
        <v>-0.14798828406462627</v>
      </c>
      <c r="Z1264" s="38">
        <f>(Таблица2[[#This Row],[Текущий баланс кредитов]]-AVERAGE(P:P))/STDEV(P:P)</f>
        <v>-0.22719380793401889</v>
      </c>
      <c r="AA1264" s="38">
        <f>(Таблица2[[#This Row],[Максимальный выданный кредит]]-AVERAGE(Q:Q))/STDEV(Q:Q)</f>
        <v>-7.6565265103058222E-2</v>
      </c>
    </row>
    <row r="1265" spans="1:27" x14ac:dyDescent="0.2">
      <c r="A1265" s="7">
        <v>1866</v>
      </c>
      <c r="B1265" s="7" t="s">
        <v>1588</v>
      </c>
      <c r="C1265" s="7" t="s">
        <v>16</v>
      </c>
      <c r="D1265" s="18">
        <v>288508</v>
      </c>
      <c r="E1265" s="7" t="s">
        <v>17</v>
      </c>
      <c r="F1265" s="7">
        <v>661</v>
      </c>
      <c r="G1265" s="19">
        <v>808583</v>
      </c>
      <c r="H1265" s="7" t="s">
        <v>55</v>
      </c>
      <c r="I1265" s="7" t="s">
        <v>19</v>
      </c>
      <c r="J1265" s="7" t="s">
        <v>23</v>
      </c>
      <c r="K1265" s="20">
        <v>3591.38</v>
      </c>
      <c r="L1265">
        <v>11.4</v>
      </c>
      <c r="M1265" s="7">
        <v>1</v>
      </c>
      <c r="N1265" s="7">
        <v>4</v>
      </c>
      <c r="O1265" s="7">
        <v>0</v>
      </c>
      <c r="P1265" s="7">
        <v>102714</v>
      </c>
      <c r="Q1265" s="7">
        <v>172106</v>
      </c>
      <c r="R1265" s="8">
        <f>(Таблица2[[#This Row],[Кредитный рейтинг]]-MIN(F:F))/(MAX(F:F)-MIN(F:F))</f>
        <v>0.45454545454545453</v>
      </c>
      <c r="S1265">
        <f>(Таблица2[[#This Row],[Срок кредитной истории (лет)]]-MIN(L:L))/(MAX(L:L)-MIN(L:L))</f>
        <v>0.15131578947368421</v>
      </c>
      <c r="T1265" s="8">
        <f>(Таблица2[[#This Row],[Срок с последнего нарушения кредитного договора (мес.)]]-MIN(M:M))/(MAX(M:M)-MIN(M:M))</f>
        <v>1.2195121951219513E-2</v>
      </c>
      <c r="U1265">
        <f>(Таблица2[[#This Row],[Количество кредитных карт]]-MIN(N:N))/(MAX(N:N)-MIN(N:N))</f>
        <v>4.878048780487805E-2</v>
      </c>
      <c r="V1265" s="37">
        <f>(Таблица2[[#This Row],[Число нарушений кредитных договоров]]-MIN(O:O))/(MAX(O:O)-MIN(O:O))</f>
        <v>0</v>
      </c>
      <c r="W1265" s="37">
        <f>((Таблица2[[#This Row],[Размер кредита]]-AVERAGE(D:D)))/STDEV(D:D)</f>
        <v>-0.11926634664464891</v>
      </c>
      <c r="X1265" s="37">
        <f>((Таблица2[[#This Row],[Годовой доход]]-AVERAGE(G:G)))/STDEV(G:G)</f>
        <v>-0.66013266392849435</v>
      </c>
      <c r="Y1265" s="38">
        <f>(Таблица2[[#This Row],[Годовой доход]]-AVERAGE(G:G))/STDEV(G:G)</f>
        <v>-0.66013266392849435</v>
      </c>
      <c r="Z1265" s="38">
        <f>(Таблица2[[#This Row],[Текущий баланс кредитов]]-AVERAGE(P:P))/STDEV(P:P)</f>
        <v>-0.57690349506711724</v>
      </c>
      <c r="AA1265" s="38">
        <f>(Таблица2[[#This Row],[Максимальный выданный кредит]]-AVERAGE(Q:Q))/STDEV(Q:Q)</f>
        <v>-0.1338423788880013</v>
      </c>
    </row>
    <row r="1266" spans="1:27" x14ac:dyDescent="0.2">
      <c r="A1266" s="7">
        <v>1867</v>
      </c>
      <c r="B1266" s="7" t="s">
        <v>1589</v>
      </c>
      <c r="C1266" s="7" t="s">
        <v>34</v>
      </c>
      <c r="D1266" s="18">
        <v>173492</v>
      </c>
      <c r="E1266" s="7" t="s">
        <v>17</v>
      </c>
      <c r="F1266" s="7">
        <v>728</v>
      </c>
      <c r="G1266" s="19">
        <v>561906</v>
      </c>
      <c r="H1266" s="7" t="s">
        <v>29</v>
      </c>
      <c r="I1266" s="7" t="s">
        <v>32</v>
      </c>
      <c r="J1266" s="7" t="s">
        <v>23</v>
      </c>
      <c r="K1266" s="20">
        <v>7258</v>
      </c>
      <c r="L1266">
        <v>23.6</v>
      </c>
      <c r="M1266" s="7"/>
      <c r="N1266" s="7">
        <v>5</v>
      </c>
      <c r="O1266" s="7">
        <v>0</v>
      </c>
      <c r="P1266" s="7">
        <v>229178</v>
      </c>
      <c r="Q1266" s="7">
        <v>305008</v>
      </c>
      <c r="R1266" s="8">
        <f>(Таблица2[[#This Row],[Кредитный рейтинг]]-MIN(F:F))/(MAX(F:F)-MIN(F:F))</f>
        <v>0.8606060606060606</v>
      </c>
      <c r="S1266">
        <f>(Таблица2[[#This Row],[Срок кредитной истории (лет)]]-MIN(L:L))/(MAX(L:L)-MIN(L:L))</f>
        <v>0.41885964912280704</v>
      </c>
      <c r="T1266" s="8">
        <f>(Таблица2[[#This Row],[Срок с последнего нарушения кредитного договора (мес.)]]-MIN(M:M))/(MAX(M:M)-MIN(M:M))</f>
        <v>0</v>
      </c>
      <c r="U1266">
        <f>(Таблица2[[#This Row],[Количество кредитных карт]]-MIN(N:N))/(MAX(N:N)-MIN(N:N))</f>
        <v>7.3170731707317069E-2</v>
      </c>
      <c r="V1266" s="37">
        <f>(Таблица2[[#This Row],[Число нарушений кредитных договоров]]-MIN(O:O))/(MAX(O:O)-MIN(O:O))</f>
        <v>0</v>
      </c>
      <c r="W1266" s="37">
        <f>((Таблица2[[#This Row],[Размер кредита]]-AVERAGE(D:D)))/STDEV(D:D)</f>
        <v>-0.73409258633522145</v>
      </c>
      <c r="X1266" s="37">
        <f>((Таблица2[[#This Row],[Годовой доход]]-AVERAGE(G:G)))/STDEV(G:G)</f>
        <v>-0.95917338728233281</v>
      </c>
      <c r="Y1266" s="38">
        <f>(Таблица2[[#This Row],[Годовой доход]]-AVERAGE(G:G))/STDEV(G:G)</f>
        <v>-0.95917338728233281</v>
      </c>
      <c r="Z1266" s="38">
        <f>(Таблица2[[#This Row],[Текущий баланс кредитов]]-AVERAGE(P:P))/STDEV(P:P)</f>
        <v>-0.146730204075082</v>
      </c>
      <c r="AA1266" s="38">
        <f>(Таблица2[[#This Row],[Максимальный выданный кредит]]-AVERAGE(Q:Q))/STDEV(Q:Q)</f>
        <v>-0.10062956986757117</v>
      </c>
    </row>
    <row r="1267" spans="1:27" x14ac:dyDescent="0.2">
      <c r="A1267" s="7">
        <v>1868</v>
      </c>
      <c r="B1267" s="7" t="s">
        <v>1590</v>
      </c>
      <c r="C1267" s="7" t="s">
        <v>34</v>
      </c>
      <c r="D1267" s="18">
        <v>131384</v>
      </c>
      <c r="E1267" s="7" t="s">
        <v>17</v>
      </c>
      <c r="F1267" s="7">
        <v>739</v>
      </c>
      <c r="G1267" s="19">
        <v>945630</v>
      </c>
      <c r="H1267" s="7" t="s">
        <v>74</v>
      </c>
      <c r="I1267" s="7" t="s">
        <v>32</v>
      </c>
      <c r="J1267" s="7" t="s">
        <v>23</v>
      </c>
      <c r="K1267" s="20">
        <v>23483.24</v>
      </c>
      <c r="L1267">
        <v>18.3</v>
      </c>
      <c r="M1267" s="7"/>
      <c r="N1267" s="7">
        <v>9</v>
      </c>
      <c r="O1267" s="7">
        <v>0</v>
      </c>
      <c r="P1267" s="7">
        <v>157662</v>
      </c>
      <c r="Q1267" s="7">
        <v>310992</v>
      </c>
      <c r="R1267" s="8">
        <f>(Таблица2[[#This Row],[Кредитный рейтинг]]-MIN(F:F))/(MAX(F:F)-MIN(F:F))</f>
        <v>0.92727272727272725</v>
      </c>
      <c r="S1267">
        <f>(Таблица2[[#This Row],[Срок кредитной истории (лет)]]-MIN(L:L))/(MAX(L:L)-MIN(L:L))</f>
        <v>0.30263157894736842</v>
      </c>
      <c r="T1267" s="8">
        <f>(Таблица2[[#This Row],[Срок с последнего нарушения кредитного договора (мес.)]]-MIN(M:M))/(MAX(M:M)-MIN(M:M))</f>
        <v>0</v>
      </c>
      <c r="U1267">
        <f>(Таблица2[[#This Row],[Количество кредитных карт]]-MIN(N:N))/(MAX(N:N)-MIN(N:N))</f>
        <v>0.17073170731707318</v>
      </c>
      <c r="V1267" s="37">
        <f>(Таблица2[[#This Row],[Число нарушений кредитных договоров]]-MIN(O:O))/(MAX(O:O)-MIN(O:O))</f>
        <v>0</v>
      </c>
      <c r="W1267" s="37">
        <f>((Таблица2[[#This Row],[Размер кредита]]-AVERAGE(D:D)))/STDEV(D:D)</f>
        <v>-0.95918390668100484</v>
      </c>
      <c r="X1267" s="37">
        <f>((Таблица2[[#This Row],[Годовой доход]]-AVERAGE(G:G)))/STDEV(G:G)</f>
        <v>-0.4939938102312566</v>
      </c>
      <c r="Y1267" s="38">
        <f>(Таблица2[[#This Row],[Годовой доход]]-AVERAGE(G:G))/STDEV(G:G)</f>
        <v>-0.4939938102312566</v>
      </c>
      <c r="Z1267" s="38">
        <f>(Таблица2[[#This Row],[Текущий баланс кредитов]]-AVERAGE(P:P))/STDEV(P:P)</f>
        <v>-0.38999526827190001</v>
      </c>
      <c r="AA1267" s="38">
        <f>(Таблица2[[#This Row],[Максимальный выданный кредит]]-AVERAGE(Q:Q))/STDEV(Q:Q)</f>
        <v>-9.9134141287277017E-2</v>
      </c>
    </row>
    <row r="1268" spans="1:27" x14ac:dyDescent="0.2">
      <c r="A1268" s="8">
        <v>1869</v>
      </c>
      <c r="B1268" s="8" t="s">
        <v>1591</v>
      </c>
      <c r="C1268" s="8" t="s">
        <v>16</v>
      </c>
      <c r="D1268" s="21">
        <v>649374</v>
      </c>
      <c r="E1268" s="8" t="s">
        <v>17</v>
      </c>
      <c r="F1268" s="8">
        <v>675</v>
      </c>
      <c r="G1268" s="22">
        <v>1682469</v>
      </c>
      <c r="H1268" s="8" t="s">
        <v>29</v>
      </c>
      <c r="I1268" s="8" t="s">
        <v>32</v>
      </c>
      <c r="J1268" s="8" t="s">
        <v>23</v>
      </c>
      <c r="K1268" s="23">
        <v>33088.5</v>
      </c>
      <c r="L1268">
        <v>18</v>
      </c>
      <c r="M1268" s="8">
        <v>40</v>
      </c>
      <c r="N1268" s="8">
        <v>20</v>
      </c>
      <c r="O1268" s="8">
        <v>0</v>
      </c>
      <c r="P1268" s="8">
        <v>261098</v>
      </c>
      <c r="Q1268" s="8">
        <v>439428</v>
      </c>
      <c r="R1268" s="8">
        <f>(Таблица2[[#This Row],[Кредитный рейтинг]]-MIN(F:F))/(MAX(F:F)-MIN(F:F))</f>
        <v>0.53939393939393943</v>
      </c>
      <c r="S1268">
        <f>(Таблица2[[#This Row],[Срок кредитной истории (лет)]]-MIN(L:L))/(MAX(L:L)-MIN(L:L))</f>
        <v>0.29605263157894735</v>
      </c>
      <c r="T1268" s="8">
        <f>(Таблица2[[#This Row],[Срок с последнего нарушения кредитного договора (мес.)]]-MIN(M:M))/(MAX(M:M)-MIN(M:M))</f>
        <v>0.48780487804878048</v>
      </c>
      <c r="U1268">
        <f>(Таблица2[[#This Row],[Количество кредитных карт]]-MIN(N:N))/(MAX(N:N)-MIN(N:N))</f>
        <v>0.43902439024390244</v>
      </c>
      <c r="V1268" s="37">
        <f>(Таблица2[[#This Row],[Число нарушений кредитных договоров]]-MIN(O:O))/(MAX(O:O)-MIN(O:O))</f>
        <v>0</v>
      </c>
      <c r="W1268" s="37">
        <f>((Таблица2[[#This Row],[Размер кредита]]-AVERAGE(D:D)))/STDEV(D:D)</f>
        <v>1.8097686207701293</v>
      </c>
      <c r="X1268" s="37">
        <f>((Таблица2[[#This Row],[Годовой доход]]-AVERAGE(G:G)))/STDEV(G:G)</f>
        <v>0.39925877333072524</v>
      </c>
      <c r="Y1268" s="38">
        <f>(Таблица2[[#This Row],[Годовой доход]]-AVERAGE(G:G))/STDEV(G:G)</f>
        <v>0.39925877333072524</v>
      </c>
      <c r="Z1268" s="38">
        <f>(Таблица2[[#This Row],[Текущий баланс кредитов]]-AVERAGE(P:P))/STDEV(P:P)</f>
        <v>-3.8152810916034618E-2</v>
      </c>
      <c r="AA1268" s="38">
        <f>(Таблица2[[#This Row],[Максимальный выданный кредит]]-AVERAGE(Q:Q))/STDEV(Q:Q)</f>
        <v>-6.7037405802875233E-2</v>
      </c>
    </row>
    <row r="1269" spans="1:27" x14ac:dyDescent="0.2">
      <c r="A1269" s="8">
        <v>1870</v>
      </c>
      <c r="B1269" s="8" t="s">
        <v>1592</v>
      </c>
      <c r="C1269" s="8" t="s">
        <v>16</v>
      </c>
      <c r="D1269" s="21">
        <v>772024</v>
      </c>
      <c r="E1269" s="8" t="s">
        <v>17</v>
      </c>
      <c r="F1269" s="8">
        <v>723</v>
      </c>
      <c r="G1269" s="22">
        <v>2908748</v>
      </c>
      <c r="H1269" s="8" t="s">
        <v>74</v>
      </c>
      <c r="I1269" s="8" t="s">
        <v>19</v>
      </c>
      <c r="J1269" s="8" t="s">
        <v>23</v>
      </c>
      <c r="K1269" s="23">
        <v>34662.65</v>
      </c>
      <c r="L1269">
        <v>12</v>
      </c>
      <c r="M1269" s="8"/>
      <c r="N1269" s="8">
        <v>17</v>
      </c>
      <c r="O1269" s="8">
        <v>1</v>
      </c>
      <c r="P1269" s="8">
        <v>572812</v>
      </c>
      <c r="Q1269" s="8">
        <v>741070</v>
      </c>
      <c r="R1269" s="8">
        <f>(Таблица2[[#This Row],[Кредитный рейтинг]]-MIN(F:F))/(MAX(F:F)-MIN(F:F))</f>
        <v>0.83030303030303032</v>
      </c>
      <c r="S1269">
        <f>(Таблица2[[#This Row],[Срок кредитной истории (лет)]]-MIN(L:L))/(MAX(L:L)-MIN(L:L))</f>
        <v>0.1644736842105263</v>
      </c>
      <c r="T1269" s="8">
        <f>(Таблица2[[#This Row],[Срок с последнего нарушения кредитного договора (мес.)]]-MIN(M:M))/(MAX(M:M)-MIN(M:M))</f>
        <v>0</v>
      </c>
      <c r="U1269">
        <f>(Таблица2[[#This Row],[Количество кредитных карт]]-MIN(N:N))/(MAX(N:N)-MIN(N:N))</f>
        <v>0.36585365853658536</v>
      </c>
      <c r="V1269" s="37">
        <f>(Таблица2[[#This Row],[Число нарушений кредитных договоров]]-MIN(O:O))/(MAX(O:O)-MIN(O:O))</f>
        <v>0.14285714285714285</v>
      </c>
      <c r="W1269" s="37">
        <f>((Таблица2[[#This Row],[Размер кредита]]-AVERAGE(D:D)))/STDEV(D:D)</f>
        <v>2.4654029524983128</v>
      </c>
      <c r="X1269" s="37">
        <f>((Таблица2[[#This Row],[Годовой доход]]-AVERAGE(G:G)))/STDEV(G:G)</f>
        <v>1.8858479534878607</v>
      </c>
      <c r="Y1269" s="38">
        <f>(Таблица2[[#This Row],[Годовой доход]]-AVERAGE(G:G))/STDEV(G:G)</f>
        <v>1.8858479534878607</v>
      </c>
      <c r="Z1269" s="38">
        <f>(Таблица2[[#This Row],[Текущий баланс кредитов]]-AVERAGE(P:P))/STDEV(P:P)</f>
        <v>1.022157136802615</v>
      </c>
      <c r="AA1269" s="38">
        <f>(Таблица2[[#This Row],[Максимальный выданный кредит]]-AVERAGE(Q:Q))/STDEV(Q:Q)</f>
        <v>8.3442900221731911E-3</v>
      </c>
    </row>
    <row r="1270" spans="1:27" x14ac:dyDescent="0.2">
      <c r="A1270" s="7">
        <v>1871</v>
      </c>
      <c r="B1270" s="7" t="s">
        <v>1593</v>
      </c>
      <c r="C1270" s="7" t="s">
        <v>34</v>
      </c>
      <c r="D1270" s="18">
        <v>26708</v>
      </c>
      <c r="E1270" s="7" t="s">
        <v>17</v>
      </c>
      <c r="F1270" s="7">
        <v>715</v>
      </c>
      <c r="G1270" s="19">
        <v>192166</v>
      </c>
      <c r="H1270" s="7" t="s">
        <v>42</v>
      </c>
      <c r="I1270" s="7" t="s">
        <v>32</v>
      </c>
      <c r="J1270" s="7" t="s">
        <v>23</v>
      </c>
      <c r="K1270" s="20">
        <v>1326.01</v>
      </c>
      <c r="L1270">
        <v>12.7</v>
      </c>
      <c r="M1270" s="7">
        <v>6</v>
      </c>
      <c r="N1270" s="7">
        <v>4</v>
      </c>
      <c r="O1270" s="7">
        <v>0</v>
      </c>
      <c r="P1270" s="7">
        <v>15409</v>
      </c>
      <c r="Q1270" s="7">
        <v>283250</v>
      </c>
      <c r="R1270" s="8">
        <f>(Таблица2[[#This Row],[Кредитный рейтинг]]-MIN(F:F))/(MAX(F:F)-MIN(F:F))</f>
        <v>0.78181818181818186</v>
      </c>
      <c r="S1270">
        <f>(Таблица2[[#This Row],[Срок кредитной истории (лет)]]-MIN(L:L))/(MAX(L:L)-MIN(L:L))</f>
        <v>0.17982456140350875</v>
      </c>
      <c r="T1270" s="8">
        <f>(Таблица2[[#This Row],[Срок с последнего нарушения кредитного договора (мес.)]]-MIN(M:M))/(MAX(M:M)-MIN(M:M))</f>
        <v>7.3170731707317069E-2</v>
      </c>
      <c r="U1270">
        <f>(Таблица2[[#This Row],[Количество кредитных карт]]-MIN(N:N))/(MAX(N:N)-MIN(N:N))</f>
        <v>4.878048780487805E-2</v>
      </c>
      <c r="V1270" s="37">
        <f>(Таблица2[[#This Row],[Число нарушений кредитных договоров]]-MIN(O:O))/(MAX(O:O)-MIN(O:O))</f>
        <v>0</v>
      </c>
      <c r="W1270" s="37">
        <f>((Таблица2[[#This Row],[Размер кредита]]-AVERAGE(D:D)))/STDEV(D:D)</f>
        <v>-1.5187369381361968</v>
      </c>
      <c r="X1270" s="37">
        <f>((Таблица2[[#This Row],[Годовой доход]]-AVERAGE(G:G)))/STDEV(G:G)</f>
        <v>-1.4074004901449761</v>
      </c>
      <c r="Y1270" s="38">
        <f>(Таблица2[[#This Row],[Годовой доход]]-AVERAGE(G:G))/STDEV(G:G)</f>
        <v>-1.4074004901449761</v>
      </c>
      <c r="Z1270" s="38">
        <f>(Таблица2[[#This Row],[Текущий баланс кредитов]]-AVERAGE(P:P))/STDEV(P:P)</f>
        <v>-0.87387559123724989</v>
      </c>
      <c r="AA1270" s="38">
        <f>(Таблица2[[#This Row],[Максимальный выданный кредит]]-AVERAGE(Q:Q))/STDEV(Q:Q)</f>
        <v>-0.10606699216871426</v>
      </c>
    </row>
    <row r="1271" spans="1:27" x14ac:dyDescent="0.2">
      <c r="A1271" s="8">
        <v>1872</v>
      </c>
      <c r="B1271" s="8" t="s">
        <v>714</v>
      </c>
      <c r="C1271" s="8" t="s">
        <v>16</v>
      </c>
      <c r="D1271" s="21">
        <v>322740</v>
      </c>
      <c r="E1271" s="8" t="s">
        <v>17</v>
      </c>
      <c r="F1271" s="8">
        <v>717</v>
      </c>
      <c r="G1271" s="22">
        <v>1765290</v>
      </c>
      <c r="H1271" s="8" t="s">
        <v>22</v>
      </c>
      <c r="I1271" s="8" t="s">
        <v>19</v>
      </c>
      <c r="J1271" s="8" t="s">
        <v>23</v>
      </c>
      <c r="K1271" s="23">
        <v>43985</v>
      </c>
      <c r="L1271">
        <v>20.7</v>
      </c>
      <c r="M1271" s="8"/>
      <c r="N1271" s="8">
        <v>16</v>
      </c>
      <c r="O1271" s="8">
        <v>1</v>
      </c>
      <c r="P1271" s="8">
        <v>446329</v>
      </c>
      <c r="Q1271" s="8">
        <v>891022</v>
      </c>
      <c r="R1271" s="8">
        <f>(Таблица2[[#This Row],[Кредитный рейтинг]]-MIN(F:F))/(MAX(F:F)-MIN(F:F))</f>
        <v>0.79393939393939394</v>
      </c>
      <c r="S1271">
        <f>(Таблица2[[#This Row],[Срок кредитной истории (лет)]]-MIN(L:L))/(MAX(L:L)-MIN(L:L))</f>
        <v>0.35526315789473684</v>
      </c>
      <c r="T1271" s="8">
        <f>(Таблица2[[#This Row],[Срок с последнего нарушения кредитного договора (мес.)]]-MIN(M:M))/(MAX(M:M)-MIN(M:M))</f>
        <v>0</v>
      </c>
      <c r="U1271">
        <f>(Таблица2[[#This Row],[Количество кредитных карт]]-MIN(N:N))/(MAX(N:N)-MIN(N:N))</f>
        <v>0.34146341463414637</v>
      </c>
      <c r="V1271" s="37">
        <f>(Таблица2[[#This Row],[Число нарушений кредитных договоров]]-MIN(O:O))/(MAX(O:O)-MIN(O:O))</f>
        <v>0.14285714285714285</v>
      </c>
      <c r="W1271" s="37">
        <f>((Таблица2[[#This Row],[Размер кредита]]-AVERAGE(D:D)))/STDEV(D:D)</f>
        <v>6.3723253385674514E-2</v>
      </c>
      <c r="X1271" s="37">
        <f>((Таблица2[[#This Row],[Годовой доход]]-AVERAGE(G:G)))/STDEV(G:G)</f>
        <v>0.49966072304183839</v>
      </c>
      <c r="Y1271" s="38">
        <f>(Таблица2[[#This Row],[Годовой доход]]-AVERAGE(G:G))/STDEV(G:G)</f>
        <v>0.49966072304183839</v>
      </c>
      <c r="Z1271" s="38">
        <f>(Таблица2[[#This Row],[Текущий баланс кредитов]]-AVERAGE(P:P))/STDEV(P:P)</f>
        <v>0.59191921640988965</v>
      </c>
      <c r="AA1271" s="38">
        <f>(Таблица2[[#This Row],[Максимальный выданный кредит]]-AVERAGE(Q:Q))/STDEV(Q:Q)</f>
        <v>4.5817970916603216E-2</v>
      </c>
    </row>
    <row r="1272" spans="1:27" x14ac:dyDescent="0.2">
      <c r="A1272" s="7">
        <v>1873</v>
      </c>
      <c r="B1272" s="7" t="s">
        <v>1594</v>
      </c>
      <c r="C1272" s="7" t="s">
        <v>16</v>
      </c>
      <c r="D1272" s="18">
        <v>223608</v>
      </c>
      <c r="E1272" s="7" t="s">
        <v>17</v>
      </c>
      <c r="F1272" s="7">
        <v>739</v>
      </c>
      <c r="G1272" s="19">
        <v>869022</v>
      </c>
      <c r="H1272" s="7" t="s">
        <v>29</v>
      </c>
      <c r="I1272" s="7" t="s">
        <v>19</v>
      </c>
      <c r="J1272" s="7" t="s">
        <v>23</v>
      </c>
      <c r="K1272" s="20">
        <v>12745.58</v>
      </c>
      <c r="L1272">
        <v>12.4</v>
      </c>
      <c r="M1272" s="7"/>
      <c r="N1272" s="7">
        <v>9</v>
      </c>
      <c r="O1272" s="7">
        <v>0</v>
      </c>
      <c r="P1272" s="7">
        <v>195700</v>
      </c>
      <c r="Q1272" s="7">
        <v>272690</v>
      </c>
      <c r="R1272" s="8">
        <f>(Таблица2[[#This Row],[Кредитный рейтинг]]-MIN(F:F))/(MAX(F:F)-MIN(F:F))</f>
        <v>0.92727272727272725</v>
      </c>
      <c r="S1272">
        <f>(Таблица2[[#This Row],[Срок кредитной истории (лет)]]-MIN(L:L))/(MAX(L:L)-MIN(L:L))</f>
        <v>0.17324561403508773</v>
      </c>
      <c r="T1272" s="8">
        <f>(Таблица2[[#This Row],[Срок с последнего нарушения кредитного договора (мес.)]]-MIN(M:M))/(MAX(M:M)-MIN(M:M))</f>
        <v>0</v>
      </c>
      <c r="U1272">
        <f>(Таблица2[[#This Row],[Количество кредитных карт]]-MIN(N:N))/(MAX(N:N)-MIN(N:N))</f>
        <v>0.17073170731707318</v>
      </c>
      <c r="V1272" s="37">
        <f>(Таблица2[[#This Row],[Число нарушений кредитных договоров]]-MIN(O:O))/(MAX(O:O)-MIN(O:O))</f>
        <v>0</v>
      </c>
      <c r="W1272" s="37">
        <f>((Таблица2[[#This Row],[Размер кредита]]-AVERAGE(D:D)))/STDEV(D:D)</f>
        <v>-0.46619393024969652</v>
      </c>
      <c r="X1272" s="37">
        <f>((Таблица2[[#This Row],[Годовой доход]]-AVERAGE(G:G)))/STDEV(G:G)</f>
        <v>-0.58686388622006325</v>
      </c>
      <c r="Y1272" s="38">
        <f>(Таблица2[[#This Row],[Годовой доход]]-AVERAGE(G:G))/STDEV(G:G)</f>
        <v>-0.58686388622006325</v>
      </c>
      <c r="Z1272" s="38">
        <f>(Таблица2[[#This Row],[Текущий баланс кредитов]]-AVERAGE(P:P))/STDEV(P:P)</f>
        <v>-0.26060720809070193</v>
      </c>
      <c r="AA1272" s="38">
        <f>(Таблица2[[#This Row],[Максимальный выданный кредит]]-AVERAGE(Q:Q))/STDEV(Q:Q)</f>
        <v>-0.10870598378099806</v>
      </c>
    </row>
    <row r="1273" spans="1:27" x14ac:dyDescent="0.2">
      <c r="A1273" s="8">
        <v>1874</v>
      </c>
      <c r="B1273" s="8" t="s">
        <v>1595</v>
      </c>
      <c r="C1273" s="8" t="s">
        <v>16</v>
      </c>
      <c r="D1273" s="21">
        <v>182358</v>
      </c>
      <c r="E1273" s="8" t="s">
        <v>17</v>
      </c>
      <c r="F1273" s="8">
        <v>724</v>
      </c>
      <c r="G1273" s="22">
        <v>648508</v>
      </c>
      <c r="H1273" s="8" t="s">
        <v>29</v>
      </c>
      <c r="I1273" s="8" t="s">
        <v>19</v>
      </c>
      <c r="J1273" s="8" t="s">
        <v>78</v>
      </c>
      <c r="K1273" s="23">
        <v>7133.55</v>
      </c>
      <c r="L1273">
        <v>35.4</v>
      </c>
      <c r="M1273" s="8"/>
      <c r="N1273" s="8">
        <v>14</v>
      </c>
      <c r="O1273" s="8">
        <v>0</v>
      </c>
      <c r="P1273" s="8">
        <v>74860</v>
      </c>
      <c r="Q1273" s="8">
        <v>291852</v>
      </c>
      <c r="R1273" s="8">
        <f>(Таблица2[[#This Row],[Кредитный рейтинг]]-MIN(F:F))/(MAX(F:F)-MIN(F:F))</f>
        <v>0.83636363636363631</v>
      </c>
      <c r="S1273">
        <f>(Таблица2[[#This Row],[Срок кредитной истории (лет)]]-MIN(L:L))/(MAX(L:L)-MIN(L:L))</f>
        <v>0.67763157894736836</v>
      </c>
      <c r="T1273" s="8">
        <f>(Таблица2[[#This Row],[Срок с последнего нарушения кредитного договора (мес.)]]-MIN(M:M))/(MAX(M:M)-MIN(M:M))</f>
        <v>0</v>
      </c>
      <c r="U1273">
        <f>(Таблица2[[#This Row],[Количество кредитных карт]]-MIN(N:N))/(MAX(N:N)-MIN(N:N))</f>
        <v>0.29268292682926828</v>
      </c>
      <c r="V1273" s="37">
        <f>(Таблица2[[#This Row],[Число нарушений кредитных договоров]]-MIN(O:O))/(MAX(O:O)-MIN(O:O))</f>
        <v>0</v>
      </c>
      <c r="W1273" s="37">
        <f>((Таблица2[[#This Row],[Размер кредита]]-AVERAGE(D:D)))/STDEV(D:D)</f>
        <v>-0.68669875033765049</v>
      </c>
      <c r="X1273" s="37">
        <f>((Таблица2[[#This Row],[Годовой доход]]-AVERAGE(G:G)))/STDEV(G:G)</f>
        <v>-0.85418782022951023</v>
      </c>
      <c r="Y1273" s="38">
        <f>(Таблица2[[#This Row],[Годовой доход]]-AVERAGE(G:G))/STDEV(G:G)</f>
        <v>-0.85418782022951023</v>
      </c>
      <c r="Z1273" s="38">
        <f>(Таблица2[[#This Row],[Текущий баланс кредитов]]-AVERAGE(P:P))/STDEV(P:P)</f>
        <v>-0.67165019647852409</v>
      </c>
      <c r="AA1273" s="38">
        <f>(Таблица2[[#This Row],[Максимальный выданный кредит]]-AVERAGE(Q:Q))/STDEV(Q:Q)</f>
        <v>-0.10391731358454141</v>
      </c>
    </row>
    <row r="1274" spans="1:27" x14ac:dyDescent="0.2">
      <c r="A1274" s="8">
        <v>1875</v>
      </c>
      <c r="B1274" s="8" t="s">
        <v>1596</v>
      </c>
      <c r="C1274" s="8" t="s">
        <v>34</v>
      </c>
      <c r="D1274" s="21">
        <v>557040</v>
      </c>
      <c r="E1274" s="8" t="s">
        <v>17</v>
      </c>
      <c r="F1274" s="8">
        <v>640</v>
      </c>
      <c r="G1274" s="22">
        <v>1828104</v>
      </c>
      <c r="H1274" s="8" t="s">
        <v>49</v>
      </c>
      <c r="I1274" s="8" t="s">
        <v>32</v>
      </c>
      <c r="J1274" s="8" t="s">
        <v>78</v>
      </c>
      <c r="K1274" s="23">
        <v>18281.04</v>
      </c>
      <c r="L1274">
        <v>19.2</v>
      </c>
      <c r="M1274" s="8"/>
      <c r="N1274" s="8">
        <v>4</v>
      </c>
      <c r="O1274" s="8">
        <v>0</v>
      </c>
      <c r="P1274" s="8">
        <v>123557</v>
      </c>
      <c r="Q1274" s="8">
        <v>364980</v>
      </c>
      <c r="R1274" s="8">
        <f>(Таблица2[[#This Row],[Кредитный рейтинг]]-MIN(F:F))/(MAX(F:F)-MIN(F:F))</f>
        <v>0.32727272727272727</v>
      </c>
      <c r="S1274">
        <f>(Таблица2[[#This Row],[Срок кредитной истории (лет)]]-MIN(L:L))/(MAX(L:L)-MIN(L:L))</f>
        <v>0.32236842105263153</v>
      </c>
      <c r="T1274" s="8">
        <f>(Таблица2[[#This Row],[Срок с последнего нарушения кредитного договора (мес.)]]-MIN(M:M))/(MAX(M:M)-MIN(M:M))</f>
        <v>0</v>
      </c>
      <c r="U1274">
        <f>(Таблица2[[#This Row],[Количество кредитных карт]]-MIN(N:N))/(MAX(N:N)-MIN(N:N))</f>
        <v>4.878048780487805E-2</v>
      </c>
      <c r="V1274" s="37">
        <f>(Таблица2[[#This Row],[Число нарушений кредитных договоров]]-MIN(O:O))/(MAX(O:O)-MIN(O:O))</f>
        <v>0</v>
      </c>
      <c r="W1274" s="37">
        <f>((Таблица2[[#This Row],[Размер кредита]]-AVERAGE(D:D)))/STDEV(D:D)</f>
        <v>1.3161906314852532</v>
      </c>
      <c r="X1274" s="37">
        <f>((Таблица2[[#This Row],[Годовой доход]]-AVERAGE(G:G)))/STDEV(G:G)</f>
        <v>0.5758086573719462</v>
      </c>
      <c r="Y1274" s="38">
        <f>(Таблица2[[#This Row],[Годовой доход]]-AVERAGE(G:G))/STDEV(G:G)</f>
        <v>0.5758086573719462</v>
      </c>
      <c r="Z1274" s="38">
        <f>(Таблица2[[#This Row],[Текущий баланс кредитов]]-AVERAGE(P:P))/STDEV(P:P)</f>
        <v>-0.506005042510287</v>
      </c>
      <c r="AA1274" s="38">
        <f>(Таблица2[[#This Row],[Максимальный выданный кредит]]-AVERAGE(Q:Q))/STDEV(Q:Q)</f>
        <v>-8.5642296669476065E-2</v>
      </c>
    </row>
    <row r="1275" spans="1:27" x14ac:dyDescent="0.2">
      <c r="A1275" s="7">
        <v>1876</v>
      </c>
      <c r="B1275" s="7" t="s">
        <v>1597</v>
      </c>
      <c r="C1275" s="7" t="s">
        <v>16</v>
      </c>
      <c r="D1275" s="18">
        <v>94358</v>
      </c>
      <c r="E1275" s="7" t="s">
        <v>17</v>
      </c>
      <c r="F1275" s="7">
        <v>681</v>
      </c>
      <c r="G1275" s="19">
        <v>379050</v>
      </c>
      <c r="H1275" s="7"/>
      <c r="I1275" s="7" t="s">
        <v>32</v>
      </c>
      <c r="J1275" s="7" t="s">
        <v>23</v>
      </c>
      <c r="K1275" s="20">
        <v>2577.54</v>
      </c>
      <c r="L1275">
        <v>7</v>
      </c>
      <c r="M1275" s="7">
        <v>51</v>
      </c>
      <c r="N1275" s="7">
        <v>7</v>
      </c>
      <c r="O1275" s="7">
        <v>0</v>
      </c>
      <c r="P1275" s="7">
        <v>47861</v>
      </c>
      <c r="Q1275" s="7">
        <v>179916</v>
      </c>
      <c r="R1275" s="8">
        <f>(Таблица2[[#This Row],[Кредитный рейтинг]]-MIN(F:F))/(MAX(F:F)-MIN(F:F))</f>
        <v>0.5757575757575758</v>
      </c>
      <c r="S1275">
        <f>(Таблица2[[#This Row],[Срок кредитной истории (лет)]]-MIN(L:L))/(MAX(L:L)-MIN(L:L))</f>
        <v>5.4824561403508769E-2</v>
      </c>
      <c r="T1275" s="8">
        <f>(Таблица2[[#This Row],[Срок с последнего нарушения кредитного договора (мес.)]]-MIN(M:M))/(MAX(M:M)-MIN(M:M))</f>
        <v>0.62195121951219512</v>
      </c>
      <c r="U1275">
        <f>(Таблица2[[#This Row],[Количество кредитных карт]]-MIN(N:N))/(MAX(N:N)-MIN(N:N))</f>
        <v>0.12195121951219512</v>
      </c>
      <c r="V1275" s="37">
        <f>(Таблица2[[#This Row],[Число нарушений кредитных договоров]]-MIN(O:O))/(MAX(O:O)-MIN(O:O))</f>
        <v>0</v>
      </c>
      <c r="W1275" s="37">
        <f>((Таблица2[[#This Row],[Размер кредита]]-AVERAGE(D:D)))/STDEV(D:D)</f>
        <v>-1.1571090331919525</v>
      </c>
      <c r="X1275" s="37">
        <f>((Таблица2[[#This Row],[Годовой доход]]-AVERAGE(G:G)))/STDEV(G:G)</f>
        <v>-1.1808454138984725</v>
      </c>
      <c r="Y1275" s="38">
        <f>(Таблица2[[#This Row],[Годовой доход]]-AVERAGE(G:G))/STDEV(G:G)</f>
        <v>-1.1808454138984725</v>
      </c>
      <c r="Z1275" s="38">
        <f>(Таблица2[[#This Row],[Текущий баланс кредитов]]-AVERAGE(P:P))/STDEV(P:P)</f>
        <v>-0.76348857485888499</v>
      </c>
      <c r="AA1275" s="38">
        <f>(Таблица2[[#This Row],[Максимальный выданный кредит]]-AVERAGE(Q:Q))/STDEV(Q:Q)</f>
        <v>-0.13189062467474974</v>
      </c>
    </row>
    <row r="1276" spans="1:27" x14ac:dyDescent="0.2">
      <c r="A1276" s="7">
        <v>1877</v>
      </c>
      <c r="B1276" s="7" t="s">
        <v>1598</v>
      </c>
      <c r="C1276" s="7" t="s">
        <v>16</v>
      </c>
      <c r="D1276" s="18">
        <v>549450</v>
      </c>
      <c r="E1276" s="7" t="s">
        <v>17</v>
      </c>
      <c r="F1276" s="7">
        <v>728</v>
      </c>
      <c r="G1276" s="19">
        <v>2372625</v>
      </c>
      <c r="H1276" s="7" t="s">
        <v>74</v>
      </c>
      <c r="I1276" s="7" t="s">
        <v>32</v>
      </c>
      <c r="J1276" s="7" t="s">
        <v>23</v>
      </c>
      <c r="K1276" s="20">
        <v>26098.97</v>
      </c>
      <c r="L1276">
        <v>21.7</v>
      </c>
      <c r="M1276" s="7">
        <v>46</v>
      </c>
      <c r="N1276" s="7">
        <v>10</v>
      </c>
      <c r="O1276" s="7">
        <v>0</v>
      </c>
      <c r="P1276" s="7">
        <v>574218</v>
      </c>
      <c r="Q1276" s="7">
        <v>1183050</v>
      </c>
      <c r="R1276" s="8">
        <f>(Таблица2[[#This Row],[Кредитный рейтинг]]-MIN(F:F))/(MAX(F:F)-MIN(F:F))</f>
        <v>0.8606060606060606</v>
      </c>
      <c r="S1276">
        <f>(Таблица2[[#This Row],[Срок кредитной истории (лет)]]-MIN(L:L))/(MAX(L:L)-MIN(L:L))</f>
        <v>0.3771929824561403</v>
      </c>
      <c r="T1276" s="8">
        <f>(Таблица2[[#This Row],[Срок с последнего нарушения кредитного договора (мес.)]]-MIN(M:M))/(MAX(M:M)-MIN(M:M))</f>
        <v>0.56097560975609762</v>
      </c>
      <c r="U1276">
        <f>(Таблица2[[#This Row],[Количество кредитных карт]]-MIN(N:N))/(MAX(N:N)-MIN(N:N))</f>
        <v>0.1951219512195122</v>
      </c>
      <c r="V1276" s="37">
        <f>(Таблица2[[#This Row],[Число нарушений кредитных договоров]]-MIN(O:O))/(MAX(O:O)-MIN(O:O))</f>
        <v>0</v>
      </c>
      <c r="W1276" s="37">
        <f>((Таблица2[[#This Row],[Размер кредита]]-AVERAGE(D:D)))/STDEV(D:D)</f>
        <v>1.2756177445890697</v>
      </c>
      <c r="X1276" s="37">
        <f>((Таблица2[[#This Row],[Годовой доход]]-AVERAGE(G:G)))/STDEV(G:G)</f>
        <v>1.235918654337028</v>
      </c>
      <c r="Y1276" s="38">
        <f>(Таблица2[[#This Row],[Годовой доход]]-AVERAGE(G:G))/STDEV(G:G)</f>
        <v>1.235918654337028</v>
      </c>
      <c r="Z1276" s="38">
        <f>(Таблица2[[#This Row],[Текущий баланс кредитов]]-AVERAGE(P:P))/STDEV(P:P)</f>
        <v>1.0269397124536681</v>
      </c>
      <c r="AA1276" s="38">
        <f>(Таблица2[[#This Row],[Максимальный выданный кредит]]-AVERAGE(Q:Q))/STDEV(Q:Q)</f>
        <v>0.11879708479463494</v>
      </c>
    </row>
    <row r="1277" spans="1:27" x14ac:dyDescent="0.2">
      <c r="A1277" s="7">
        <v>1880</v>
      </c>
      <c r="B1277" s="7" t="s">
        <v>1599</v>
      </c>
      <c r="C1277" s="7" t="s">
        <v>16</v>
      </c>
      <c r="D1277" s="18">
        <v>263846</v>
      </c>
      <c r="E1277" s="7" t="s">
        <v>17</v>
      </c>
      <c r="F1277" s="7">
        <v>724</v>
      </c>
      <c r="G1277" s="19">
        <v>759544</v>
      </c>
      <c r="H1277" s="7" t="s">
        <v>42</v>
      </c>
      <c r="I1277" s="7" t="s">
        <v>32</v>
      </c>
      <c r="J1277" s="7" t="s">
        <v>23</v>
      </c>
      <c r="K1277" s="20">
        <v>13355.29</v>
      </c>
      <c r="L1277">
        <v>12.5</v>
      </c>
      <c r="M1277" s="7">
        <v>25</v>
      </c>
      <c r="N1277" s="7">
        <v>10</v>
      </c>
      <c r="O1277" s="7">
        <v>0</v>
      </c>
      <c r="P1277" s="7">
        <v>123253</v>
      </c>
      <c r="Q1277" s="7">
        <v>248622</v>
      </c>
      <c r="R1277" s="8">
        <f>(Таблица2[[#This Row],[Кредитный рейтинг]]-MIN(F:F))/(MAX(F:F)-MIN(F:F))</f>
        <v>0.83636363636363631</v>
      </c>
      <c r="S1277">
        <f>(Таблица2[[#This Row],[Срок кредитной истории (лет)]]-MIN(L:L))/(MAX(L:L)-MIN(L:L))</f>
        <v>0.17543859649122806</v>
      </c>
      <c r="T1277" s="8">
        <f>(Таблица2[[#This Row],[Срок с последнего нарушения кредитного договора (мес.)]]-MIN(M:M))/(MAX(M:M)-MIN(M:M))</f>
        <v>0.3048780487804878</v>
      </c>
      <c r="U1277">
        <f>(Таблица2[[#This Row],[Количество кредитных карт]]-MIN(N:N))/(MAX(N:N)-MIN(N:N))</f>
        <v>0.1951219512195122</v>
      </c>
      <c r="V1277" s="37">
        <f>(Таблица2[[#This Row],[Число нарушений кредитных договоров]]-MIN(O:O))/(MAX(O:O)-MIN(O:O))</f>
        <v>0</v>
      </c>
      <c r="W1277" s="37">
        <f>((Таблица2[[#This Row],[Размер кредита]]-AVERAGE(D:D)))/STDEV(D:D)</f>
        <v>-0.25109882841456699</v>
      </c>
      <c r="X1277" s="37">
        <f>((Таблица2[[#This Row],[Годовой доход]]-AVERAGE(G:G)))/STDEV(G:G)</f>
        <v>-0.71958148985287673</v>
      </c>
      <c r="Y1277" s="38">
        <f>(Таблица2[[#This Row],[Годовой доход]]-AVERAGE(G:G))/STDEV(G:G)</f>
        <v>-0.71958148985287673</v>
      </c>
      <c r="Z1277" s="38">
        <f>(Таблица2[[#This Row],[Текущий баланс кредитов]]-AVERAGE(P:P))/STDEV(P:P)</f>
        <v>-0.50703911292132553</v>
      </c>
      <c r="AA1277" s="38">
        <f>(Таблица2[[#This Row],[Максимальный выданный кредит]]-AVERAGE(Q:Q))/STDEV(Q:Q)</f>
        <v>-0.11472068549732824</v>
      </c>
    </row>
    <row r="1278" spans="1:27" x14ac:dyDescent="0.2">
      <c r="A1278" s="7">
        <v>1881</v>
      </c>
      <c r="B1278" s="7" t="s">
        <v>1600</v>
      </c>
      <c r="C1278" s="7" t="s">
        <v>16</v>
      </c>
      <c r="D1278" s="18">
        <v>189310</v>
      </c>
      <c r="E1278" s="7" t="s">
        <v>17</v>
      </c>
      <c r="F1278" s="7">
        <v>735</v>
      </c>
      <c r="G1278" s="19">
        <v>488262</v>
      </c>
      <c r="H1278" s="7" t="s">
        <v>22</v>
      </c>
      <c r="I1278" s="7" t="s">
        <v>32</v>
      </c>
      <c r="J1278" s="7" t="s">
        <v>23</v>
      </c>
      <c r="K1278" s="20">
        <v>12816.83</v>
      </c>
      <c r="L1278">
        <v>22.5</v>
      </c>
      <c r="M1278" s="7">
        <v>71</v>
      </c>
      <c r="N1278" s="7">
        <v>13</v>
      </c>
      <c r="O1278" s="7">
        <v>0</v>
      </c>
      <c r="P1278" s="7">
        <v>247608</v>
      </c>
      <c r="Q1278" s="7">
        <v>666754</v>
      </c>
      <c r="R1278" s="8">
        <f>(Таблица2[[#This Row],[Кредитный рейтинг]]-MIN(F:F))/(MAX(F:F)-MIN(F:F))</f>
        <v>0.90303030303030307</v>
      </c>
      <c r="S1278">
        <f>(Таблица2[[#This Row],[Срок кредитной истории (лет)]]-MIN(L:L))/(MAX(L:L)-MIN(L:L))</f>
        <v>0.39473684210526316</v>
      </c>
      <c r="T1278" s="8">
        <f>(Таблица2[[#This Row],[Срок с последнего нарушения кредитного договора (мес.)]]-MIN(M:M))/(MAX(M:M)-MIN(M:M))</f>
        <v>0.86585365853658536</v>
      </c>
      <c r="U1278">
        <f>(Таблица2[[#This Row],[Количество кредитных карт]]-MIN(N:N))/(MAX(N:N)-MIN(N:N))</f>
        <v>0.26829268292682928</v>
      </c>
      <c r="V1278" s="37">
        <f>(Таблица2[[#This Row],[Число нарушений кредитных договоров]]-MIN(O:O))/(MAX(O:O)-MIN(O:O))</f>
        <v>0</v>
      </c>
      <c r="W1278" s="37">
        <f>((Таблица2[[#This Row],[Размер кредита]]-AVERAGE(D:D)))/STDEV(D:D)</f>
        <v>-0.64953633799216071</v>
      </c>
      <c r="X1278" s="37">
        <f>((Таблица2[[#This Row],[Годовой доход]]-AVERAGE(G:G)))/STDEV(G:G)</f>
        <v>-1.0484502758072869</v>
      </c>
      <c r="Y1278" s="38">
        <f>(Таблица2[[#This Row],[Годовой доход]]-AVERAGE(G:G))/STDEV(G:G)</f>
        <v>-1.0484502758072869</v>
      </c>
      <c r="Z1278" s="38">
        <f>(Таблица2[[#This Row],[Текущий баланс кредитов]]-AVERAGE(P:P))/STDEV(P:P)</f>
        <v>-8.4039685405870118E-2</v>
      </c>
      <c r="AA1278" s="38">
        <f>(Таблица2[[#This Row],[Максимальный выданный кредит]]-AVERAGE(Q:Q))/STDEV(Q:Q)</f>
        <v>-1.0227613449274085E-2</v>
      </c>
    </row>
    <row r="1279" spans="1:27" x14ac:dyDescent="0.2">
      <c r="A1279" s="8">
        <v>1883</v>
      </c>
      <c r="B1279" s="8" t="s">
        <v>1601</v>
      </c>
      <c r="C1279" s="8" t="s">
        <v>16</v>
      </c>
      <c r="D1279" s="21">
        <v>545006</v>
      </c>
      <c r="E1279" s="8" t="s">
        <v>28</v>
      </c>
      <c r="F1279" s="8">
        <v>716</v>
      </c>
      <c r="G1279" s="22">
        <v>1331444</v>
      </c>
      <c r="H1279" s="8" t="s">
        <v>29</v>
      </c>
      <c r="I1279" s="8" t="s">
        <v>19</v>
      </c>
      <c r="J1279" s="8" t="s">
        <v>23</v>
      </c>
      <c r="K1279" s="23">
        <v>32842.639999999999</v>
      </c>
      <c r="L1279">
        <v>22.4</v>
      </c>
      <c r="M1279" s="8"/>
      <c r="N1279" s="8">
        <v>7</v>
      </c>
      <c r="O1279" s="8">
        <v>0</v>
      </c>
      <c r="P1279" s="8">
        <v>640642</v>
      </c>
      <c r="Q1279" s="8">
        <v>772706</v>
      </c>
      <c r="R1279" s="8">
        <f>(Таблица2[[#This Row],[Кредитный рейтинг]]-MIN(F:F))/(MAX(F:F)-MIN(F:F))</f>
        <v>0.78787878787878785</v>
      </c>
      <c r="S1279">
        <f>(Таблица2[[#This Row],[Срок кредитной истории (лет)]]-MIN(L:L))/(MAX(L:L)-MIN(L:L))</f>
        <v>0.39254385964912275</v>
      </c>
      <c r="T1279" s="8">
        <f>(Таблица2[[#This Row],[Срок с последнего нарушения кредитного договора (мес.)]]-MIN(M:M))/(MAX(M:M)-MIN(M:M))</f>
        <v>0</v>
      </c>
      <c r="U1279">
        <f>(Таблица2[[#This Row],[Количество кредитных карт]]-MIN(N:N))/(MAX(N:N)-MIN(N:N))</f>
        <v>0.12195121951219512</v>
      </c>
      <c r="V1279" s="37">
        <f>(Таблица2[[#This Row],[Число нарушений кредитных договоров]]-MIN(O:O))/(MAX(O:O)-MIN(O:O))</f>
        <v>0</v>
      </c>
      <c r="W1279" s="37">
        <f>((Таблица2[[#This Row],[Размер кредита]]-AVERAGE(D:D)))/STDEV(D:D)</f>
        <v>1.2518620253049273</v>
      </c>
      <c r="X1279" s="37">
        <f>((Таблица2[[#This Row],[Годовой доход]]-AVERAGE(G:G)))/STDEV(G:G)</f>
        <v>-2.6280575353104851E-2</v>
      </c>
      <c r="Y1279" s="38">
        <f>(Таблица2[[#This Row],[Годовой доход]]-AVERAGE(G:G))/STDEV(G:G)</f>
        <v>-2.6280575353104851E-2</v>
      </c>
      <c r="Z1279" s="38">
        <f>(Таблица2[[#This Row],[Текущий баланс кредитов]]-AVERAGE(P:P))/STDEV(P:P)</f>
        <v>1.2528840972655906</v>
      </c>
      <c r="AA1279" s="38">
        <f>(Таблица2[[#This Row],[Максимальный выданный кредит]]-AVERAGE(Q:Q))/STDEV(Q:Q)</f>
        <v>1.6250269060640088E-2</v>
      </c>
    </row>
    <row r="1280" spans="1:27" x14ac:dyDescent="0.2">
      <c r="A1280" s="7">
        <v>1884</v>
      </c>
      <c r="B1280" s="7" t="s">
        <v>1602</v>
      </c>
      <c r="C1280" s="7" t="s">
        <v>16</v>
      </c>
      <c r="D1280" s="18">
        <v>371822</v>
      </c>
      <c r="E1280" s="7" t="s">
        <v>28</v>
      </c>
      <c r="F1280" s="7">
        <v>731</v>
      </c>
      <c r="G1280" s="19">
        <v>2198110</v>
      </c>
      <c r="H1280" s="7" t="s">
        <v>79</v>
      </c>
      <c r="I1280" s="7" t="s">
        <v>19</v>
      </c>
      <c r="J1280" s="7" t="s">
        <v>23</v>
      </c>
      <c r="K1280" s="20">
        <v>34803.25</v>
      </c>
      <c r="L1280">
        <v>18.5</v>
      </c>
      <c r="M1280" s="7">
        <v>50</v>
      </c>
      <c r="N1280" s="7">
        <v>10</v>
      </c>
      <c r="O1280" s="7">
        <v>0</v>
      </c>
      <c r="P1280" s="7">
        <v>154242</v>
      </c>
      <c r="Q1280" s="7">
        <v>391666</v>
      </c>
      <c r="R1280" s="8">
        <f>(Таблица2[[#This Row],[Кредитный рейтинг]]-MIN(F:F))/(MAX(F:F)-MIN(F:F))</f>
        <v>0.87878787878787878</v>
      </c>
      <c r="S1280">
        <f>(Таблица2[[#This Row],[Срок кредитной истории (лет)]]-MIN(L:L))/(MAX(L:L)-MIN(L:L))</f>
        <v>0.30701754385964913</v>
      </c>
      <c r="T1280" s="8">
        <f>(Таблица2[[#This Row],[Срок с последнего нарушения кредитного договора (мес.)]]-MIN(M:M))/(MAX(M:M)-MIN(M:M))</f>
        <v>0.6097560975609756</v>
      </c>
      <c r="U1280">
        <f>(Таблица2[[#This Row],[Количество кредитных карт]]-MIN(N:N))/(MAX(N:N)-MIN(N:N))</f>
        <v>0.1951219512195122</v>
      </c>
      <c r="V1280" s="37">
        <f>(Таблица2[[#This Row],[Число нарушений кредитных договоров]]-MIN(O:O))/(MAX(O:O)-MIN(O:O))</f>
        <v>0</v>
      </c>
      <c r="W1280" s="37">
        <f>((Таблица2[[#This Row],[Размер кредита]]-AVERAGE(D:D)))/STDEV(D:D)</f>
        <v>0.32609458864766139</v>
      </c>
      <c r="X1280" s="37">
        <f>((Таблица2[[#This Row],[Годовой доход]]-AVERAGE(G:G)))/STDEV(G:G)</f>
        <v>1.0243582257762172</v>
      </c>
      <c r="Y1280" s="38">
        <f>(Таблица2[[#This Row],[Годовой доход]]-AVERAGE(G:G))/STDEV(G:G)</f>
        <v>1.0243582257762172</v>
      </c>
      <c r="Z1280" s="38">
        <f>(Таблица2[[#This Row],[Текущий баланс кредитов]]-AVERAGE(P:P))/STDEV(P:P)</f>
        <v>-0.40162856039608369</v>
      </c>
      <c r="AA1280" s="38">
        <f>(Таблица2[[#This Row],[Максимальный выданный кредит]]-AVERAGE(Q:Q))/STDEV(Q:Q)</f>
        <v>-7.8973344949267194E-2</v>
      </c>
    </row>
    <row r="1281" spans="1:27" x14ac:dyDescent="0.2">
      <c r="A1281" s="7">
        <v>1885</v>
      </c>
      <c r="B1281" s="7" t="s">
        <v>1603</v>
      </c>
      <c r="C1281" s="7" t="s">
        <v>16</v>
      </c>
      <c r="D1281" s="18">
        <v>337040</v>
      </c>
      <c r="E1281" s="7" t="s">
        <v>17</v>
      </c>
      <c r="F1281" s="7">
        <v>724</v>
      </c>
      <c r="G1281" s="19">
        <v>1086667</v>
      </c>
      <c r="H1281" s="7" t="s">
        <v>22</v>
      </c>
      <c r="I1281" s="7" t="s">
        <v>32</v>
      </c>
      <c r="J1281" s="7" t="s">
        <v>23</v>
      </c>
      <c r="K1281" s="20">
        <v>9598.99</v>
      </c>
      <c r="L1281">
        <v>13.6</v>
      </c>
      <c r="M1281" s="7"/>
      <c r="N1281" s="7">
        <v>5</v>
      </c>
      <c r="O1281" s="7">
        <v>0</v>
      </c>
      <c r="P1281" s="7">
        <v>344014</v>
      </c>
      <c r="Q1281" s="7">
        <v>435798</v>
      </c>
      <c r="R1281" s="8">
        <f>(Таблица2[[#This Row],[Кредитный рейтинг]]-MIN(F:F))/(MAX(F:F)-MIN(F:F))</f>
        <v>0.83636363636363631</v>
      </c>
      <c r="S1281">
        <f>(Таблица2[[#This Row],[Срок кредитной истории (лет)]]-MIN(L:L))/(MAX(L:L)-MIN(L:L))</f>
        <v>0.19956140350877191</v>
      </c>
      <c r="T1281" s="8">
        <f>(Таблица2[[#This Row],[Срок с последнего нарушения кредитного договора (мес.)]]-MIN(M:M))/(MAX(M:M)-MIN(M:M))</f>
        <v>0</v>
      </c>
      <c r="U1281">
        <f>(Таблица2[[#This Row],[Количество кредитных карт]]-MIN(N:N))/(MAX(N:N)-MIN(N:N))</f>
        <v>7.3170731707317069E-2</v>
      </c>
      <c r="V1281" s="37">
        <f>(Таблица2[[#This Row],[Число нарушений кредитных договоров]]-MIN(O:O))/(MAX(O:O)-MIN(O:O))</f>
        <v>0</v>
      </c>
      <c r="W1281" s="37">
        <f>((Таблица2[[#This Row],[Размер кредита]]-AVERAGE(D:D)))/STDEV(D:D)</f>
        <v>0.14016492434949857</v>
      </c>
      <c r="X1281" s="37">
        <f>((Таблица2[[#This Row],[Годовой доход]]-AVERAGE(G:G)))/STDEV(G:G)</f>
        <v>-0.32301797340960192</v>
      </c>
      <c r="Y1281" s="38">
        <f>(Таблица2[[#This Row],[Годовой доход]]-AVERAGE(G:G))/STDEV(G:G)</f>
        <v>-0.32301797340960192</v>
      </c>
      <c r="Z1281" s="38">
        <f>(Таблица2[[#This Row],[Текущий баланс кредитов]]-AVERAGE(P:P))/STDEV(P:P)</f>
        <v>0.24388989369472891</v>
      </c>
      <c r="AA1281" s="38">
        <f>(Таблица2[[#This Row],[Максимальный выданный кредит]]-AVERAGE(Q:Q))/STDEV(Q:Q)</f>
        <v>-6.7944559169597796E-2</v>
      </c>
    </row>
    <row r="1282" spans="1:27" x14ac:dyDescent="0.2">
      <c r="A1282" s="7">
        <v>1886</v>
      </c>
      <c r="B1282" s="7" t="s">
        <v>1604</v>
      </c>
      <c r="C1282" s="7" t="s">
        <v>16</v>
      </c>
      <c r="D1282" s="18">
        <v>240328</v>
      </c>
      <c r="E1282" s="7" t="s">
        <v>17</v>
      </c>
      <c r="F1282" s="7">
        <v>696</v>
      </c>
      <c r="G1282" s="19">
        <v>1124496</v>
      </c>
      <c r="H1282" s="7" t="s">
        <v>37</v>
      </c>
      <c r="I1282" s="7" t="s">
        <v>19</v>
      </c>
      <c r="J1282" s="7" t="s">
        <v>23</v>
      </c>
      <c r="K1282" s="20">
        <v>29611.69</v>
      </c>
      <c r="L1282">
        <v>17.2</v>
      </c>
      <c r="M1282" s="7">
        <v>2</v>
      </c>
      <c r="N1282" s="7">
        <v>13</v>
      </c>
      <c r="O1282" s="7">
        <v>0</v>
      </c>
      <c r="P1282" s="7">
        <v>294728</v>
      </c>
      <c r="Q1282" s="7">
        <v>689436</v>
      </c>
      <c r="R1282" s="8">
        <f>(Таблица2[[#This Row],[Кредитный рейтинг]]-MIN(F:F))/(MAX(F:F)-MIN(F:F))</f>
        <v>0.66666666666666663</v>
      </c>
      <c r="S1282">
        <f>(Таблица2[[#This Row],[Срок кредитной истории (лет)]]-MIN(L:L))/(MAX(L:L)-MIN(L:L))</f>
        <v>0.27850877192982454</v>
      </c>
      <c r="T1282" s="8">
        <f>(Таблица2[[#This Row],[Срок с последнего нарушения кредитного договора (мес.)]]-MIN(M:M))/(MAX(M:M)-MIN(M:M))</f>
        <v>2.4390243902439025E-2</v>
      </c>
      <c r="U1282">
        <f>(Таблица2[[#This Row],[Количество кредитных карт]]-MIN(N:N))/(MAX(N:N)-MIN(N:N))</f>
        <v>0.26829268292682928</v>
      </c>
      <c r="V1282" s="37">
        <f>(Таблица2[[#This Row],[Число нарушений кредитных договоров]]-MIN(O:O))/(MAX(O:O)-MIN(O:O))</f>
        <v>0</v>
      </c>
      <c r="W1282" s="37">
        <f>((Таблица2[[#This Row],[Размер кредита]]-AVERAGE(D:D)))/STDEV(D:D)</f>
        <v>-0.37681597650737919</v>
      </c>
      <c r="X1282" s="37">
        <f>((Таблица2[[#This Row],[Годовой доход]]-AVERAGE(G:G)))/STDEV(G:G)</f>
        <v>-0.27715876673953393</v>
      </c>
      <c r="Y1282" s="38">
        <f>(Таблица2[[#This Row],[Годовой доход]]-AVERAGE(G:G))/STDEV(G:G)</f>
        <v>-0.27715876673953393</v>
      </c>
      <c r="Z1282" s="38">
        <f>(Таблица2[[#This Row],[Текущий баланс кредитов]]-AVERAGE(P:P))/STDEV(P:P)</f>
        <v>7.6241228305104575E-2</v>
      </c>
      <c r="AA1282" s="38">
        <f>(Таблица2[[#This Row],[Максимальный выданный кредит]]-AVERAGE(Q:Q))/STDEV(Q:Q)</f>
        <v>-4.5592793820561622E-3</v>
      </c>
    </row>
    <row r="1283" spans="1:27" x14ac:dyDescent="0.2">
      <c r="A1283" s="8">
        <v>1887</v>
      </c>
      <c r="B1283" s="8" t="s">
        <v>1605</v>
      </c>
      <c r="C1283" s="8" t="s">
        <v>34</v>
      </c>
      <c r="D1283" s="21">
        <v>68662</v>
      </c>
      <c r="E1283" s="8" t="s">
        <v>17</v>
      </c>
      <c r="F1283" s="8">
        <v>720</v>
      </c>
      <c r="G1283" s="22">
        <v>807595</v>
      </c>
      <c r="H1283" s="8" t="s">
        <v>74</v>
      </c>
      <c r="I1283" s="8" t="s">
        <v>32</v>
      </c>
      <c r="J1283" s="8" t="s">
        <v>23</v>
      </c>
      <c r="K1283" s="23">
        <v>26179.91</v>
      </c>
      <c r="L1283">
        <v>9.5</v>
      </c>
      <c r="M1283" s="8"/>
      <c r="N1283" s="8">
        <v>15</v>
      </c>
      <c r="O1283" s="8">
        <v>0</v>
      </c>
      <c r="P1283" s="8">
        <v>204079</v>
      </c>
      <c r="Q1283" s="8">
        <v>283338</v>
      </c>
      <c r="R1283" s="8">
        <f>(Таблица2[[#This Row],[Кредитный рейтинг]]-MIN(F:F))/(MAX(F:F)-MIN(F:F))</f>
        <v>0.81212121212121213</v>
      </c>
      <c r="S1283">
        <f>(Таблица2[[#This Row],[Срок кредитной истории (лет)]]-MIN(L:L))/(MAX(L:L)-MIN(L:L))</f>
        <v>0.10964912280701754</v>
      </c>
      <c r="T1283" s="8">
        <f>(Таблица2[[#This Row],[Срок с последнего нарушения кредитного договора (мес.)]]-MIN(M:M))/(MAX(M:M)-MIN(M:M))</f>
        <v>0</v>
      </c>
      <c r="U1283">
        <f>(Таблица2[[#This Row],[Количество кредитных карт]]-MIN(N:N))/(MAX(N:N)-MIN(N:N))</f>
        <v>0.31707317073170732</v>
      </c>
      <c r="V1283" s="37">
        <f>(Таблица2[[#This Row],[Число нарушений кредитных договоров]]-MIN(O:O))/(MAX(O:O)-MIN(O:O))</f>
        <v>0</v>
      </c>
      <c r="W1283" s="37">
        <f>((Таблица2[[#This Row],[Размер кредита]]-AVERAGE(D:D)))/STDEV(D:D)</f>
        <v>-1.2944688357854084</v>
      </c>
      <c r="X1283" s="37">
        <f>((Таблица2[[#This Row],[Годовой доход]]-AVERAGE(G:G)))/STDEV(G:G)</f>
        <v>-0.66133039308311181</v>
      </c>
      <c r="Y1283" s="38">
        <f>(Таблица2[[#This Row],[Годовой доход]]-AVERAGE(G:G))/STDEV(G:G)</f>
        <v>-0.66133039308311181</v>
      </c>
      <c r="Z1283" s="38">
        <f>(Таблица2[[#This Row],[Текущий баланс кредитов]]-AVERAGE(P:P))/STDEV(P:P)</f>
        <v>-0.23210564238645198</v>
      </c>
      <c r="AA1283" s="38">
        <f>(Таблица2[[#This Row],[Максимальный выданный кредит]]-AVERAGE(Q:Q))/STDEV(Q:Q)</f>
        <v>-0.10604500057194523</v>
      </c>
    </row>
    <row r="1284" spans="1:27" x14ac:dyDescent="0.2">
      <c r="A1284" s="8">
        <v>1888</v>
      </c>
      <c r="B1284" s="8" t="s">
        <v>1606</v>
      </c>
      <c r="C1284" s="8" t="s">
        <v>34</v>
      </c>
      <c r="D1284" s="21">
        <v>414194</v>
      </c>
      <c r="E1284" s="8" t="s">
        <v>28</v>
      </c>
      <c r="F1284" s="8">
        <v>713</v>
      </c>
      <c r="G1284" s="22">
        <v>797012</v>
      </c>
      <c r="H1284" s="8" t="s">
        <v>55</v>
      </c>
      <c r="I1284" s="8" t="s">
        <v>32</v>
      </c>
      <c r="J1284" s="8" t="s">
        <v>23</v>
      </c>
      <c r="K1284" s="23">
        <v>20987.78</v>
      </c>
      <c r="L1284">
        <v>9.6</v>
      </c>
      <c r="M1284" s="8"/>
      <c r="N1284" s="8">
        <v>13</v>
      </c>
      <c r="O1284" s="8">
        <v>0</v>
      </c>
      <c r="P1284" s="8">
        <v>246430</v>
      </c>
      <c r="Q1284" s="8">
        <v>458018</v>
      </c>
      <c r="R1284" s="8">
        <f>(Таблица2[[#This Row],[Кредитный рейтинг]]-MIN(F:F))/(MAX(F:F)-MIN(F:F))</f>
        <v>0.76969696969696966</v>
      </c>
      <c r="S1284">
        <f>(Таблица2[[#This Row],[Срок кредитной истории (лет)]]-MIN(L:L))/(MAX(L:L)-MIN(L:L))</f>
        <v>0.11184210526315788</v>
      </c>
      <c r="T1284" s="8">
        <f>(Таблица2[[#This Row],[Срок с последнего нарушения кредитного договора (мес.)]]-MIN(M:M))/(MAX(M:M)-MIN(M:M))</f>
        <v>0</v>
      </c>
      <c r="U1284">
        <f>(Таблица2[[#This Row],[Количество кредитных карт]]-MIN(N:N))/(MAX(N:N)-MIN(N:N))</f>
        <v>0.26829268292682928</v>
      </c>
      <c r="V1284" s="37">
        <f>(Таблица2[[#This Row],[Число нарушений кредитных договоров]]-MIN(O:O))/(MAX(O:O)-MIN(O:O))</f>
        <v>0</v>
      </c>
      <c r="W1284" s="37">
        <f>((Таблица2[[#This Row],[Размер кредита]]-AVERAGE(D:D)))/STDEV(D:D)</f>
        <v>0.55259713984200776</v>
      </c>
      <c r="X1284" s="37">
        <f>((Таблица2[[#This Row],[Годовой доход]]-AVERAGE(G:G)))/STDEV(G:G)</f>
        <v>-0.67415991498930361</v>
      </c>
      <c r="Y1284" s="38">
        <f>(Таблица2[[#This Row],[Годовой доход]]-AVERAGE(G:G))/STDEV(G:G)</f>
        <v>-0.67415991498930361</v>
      </c>
      <c r="Z1284" s="38">
        <f>(Таблица2[[#This Row],[Текущий баланс кредитов]]-AVERAGE(P:P))/STDEV(P:P)</f>
        <v>-8.8046708248644481E-2</v>
      </c>
      <c r="AA1284" s="38">
        <f>(Таблица2[[#This Row],[Максимальный выданный кредит]]-AVERAGE(Q:Q))/STDEV(Q:Q)</f>
        <v>-6.2391680985417294E-2</v>
      </c>
    </row>
    <row r="1285" spans="1:27" x14ac:dyDescent="0.2">
      <c r="A1285" s="7">
        <v>1889</v>
      </c>
      <c r="B1285" s="7" t="s">
        <v>1607</v>
      </c>
      <c r="C1285" s="7" t="s">
        <v>16</v>
      </c>
      <c r="D1285" s="18">
        <v>352462</v>
      </c>
      <c r="E1285" s="7" t="s">
        <v>28</v>
      </c>
      <c r="F1285" s="7">
        <v>721</v>
      </c>
      <c r="G1285" s="19">
        <v>2187850</v>
      </c>
      <c r="H1285" s="7" t="s">
        <v>49</v>
      </c>
      <c r="I1285" s="7" t="s">
        <v>19</v>
      </c>
      <c r="J1285" s="7" t="s">
        <v>23</v>
      </c>
      <c r="K1285" s="20">
        <v>40839.74</v>
      </c>
      <c r="L1285">
        <v>21.8</v>
      </c>
      <c r="M1285" s="7">
        <v>68</v>
      </c>
      <c r="N1285" s="7">
        <v>14</v>
      </c>
      <c r="O1285" s="7">
        <v>1</v>
      </c>
      <c r="P1285" s="7">
        <v>208240</v>
      </c>
      <c r="Q1285" s="7">
        <v>339130</v>
      </c>
      <c r="R1285" s="8">
        <f>(Таблица2[[#This Row],[Кредитный рейтинг]]-MIN(F:F))/(MAX(F:F)-MIN(F:F))</f>
        <v>0.81818181818181823</v>
      </c>
      <c r="S1285">
        <f>(Таблица2[[#This Row],[Срок кредитной истории (лет)]]-MIN(L:L))/(MAX(L:L)-MIN(L:L))</f>
        <v>0.37938596491228072</v>
      </c>
      <c r="T1285" s="8">
        <f>(Таблица2[[#This Row],[Срок с последнего нарушения кредитного договора (мес.)]]-MIN(M:M))/(MAX(M:M)-MIN(M:M))</f>
        <v>0.82926829268292679</v>
      </c>
      <c r="U1285">
        <f>(Таблица2[[#This Row],[Количество кредитных карт]]-MIN(N:N))/(MAX(N:N)-MIN(N:N))</f>
        <v>0.29268292682926828</v>
      </c>
      <c r="V1285" s="37">
        <f>(Таблица2[[#This Row],[Число нарушений кредитных договоров]]-MIN(O:O))/(MAX(O:O)-MIN(O:O))</f>
        <v>0.14285714285714285</v>
      </c>
      <c r="W1285" s="37">
        <f>((Таблица2[[#This Row],[Размер кредита]]-AVERAGE(D:D)))/STDEV(D:D)</f>
        <v>0.22260432641971495</v>
      </c>
      <c r="X1285" s="37">
        <f>((Таблица2[[#This Row],[Годовой доход]]-AVERAGE(G:G)))/STDEV(G:G)</f>
        <v>1.0119202691705735</v>
      </c>
      <c r="Y1285" s="38">
        <f>(Таблица2[[#This Row],[Годовой доход]]-AVERAGE(G:G))/STDEV(G:G)</f>
        <v>1.0119202691705735</v>
      </c>
      <c r="Z1285" s="38">
        <f>(Таблица2[[#This Row],[Текущий баланс кредитов]]-AVERAGE(P:P))/STDEV(P:P)</f>
        <v>-0.21795180363536187</v>
      </c>
      <c r="AA1285" s="38">
        <f>(Таблица2[[#This Row],[Максимальный выданный кредит]]-AVERAGE(Q:Q))/STDEV(Q:Q)</f>
        <v>-9.2102328220379129E-2</v>
      </c>
    </row>
    <row r="1286" spans="1:27" x14ac:dyDescent="0.2">
      <c r="A1286" s="7">
        <v>1890</v>
      </c>
      <c r="B1286" s="7" t="s">
        <v>1608</v>
      </c>
      <c r="C1286" s="7" t="s">
        <v>16</v>
      </c>
      <c r="D1286" s="18">
        <v>675048</v>
      </c>
      <c r="E1286" s="7" t="s">
        <v>17</v>
      </c>
      <c r="F1286" s="7">
        <v>732</v>
      </c>
      <c r="G1286" s="19">
        <v>2444806</v>
      </c>
      <c r="H1286" s="7" t="s">
        <v>22</v>
      </c>
      <c r="I1286" s="7" t="s">
        <v>32</v>
      </c>
      <c r="J1286" s="7" t="s">
        <v>23</v>
      </c>
      <c r="K1286" s="20">
        <v>27504.02</v>
      </c>
      <c r="L1286">
        <v>16</v>
      </c>
      <c r="M1286" s="7">
        <v>33</v>
      </c>
      <c r="N1286" s="7">
        <v>8</v>
      </c>
      <c r="O1286" s="7">
        <v>0</v>
      </c>
      <c r="P1286" s="7">
        <v>268964</v>
      </c>
      <c r="Q1286" s="7">
        <v>339636</v>
      </c>
      <c r="R1286" s="8">
        <f>(Таблица2[[#This Row],[Кредитный рейтинг]]-MIN(F:F))/(MAX(F:F)-MIN(F:F))</f>
        <v>0.88484848484848488</v>
      </c>
      <c r="S1286">
        <f>(Таблица2[[#This Row],[Срок кредитной истории (лет)]]-MIN(L:L))/(MAX(L:L)-MIN(L:L))</f>
        <v>0.25219298245614036</v>
      </c>
      <c r="T1286" s="8">
        <f>(Таблица2[[#This Row],[Срок с последнего нарушения кредитного договора (мес.)]]-MIN(M:M))/(MAX(M:M)-MIN(M:M))</f>
        <v>0.40243902439024393</v>
      </c>
      <c r="U1286">
        <f>(Таблица2[[#This Row],[Количество кредитных карт]]-MIN(N:N))/(MAX(N:N)-MIN(N:N))</f>
        <v>0.14634146341463414</v>
      </c>
      <c r="V1286" s="37">
        <f>(Таблица2[[#This Row],[Число нарушений кредитных договоров]]-MIN(O:O))/(MAX(O:O)-MIN(O:O))</f>
        <v>0</v>
      </c>
      <c r="W1286" s="37">
        <f>((Таблица2[[#This Row],[Размер кредита]]-AVERAGE(D:D)))/STDEV(D:D)</f>
        <v>1.947010820792872</v>
      </c>
      <c r="X1286" s="37">
        <f>((Таблица2[[#This Row],[Годовой доход]]-AVERAGE(G:G)))/STDEV(G:G)</f>
        <v>1.3234219823830291</v>
      </c>
      <c r="Y1286" s="38">
        <f>(Таблица2[[#This Row],[Годовой доход]]-AVERAGE(G:G))/STDEV(G:G)</f>
        <v>1.3234219823830291</v>
      </c>
      <c r="Z1286" s="38">
        <f>(Таблица2[[#This Row],[Текущий баланс кредитов]]-AVERAGE(P:P))/STDEV(P:P)</f>
        <v>-1.1396239030412227E-2</v>
      </c>
      <c r="AA1286" s="38">
        <f>(Таблица2[[#This Row],[Максимальный выданный кредит]]-AVERAGE(Q:Q))/STDEV(Q:Q)</f>
        <v>-9.1975876538957196E-2</v>
      </c>
    </row>
    <row r="1287" spans="1:27" x14ac:dyDescent="0.2">
      <c r="A1287" s="8">
        <v>1891</v>
      </c>
      <c r="B1287" s="8" t="s">
        <v>1609</v>
      </c>
      <c r="C1287" s="8" t="s">
        <v>16</v>
      </c>
      <c r="D1287" s="21">
        <v>620620</v>
      </c>
      <c r="E1287" s="8" t="s">
        <v>17</v>
      </c>
      <c r="F1287" s="8">
        <v>712</v>
      </c>
      <c r="G1287" s="22">
        <v>1835058</v>
      </c>
      <c r="H1287" s="8" t="s">
        <v>18</v>
      </c>
      <c r="I1287" s="8" t="s">
        <v>32</v>
      </c>
      <c r="J1287" s="8" t="s">
        <v>23</v>
      </c>
      <c r="K1287" s="23">
        <v>27372.92</v>
      </c>
      <c r="L1287">
        <v>16.8</v>
      </c>
      <c r="M1287" s="8"/>
      <c r="N1287" s="8">
        <v>10</v>
      </c>
      <c r="O1287" s="8">
        <v>0</v>
      </c>
      <c r="P1287" s="8">
        <v>592800</v>
      </c>
      <c r="Q1287" s="8">
        <v>825000</v>
      </c>
      <c r="R1287" s="8">
        <f>(Таблица2[[#This Row],[Кредитный рейтинг]]-MIN(F:F))/(MAX(F:F)-MIN(F:F))</f>
        <v>0.76363636363636367</v>
      </c>
      <c r="S1287">
        <f>(Таблица2[[#This Row],[Срок кредитной истории (лет)]]-MIN(L:L))/(MAX(L:L)-MIN(L:L))</f>
        <v>0.26973684210526316</v>
      </c>
      <c r="T1287" s="8">
        <f>(Таблица2[[#This Row],[Срок с последнего нарушения кредитного договора (мес.)]]-MIN(M:M))/(MAX(M:M)-MIN(M:M))</f>
        <v>0</v>
      </c>
      <c r="U1287">
        <f>(Таблица2[[#This Row],[Количество кредитных карт]]-MIN(N:N))/(MAX(N:N)-MIN(N:N))</f>
        <v>0.1951219512195122</v>
      </c>
      <c r="V1287" s="37">
        <f>(Таблица2[[#This Row],[Число нарушений кредитных договоров]]-MIN(O:O))/(MAX(O:O)-MIN(O:O))</f>
        <v>0</v>
      </c>
      <c r="W1287" s="37">
        <f>((Таблица2[[#This Row],[Размер кредита]]-AVERAGE(D:D)))/STDEV(D:D)</f>
        <v>1.6560620608474863</v>
      </c>
      <c r="X1287" s="37">
        <f>((Таблица2[[#This Row],[Годовой доход]]-AVERAGE(G:G)))/STDEV(G:G)</f>
        <v>0.58423882796021587</v>
      </c>
      <c r="Y1287" s="38">
        <f>(Таблица2[[#This Row],[Годовой доход]]-AVERAGE(G:G))/STDEV(G:G)</f>
        <v>0.58423882796021587</v>
      </c>
      <c r="Z1287" s="38">
        <f>(Таблица2[[#This Row],[Текущий баланс кредитов]]-AVERAGE(P:P))/STDEV(P:P)</f>
        <v>1.0901472663283993</v>
      </c>
      <c r="AA1287" s="38">
        <f>(Таблица2[[#This Row],[Максимальный выданный кредит]]-AVERAGE(Q:Q))/STDEV(Q:Q)</f>
        <v>2.9318775440637181E-2</v>
      </c>
    </row>
    <row r="1288" spans="1:27" x14ac:dyDescent="0.2">
      <c r="A1288" s="7">
        <v>1892</v>
      </c>
      <c r="B1288" s="7" t="s">
        <v>1610</v>
      </c>
      <c r="C1288" s="7" t="s">
        <v>16</v>
      </c>
      <c r="D1288" s="18">
        <v>313874</v>
      </c>
      <c r="E1288" s="7" t="s">
        <v>17</v>
      </c>
      <c r="F1288" s="7">
        <v>742</v>
      </c>
      <c r="G1288" s="19">
        <v>2129919</v>
      </c>
      <c r="H1288" s="7" t="s">
        <v>55</v>
      </c>
      <c r="I1288" s="7" t="s">
        <v>32</v>
      </c>
      <c r="J1288" s="7" t="s">
        <v>23</v>
      </c>
      <c r="K1288" s="20">
        <v>24316.58</v>
      </c>
      <c r="L1288">
        <v>12.6</v>
      </c>
      <c r="M1288" s="7"/>
      <c r="N1288" s="7">
        <v>8</v>
      </c>
      <c r="O1288" s="7">
        <v>0</v>
      </c>
      <c r="P1288" s="7">
        <v>336642</v>
      </c>
      <c r="Q1288" s="7">
        <v>508882</v>
      </c>
      <c r="R1288" s="8">
        <f>(Таблица2[[#This Row],[Кредитный рейтинг]]-MIN(F:F))/(MAX(F:F)-MIN(F:F))</f>
        <v>0.94545454545454544</v>
      </c>
      <c r="S1288">
        <f>(Таблица2[[#This Row],[Срок кредитной истории (лет)]]-MIN(L:L))/(MAX(L:L)-MIN(L:L))</f>
        <v>0.17763157894736842</v>
      </c>
      <c r="T1288" s="8">
        <f>(Таблица2[[#This Row],[Срок с последнего нарушения кредитного договора (мес.)]]-MIN(M:M))/(MAX(M:M)-MIN(M:M))</f>
        <v>0</v>
      </c>
      <c r="U1288">
        <f>(Таблица2[[#This Row],[Количество кредитных карт]]-MIN(N:N))/(MAX(N:N)-MIN(N:N))</f>
        <v>0.14634146341463414</v>
      </c>
      <c r="V1288" s="37">
        <f>(Таблица2[[#This Row],[Число нарушений кредитных договоров]]-MIN(O:O))/(MAX(O:O)-MIN(O:O))</f>
        <v>0</v>
      </c>
      <c r="W1288" s="37">
        <f>((Таблица2[[#This Row],[Размер кредита]]-AVERAGE(D:D)))/STDEV(D:D)</f>
        <v>1.6329417388103597E-2</v>
      </c>
      <c r="X1288" s="37">
        <f>((Таблица2[[#This Row],[Годовой доход]]-AVERAGE(G:G)))/STDEV(G:G)</f>
        <v>0.94169188085463318</v>
      </c>
      <c r="Y1288" s="38">
        <f>(Таблица2[[#This Row],[Годовой доход]]-AVERAGE(G:G))/STDEV(G:G)</f>
        <v>0.94169188085463318</v>
      </c>
      <c r="Z1288" s="38">
        <f>(Таблица2[[#This Row],[Текущий баланс кредитов]]-AVERAGE(P:P))/STDEV(P:P)</f>
        <v>0.21881368622704417</v>
      </c>
      <c r="AA1288" s="38">
        <f>(Таблица2[[#This Row],[Максимальный выданный кредит]]-AVERAGE(Q:Q))/STDEV(Q:Q)</f>
        <v>-4.9680538052916966E-2</v>
      </c>
    </row>
    <row r="1289" spans="1:27" x14ac:dyDescent="0.2">
      <c r="A1289" s="7">
        <v>1893</v>
      </c>
      <c r="B1289" s="7" t="s">
        <v>1611</v>
      </c>
      <c r="C1289" s="7" t="s">
        <v>16</v>
      </c>
      <c r="D1289" s="18">
        <v>474144</v>
      </c>
      <c r="E1289" s="7" t="s">
        <v>28</v>
      </c>
      <c r="F1289" s="7">
        <v>657</v>
      </c>
      <c r="G1289" s="19">
        <v>1139601</v>
      </c>
      <c r="H1289" s="7" t="s">
        <v>55</v>
      </c>
      <c r="I1289" s="7" t="s">
        <v>19</v>
      </c>
      <c r="J1289" s="7" t="s">
        <v>23</v>
      </c>
      <c r="K1289" s="20">
        <v>23457.02</v>
      </c>
      <c r="L1289">
        <v>18.7</v>
      </c>
      <c r="M1289" s="7">
        <v>23</v>
      </c>
      <c r="N1289" s="7">
        <v>19</v>
      </c>
      <c r="O1289" s="7">
        <v>0</v>
      </c>
      <c r="P1289" s="7">
        <v>270921</v>
      </c>
      <c r="Q1289" s="7">
        <v>637582</v>
      </c>
      <c r="R1289" s="8">
        <f>(Таблица2[[#This Row],[Кредитный рейтинг]]-MIN(F:F))/(MAX(F:F)-MIN(F:F))</f>
        <v>0.4303030303030303</v>
      </c>
      <c r="S1289">
        <f>(Таблица2[[#This Row],[Срок кредитной истории (лет)]]-MIN(L:L))/(MAX(L:L)-MIN(L:L))</f>
        <v>0.31140350877192979</v>
      </c>
      <c r="T1289" s="8">
        <f>(Таблица2[[#This Row],[Срок с последнего нарушения кредитного договора (мес.)]]-MIN(M:M))/(MAX(M:M)-MIN(M:M))</f>
        <v>0.28048780487804881</v>
      </c>
      <c r="U1289">
        <f>(Таблица2[[#This Row],[Количество кредитных карт]]-MIN(N:N))/(MAX(N:N)-MIN(N:N))</f>
        <v>0.41463414634146339</v>
      </c>
      <c r="V1289" s="37">
        <f>(Таблица2[[#This Row],[Число нарушений кредитных договоров]]-MIN(O:O))/(MAX(O:O)-MIN(O:O))</f>
        <v>0</v>
      </c>
      <c r="W1289" s="37">
        <f>((Таблица2[[#This Row],[Размер кредита]]-AVERAGE(D:D)))/STDEV(D:D)</f>
        <v>0.87306414503650087</v>
      </c>
      <c r="X1289" s="37">
        <f>((Таблица2[[#This Row],[Годовой доход]]-AVERAGE(G:G)))/STDEV(G:G)</f>
        <v>-0.25884733062566956</v>
      </c>
      <c r="Y1289" s="38">
        <f>(Таблица2[[#This Row],[Годовой доход]]-AVERAGE(G:G))/STDEV(G:G)</f>
        <v>-0.25884733062566956</v>
      </c>
      <c r="Z1289" s="38">
        <f>(Таблица2[[#This Row],[Текущий баланс кредитов]]-AVERAGE(P:P))/STDEV(P:P)</f>
        <v>-4.7394107593515845E-3</v>
      </c>
      <c r="AA1289" s="38">
        <f>(Таблица2[[#This Row],[Максимальный выданный кредит]]-AVERAGE(Q:Q))/STDEV(Q:Q)</f>
        <v>-1.7517827778208095E-2</v>
      </c>
    </row>
    <row r="1290" spans="1:27" x14ac:dyDescent="0.2">
      <c r="A1290" s="7">
        <v>1894</v>
      </c>
      <c r="B1290" s="7" t="s">
        <v>1612</v>
      </c>
      <c r="C1290" s="7" t="s">
        <v>16</v>
      </c>
      <c r="D1290" s="18">
        <v>120912</v>
      </c>
      <c r="E1290" s="7" t="s">
        <v>17</v>
      </c>
      <c r="F1290" s="7">
        <v>735</v>
      </c>
      <c r="G1290" s="19">
        <v>801154</v>
      </c>
      <c r="H1290" s="7" t="s">
        <v>49</v>
      </c>
      <c r="I1290" s="7" t="s">
        <v>32</v>
      </c>
      <c r="J1290" s="7" t="s">
        <v>23</v>
      </c>
      <c r="K1290" s="20">
        <v>4406.29</v>
      </c>
      <c r="L1290">
        <v>14.4</v>
      </c>
      <c r="M1290" s="7">
        <v>13</v>
      </c>
      <c r="N1290" s="7">
        <v>11</v>
      </c>
      <c r="O1290" s="7">
        <v>1</v>
      </c>
      <c r="P1290" s="7">
        <v>97622</v>
      </c>
      <c r="Q1290" s="7">
        <v>359986</v>
      </c>
      <c r="R1290" s="8">
        <f>(Таблица2[[#This Row],[Кредитный рейтинг]]-MIN(F:F))/(MAX(F:F)-MIN(F:F))</f>
        <v>0.90303030303030307</v>
      </c>
      <c r="S1290">
        <f>(Таблица2[[#This Row],[Срок кредитной истории (лет)]]-MIN(L:L))/(MAX(L:L)-MIN(L:L))</f>
        <v>0.21710526315789475</v>
      </c>
      <c r="T1290" s="8">
        <f>(Таблица2[[#This Row],[Срок с последнего нарушения кредитного договора (мес.)]]-MIN(M:M))/(MAX(M:M)-MIN(M:M))</f>
        <v>0.15853658536585366</v>
      </c>
      <c r="U1290">
        <f>(Таблица2[[#This Row],[Количество кредитных карт]]-MIN(N:N))/(MAX(N:N)-MIN(N:N))</f>
        <v>0.21951219512195122</v>
      </c>
      <c r="V1290" s="37">
        <f>(Таблица2[[#This Row],[Число нарушений кредитных договоров]]-MIN(O:O))/(MAX(O:O)-MIN(O:O))</f>
        <v>0.14285714285714285</v>
      </c>
      <c r="W1290" s="37">
        <f>((Таблица2[[#This Row],[Размер кредита]]-AVERAGE(D:D)))/STDEV(D:D)</f>
        <v>-1.0151627303406667</v>
      </c>
      <c r="X1290" s="37">
        <f>((Таблица2[[#This Row],[Годовой доход]]-AVERAGE(G:G)))/STDEV(G:G)</f>
        <v>-0.66913866584109938</v>
      </c>
      <c r="Y1290" s="38">
        <f>(Таблица2[[#This Row],[Годовой доход]]-AVERAGE(G:G))/STDEV(G:G)</f>
        <v>-0.66913866584109938</v>
      </c>
      <c r="Z1290" s="38">
        <f>(Таблица2[[#This Row],[Текущий баланс кредитов]]-AVERAGE(P:P))/STDEV(P:P)</f>
        <v>-0.59422417445201292</v>
      </c>
      <c r="AA1290" s="38">
        <f>(Таблица2[[#This Row],[Максимальный выданный кредит]]-AVERAGE(Q:Q))/STDEV(Q:Q)</f>
        <v>-8.6890319786118608E-2</v>
      </c>
    </row>
    <row r="1291" spans="1:27" x14ac:dyDescent="0.2">
      <c r="A1291" s="7">
        <v>1897</v>
      </c>
      <c r="B1291" s="7" t="s">
        <v>1613</v>
      </c>
      <c r="C1291" s="7" t="s">
        <v>16</v>
      </c>
      <c r="D1291" s="18">
        <v>448404</v>
      </c>
      <c r="E1291" s="7" t="s">
        <v>28</v>
      </c>
      <c r="F1291" s="7">
        <v>717</v>
      </c>
      <c r="G1291" s="19">
        <v>968145</v>
      </c>
      <c r="H1291" s="7" t="s">
        <v>18</v>
      </c>
      <c r="I1291" s="7" t="s">
        <v>19</v>
      </c>
      <c r="J1291" s="7" t="s">
        <v>23</v>
      </c>
      <c r="K1291" s="20">
        <v>17265.3</v>
      </c>
      <c r="L1291">
        <v>24.7</v>
      </c>
      <c r="M1291" s="7">
        <v>7</v>
      </c>
      <c r="N1291" s="7">
        <v>12</v>
      </c>
      <c r="O1291" s="7">
        <v>0</v>
      </c>
      <c r="P1291" s="7">
        <v>583661</v>
      </c>
      <c r="Q1291" s="7">
        <v>1132010</v>
      </c>
      <c r="R1291" s="8">
        <f>(Таблица2[[#This Row],[Кредитный рейтинг]]-MIN(F:F))/(MAX(F:F)-MIN(F:F))</f>
        <v>0.79393939393939394</v>
      </c>
      <c r="S1291">
        <f>(Таблица2[[#This Row],[Срок кредитной истории (лет)]]-MIN(L:L))/(MAX(L:L)-MIN(L:L))</f>
        <v>0.44298245614035087</v>
      </c>
      <c r="T1291" s="8">
        <f>(Таблица2[[#This Row],[Срок с последнего нарушения кредитного договора (мес.)]]-MIN(M:M))/(MAX(M:M)-MIN(M:M))</f>
        <v>8.5365853658536592E-2</v>
      </c>
      <c r="U1291">
        <f>(Таблица2[[#This Row],[Количество кредитных карт]]-MIN(N:N))/(MAX(N:N)-MIN(N:N))</f>
        <v>0.24390243902439024</v>
      </c>
      <c r="V1291" s="37">
        <f>(Таблица2[[#This Row],[Число нарушений кредитных договоров]]-MIN(O:O))/(MAX(O:O)-MIN(O:O))</f>
        <v>0</v>
      </c>
      <c r="W1291" s="37">
        <f>((Таблица2[[#This Row],[Размер кредита]]-AVERAGE(D:D)))/STDEV(D:D)</f>
        <v>0.73546913730161756</v>
      </c>
      <c r="X1291" s="37">
        <f>((Таблица2[[#This Row],[Годовой доход]]-AVERAGE(G:G)))/STDEV(G:G)</f>
        <v>-0.46669940545776062</v>
      </c>
      <c r="Y1291" s="38">
        <f>(Таблица2[[#This Row],[Годовой доход]]-AVERAGE(G:G))/STDEV(G:G)</f>
        <v>-0.46669940545776062</v>
      </c>
      <c r="Z1291" s="38">
        <f>(Таблица2[[#This Row],[Текущий баланс кредитов]]-AVERAGE(P:P))/STDEV(P:P)</f>
        <v>1.059060524596553</v>
      </c>
      <c r="AA1291" s="38">
        <f>(Таблица2[[#This Row],[Максимальный выданный кредит]]-AVERAGE(Q:Q))/STDEV(Q:Q)</f>
        <v>0.10604195866859654</v>
      </c>
    </row>
    <row r="1292" spans="1:27" x14ac:dyDescent="0.2">
      <c r="A1292" s="7">
        <v>1899</v>
      </c>
      <c r="B1292" s="7" t="s">
        <v>1614</v>
      </c>
      <c r="C1292" s="7" t="s">
        <v>16</v>
      </c>
      <c r="D1292" s="18">
        <v>78034</v>
      </c>
      <c r="E1292" s="7" t="s">
        <v>17</v>
      </c>
      <c r="F1292" s="7">
        <v>732</v>
      </c>
      <c r="G1292" s="19">
        <v>936130</v>
      </c>
      <c r="H1292" s="7" t="s">
        <v>74</v>
      </c>
      <c r="I1292" s="7" t="s">
        <v>19</v>
      </c>
      <c r="J1292" s="7" t="s">
        <v>20</v>
      </c>
      <c r="K1292" s="20">
        <v>1739.64</v>
      </c>
      <c r="L1292">
        <v>13</v>
      </c>
      <c r="M1292" s="7"/>
      <c r="N1292" s="7">
        <v>2</v>
      </c>
      <c r="O1292" s="7">
        <v>0</v>
      </c>
      <c r="P1292" s="7">
        <v>39615</v>
      </c>
      <c r="Q1292" s="7">
        <v>82368</v>
      </c>
      <c r="R1292" s="8">
        <f>(Таблица2[[#This Row],[Кредитный рейтинг]]-MIN(F:F))/(MAX(F:F)-MIN(F:F))</f>
        <v>0.88484848484848488</v>
      </c>
      <c r="S1292">
        <f>(Таблица2[[#This Row],[Срок кредитной истории (лет)]]-MIN(L:L))/(MAX(L:L)-MIN(L:L))</f>
        <v>0.18640350877192982</v>
      </c>
      <c r="T1292" s="8">
        <f>(Таблица2[[#This Row],[Срок с последнего нарушения кредитного договора (мес.)]]-MIN(M:M))/(MAX(M:M)-MIN(M:M))</f>
        <v>0</v>
      </c>
      <c r="U1292">
        <f>(Таблица2[[#This Row],[Количество кредитных карт]]-MIN(N:N))/(MAX(N:N)-MIN(N:N))</f>
        <v>0</v>
      </c>
      <c r="V1292" s="37">
        <f>(Таблица2[[#This Row],[Число нарушений кредитных договоров]]-MIN(O:O))/(MAX(O:O)-MIN(O:O))</f>
        <v>0</v>
      </c>
      <c r="W1292" s="37">
        <f>((Таблица2[[#This Row],[Размер кредита]]-AVERAGE(D:D)))/STDEV(D:D)</f>
        <v>-1.2443701406614254</v>
      </c>
      <c r="X1292" s="37">
        <f>((Таблица2[[#This Row],[Годовой доход]]-AVERAGE(G:G)))/STDEV(G:G)</f>
        <v>-0.50551043671796381</v>
      </c>
      <c r="Y1292" s="38">
        <f>(Таблица2[[#This Row],[Годовой доход]]-AVERAGE(G:G))/STDEV(G:G)</f>
        <v>-0.50551043671796381</v>
      </c>
      <c r="Z1292" s="38">
        <f>(Таблица2[[#This Row],[Текущий баланс кредитов]]-AVERAGE(P:P))/STDEV(P:P)</f>
        <v>-0.79153773475830558</v>
      </c>
      <c r="AA1292" s="38">
        <f>(Таблица2[[#This Row],[Максимальный выданный кредит]]-AVERAGE(Q:Q))/STDEV(Q:Q)</f>
        <v>-0.15626830969322139</v>
      </c>
    </row>
    <row r="1293" spans="1:27" x14ac:dyDescent="0.2">
      <c r="A1293" s="8">
        <v>1901</v>
      </c>
      <c r="B1293" s="8" t="s">
        <v>1615</v>
      </c>
      <c r="C1293" s="8" t="s">
        <v>34</v>
      </c>
      <c r="D1293" s="21">
        <v>115434</v>
      </c>
      <c r="E1293" s="8" t="s">
        <v>17</v>
      </c>
      <c r="F1293" s="8">
        <v>737</v>
      </c>
      <c r="G1293" s="22">
        <v>722019</v>
      </c>
      <c r="H1293" s="8"/>
      <c r="I1293" s="8" t="s">
        <v>19</v>
      </c>
      <c r="J1293" s="8" t="s">
        <v>87</v>
      </c>
      <c r="K1293" s="23">
        <v>17749.61</v>
      </c>
      <c r="L1293">
        <v>21.4</v>
      </c>
      <c r="M1293" s="8">
        <v>39</v>
      </c>
      <c r="N1293" s="8">
        <v>7</v>
      </c>
      <c r="O1293" s="8">
        <v>0</v>
      </c>
      <c r="P1293" s="8">
        <v>798</v>
      </c>
      <c r="Q1293" s="8">
        <v>306350</v>
      </c>
      <c r="R1293" s="8">
        <f>(Таблица2[[#This Row],[Кредитный рейтинг]]-MIN(F:F))/(MAX(F:F)-MIN(F:F))</f>
        <v>0.91515151515151516</v>
      </c>
      <c r="S1293">
        <f>(Таблица2[[#This Row],[Срок кредитной истории (лет)]]-MIN(L:L))/(MAX(L:L)-MIN(L:L))</f>
        <v>0.37061403508771923</v>
      </c>
      <c r="T1293" s="8">
        <f>(Таблица2[[#This Row],[Срок с последнего нарушения кредитного договора (мес.)]]-MIN(M:M))/(MAX(M:M)-MIN(M:M))</f>
        <v>0.47560975609756095</v>
      </c>
      <c r="U1293">
        <f>(Таблица2[[#This Row],[Количество кредитных карт]]-MIN(N:N))/(MAX(N:N)-MIN(N:N))</f>
        <v>0.12195121951219512</v>
      </c>
      <c r="V1293" s="37">
        <f>(Таблица2[[#This Row],[Число нарушений кредитных договоров]]-MIN(O:O))/(MAX(O:O)-MIN(O:O))</f>
        <v>0</v>
      </c>
      <c r="W1293" s="37">
        <f>((Таблица2[[#This Row],[Размер кредита]]-AVERAGE(D:D)))/STDEV(D:D)</f>
        <v>-1.044445770448347</v>
      </c>
      <c r="X1293" s="37">
        <f>((Таблица2[[#This Row],[Годовой доход]]-AVERAGE(G:G)))/STDEV(G:G)</f>
        <v>-0.76507216447537008</v>
      </c>
      <c r="Y1293" s="38">
        <f>(Таблица2[[#This Row],[Годовой доход]]-AVERAGE(G:G))/STDEV(G:G)</f>
        <v>-0.76507216447537008</v>
      </c>
      <c r="Z1293" s="38">
        <f>(Таблица2[[#This Row],[Текущий баланс кредитов]]-AVERAGE(P:P))/STDEV(P:P)</f>
        <v>-0.92357560036778996</v>
      </c>
      <c r="AA1293" s="38">
        <f>(Таблица2[[#This Row],[Максимальный выданный кредит]]-AVERAGE(Q:Q))/STDEV(Q:Q)</f>
        <v>-0.10029419801684343</v>
      </c>
    </row>
    <row r="1294" spans="1:27" x14ac:dyDescent="0.2">
      <c r="A1294" s="8">
        <v>1902</v>
      </c>
      <c r="B1294" s="8" t="s">
        <v>1616</v>
      </c>
      <c r="C1294" s="8" t="s">
        <v>16</v>
      </c>
      <c r="D1294" s="21">
        <v>264946</v>
      </c>
      <c r="E1294" s="8" t="s">
        <v>17</v>
      </c>
      <c r="F1294" s="8">
        <v>746</v>
      </c>
      <c r="G1294" s="22">
        <v>858078</v>
      </c>
      <c r="H1294" s="8" t="s">
        <v>37</v>
      </c>
      <c r="I1294" s="8" t="s">
        <v>25</v>
      </c>
      <c r="J1294" s="8" t="s">
        <v>23</v>
      </c>
      <c r="K1294" s="23">
        <v>11155.09</v>
      </c>
      <c r="L1294">
        <v>13.7</v>
      </c>
      <c r="M1294" s="8"/>
      <c r="N1294" s="8">
        <v>11</v>
      </c>
      <c r="O1294" s="8">
        <v>0</v>
      </c>
      <c r="P1294" s="8">
        <v>57437</v>
      </c>
      <c r="Q1294" s="8">
        <v>588522</v>
      </c>
      <c r="R1294" s="8">
        <f>(Таблица2[[#This Row],[Кредитный рейтинг]]-MIN(F:F))/(MAX(F:F)-MIN(F:F))</f>
        <v>0.96969696969696972</v>
      </c>
      <c r="S1294">
        <f>(Таблица2[[#This Row],[Срок кредитной истории (лет)]]-MIN(L:L))/(MAX(L:L)-MIN(L:L))</f>
        <v>0.20175438596491227</v>
      </c>
      <c r="T1294" s="8">
        <f>(Таблица2[[#This Row],[Срок с последнего нарушения кредитного договора (мес.)]]-MIN(M:M))/(MAX(M:M)-MIN(M:M))</f>
        <v>0</v>
      </c>
      <c r="U1294">
        <f>(Таблица2[[#This Row],[Количество кредитных карт]]-MIN(N:N))/(MAX(N:N)-MIN(N:N))</f>
        <v>0.21951219512195122</v>
      </c>
      <c r="V1294" s="37">
        <f>(Таблица2[[#This Row],[Число нарушений кредитных договоров]]-MIN(O:O))/(MAX(O:O)-MIN(O:O))</f>
        <v>0</v>
      </c>
      <c r="W1294" s="37">
        <f>((Таблица2[[#This Row],[Размер кредита]]-AVERAGE(D:D)))/STDEV(D:D)</f>
        <v>-0.24521869987888822</v>
      </c>
      <c r="X1294" s="37">
        <f>((Таблица2[[#This Row],[Годовой доход]]-AVERAGE(G:G)))/STDEV(G:G)</f>
        <v>-0.60013103993274997</v>
      </c>
      <c r="Y1294" s="38">
        <f>(Таблица2[[#This Row],[Годовой доход]]-AVERAGE(G:G))/STDEV(G:G)</f>
        <v>-0.60013103993274997</v>
      </c>
      <c r="Z1294" s="38">
        <f>(Таблица2[[#This Row],[Текущий баланс кредитов]]-AVERAGE(P:P))/STDEV(P:P)</f>
        <v>-0.73091535691117082</v>
      </c>
      <c r="AA1294" s="38">
        <f>(Таблица2[[#This Row],[Максимальный выданный кредит]]-AVERAGE(Q:Q))/STDEV(Q:Q)</f>
        <v>-2.977814297694327E-2</v>
      </c>
    </row>
    <row r="1295" spans="1:27" x14ac:dyDescent="0.2">
      <c r="A1295" s="8">
        <v>1903</v>
      </c>
      <c r="B1295" s="24" t="s">
        <v>1617</v>
      </c>
      <c r="C1295" s="8" t="s">
        <v>16</v>
      </c>
      <c r="D1295" s="21">
        <v>254034</v>
      </c>
      <c r="E1295" s="8" t="s">
        <v>17</v>
      </c>
      <c r="F1295" s="8">
        <v>674</v>
      </c>
      <c r="G1295" s="22">
        <v>1304198</v>
      </c>
      <c r="H1295" s="8" t="s">
        <v>29</v>
      </c>
      <c r="I1295" s="8" t="s">
        <v>32</v>
      </c>
      <c r="J1295" s="8" t="s">
        <v>23</v>
      </c>
      <c r="K1295" s="23">
        <v>35539.31</v>
      </c>
      <c r="L1295">
        <v>12.7</v>
      </c>
      <c r="M1295" s="8">
        <v>49</v>
      </c>
      <c r="N1295" s="8">
        <v>12</v>
      </c>
      <c r="O1295" s="8">
        <v>0</v>
      </c>
      <c r="P1295" s="8">
        <v>43852</v>
      </c>
      <c r="Q1295" s="8">
        <v>280588</v>
      </c>
      <c r="R1295" s="8">
        <f>(Таблица2[[#This Row],[Кредитный рейтинг]]-MIN(F:F))/(MAX(F:F)-MIN(F:F))</f>
        <v>0.53333333333333333</v>
      </c>
      <c r="S1295">
        <f>(Таблица2[[#This Row],[Срок кредитной истории (лет)]]-MIN(L:L))/(MAX(L:L)-MIN(L:L))</f>
        <v>0.17982456140350875</v>
      </c>
      <c r="T1295" s="8">
        <f>(Таблица2[[#This Row],[Срок с последнего нарушения кредитного договора (мес.)]]-MIN(M:M))/(MAX(M:M)-MIN(M:M))</f>
        <v>0.59756097560975607</v>
      </c>
      <c r="U1295">
        <f>(Таблица2[[#This Row],[Количество кредитных карт]]-MIN(N:N))/(MAX(N:N)-MIN(N:N))</f>
        <v>0.24390243902439024</v>
      </c>
      <c r="V1295" s="37">
        <f>(Таблица2[[#This Row],[Число нарушений кредитных договоров]]-MIN(O:O))/(MAX(O:O)-MIN(O:O))</f>
        <v>0</v>
      </c>
      <c r="W1295" s="37">
        <f>((Таблица2[[#This Row],[Размер кредита]]-AVERAGE(D:D)))/STDEV(D:D)</f>
        <v>-0.30354957495282164</v>
      </c>
      <c r="X1295" s="37">
        <f>((Таблица2[[#This Row],[Годовой доход]]-AVERAGE(G:G)))/STDEV(G:G)</f>
        <v>-5.9310260116981026E-2</v>
      </c>
      <c r="Y1295" s="38">
        <f>(Таблица2[[#This Row],[Годовой доход]]-AVERAGE(G:G))/STDEV(G:G)</f>
        <v>-5.9310260116981026E-2</v>
      </c>
      <c r="Z1295" s="38">
        <f>(Таблица2[[#This Row],[Текущий баланс кредитов]]-AVERAGE(P:P))/STDEV(P:P)</f>
        <v>-0.77712537840445584</v>
      </c>
      <c r="AA1295" s="38">
        <f>(Таблица2[[#This Row],[Максимальный выданный кредит]]-AVERAGE(Q:Q))/STDEV(Q:Q)</f>
        <v>-0.10673223797097747</v>
      </c>
    </row>
    <row r="1296" spans="1:27" x14ac:dyDescent="0.2">
      <c r="A1296" s="7">
        <v>1904</v>
      </c>
      <c r="B1296" s="7" t="s">
        <v>1618</v>
      </c>
      <c r="C1296" s="7" t="s">
        <v>16</v>
      </c>
      <c r="D1296" s="18">
        <v>146322</v>
      </c>
      <c r="E1296" s="7" t="s">
        <v>17</v>
      </c>
      <c r="F1296" s="7">
        <v>704</v>
      </c>
      <c r="G1296" s="19">
        <v>595384</v>
      </c>
      <c r="H1296" s="7" t="s">
        <v>18</v>
      </c>
      <c r="I1296" s="7" t="s">
        <v>32</v>
      </c>
      <c r="J1296" s="7" t="s">
        <v>23</v>
      </c>
      <c r="K1296" s="20">
        <v>6499.52</v>
      </c>
      <c r="L1296">
        <v>10</v>
      </c>
      <c r="M1296" s="7"/>
      <c r="N1296" s="7">
        <v>14</v>
      </c>
      <c r="O1296" s="7">
        <v>0</v>
      </c>
      <c r="P1296" s="7">
        <v>149549</v>
      </c>
      <c r="Q1296" s="7">
        <v>335610</v>
      </c>
      <c r="R1296" s="8">
        <f>(Таблица2[[#This Row],[Кредитный рейтинг]]-MIN(F:F))/(MAX(F:F)-MIN(F:F))</f>
        <v>0.7151515151515152</v>
      </c>
      <c r="S1296">
        <f>(Таблица2[[#This Row],[Срок кредитной истории (лет)]]-MIN(L:L))/(MAX(L:L)-MIN(L:L))</f>
        <v>0.1206140350877193</v>
      </c>
      <c r="T1296" s="8">
        <f>(Таблица2[[#This Row],[Срок с последнего нарушения кредитного договора (мес.)]]-MIN(M:M))/(MAX(M:M)-MIN(M:M))</f>
        <v>0</v>
      </c>
      <c r="U1296">
        <f>(Таблица2[[#This Row],[Количество кредитных карт]]-MIN(N:N))/(MAX(N:N)-MIN(N:N))</f>
        <v>0.29268292682926828</v>
      </c>
      <c r="V1296" s="37">
        <f>(Таблица2[[#This Row],[Число нарушений кредитных договоров]]-MIN(O:O))/(MAX(O:O)-MIN(O:O))</f>
        <v>0</v>
      </c>
      <c r="W1296" s="37">
        <f>((Таблица2[[#This Row],[Размер кредита]]-AVERAGE(D:D)))/STDEV(D:D)</f>
        <v>-0.87933176116648715</v>
      </c>
      <c r="X1296" s="37">
        <f>((Таблица2[[#This Row],[Годовой доход]]-AVERAGE(G:G)))/STDEV(G:G)</f>
        <v>-0.91858879554317674</v>
      </c>
      <c r="Y1296" s="38">
        <f>(Таблица2[[#This Row],[Годовой доход]]-AVERAGE(G:G))/STDEV(G:G)</f>
        <v>-0.91858879554317674</v>
      </c>
      <c r="Z1296" s="38">
        <f>(Таблица2[[#This Row],[Текущий баланс кредитов]]-AVERAGE(P:P))/STDEV(P:P)</f>
        <v>-0.41759202236649123</v>
      </c>
      <c r="AA1296" s="38">
        <f>(Таблица2[[#This Row],[Максимальный выданный кредит]]-AVERAGE(Q:Q))/STDEV(Q:Q)</f>
        <v>-9.29819920911404E-2</v>
      </c>
    </row>
    <row r="1297" spans="1:27" x14ac:dyDescent="0.2">
      <c r="A1297" s="7">
        <v>1905</v>
      </c>
      <c r="B1297" s="7" t="s">
        <v>1619</v>
      </c>
      <c r="C1297" s="7" t="s">
        <v>16</v>
      </c>
      <c r="D1297" s="18">
        <v>687170</v>
      </c>
      <c r="E1297" s="7" t="s">
        <v>17</v>
      </c>
      <c r="F1297" s="7">
        <v>734</v>
      </c>
      <c r="G1297" s="19">
        <v>2132788</v>
      </c>
      <c r="H1297" s="7" t="s">
        <v>22</v>
      </c>
      <c r="I1297" s="7" t="s">
        <v>19</v>
      </c>
      <c r="J1297" s="7" t="s">
        <v>23</v>
      </c>
      <c r="K1297" s="20">
        <v>58829.13</v>
      </c>
      <c r="L1297">
        <v>18.5</v>
      </c>
      <c r="M1297" s="7">
        <v>69</v>
      </c>
      <c r="N1297" s="7">
        <v>20</v>
      </c>
      <c r="O1297" s="7">
        <v>0</v>
      </c>
      <c r="P1297" s="7">
        <v>826804</v>
      </c>
      <c r="Q1297" s="7">
        <v>2849242</v>
      </c>
      <c r="R1297" s="8">
        <f>(Таблица2[[#This Row],[Кредитный рейтинг]]-MIN(F:F))/(MAX(F:F)-MIN(F:F))</f>
        <v>0.89696969696969697</v>
      </c>
      <c r="S1297">
        <f>(Таблица2[[#This Row],[Срок кредитной истории (лет)]]-MIN(L:L))/(MAX(L:L)-MIN(L:L))</f>
        <v>0.30701754385964913</v>
      </c>
      <c r="T1297" s="8">
        <f>(Таблица2[[#This Row],[Срок с последнего нарушения кредитного договора (мес.)]]-MIN(M:M))/(MAX(M:M)-MIN(M:M))</f>
        <v>0.84146341463414631</v>
      </c>
      <c r="U1297">
        <f>(Таблица2[[#This Row],[Количество кредитных карт]]-MIN(N:N))/(MAX(N:N)-MIN(N:N))</f>
        <v>0.43902439024390244</v>
      </c>
      <c r="V1297" s="37">
        <f>(Таблица2[[#This Row],[Число нарушений кредитных договоров]]-MIN(O:O))/(MAX(O:O)-MIN(O:O))</f>
        <v>0</v>
      </c>
      <c r="W1297" s="37">
        <f>((Таблица2[[#This Row],[Размер кредита]]-AVERAGE(D:D)))/STDEV(D:D)</f>
        <v>2.011809837256052</v>
      </c>
      <c r="X1297" s="37">
        <f>((Таблица2[[#This Row],[Годовой доход]]-AVERAGE(G:G)))/STDEV(G:G)</f>
        <v>0.94516990205361873</v>
      </c>
      <c r="Y1297" s="38">
        <f>(Таблица2[[#This Row],[Годовой доход]]-AVERAGE(G:G))/STDEV(G:G)</f>
        <v>0.94516990205361873</v>
      </c>
      <c r="Z1297" s="38">
        <f>(Таблица2[[#This Row],[Текущий баланс кредитов]]-AVERAGE(P:P))/STDEV(P:P)</f>
        <v>1.8861229652253204</v>
      </c>
      <c r="AA1297" s="38">
        <f>(Таблица2[[#This Row],[Максимальный выданный кредит]]-AVERAGE(Q:Q))/STDEV(Q:Q)</f>
        <v>0.5351859780194812</v>
      </c>
    </row>
    <row r="1298" spans="1:27" x14ac:dyDescent="0.2">
      <c r="A1298" s="7">
        <v>1906</v>
      </c>
      <c r="B1298" s="7" t="s">
        <v>1620</v>
      </c>
      <c r="C1298" s="7" t="s">
        <v>34</v>
      </c>
      <c r="D1298" s="18">
        <v>220858</v>
      </c>
      <c r="E1298" s="7" t="s">
        <v>28</v>
      </c>
      <c r="F1298" s="7">
        <v>704</v>
      </c>
      <c r="G1298" s="19">
        <v>1907410</v>
      </c>
      <c r="H1298" s="7" t="s">
        <v>42</v>
      </c>
      <c r="I1298" s="7" t="s">
        <v>32</v>
      </c>
      <c r="J1298" s="7" t="s">
        <v>80</v>
      </c>
      <c r="K1298" s="20">
        <v>20504.61</v>
      </c>
      <c r="L1298">
        <v>12.3</v>
      </c>
      <c r="M1298" s="7">
        <v>20</v>
      </c>
      <c r="N1298" s="7">
        <v>9</v>
      </c>
      <c r="O1298" s="7">
        <v>0</v>
      </c>
      <c r="P1298" s="7">
        <v>92872</v>
      </c>
      <c r="Q1298" s="7">
        <v>185416</v>
      </c>
      <c r="R1298" s="8">
        <f>(Таблица2[[#This Row],[Кредитный рейтинг]]-MIN(F:F))/(MAX(F:F)-MIN(F:F))</f>
        <v>0.7151515151515152</v>
      </c>
      <c r="S1298">
        <f>(Таблица2[[#This Row],[Срок кредитной истории (лет)]]-MIN(L:L))/(MAX(L:L)-MIN(L:L))</f>
        <v>0.17105263157894737</v>
      </c>
      <c r="T1298" s="8">
        <f>(Таблица2[[#This Row],[Срок с последнего нарушения кредитного договора (мес.)]]-MIN(M:M))/(MAX(M:M)-MIN(M:M))</f>
        <v>0.24390243902439024</v>
      </c>
      <c r="U1298">
        <f>(Таблица2[[#This Row],[Количество кредитных карт]]-MIN(N:N))/(MAX(N:N)-MIN(N:N))</f>
        <v>0.17073170731707318</v>
      </c>
      <c r="V1298" s="37">
        <f>(Таблица2[[#This Row],[Число нарушений кредитных договоров]]-MIN(O:O))/(MAX(O:O)-MIN(O:O))</f>
        <v>0</v>
      </c>
      <c r="W1298" s="37">
        <f>((Таблица2[[#This Row],[Размер кредита]]-AVERAGE(D:D)))/STDEV(D:D)</f>
        <v>-0.48089425158889343</v>
      </c>
      <c r="X1298" s="37">
        <f>((Таблица2[[#This Row],[Годовой доход]]-AVERAGE(G:G)))/STDEV(G:G)</f>
        <v>0.67194945528297767</v>
      </c>
      <c r="Y1298" s="38">
        <f>(Таблица2[[#This Row],[Годовой доход]]-AVERAGE(G:G))/STDEV(G:G)</f>
        <v>0.67194945528297767</v>
      </c>
      <c r="Z1298" s="38">
        <f>(Таблица2[[#This Row],[Текущий баланс кредитов]]-AVERAGE(P:P))/STDEV(P:P)</f>
        <v>-0.61038152462449025</v>
      </c>
      <c r="AA1298" s="38">
        <f>(Таблица2[[#This Row],[Максимальный выданный кредит]]-AVERAGE(Q:Q))/STDEV(Q:Q)</f>
        <v>-0.13051614987668525</v>
      </c>
    </row>
    <row r="1299" spans="1:27" x14ac:dyDescent="0.2">
      <c r="A1299" s="7">
        <v>1907</v>
      </c>
      <c r="B1299" s="7" t="s">
        <v>1621</v>
      </c>
      <c r="C1299" s="7" t="s">
        <v>16</v>
      </c>
      <c r="D1299" s="18">
        <v>429880</v>
      </c>
      <c r="E1299" s="7" t="s">
        <v>17</v>
      </c>
      <c r="F1299" s="7">
        <v>748</v>
      </c>
      <c r="G1299" s="19">
        <v>1949115</v>
      </c>
      <c r="H1299" s="7" t="s">
        <v>22</v>
      </c>
      <c r="I1299" s="7" t="s">
        <v>19</v>
      </c>
      <c r="J1299" s="7" t="s">
        <v>23</v>
      </c>
      <c r="K1299" s="20">
        <v>22252.42</v>
      </c>
      <c r="L1299">
        <v>22.2</v>
      </c>
      <c r="M1299" s="7"/>
      <c r="N1299" s="7">
        <v>22</v>
      </c>
      <c r="O1299" s="7">
        <v>0</v>
      </c>
      <c r="P1299" s="7">
        <v>302575</v>
      </c>
      <c r="Q1299" s="7">
        <v>1283348</v>
      </c>
      <c r="R1299" s="8">
        <f>(Таблица2[[#This Row],[Кредитный рейтинг]]-MIN(F:F))/(MAX(F:F)-MIN(F:F))</f>
        <v>0.98181818181818181</v>
      </c>
      <c r="S1299">
        <f>(Таблица2[[#This Row],[Срок кредитной истории (лет)]]-MIN(L:L))/(MAX(L:L)-MIN(L:L))</f>
        <v>0.38815789473684209</v>
      </c>
      <c r="T1299" s="8">
        <f>(Таблица2[[#This Row],[Срок с последнего нарушения кредитного договора (мес.)]]-MIN(M:M))/(MAX(M:M)-MIN(M:M))</f>
        <v>0</v>
      </c>
      <c r="U1299">
        <f>(Таблица2[[#This Row],[Количество кредитных карт]]-MIN(N:N))/(MAX(N:N)-MIN(N:N))</f>
        <v>0.48780487804878048</v>
      </c>
      <c r="V1299" s="37">
        <f>(Таблица2[[#This Row],[Число нарушений кредитных договоров]]-MIN(O:O))/(MAX(O:O)-MIN(O:O))</f>
        <v>0</v>
      </c>
      <c r="W1299" s="37">
        <f>((Таблица2[[#This Row],[Размер кредита]]-AVERAGE(D:D)))/STDEV(D:D)</f>
        <v>0.63644777276078701</v>
      </c>
      <c r="X1299" s="37">
        <f>((Таблица2[[#This Row],[Годовой доход]]-AVERAGE(G:G)))/STDEV(G:G)</f>
        <v>0.72250744555962221</v>
      </c>
      <c r="Y1299" s="38">
        <f>(Таблица2[[#This Row],[Годовой доход]]-AVERAGE(G:G))/STDEV(G:G)</f>
        <v>0.72250744555962221</v>
      </c>
      <c r="Z1299" s="38">
        <f>(Таблица2[[#This Row],[Текущий баланс кредитов]]-AVERAGE(P:P))/STDEV(P:P)</f>
        <v>0.10293317079003705</v>
      </c>
      <c r="AA1299" s="38">
        <f>(Таблица2[[#This Row],[Максимальный выданный кредит]]-AVERAGE(Q:Q))/STDEV(Q:Q)</f>
        <v>0.14386200721213882</v>
      </c>
    </row>
    <row r="1300" spans="1:27" x14ac:dyDescent="0.2">
      <c r="A1300" s="8">
        <v>1908</v>
      </c>
      <c r="B1300" s="8" t="s">
        <v>1622</v>
      </c>
      <c r="C1300" s="8" t="s">
        <v>16</v>
      </c>
      <c r="D1300" s="21">
        <v>343200</v>
      </c>
      <c r="E1300" s="8" t="s">
        <v>28</v>
      </c>
      <c r="F1300" s="8">
        <v>726</v>
      </c>
      <c r="G1300" s="22">
        <v>1389375</v>
      </c>
      <c r="H1300" s="8" t="s">
        <v>22</v>
      </c>
      <c r="I1300" s="8" t="s">
        <v>19</v>
      </c>
      <c r="J1300" s="8" t="s">
        <v>78</v>
      </c>
      <c r="K1300" s="23">
        <v>16440.89</v>
      </c>
      <c r="L1300">
        <v>23.2</v>
      </c>
      <c r="M1300" s="8"/>
      <c r="N1300" s="8">
        <v>7</v>
      </c>
      <c r="O1300" s="8">
        <v>0</v>
      </c>
      <c r="P1300" s="8">
        <v>355661</v>
      </c>
      <c r="Q1300" s="8">
        <v>591690</v>
      </c>
      <c r="R1300" s="8">
        <f>(Таблица2[[#This Row],[Кредитный рейтинг]]-MIN(F:F))/(MAX(F:F)-MIN(F:F))</f>
        <v>0.84848484848484851</v>
      </c>
      <c r="S1300">
        <f>(Таблица2[[#This Row],[Срок кредитной истории (лет)]]-MIN(L:L))/(MAX(L:L)-MIN(L:L))</f>
        <v>0.41008771929824561</v>
      </c>
      <c r="T1300" s="8">
        <f>(Таблица2[[#This Row],[Срок с последнего нарушения кредитного договора (мес.)]]-MIN(M:M))/(MAX(M:M)-MIN(M:M))</f>
        <v>0</v>
      </c>
      <c r="U1300">
        <f>(Таблица2[[#This Row],[Количество кредитных карт]]-MIN(N:N))/(MAX(N:N)-MIN(N:N))</f>
        <v>0.12195121951219512</v>
      </c>
      <c r="V1300" s="37">
        <f>(Таблица2[[#This Row],[Число нарушений кредитных договоров]]-MIN(O:O))/(MAX(O:O)-MIN(O:O))</f>
        <v>0</v>
      </c>
      <c r="W1300" s="37">
        <f>((Таблица2[[#This Row],[Размер кредита]]-AVERAGE(D:D)))/STDEV(D:D)</f>
        <v>0.17309364414929967</v>
      </c>
      <c r="X1300" s="37">
        <f>((Таблица2[[#This Row],[Годовой доход]]-AVERAGE(G:G)))/STDEV(G:G)</f>
        <v>4.3947812962835502E-2</v>
      </c>
      <c r="Y1300" s="38">
        <f>(Таблица2[[#This Row],[Годовой доход]]-AVERAGE(G:G))/STDEV(G:G)</f>
        <v>4.3947812962835502E-2</v>
      </c>
      <c r="Z1300" s="38">
        <f>(Таблица2[[#This Row],[Текущий баланс кредитов]]-AVERAGE(P:P))/STDEV(P:P)</f>
        <v>0.28350771631764321</v>
      </c>
      <c r="AA1300" s="38">
        <f>(Таблица2[[#This Row],[Максимальный выданный кредит]]-AVERAGE(Q:Q))/STDEV(Q:Q)</f>
        <v>-2.8986445493258128E-2</v>
      </c>
    </row>
    <row r="1301" spans="1:27" x14ac:dyDescent="0.2">
      <c r="A1301" s="7">
        <v>1909</v>
      </c>
      <c r="B1301" s="7" t="s">
        <v>1623</v>
      </c>
      <c r="C1301" s="7" t="s">
        <v>16</v>
      </c>
      <c r="D1301" s="18">
        <v>194920</v>
      </c>
      <c r="E1301" s="7" t="s">
        <v>17</v>
      </c>
      <c r="F1301" s="7">
        <v>740</v>
      </c>
      <c r="G1301" s="19">
        <v>1253145</v>
      </c>
      <c r="H1301" s="7" t="s">
        <v>42</v>
      </c>
      <c r="I1301" s="7" t="s">
        <v>32</v>
      </c>
      <c r="J1301" s="7" t="s">
        <v>23</v>
      </c>
      <c r="K1301" s="20">
        <v>19423.7</v>
      </c>
      <c r="L1301">
        <v>12</v>
      </c>
      <c r="M1301" s="7">
        <v>20</v>
      </c>
      <c r="N1301" s="7">
        <v>13</v>
      </c>
      <c r="O1301" s="7">
        <v>0</v>
      </c>
      <c r="P1301" s="7">
        <v>215517</v>
      </c>
      <c r="Q1301" s="7">
        <v>572374</v>
      </c>
      <c r="R1301" s="8">
        <f>(Таблица2[[#This Row],[Кредитный рейтинг]]-MIN(F:F))/(MAX(F:F)-MIN(F:F))</f>
        <v>0.93333333333333335</v>
      </c>
      <c r="S1301">
        <f>(Таблица2[[#This Row],[Срок кредитной истории (лет)]]-MIN(L:L))/(MAX(L:L)-MIN(L:L))</f>
        <v>0.1644736842105263</v>
      </c>
      <c r="T1301" s="8">
        <f>(Таблица2[[#This Row],[Срок с последнего нарушения кредитного договора (мес.)]]-MIN(M:M))/(MAX(M:M)-MIN(M:M))</f>
        <v>0.24390243902439024</v>
      </c>
      <c r="U1301">
        <f>(Таблица2[[#This Row],[Количество кредитных карт]]-MIN(N:N))/(MAX(N:N)-MIN(N:N))</f>
        <v>0.26829268292682928</v>
      </c>
      <c r="V1301" s="37">
        <f>(Таблица2[[#This Row],[Число нарушений кредитных договоров]]-MIN(O:O))/(MAX(O:O)-MIN(O:O))</f>
        <v>0</v>
      </c>
      <c r="W1301" s="37">
        <f>((Таблица2[[#This Row],[Размер кредита]]-AVERAGE(D:D)))/STDEV(D:D)</f>
        <v>-0.61954768246019898</v>
      </c>
      <c r="X1301" s="37">
        <f>((Таблица2[[#This Row],[Годовой доход]]-AVERAGE(G:G)))/STDEV(G:G)</f>
        <v>-0.12120061085654538</v>
      </c>
      <c r="Y1301" s="38">
        <f>(Таблица2[[#This Row],[Годовой доход]]-AVERAGE(G:G))/STDEV(G:G)</f>
        <v>-0.12120061085654538</v>
      </c>
      <c r="Z1301" s="38">
        <f>(Таблица2[[#This Row],[Текущий баланс кредитов]]-AVERAGE(P:P))/STDEV(P:P)</f>
        <v>-0.19319874317112667</v>
      </c>
      <c r="AA1301" s="38">
        <f>(Таблица2[[#This Row],[Максимальный выданный кредит]]-AVERAGE(Q:Q))/STDEV(Q:Q)</f>
        <v>-3.3813600984060589E-2</v>
      </c>
    </row>
    <row r="1302" spans="1:27" x14ac:dyDescent="0.2">
      <c r="A1302" s="7">
        <v>1911</v>
      </c>
      <c r="B1302" s="7" t="s">
        <v>1624</v>
      </c>
      <c r="C1302" s="7" t="s">
        <v>16</v>
      </c>
      <c r="D1302" s="18">
        <v>159962</v>
      </c>
      <c r="E1302" s="7" t="s">
        <v>17</v>
      </c>
      <c r="F1302" s="7">
        <v>747</v>
      </c>
      <c r="G1302" s="19">
        <v>690764</v>
      </c>
      <c r="H1302" s="7" t="s">
        <v>74</v>
      </c>
      <c r="I1302" s="7" t="s">
        <v>32</v>
      </c>
      <c r="J1302" s="7" t="s">
        <v>87</v>
      </c>
      <c r="K1302" s="20">
        <v>8001.47</v>
      </c>
      <c r="L1302">
        <v>17.2</v>
      </c>
      <c r="M1302" s="7"/>
      <c r="N1302" s="7">
        <v>7</v>
      </c>
      <c r="O1302" s="7">
        <v>0</v>
      </c>
      <c r="P1302" s="7">
        <v>232940</v>
      </c>
      <c r="Q1302" s="7">
        <v>322256</v>
      </c>
      <c r="R1302" s="8">
        <f>(Таблица2[[#This Row],[Кредитный рейтинг]]-MIN(F:F))/(MAX(F:F)-MIN(F:F))</f>
        <v>0.97575757575757571</v>
      </c>
      <c r="S1302">
        <f>(Таблица2[[#This Row],[Срок кредитной истории (лет)]]-MIN(L:L))/(MAX(L:L)-MIN(L:L))</f>
        <v>0.27850877192982454</v>
      </c>
      <c r="T1302" s="8">
        <f>(Таблица2[[#This Row],[Срок с последнего нарушения кредитного договора (мес.)]]-MIN(M:M))/(MAX(M:M)-MIN(M:M))</f>
        <v>0</v>
      </c>
      <c r="U1302">
        <f>(Таблица2[[#This Row],[Количество кредитных карт]]-MIN(N:N))/(MAX(N:N)-MIN(N:N))</f>
        <v>0.12195121951219512</v>
      </c>
      <c r="V1302" s="37">
        <f>(Таблица2[[#This Row],[Число нарушений кредитных договоров]]-MIN(O:O))/(MAX(O:O)-MIN(O:O))</f>
        <v>0</v>
      </c>
      <c r="W1302" s="37">
        <f>((Таблица2[[#This Row],[Размер кредита]]-AVERAGE(D:D)))/STDEV(D:D)</f>
        <v>-0.80641816732407035</v>
      </c>
      <c r="X1302" s="37">
        <f>((Таблица2[[#This Row],[Годовой доход]]-AVERAGE(G:G)))/STDEV(G:G)</f>
        <v>-0.80296186561663674</v>
      </c>
      <c r="Y1302" s="38">
        <f>(Таблица2[[#This Row],[Годовой доход]]-AVERAGE(G:G))/STDEV(G:G)</f>
        <v>-0.80296186561663674</v>
      </c>
      <c r="Z1302" s="38">
        <f>(Таблица2[[#This Row],[Текущий баланс кредитов]]-AVERAGE(P:P))/STDEV(P:P)</f>
        <v>-0.13393358273847997</v>
      </c>
      <c r="AA1302" s="38">
        <f>(Таблица2[[#This Row],[Максимальный выданный кредит]]-AVERAGE(Q:Q))/STDEV(Q:Q)</f>
        <v>-9.6319216900840957E-2</v>
      </c>
    </row>
    <row r="1303" spans="1:27" x14ac:dyDescent="0.2">
      <c r="A1303" s="7">
        <v>1912</v>
      </c>
      <c r="B1303" s="7" t="s">
        <v>1625</v>
      </c>
      <c r="C1303" s="7" t="s">
        <v>16</v>
      </c>
      <c r="D1303" s="18">
        <v>358688</v>
      </c>
      <c r="E1303" s="7" t="s">
        <v>28</v>
      </c>
      <c r="F1303" s="7">
        <v>721</v>
      </c>
      <c r="G1303" s="19">
        <v>1770173</v>
      </c>
      <c r="H1303" s="7" t="s">
        <v>49</v>
      </c>
      <c r="I1303" s="7" t="s">
        <v>32</v>
      </c>
      <c r="J1303" s="7" t="s">
        <v>23</v>
      </c>
      <c r="K1303" s="20">
        <v>36288.29</v>
      </c>
      <c r="L1303">
        <v>13.9</v>
      </c>
      <c r="M1303" s="7"/>
      <c r="N1303" s="7">
        <v>14</v>
      </c>
      <c r="O1303" s="7">
        <v>0</v>
      </c>
      <c r="P1303" s="7">
        <v>160816</v>
      </c>
      <c r="Q1303" s="7">
        <v>694826</v>
      </c>
      <c r="R1303" s="8">
        <f>(Таблица2[[#This Row],[Кредитный рейтинг]]-MIN(F:F))/(MAX(F:F)-MIN(F:F))</f>
        <v>0.81818181818181823</v>
      </c>
      <c r="S1303">
        <f>(Таблица2[[#This Row],[Срок кредитной истории (лет)]]-MIN(L:L))/(MAX(L:L)-MIN(L:L))</f>
        <v>0.20614035087719298</v>
      </c>
      <c r="T1303" s="8">
        <f>(Таблица2[[#This Row],[Срок с последнего нарушения кредитного договора (мес.)]]-MIN(M:M))/(MAX(M:M)-MIN(M:M))</f>
        <v>0</v>
      </c>
      <c r="U1303">
        <f>(Таблица2[[#This Row],[Количество кредитных карт]]-MIN(N:N))/(MAX(N:N)-MIN(N:N))</f>
        <v>0.29268292682926828</v>
      </c>
      <c r="V1303" s="37">
        <f>(Таблица2[[#This Row],[Число нарушений кредитных договоров]]-MIN(O:O))/(MAX(O:O)-MIN(O:O))</f>
        <v>0</v>
      </c>
      <c r="W1303" s="37">
        <f>((Таблица2[[#This Row],[Размер кредита]]-AVERAGE(D:D)))/STDEV(D:D)</f>
        <v>0.2558858539316568</v>
      </c>
      <c r="X1303" s="37">
        <f>((Таблица2[[#This Row],[Годовой доход]]-AVERAGE(G:G)))/STDEV(G:G)</f>
        <v>0.50558026905600584</v>
      </c>
      <c r="Y1303" s="38">
        <f>(Таблица2[[#This Row],[Годовой доход]]-AVERAGE(G:G))/STDEV(G:G)</f>
        <v>0.50558026905600584</v>
      </c>
      <c r="Z1303" s="38">
        <f>(Таблица2[[#This Row],[Текущий баланс кредитов]]-AVERAGE(P:P))/STDEV(P:P)</f>
        <v>-0.3792667877573751</v>
      </c>
      <c r="AA1303" s="38">
        <f>(Таблица2[[#This Row],[Максимальный выданный кредит]]-AVERAGE(Q:Q))/STDEV(Q:Q)</f>
        <v>-3.2122940799529705E-3</v>
      </c>
    </row>
    <row r="1304" spans="1:27" x14ac:dyDescent="0.2">
      <c r="A1304" s="8">
        <v>1913</v>
      </c>
      <c r="B1304" s="8" t="s">
        <v>1626</v>
      </c>
      <c r="C1304" s="8" t="s">
        <v>16</v>
      </c>
      <c r="D1304" s="21">
        <v>661716</v>
      </c>
      <c r="E1304" s="8" t="s">
        <v>28</v>
      </c>
      <c r="F1304" s="8">
        <v>717</v>
      </c>
      <c r="G1304" s="22">
        <v>1619199</v>
      </c>
      <c r="H1304" s="8" t="s">
        <v>22</v>
      </c>
      <c r="I1304" s="8" t="s">
        <v>19</v>
      </c>
      <c r="J1304" s="8" t="s">
        <v>23</v>
      </c>
      <c r="K1304" s="23">
        <v>35757.24</v>
      </c>
      <c r="L1304">
        <v>19.7</v>
      </c>
      <c r="M1304" s="8">
        <v>5</v>
      </c>
      <c r="N1304" s="8">
        <v>15</v>
      </c>
      <c r="O1304" s="8">
        <v>0</v>
      </c>
      <c r="P1304" s="8">
        <v>568784</v>
      </c>
      <c r="Q1304" s="8">
        <v>1081410</v>
      </c>
      <c r="R1304" s="8">
        <f>(Таблица2[[#This Row],[Кредитный рейтинг]]-MIN(F:F))/(MAX(F:F)-MIN(F:F))</f>
        <v>0.79393939393939394</v>
      </c>
      <c r="S1304">
        <f>(Таблица2[[#This Row],[Срок кредитной истории (лет)]]-MIN(L:L))/(MAX(L:L)-MIN(L:L))</f>
        <v>0.33333333333333331</v>
      </c>
      <c r="T1304" s="8">
        <f>(Таблица2[[#This Row],[Срок с последнего нарушения кредитного договора (мес.)]]-MIN(M:M))/(MAX(M:M)-MIN(M:M))</f>
        <v>6.097560975609756E-2</v>
      </c>
      <c r="U1304">
        <f>(Таблица2[[#This Row],[Количество кредитных карт]]-MIN(N:N))/(MAX(N:N)-MIN(N:N))</f>
        <v>0.31707317073170732</v>
      </c>
      <c r="V1304" s="37">
        <f>(Таблица2[[#This Row],[Число нарушений кредитных договоров]]-MIN(O:O))/(MAX(O:O)-MIN(O:O))</f>
        <v>0</v>
      </c>
      <c r="W1304" s="37">
        <f>((Таблица2[[#This Row],[Размер кредита]]-AVERAGE(D:D)))/STDEV(D:D)</f>
        <v>1.8757436629404451</v>
      </c>
      <c r="X1304" s="37">
        <f>((Таблица2[[#This Row],[Годовой доход]]-AVERAGE(G:G)))/STDEV(G:G)</f>
        <v>0.32255804092925544</v>
      </c>
      <c r="Y1304" s="38">
        <f>(Таблица2[[#This Row],[Годовой доход]]-AVERAGE(G:G))/STDEV(G:G)</f>
        <v>0.32255804092925544</v>
      </c>
      <c r="Z1304" s="38">
        <f>(Таблица2[[#This Row],[Текущий баланс кредитов]]-AVERAGE(P:P))/STDEV(P:P)</f>
        <v>1.0084557038563542</v>
      </c>
      <c r="AA1304" s="38">
        <f>(Таблица2[[#This Row],[Максимальный выданный кредит]]-AVERAGE(Q:Q))/STDEV(Q:Q)</f>
        <v>9.3396790526403317E-2</v>
      </c>
    </row>
    <row r="1305" spans="1:27" x14ac:dyDescent="0.2">
      <c r="A1305" s="7">
        <v>1914</v>
      </c>
      <c r="B1305" s="7" t="s">
        <v>1627</v>
      </c>
      <c r="C1305" s="7" t="s">
        <v>16</v>
      </c>
      <c r="D1305" s="18">
        <v>698236</v>
      </c>
      <c r="E1305" s="7" t="s">
        <v>17</v>
      </c>
      <c r="F1305" s="7">
        <v>747</v>
      </c>
      <c r="G1305" s="19">
        <v>3203514</v>
      </c>
      <c r="H1305" s="7" t="s">
        <v>22</v>
      </c>
      <c r="I1305" s="7" t="s">
        <v>19</v>
      </c>
      <c r="J1305" s="7" t="s">
        <v>23</v>
      </c>
      <c r="K1305" s="20">
        <v>24159.83</v>
      </c>
      <c r="L1305">
        <v>21.6</v>
      </c>
      <c r="M1305" s="7"/>
      <c r="N1305" s="7">
        <v>17</v>
      </c>
      <c r="O1305" s="7">
        <v>0</v>
      </c>
      <c r="P1305" s="7">
        <v>446424</v>
      </c>
      <c r="Q1305" s="7">
        <v>1872838</v>
      </c>
      <c r="R1305" s="8">
        <f>(Таблица2[[#This Row],[Кредитный рейтинг]]-MIN(F:F))/(MAX(F:F)-MIN(F:F))</f>
        <v>0.97575757575757571</v>
      </c>
      <c r="S1305">
        <f>(Таблица2[[#This Row],[Срок кредитной истории (лет)]]-MIN(L:L))/(MAX(L:L)-MIN(L:L))</f>
        <v>0.375</v>
      </c>
      <c r="T1305" s="8">
        <f>(Таблица2[[#This Row],[Срок с последнего нарушения кредитного договора (мес.)]]-MIN(M:M))/(MAX(M:M)-MIN(M:M))</f>
        <v>0</v>
      </c>
      <c r="U1305">
        <f>(Таблица2[[#This Row],[Количество кредитных карт]]-MIN(N:N))/(MAX(N:N)-MIN(N:N))</f>
        <v>0.36585365853658536</v>
      </c>
      <c r="V1305" s="37">
        <f>(Таблица2[[#This Row],[Число нарушений кредитных договоров]]-MIN(O:O))/(MAX(O:O)-MIN(O:O))</f>
        <v>0</v>
      </c>
      <c r="W1305" s="37">
        <f>((Таблица2[[#This Row],[Размер кредита]]-AVERAGE(D:D)))/STDEV(D:D)</f>
        <v>2.0709639303249805</v>
      </c>
      <c r="X1305" s="37">
        <f>((Таблица2[[#This Row],[Годовой доход]]-AVERAGE(G:G)))/STDEV(G:G)</f>
        <v>2.2431858401174107</v>
      </c>
      <c r="Y1305" s="38">
        <f>(Таблица2[[#This Row],[Годовой доход]]-AVERAGE(G:G))/STDEV(G:G)</f>
        <v>2.2431858401174107</v>
      </c>
      <c r="Z1305" s="38">
        <f>(Таблица2[[#This Row],[Текущий баланс кредитов]]-AVERAGE(P:P))/STDEV(P:P)</f>
        <v>0.59224236341333925</v>
      </c>
      <c r="AA1305" s="38">
        <f>(Таблица2[[#This Row],[Максимальный выданный кредит]]-AVERAGE(Q:Q))/STDEV(Q:Q)</f>
        <v>0.29117821606868993</v>
      </c>
    </row>
    <row r="1306" spans="1:27" x14ac:dyDescent="0.2">
      <c r="A1306" s="7">
        <v>1915</v>
      </c>
      <c r="B1306" s="7" t="s">
        <v>1628</v>
      </c>
      <c r="C1306" s="7" t="s">
        <v>16</v>
      </c>
      <c r="D1306" s="18">
        <v>222662</v>
      </c>
      <c r="E1306" s="7" t="s">
        <v>17</v>
      </c>
      <c r="F1306" s="7">
        <v>716</v>
      </c>
      <c r="G1306" s="19">
        <v>1538392</v>
      </c>
      <c r="H1306" s="7" t="s">
        <v>31</v>
      </c>
      <c r="I1306" s="7" t="s">
        <v>19</v>
      </c>
      <c r="J1306" s="7" t="s">
        <v>23</v>
      </c>
      <c r="K1306" s="20">
        <v>19358.150000000001</v>
      </c>
      <c r="L1306">
        <v>16.399999999999999</v>
      </c>
      <c r="M1306" s="7"/>
      <c r="N1306" s="7">
        <v>10</v>
      </c>
      <c r="O1306" s="7">
        <v>0</v>
      </c>
      <c r="P1306" s="7">
        <v>284582</v>
      </c>
      <c r="Q1306" s="7">
        <v>338316</v>
      </c>
      <c r="R1306" s="8">
        <f>(Таблица2[[#This Row],[Кредитный рейтинг]]-MIN(F:F))/(MAX(F:F)-MIN(F:F))</f>
        <v>0.78787878787878785</v>
      </c>
      <c r="S1306">
        <f>(Таблица2[[#This Row],[Срок кредитной истории (лет)]]-MIN(L:L))/(MAX(L:L)-MIN(L:L))</f>
        <v>0.26096491228070173</v>
      </c>
      <c r="T1306" s="8">
        <f>(Таблица2[[#This Row],[Срок с последнего нарушения кредитного договора (мес.)]]-MIN(M:M))/(MAX(M:M)-MIN(M:M))</f>
        <v>0</v>
      </c>
      <c r="U1306">
        <f>(Таблица2[[#This Row],[Количество кредитных карт]]-MIN(N:N))/(MAX(N:N)-MIN(N:N))</f>
        <v>0.1951219512195122</v>
      </c>
      <c r="V1306" s="37">
        <f>(Таблица2[[#This Row],[Число нарушений кредитных договоров]]-MIN(O:O))/(MAX(O:O)-MIN(O:O))</f>
        <v>0</v>
      </c>
      <c r="W1306" s="37">
        <f>((Таблица2[[#This Row],[Размер кредита]]-AVERAGE(D:D)))/STDEV(D:D)</f>
        <v>-0.47125084079038027</v>
      </c>
      <c r="X1306" s="37">
        <f>((Таблица2[[#This Row],[Годовой доход]]-AVERAGE(G:G)))/STDEV(G:G)</f>
        <v>0.22459761603332423</v>
      </c>
      <c r="Y1306" s="38">
        <f>(Таблица2[[#This Row],[Годовой доход]]-AVERAGE(G:G))/STDEV(G:G)</f>
        <v>0.22459761603332423</v>
      </c>
      <c r="Z1306" s="38">
        <f>(Таблица2[[#This Row],[Текущий баланс кредитов]]-AVERAGE(P:P))/STDEV(P:P)</f>
        <v>4.1729128336693094E-2</v>
      </c>
      <c r="AA1306" s="38">
        <f>(Таблица2[[#This Row],[Максимальный выданный кредит]]-AVERAGE(Q:Q))/STDEV(Q:Q)</f>
        <v>-9.2305750490492666E-2</v>
      </c>
    </row>
    <row r="1307" spans="1:27" x14ac:dyDescent="0.2">
      <c r="A1307" s="7">
        <v>1916</v>
      </c>
      <c r="B1307" s="7" t="s">
        <v>1629</v>
      </c>
      <c r="C1307" s="7" t="s">
        <v>16</v>
      </c>
      <c r="D1307" s="18">
        <v>440044</v>
      </c>
      <c r="E1307" s="7" t="s">
        <v>17</v>
      </c>
      <c r="F1307" s="7">
        <v>745</v>
      </c>
      <c r="G1307" s="19">
        <v>1900190</v>
      </c>
      <c r="H1307" s="7" t="s">
        <v>79</v>
      </c>
      <c r="I1307" s="7" t="s">
        <v>25</v>
      </c>
      <c r="J1307" s="7" t="s">
        <v>23</v>
      </c>
      <c r="K1307" s="20">
        <v>24860.74</v>
      </c>
      <c r="L1307">
        <v>20.6</v>
      </c>
      <c r="M1307" s="7">
        <v>33</v>
      </c>
      <c r="N1307" s="7">
        <v>10</v>
      </c>
      <c r="O1307" s="7">
        <v>0</v>
      </c>
      <c r="P1307" s="7">
        <v>66120</v>
      </c>
      <c r="Q1307" s="7">
        <v>204732</v>
      </c>
      <c r="R1307" s="8">
        <f>(Таблица2[[#This Row],[Кредитный рейтинг]]-MIN(F:F))/(MAX(F:F)-MIN(F:F))</f>
        <v>0.96363636363636362</v>
      </c>
      <c r="S1307">
        <f>(Таблица2[[#This Row],[Срок кредитной истории (лет)]]-MIN(L:L))/(MAX(L:L)-MIN(L:L))</f>
        <v>0.35307017543859653</v>
      </c>
      <c r="T1307" s="8">
        <f>(Таблица2[[#This Row],[Срок с последнего нарушения кредитного договора (мес.)]]-MIN(M:M))/(MAX(M:M)-MIN(M:M))</f>
        <v>0.40243902439024393</v>
      </c>
      <c r="U1307">
        <f>(Таблица2[[#This Row],[Количество кредитных карт]]-MIN(N:N))/(MAX(N:N)-MIN(N:N))</f>
        <v>0.1951219512195122</v>
      </c>
      <c r="V1307" s="37">
        <f>(Таблица2[[#This Row],[Число нарушений кредитных договоров]]-MIN(O:O))/(MAX(O:O)-MIN(O:O))</f>
        <v>0</v>
      </c>
      <c r="W1307" s="37">
        <f>((Таблица2[[#This Row],[Размер кредита]]-AVERAGE(D:D)))/STDEV(D:D)</f>
        <v>0.69078016043045887</v>
      </c>
      <c r="X1307" s="37">
        <f>((Таблица2[[#This Row],[Годовой доход]]-AVERAGE(G:G)))/STDEV(G:G)</f>
        <v>0.66319681915308026</v>
      </c>
      <c r="Y1307" s="38">
        <f>(Таблица2[[#This Row],[Годовой доход]]-AVERAGE(G:G))/STDEV(G:G)</f>
        <v>0.66319681915308026</v>
      </c>
      <c r="Z1307" s="38">
        <f>(Таблица2[[#This Row],[Текущий баланс кредитов]]-AVERAGE(P:P))/STDEV(P:P)</f>
        <v>-0.70137972079588229</v>
      </c>
      <c r="AA1307" s="38">
        <f>(Таблица2[[#This Row],[Максимальный выданный кредит]]-AVERAGE(Q:Q))/STDEV(Q:Q)</f>
        <v>-0.1256889943858828</v>
      </c>
    </row>
    <row r="1308" spans="1:27" x14ac:dyDescent="0.2">
      <c r="A1308" s="7">
        <v>1917</v>
      </c>
      <c r="B1308" s="7" t="s">
        <v>1630</v>
      </c>
      <c r="C1308" s="7" t="s">
        <v>34</v>
      </c>
      <c r="D1308" s="18">
        <v>556292</v>
      </c>
      <c r="E1308" s="7" t="s">
        <v>17</v>
      </c>
      <c r="F1308" s="7">
        <v>729</v>
      </c>
      <c r="G1308" s="19">
        <v>1683400</v>
      </c>
      <c r="H1308" s="7" t="s">
        <v>22</v>
      </c>
      <c r="I1308" s="7" t="s">
        <v>32</v>
      </c>
      <c r="J1308" s="7" t="s">
        <v>23</v>
      </c>
      <c r="K1308" s="20">
        <v>24830.34</v>
      </c>
      <c r="L1308">
        <v>19.899999999999999</v>
      </c>
      <c r="M1308" s="7">
        <v>51</v>
      </c>
      <c r="N1308" s="7">
        <v>8</v>
      </c>
      <c r="O1308" s="7">
        <v>0</v>
      </c>
      <c r="P1308" s="7">
        <v>483968</v>
      </c>
      <c r="Q1308" s="7">
        <v>706684</v>
      </c>
      <c r="R1308" s="8">
        <f>(Таблица2[[#This Row],[Кредитный рейтинг]]-MIN(F:F))/(MAX(F:F)-MIN(F:F))</f>
        <v>0.8666666666666667</v>
      </c>
      <c r="S1308">
        <f>(Таблица2[[#This Row],[Срок кредитной истории (лет)]]-MIN(L:L))/(MAX(L:L)-MIN(L:L))</f>
        <v>0.33771929824561397</v>
      </c>
      <c r="T1308" s="8">
        <f>(Таблица2[[#This Row],[Срок с последнего нарушения кредитного договора (мес.)]]-MIN(M:M))/(MAX(M:M)-MIN(M:M))</f>
        <v>0.62195121951219512</v>
      </c>
      <c r="U1308">
        <f>(Таблица2[[#This Row],[Количество кредитных карт]]-MIN(N:N))/(MAX(N:N)-MIN(N:N))</f>
        <v>0.14634146341463414</v>
      </c>
      <c r="V1308" s="37">
        <f>(Таблица2[[#This Row],[Число нарушений кредитных договоров]]-MIN(O:O))/(MAX(O:O)-MIN(O:O))</f>
        <v>0</v>
      </c>
      <c r="W1308" s="37">
        <f>((Таблица2[[#This Row],[Размер кредита]]-AVERAGE(D:D)))/STDEV(D:D)</f>
        <v>1.3121921440809916</v>
      </c>
      <c r="X1308" s="37">
        <f>((Таблица2[[#This Row],[Годовой доход]]-AVERAGE(G:G)))/STDEV(G:G)</f>
        <v>0.40038740272642254</v>
      </c>
      <c r="Y1308" s="38">
        <f>(Таблица2[[#This Row],[Годовой доход]]-AVERAGE(G:G))/STDEV(G:G)</f>
        <v>0.40038740272642254</v>
      </c>
      <c r="Z1308" s="38">
        <f>(Таблица2[[#This Row],[Текущий баланс кредитов]]-AVERAGE(P:P))/STDEV(P:P)</f>
        <v>0.71995005917659971</v>
      </c>
      <c r="AA1308" s="38">
        <f>(Таблица2[[#This Row],[Максимальный выданный кредит]]-AVERAGE(Q:Q))/STDEV(Q:Q)</f>
        <v>-2.4892641532594796E-4</v>
      </c>
    </row>
    <row r="1309" spans="1:27" x14ac:dyDescent="0.2">
      <c r="A1309" s="8">
        <v>1918</v>
      </c>
      <c r="B1309" s="8" t="s">
        <v>1631</v>
      </c>
      <c r="C1309" s="8" t="s">
        <v>16</v>
      </c>
      <c r="D1309" s="21">
        <v>225192</v>
      </c>
      <c r="E1309" s="8" t="s">
        <v>17</v>
      </c>
      <c r="F1309" s="8">
        <v>710</v>
      </c>
      <c r="G1309" s="22">
        <v>1166904</v>
      </c>
      <c r="H1309" s="8" t="s">
        <v>18</v>
      </c>
      <c r="I1309" s="8" t="s">
        <v>19</v>
      </c>
      <c r="J1309" s="8" t="s">
        <v>23</v>
      </c>
      <c r="K1309" s="23">
        <v>10307.69</v>
      </c>
      <c r="L1309">
        <v>20.100000000000001</v>
      </c>
      <c r="M1309" s="8">
        <v>45</v>
      </c>
      <c r="N1309" s="8">
        <v>14</v>
      </c>
      <c r="O1309" s="8">
        <v>0</v>
      </c>
      <c r="P1309" s="8">
        <v>431319</v>
      </c>
      <c r="Q1309" s="8">
        <v>603174</v>
      </c>
      <c r="R1309" s="8">
        <f>(Таблица2[[#This Row],[Кредитный рейтинг]]-MIN(F:F))/(MAX(F:F)-MIN(F:F))</f>
        <v>0.75151515151515147</v>
      </c>
      <c r="S1309">
        <f>(Таблица2[[#This Row],[Срок кредитной истории (лет)]]-MIN(L:L))/(MAX(L:L)-MIN(L:L))</f>
        <v>0.34210526315789475</v>
      </c>
      <c r="T1309" s="8">
        <f>(Таблица2[[#This Row],[Срок с последнего нарушения кредитного договора (мес.)]]-MIN(M:M))/(MAX(M:M)-MIN(M:M))</f>
        <v>0.54878048780487809</v>
      </c>
      <c r="U1309">
        <f>(Таблица2[[#This Row],[Количество кредитных карт]]-MIN(N:N))/(MAX(N:N)-MIN(N:N))</f>
        <v>0.29268292682926828</v>
      </c>
      <c r="V1309" s="37">
        <f>(Таблица2[[#This Row],[Число нарушений кредитных договоров]]-MIN(O:O))/(MAX(O:O)-MIN(O:O))</f>
        <v>0</v>
      </c>
      <c r="W1309" s="37">
        <f>((Таблица2[[#This Row],[Размер кредита]]-AVERAGE(D:D)))/STDEV(D:D)</f>
        <v>-0.45772654515831906</v>
      </c>
      <c r="X1309" s="37">
        <f>((Таблица2[[#This Row],[Годовой доход]]-AVERAGE(G:G)))/STDEV(G:G)</f>
        <v>-0.22574854610287312</v>
      </c>
      <c r="Y1309" s="38">
        <f>(Таблица2[[#This Row],[Годовой доход]]-AVERAGE(G:G))/STDEV(G:G)</f>
        <v>-0.22574854610287312</v>
      </c>
      <c r="Z1309" s="38">
        <f>(Таблица2[[#This Row],[Текущий баланс кредитов]]-AVERAGE(P:P))/STDEV(P:P)</f>
        <v>0.54086198986486145</v>
      </c>
      <c r="AA1309" s="38">
        <f>(Таблица2[[#This Row],[Максимальный выданный кредит]]-AVERAGE(Q:Q))/STDEV(Q:Q)</f>
        <v>-2.6116542114899492E-2</v>
      </c>
    </row>
    <row r="1310" spans="1:27" x14ac:dyDescent="0.2">
      <c r="A1310" s="7">
        <v>1919</v>
      </c>
      <c r="B1310" s="7" t="s">
        <v>1632</v>
      </c>
      <c r="C1310" s="7" t="s">
        <v>16</v>
      </c>
      <c r="D1310" s="18">
        <v>358688</v>
      </c>
      <c r="E1310" s="7" t="s">
        <v>17</v>
      </c>
      <c r="F1310" s="7">
        <v>729</v>
      </c>
      <c r="G1310" s="19">
        <v>1161660</v>
      </c>
      <c r="H1310" s="7" t="s">
        <v>49</v>
      </c>
      <c r="I1310" s="7" t="s">
        <v>19</v>
      </c>
      <c r="J1310" s="7" t="s">
        <v>23</v>
      </c>
      <c r="K1310" s="20">
        <v>7783.16</v>
      </c>
      <c r="L1310">
        <v>23.2</v>
      </c>
      <c r="M1310" s="7">
        <v>12</v>
      </c>
      <c r="N1310" s="7">
        <v>11</v>
      </c>
      <c r="O1310" s="7">
        <v>0</v>
      </c>
      <c r="P1310" s="7">
        <v>278882</v>
      </c>
      <c r="Q1310" s="7">
        <v>767008</v>
      </c>
      <c r="R1310" s="8">
        <f>(Таблица2[[#This Row],[Кредитный рейтинг]]-MIN(F:F))/(MAX(F:F)-MIN(F:F))</f>
        <v>0.8666666666666667</v>
      </c>
      <c r="S1310">
        <f>(Таблица2[[#This Row],[Срок кредитной истории (лет)]]-MIN(L:L))/(MAX(L:L)-MIN(L:L))</f>
        <v>0.41008771929824561</v>
      </c>
      <c r="T1310" s="8">
        <f>(Таблица2[[#This Row],[Срок с последнего нарушения кредитного договора (мес.)]]-MIN(M:M))/(MAX(M:M)-MIN(M:M))</f>
        <v>0.14634146341463414</v>
      </c>
      <c r="U1310">
        <f>(Таблица2[[#This Row],[Количество кредитных карт]]-MIN(N:N))/(MAX(N:N)-MIN(N:N))</f>
        <v>0.21951219512195122</v>
      </c>
      <c r="V1310" s="37">
        <f>(Таблица2[[#This Row],[Число нарушений кредитных договоров]]-MIN(O:O))/(MAX(O:O)-MIN(O:O))</f>
        <v>0</v>
      </c>
      <c r="W1310" s="37">
        <f>((Таблица2[[#This Row],[Размер кредита]]-AVERAGE(D:D)))/STDEV(D:D)</f>
        <v>0.2558858539316568</v>
      </c>
      <c r="X1310" s="37">
        <f>((Таблица2[[#This Row],[Годовой доход]]-AVERAGE(G:G)))/STDEV(G:G)</f>
        <v>-0.23210572392353548</v>
      </c>
      <c r="Y1310" s="38">
        <f>(Таблица2[[#This Row],[Годовой доход]]-AVERAGE(G:G))/STDEV(G:G)</f>
        <v>-0.23210572392353548</v>
      </c>
      <c r="Z1310" s="38">
        <f>(Таблица2[[#This Row],[Текущий баланс кредитов]]-AVERAGE(P:P))/STDEV(P:P)</f>
        <v>2.2340308129720349E-2</v>
      </c>
      <c r="AA1310" s="38">
        <f>(Таблица2[[#This Row],[Максимальный выданный кредит]]-AVERAGE(Q:Q))/STDEV(Q:Q)</f>
        <v>1.4826313169845286E-2</v>
      </c>
    </row>
    <row r="1311" spans="1:27" x14ac:dyDescent="0.2">
      <c r="A1311" s="7">
        <v>1920</v>
      </c>
      <c r="B1311" s="7" t="s">
        <v>1633</v>
      </c>
      <c r="C1311" s="7" t="s">
        <v>16</v>
      </c>
      <c r="D1311" s="18">
        <v>450208</v>
      </c>
      <c r="E1311" s="7" t="s">
        <v>28</v>
      </c>
      <c r="F1311" s="7">
        <v>738</v>
      </c>
      <c r="G1311" s="19">
        <v>4374180</v>
      </c>
      <c r="H1311" s="7" t="s">
        <v>22</v>
      </c>
      <c r="I1311" s="7" t="s">
        <v>25</v>
      </c>
      <c r="J1311" s="7" t="s">
        <v>78</v>
      </c>
      <c r="K1311" s="20">
        <v>44033.45</v>
      </c>
      <c r="L1311">
        <v>13.9</v>
      </c>
      <c r="M1311" s="7"/>
      <c r="N1311" s="7">
        <v>14</v>
      </c>
      <c r="O1311" s="7">
        <v>0</v>
      </c>
      <c r="P1311" s="7">
        <v>2693554</v>
      </c>
      <c r="Q1311" s="7">
        <v>6900146</v>
      </c>
      <c r="R1311" s="8">
        <f>(Таблица2[[#This Row],[Кредитный рейтинг]]-MIN(F:F))/(MAX(F:F)-MIN(F:F))</f>
        <v>0.92121212121212126</v>
      </c>
      <c r="S1311">
        <f>(Таблица2[[#This Row],[Срок кредитной истории (лет)]]-MIN(L:L))/(MAX(L:L)-MIN(L:L))</f>
        <v>0.20614035087719298</v>
      </c>
      <c r="T1311" s="8">
        <f>(Таблица2[[#This Row],[Срок с последнего нарушения кредитного договора (мес.)]]-MIN(M:M))/(MAX(M:M)-MIN(M:M))</f>
        <v>0</v>
      </c>
      <c r="U1311">
        <f>(Таблица2[[#This Row],[Количество кредитных карт]]-MIN(N:N))/(MAX(N:N)-MIN(N:N))</f>
        <v>0.29268292682926828</v>
      </c>
      <c r="V1311" s="37">
        <f>(Таблица2[[#This Row],[Число нарушений кредитных договоров]]-MIN(O:O))/(MAX(O:O)-MIN(O:O))</f>
        <v>0</v>
      </c>
      <c r="W1311" s="37">
        <f>((Таблица2[[#This Row],[Размер кредита]]-AVERAGE(D:D)))/STDEV(D:D)</f>
        <v>0.74511254810013072</v>
      </c>
      <c r="X1311" s="37">
        <f>((Таблица2[[#This Row],[Годовой доход]]-AVERAGE(G:G)))/STDEV(G:G)</f>
        <v>3.6623566888213626</v>
      </c>
      <c r="Y1311" s="38">
        <f>(Таблица2[[#This Row],[Годовой доход]]-AVERAGE(G:G))/STDEV(G:G)</f>
        <v>3.6623566888213626</v>
      </c>
      <c r="Z1311" s="38">
        <f>(Таблица2[[#This Row],[Текущий баланс кредитов]]-AVERAGE(P:P))/STDEV(P:P)</f>
        <v>8.2359615830088941</v>
      </c>
      <c r="AA1311" s="38">
        <f>(Таблица2[[#This Row],[Максимальный выданный кредит]]-AVERAGE(Q:Q))/STDEV(Q:Q)</f>
        <v>1.547525152088318</v>
      </c>
    </row>
    <row r="1312" spans="1:27" x14ac:dyDescent="0.2">
      <c r="A1312" s="8">
        <v>1921</v>
      </c>
      <c r="B1312" s="8" t="s">
        <v>1634</v>
      </c>
      <c r="C1312" s="8" t="s">
        <v>16</v>
      </c>
      <c r="D1312" s="21">
        <v>133848</v>
      </c>
      <c r="E1312" s="8" t="s">
        <v>17</v>
      </c>
      <c r="F1312" s="8">
        <v>750</v>
      </c>
      <c r="G1312" s="22">
        <v>2620176</v>
      </c>
      <c r="H1312" s="8" t="s">
        <v>22</v>
      </c>
      <c r="I1312" s="8" t="s">
        <v>19</v>
      </c>
      <c r="J1312" s="8" t="s">
        <v>23</v>
      </c>
      <c r="K1312" s="23">
        <v>6681.54</v>
      </c>
      <c r="L1312">
        <v>12.8</v>
      </c>
      <c r="M1312" s="8"/>
      <c r="N1312" s="8">
        <v>14</v>
      </c>
      <c r="O1312" s="8">
        <v>0</v>
      </c>
      <c r="P1312" s="8">
        <v>870504</v>
      </c>
      <c r="Q1312" s="8">
        <v>14822676</v>
      </c>
      <c r="R1312" s="8">
        <f>(Таблица2[[#This Row],[Кредитный рейтинг]]-MIN(F:F))/(MAX(F:F)-MIN(F:F))</f>
        <v>0.9939393939393939</v>
      </c>
      <c r="S1312">
        <f>(Таблица2[[#This Row],[Срок кредитной истории (лет)]]-MIN(L:L))/(MAX(L:L)-MIN(L:L))</f>
        <v>0.18201754385964913</v>
      </c>
      <c r="T1312" s="8">
        <f>(Таблица2[[#This Row],[Срок с последнего нарушения кредитного договора (мес.)]]-MIN(M:M))/(MAX(M:M)-MIN(M:M))</f>
        <v>0</v>
      </c>
      <c r="U1312">
        <f>(Таблица2[[#This Row],[Количество кредитных карт]]-MIN(N:N))/(MAX(N:N)-MIN(N:N))</f>
        <v>0.29268292682926828</v>
      </c>
      <c r="V1312" s="37">
        <f>(Таблица2[[#This Row],[Число нарушений кредитных договоров]]-MIN(O:O))/(MAX(O:O)-MIN(O:O))</f>
        <v>0</v>
      </c>
      <c r="W1312" s="37">
        <f>((Таблица2[[#This Row],[Размер кредита]]-AVERAGE(D:D)))/STDEV(D:D)</f>
        <v>-0.94601241876108444</v>
      </c>
      <c r="X1312" s="37">
        <f>((Таблица2[[#This Row],[Годовой доход]]-AVERAGE(G:G)))/STDEV(G:G)</f>
        <v>1.5360189073276436</v>
      </c>
      <c r="Y1312" s="38">
        <f>(Таблица2[[#This Row],[Годовой доход]]-AVERAGE(G:G))/STDEV(G:G)</f>
        <v>1.5360189073276436</v>
      </c>
      <c r="Z1312" s="38">
        <f>(Таблица2[[#This Row],[Текущий баланс кредитов]]-AVERAGE(P:P))/STDEV(P:P)</f>
        <v>2.0347705868121113</v>
      </c>
      <c r="AA1312" s="38">
        <f>(Таблица2[[#This Row],[Максимальный выданный кредит]]-AVERAGE(Q:Q))/STDEV(Q:Q)</f>
        <v>3.5274011197082809</v>
      </c>
    </row>
    <row r="1313" spans="1:27" x14ac:dyDescent="0.2">
      <c r="A1313" s="8">
        <v>1923</v>
      </c>
      <c r="B1313" s="8" t="s">
        <v>1635</v>
      </c>
      <c r="C1313" s="8" t="s">
        <v>16</v>
      </c>
      <c r="D1313" s="21">
        <v>528836</v>
      </c>
      <c r="E1313" s="8" t="s">
        <v>17</v>
      </c>
      <c r="F1313" s="8">
        <v>718</v>
      </c>
      <c r="G1313" s="22">
        <v>1140912</v>
      </c>
      <c r="H1313" s="8" t="s">
        <v>31</v>
      </c>
      <c r="I1313" s="8" t="s">
        <v>32</v>
      </c>
      <c r="J1313" s="8" t="s">
        <v>23</v>
      </c>
      <c r="K1313" s="23">
        <v>19899.650000000001</v>
      </c>
      <c r="L1313">
        <v>12.1</v>
      </c>
      <c r="M1313" s="8"/>
      <c r="N1313" s="8">
        <v>11</v>
      </c>
      <c r="O1313" s="8">
        <v>0</v>
      </c>
      <c r="P1313" s="8">
        <v>272403</v>
      </c>
      <c r="Q1313" s="8">
        <v>517066</v>
      </c>
      <c r="R1313" s="8">
        <f>(Таблица2[[#This Row],[Кредитный рейтинг]]-MIN(F:F))/(MAX(F:F)-MIN(F:F))</f>
        <v>0.8</v>
      </c>
      <c r="S1313">
        <f>(Таблица2[[#This Row],[Срок кредитной истории (лет)]]-MIN(L:L))/(MAX(L:L)-MIN(L:L))</f>
        <v>0.16666666666666666</v>
      </c>
      <c r="T1313" s="8">
        <f>(Таблица2[[#This Row],[Срок с последнего нарушения кредитного договора (мес.)]]-MIN(M:M))/(MAX(M:M)-MIN(M:M))</f>
        <v>0</v>
      </c>
      <c r="U1313">
        <f>(Таблица2[[#This Row],[Количество кредитных карт]]-MIN(N:N))/(MAX(N:N)-MIN(N:N))</f>
        <v>0.21951219512195122</v>
      </c>
      <c r="V1313" s="37">
        <f>(Таблица2[[#This Row],[Число нарушений кредитных договоров]]-MIN(O:O))/(MAX(O:O)-MIN(O:O))</f>
        <v>0</v>
      </c>
      <c r="W1313" s="37">
        <f>((Таблица2[[#This Row],[Размер кредита]]-AVERAGE(D:D)))/STDEV(D:D)</f>
        <v>1.1654241358304493</v>
      </c>
      <c r="X1313" s="37">
        <f>((Таблица2[[#This Row],[Годовой доход]]-AVERAGE(G:G)))/STDEV(G:G)</f>
        <v>-0.25725803617050397</v>
      </c>
      <c r="Y1313" s="38">
        <f>(Таблица2[[#This Row],[Годовой доход]]-AVERAGE(G:G))/STDEV(G:G)</f>
        <v>-0.25725803617050397</v>
      </c>
      <c r="Z1313" s="38">
        <f>(Таблица2[[#This Row],[Текущий баланс кредитов]]-AVERAGE(P:P))/STDEV(P:P)</f>
        <v>3.0168249446132882E-4</v>
      </c>
      <c r="AA1313" s="38">
        <f>(Таблица2[[#This Row],[Максимальный выданный кредит]]-AVERAGE(Q:Q))/STDEV(Q:Q)</f>
        <v>-4.7635319553397018E-2</v>
      </c>
    </row>
    <row r="1314" spans="1:27" x14ac:dyDescent="0.2">
      <c r="A1314" s="7">
        <v>1925</v>
      </c>
      <c r="B1314" s="7" t="s">
        <v>1636</v>
      </c>
      <c r="C1314" s="7" t="s">
        <v>16</v>
      </c>
      <c r="D1314" s="18">
        <v>219846</v>
      </c>
      <c r="E1314" s="7" t="s">
        <v>17</v>
      </c>
      <c r="F1314" s="7">
        <v>711</v>
      </c>
      <c r="G1314" s="19">
        <v>572451</v>
      </c>
      <c r="H1314" s="7" t="s">
        <v>74</v>
      </c>
      <c r="I1314" s="7" t="s">
        <v>32</v>
      </c>
      <c r="J1314" s="7" t="s">
        <v>23</v>
      </c>
      <c r="K1314" s="20">
        <v>13118.74</v>
      </c>
      <c r="L1314">
        <v>15.2</v>
      </c>
      <c r="M1314" s="7">
        <v>10</v>
      </c>
      <c r="N1314" s="7">
        <v>10</v>
      </c>
      <c r="O1314" s="7">
        <v>0</v>
      </c>
      <c r="P1314" s="7">
        <v>113525</v>
      </c>
      <c r="Q1314" s="7">
        <v>150216</v>
      </c>
      <c r="R1314" s="8">
        <f>(Таблица2[[#This Row],[Кредитный рейтинг]]-MIN(F:F))/(MAX(F:F)-MIN(F:F))</f>
        <v>0.75757575757575757</v>
      </c>
      <c r="S1314">
        <f>(Таблица2[[#This Row],[Срок кредитной истории (лет)]]-MIN(L:L))/(MAX(L:L)-MIN(L:L))</f>
        <v>0.23464912280701752</v>
      </c>
      <c r="T1314" s="8">
        <f>(Таблица2[[#This Row],[Срок с последнего нарушения кредитного договора (мес.)]]-MIN(M:M))/(MAX(M:M)-MIN(M:M))</f>
        <v>0.12195121951219512</v>
      </c>
      <c r="U1314">
        <f>(Таблица2[[#This Row],[Количество кредитных карт]]-MIN(N:N))/(MAX(N:N)-MIN(N:N))</f>
        <v>0.1951219512195122</v>
      </c>
      <c r="V1314" s="37">
        <f>(Таблица2[[#This Row],[Число нарушений кредитных договоров]]-MIN(O:O))/(MAX(O:O)-MIN(O:O))</f>
        <v>0</v>
      </c>
      <c r="W1314" s="37">
        <f>((Таблица2[[#This Row],[Размер кредита]]-AVERAGE(D:D)))/STDEV(D:D)</f>
        <v>-0.48630396984171792</v>
      </c>
      <c r="X1314" s="37">
        <f>((Таблица2[[#This Row],[Годовой доход]]-AVERAGE(G:G)))/STDEV(G:G)</f>
        <v>-0.94638993188208786</v>
      </c>
      <c r="Y1314" s="38">
        <f>(Таблица2[[#This Row],[Годовой доход]]-AVERAGE(G:G))/STDEV(G:G)</f>
        <v>-0.94638993188208786</v>
      </c>
      <c r="Z1314" s="38">
        <f>(Таблица2[[#This Row],[Текущий баланс кредитов]]-AVERAGE(P:P))/STDEV(P:P)</f>
        <v>-0.54012936607455897</v>
      </c>
      <c r="AA1314" s="38">
        <f>(Таблица2[[#This Row],[Максимальный выданный кредит]]-AVERAGE(Q:Q))/STDEV(Q:Q)</f>
        <v>-0.13931278858429794</v>
      </c>
    </row>
    <row r="1315" spans="1:27" x14ac:dyDescent="0.2">
      <c r="A1315" s="7">
        <v>1926</v>
      </c>
      <c r="B1315" s="7" t="s">
        <v>1637</v>
      </c>
      <c r="C1315" s="7" t="s">
        <v>16</v>
      </c>
      <c r="D1315" s="18">
        <v>200882</v>
      </c>
      <c r="E1315" s="7" t="s">
        <v>28</v>
      </c>
      <c r="F1315" s="7">
        <v>672</v>
      </c>
      <c r="G1315" s="19">
        <v>1044639</v>
      </c>
      <c r="H1315" s="7" t="s">
        <v>31</v>
      </c>
      <c r="I1315" s="7" t="s">
        <v>19</v>
      </c>
      <c r="J1315" s="7" t="s">
        <v>23</v>
      </c>
      <c r="K1315" s="20">
        <v>19499.7</v>
      </c>
      <c r="L1315">
        <v>13.8</v>
      </c>
      <c r="M1315" s="7"/>
      <c r="N1315" s="7">
        <v>14</v>
      </c>
      <c r="O1315" s="7">
        <v>0</v>
      </c>
      <c r="P1315" s="7">
        <v>231876</v>
      </c>
      <c r="Q1315" s="7">
        <v>334774</v>
      </c>
      <c r="R1315" s="8">
        <f>(Таблица2[[#This Row],[Кредитный рейтинг]]-MIN(F:F))/(MAX(F:F)-MIN(F:F))</f>
        <v>0.52121212121212124</v>
      </c>
      <c r="S1315">
        <f>(Таблица2[[#This Row],[Срок кредитной истории (лет)]]-MIN(L:L))/(MAX(L:L)-MIN(L:L))</f>
        <v>0.20394736842105263</v>
      </c>
      <c r="T1315" s="8">
        <f>(Таблица2[[#This Row],[Срок с последнего нарушения кредитного договора (мес.)]]-MIN(M:M))/(MAX(M:M)-MIN(M:M))</f>
        <v>0</v>
      </c>
      <c r="U1315">
        <f>(Таблица2[[#This Row],[Количество кредитных карт]]-MIN(N:N))/(MAX(N:N)-MIN(N:N))</f>
        <v>0.29268292682926828</v>
      </c>
      <c r="V1315" s="37">
        <f>(Таблица2[[#This Row],[Число нарушений кредитных договоров]]-MIN(O:O))/(MAX(O:O)-MIN(O:O))</f>
        <v>0</v>
      </c>
      <c r="W1315" s="37">
        <f>((Таблица2[[#This Row],[Размер кредита]]-AVERAGE(D:D)))/STDEV(D:D)</f>
        <v>-0.58767738579681994</v>
      </c>
      <c r="X1315" s="37">
        <f>((Таблица2[[#This Row],[Годовой доход]]-AVERAGE(G:G)))/STDEV(G:G)</f>
        <v>-0.37396752898679447</v>
      </c>
      <c r="Y1315" s="38">
        <f>(Таблица2[[#This Row],[Годовой доход]]-AVERAGE(G:G))/STDEV(G:G)</f>
        <v>-0.37396752898679447</v>
      </c>
      <c r="Z1315" s="38">
        <f>(Таблица2[[#This Row],[Текущий баланс кредитов]]-AVERAGE(P:P))/STDEV(P:P)</f>
        <v>-0.13755282917711489</v>
      </c>
      <c r="AA1315" s="38">
        <f>(Таблица2[[#This Row],[Максимальный выданный кредит]]-AVERAGE(Q:Q))/STDEV(Q:Q)</f>
        <v>-9.3190912260446193E-2</v>
      </c>
    </row>
    <row r="1316" spans="1:27" x14ac:dyDescent="0.2">
      <c r="A1316" s="8">
        <v>1927</v>
      </c>
      <c r="B1316" s="8" t="s">
        <v>1638</v>
      </c>
      <c r="C1316" s="8" t="s">
        <v>34</v>
      </c>
      <c r="D1316" s="21">
        <v>165616</v>
      </c>
      <c r="E1316" s="8" t="s">
        <v>28</v>
      </c>
      <c r="F1316" s="8">
        <v>740</v>
      </c>
      <c r="G1316" s="22">
        <v>1087009</v>
      </c>
      <c r="H1316" s="8" t="s">
        <v>31</v>
      </c>
      <c r="I1316" s="8" t="s">
        <v>19</v>
      </c>
      <c r="J1316" s="8" t="s">
        <v>20</v>
      </c>
      <c r="K1316" s="23">
        <v>4212.3</v>
      </c>
      <c r="L1316">
        <v>22</v>
      </c>
      <c r="M1316" s="8"/>
      <c r="N1316" s="8">
        <v>4</v>
      </c>
      <c r="O1316" s="8">
        <v>0</v>
      </c>
      <c r="P1316" s="8">
        <v>24054</v>
      </c>
      <c r="Q1316" s="8">
        <v>66286</v>
      </c>
      <c r="R1316" s="8">
        <f>(Таблица2[[#This Row],[Кредитный рейтинг]]-MIN(F:F))/(MAX(F:F)-MIN(F:F))</f>
        <v>0.93333333333333335</v>
      </c>
      <c r="S1316">
        <f>(Таблица2[[#This Row],[Срок кредитной истории (лет)]]-MIN(L:L))/(MAX(L:L)-MIN(L:L))</f>
        <v>0.38377192982456138</v>
      </c>
      <c r="T1316" s="8">
        <f>(Таблица2[[#This Row],[Срок с последнего нарушения кредитного договора (мес.)]]-MIN(M:M))/(MAX(M:M)-MIN(M:M))</f>
        <v>0</v>
      </c>
      <c r="U1316">
        <f>(Таблица2[[#This Row],[Количество кредитных карт]]-MIN(N:N))/(MAX(N:N)-MIN(N:N))</f>
        <v>4.878048780487805E-2</v>
      </c>
      <c r="V1316" s="37">
        <f>(Таблица2[[#This Row],[Число нарушений кредитных договоров]]-MIN(O:O))/(MAX(O:O)-MIN(O:O))</f>
        <v>0</v>
      </c>
      <c r="W1316" s="37">
        <f>((Таблица2[[#This Row],[Размер кредита]]-AVERAGE(D:D)))/STDEV(D:D)</f>
        <v>-0.77619430665068145</v>
      </c>
      <c r="X1316" s="37">
        <f>((Таблица2[[#This Row],[Годовой доход]]-AVERAGE(G:G)))/STDEV(G:G)</f>
        <v>-0.32260337485608043</v>
      </c>
      <c r="Y1316" s="38">
        <f>(Таблица2[[#This Row],[Годовой доход]]-AVERAGE(G:G))/STDEV(G:G)</f>
        <v>-0.32260337485608043</v>
      </c>
      <c r="Z1316" s="38">
        <f>(Таблица2[[#This Row],[Текущий баланс кредитов]]-AVERAGE(P:P))/STDEV(P:P)</f>
        <v>-0.84446921392334118</v>
      </c>
      <c r="AA1316" s="38">
        <f>(Таблица2[[#This Row],[Максимальный выданный кредит]]-AVERAGE(Q:Q))/STDEV(Q:Q)</f>
        <v>-0.16028727400276194</v>
      </c>
    </row>
    <row r="1317" spans="1:27" x14ac:dyDescent="0.2">
      <c r="A1317" s="8">
        <v>1929</v>
      </c>
      <c r="B1317" s="8" t="s">
        <v>1639</v>
      </c>
      <c r="C1317" s="8" t="s">
        <v>16</v>
      </c>
      <c r="D1317" s="21">
        <v>219208</v>
      </c>
      <c r="E1317" s="8" t="s">
        <v>17</v>
      </c>
      <c r="F1317" s="8">
        <v>745</v>
      </c>
      <c r="G1317" s="22">
        <v>1448275</v>
      </c>
      <c r="H1317" s="8" t="s">
        <v>74</v>
      </c>
      <c r="I1317" s="8" t="s">
        <v>19</v>
      </c>
      <c r="J1317" s="8" t="s">
        <v>23</v>
      </c>
      <c r="K1317" s="23">
        <v>17499.95</v>
      </c>
      <c r="L1317">
        <v>17.2</v>
      </c>
      <c r="M1317" s="8"/>
      <c r="N1317" s="8">
        <v>10</v>
      </c>
      <c r="O1317" s="8">
        <v>0</v>
      </c>
      <c r="P1317" s="8">
        <v>391457</v>
      </c>
      <c r="Q1317" s="8">
        <v>1076614</v>
      </c>
      <c r="R1317" s="8">
        <f>(Таблица2[[#This Row],[Кредитный рейтинг]]-MIN(F:F))/(MAX(F:F)-MIN(F:F))</f>
        <v>0.96363636363636362</v>
      </c>
      <c r="S1317">
        <f>(Таблица2[[#This Row],[Срок кредитной истории (лет)]]-MIN(L:L))/(MAX(L:L)-MIN(L:L))</f>
        <v>0.27850877192982454</v>
      </c>
      <c r="T1317" s="8">
        <f>(Таблица2[[#This Row],[Срок с последнего нарушения кредитного договора (мес.)]]-MIN(M:M))/(MAX(M:M)-MIN(M:M))</f>
        <v>0</v>
      </c>
      <c r="U1317">
        <f>(Таблица2[[#This Row],[Количество кредитных карт]]-MIN(N:N))/(MAX(N:N)-MIN(N:N))</f>
        <v>0.1951219512195122</v>
      </c>
      <c r="V1317" s="37">
        <f>(Таблица2[[#This Row],[Число нарушений кредитных договоров]]-MIN(O:O))/(MAX(O:O)-MIN(O:O))</f>
        <v>0</v>
      </c>
      <c r="W1317" s="37">
        <f>((Таблица2[[#This Row],[Размер кредита]]-AVERAGE(D:D)))/STDEV(D:D)</f>
        <v>-0.48971444439241163</v>
      </c>
      <c r="X1317" s="37">
        <f>((Таблица2[[#This Row],[Годовой доход]]-AVERAGE(G:G)))/STDEV(G:G)</f>
        <v>0.11535089718041998</v>
      </c>
      <c r="Y1317" s="38">
        <f>(Таблица2[[#This Row],[Годовой доход]]-AVERAGE(G:G))/STDEV(G:G)</f>
        <v>0.11535089718041998</v>
      </c>
      <c r="Z1317" s="38">
        <f>(Таблица2[[#This Row],[Текущий баланс кредитов]]-AVERAGE(P:P))/STDEV(P:P)</f>
        <v>0.40526950721743205</v>
      </c>
      <c r="AA1317" s="38">
        <f>(Таблица2[[#This Row],[Максимальный выданный кредит]]-AVERAGE(Q:Q))/STDEV(Q:Q)</f>
        <v>9.2198248502491087E-2</v>
      </c>
    </row>
    <row r="1318" spans="1:27" x14ac:dyDescent="0.2">
      <c r="A1318" s="7">
        <v>1930</v>
      </c>
      <c r="B1318" s="7" t="s">
        <v>1640</v>
      </c>
      <c r="C1318" s="7" t="s">
        <v>16</v>
      </c>
      <c r="D1318" s="18">
        <v>99616</v>
      </c>
      <c r="E1318" s="7" t="s">
        <v>17</v>
      </c>
      <c r="F1318" s="7">
        <v>741</v>
      </c>
      <c r="G1318" s="19">
        <v>1926467</v>
      </c>
      <c r="H1318" s="7" t="s">
        <v>49</v>
      </c>
      <c r="I1318" s="7" t="s">
        <v>19</v>
      </c>
      <c r="J1318" s="7" t="s">
        <v>23</v>
      </c>
      <c r="K1318" s="20">
        <v>10964.71</v>
      </c>
      <c r="L1318">
        <v>16.3</v>
      </c>
      <c r="M1318" s="7">
        <v>0</v>
      </c>
      <c r="N1318" s="7">
        <v>6</v>
      </c>
      <c r="O1318" s="7">
        <v>0</v>
      </c>
      <c r="P1318" s="7">
        <v>22515</v>
      </c>
      <c r="Q1318" s="7">
        <v>30316</v>
      </c>
      <c r="R1318" s="8">
        <f>(Таблица2[[#This Row],[Кредитный рейтинг]]-MIN(F:F))/(MAX(F:F)-MIN(F:F))</f>
        <v>0.93939393939393945</v>
      </c>
      <c r="S1318">
        <f>(Таблица2[[#This Row],[Срок кредитной истории (лет)]]-MIN(L:L))/(MAX(L:L)-MIN(L:L))</f>
        <v>0.25877192982456143</v>
      </c>
      <c r="T1318" s="8">
        <f>(Таблица2[[#This Row],[Срок с последнего нарушения кредитного договора (мес.)]]-MIN(M:M))/(MAX(M:M)-MIN(M:M))</f>
        <v>0</v>
      </c>
      <c r="U1318">
        <f>(Таблица2[[#This Row],[Количество кредитных карт]]-MIN(N:N))/(MAX(N:N)-MIN(N:N))</f>
        <v>9.7560975609756101E-2</v>
      </c>
      <c r="V1318" s="37">
        <f>(Таблица2[[#This Row],[Число нарушений кредитных договоров]]-MIN(O:O))/(MAX(O:O)-MIN(O:O))</f>
        <v>0</v>
      </c>
      <c r="W1318" s="37">
        <f>((Таблица2[[#This Row],[Размер кредита]]-AVERAGE(D:D)))/STDEV(D:D)</f>
        <v>-1.1290020187914078</v>
      </c>
      <c r="X1318" s="37">
        <f>((Таблица2[[#This Row],[Годовой доход]]-AVERAGE(G:G)))/STDEV(G:G)</f>
        <v>0.6950518080153123</v>
      </c>
      <c r="Y1318" s="38">
        <f>(Таблица2[[#This Row],[Годовой доход]]-AVERAGE(G:G))/STDEV(G:G)</f>
        <v>0.6950518080153123</v>
      </c>
      <c r="Z1318" s="38">
        <f>(Таблица2[[#This Row],[Текущий баланс кредитов]]-AVERAGE(P:P))/STDEV(P:P)</f>
        <v>-0.84970419537922381</v>
      </c>
      <c r="AA1318" s="38">
        <f>(Таблица2[[#This Row],[Максимальный выданный кредит]]-AVERAGE(Q:Q))/STDEV(Q:Q)</f>
        <v>-0.16927633918210364</v>
      </c>
    </row>
    <row r="1319" spans="1:27" x14ac:dyDescent="0.2">
      <c r="A1319" s="7">
        <v>1931</v>
      </c>
      <c r="B1319" s="7" t="s">
        <v>1641</v>
      </c>
      <c r="C1319" s="7" t="s">
        <v>34</v>
      </c>
      <c r="D1319" s="18">
        <v>261734</v>
      </c>
      <c r="E1319" s="7" t="s">
        <v>17</v>
      </c>
      <c r="F1319" s="7">
        <v>742</v>
      </c>
      <c r="G1319" s="19">
        <v>941830</v>
      </c>
      <c r="H1319" s="7" t="s">
        <v>22</v>
      </c>
      <c r="I1319" s="7" t="s">
        <v>32</v>
      </c>
      <c r="J1319" s="7" t="s">
        <v>23</v>
      </c>
      <c r="K1319" s="20">
        <v>13421.03</v>
      </c>
      <c r="L1319">
        <v>25.2</v>
      </c>
      <c r="M1319" s="7"/>
      <c r="N1319" s="7">
        <v>9</v>
      </c>
      <c r="O1319" s="7">
        <v>0</v>
      </c>
      <c r="P1319" s="7">
        <v>295830</v>
      </c>
      <c r="Q1319" s="7">
        <v>588566</v>
      </c>
      <c r="R1319" s="8">
        <f>(Таблица2[[#This Row],[Кредитный рейтинг]]-MIN(F:F))/(MAX(F:F)-MIN(F:F))</f>
        <v>0.94545454545454544</v>
      </c>
      <c r="S1319">
        <f>(Таблица2[[#This Row],[Срок кредитной истории (лет)]]-MIN(L:L))/(MAX(L:L)-MIN(L:L))</f>
        <v>0.4539473684210526</v>
      </c>
      <c r="T1319" s="8">
        <f>(Таблица2[[#This Row],[Срок с последнего нарушения кредитного договора (мес.)]]-MIN(M:M))/(MAX(M:M)-MIN(M:M))</f>
        <v>0</v>
      </c>
      <c r="U1319">
        <f>(Таблица2[[#This Row],[Количество кредитных карт]]-MIN(N:N))/(MAX(N:N)-MIN(N:N))</f>
        <v>0.17073170731707318</v>
      </c>
      <c r="V1319" s="37">
        <f>(Таблица2[[#This Row],[Число нарушений кредитных договоров]]-MIN(O:O))/(MAX(O:O)-MIN(O:O))</f>
        <v>0</v>
      </c>
      <c r="W1319" s="37">
        <f>((Таблица2[[#This Row],[Размер кредита]]-AVERAGE(D:D)))/STDEV(D:D)</f>
        <v>-0.26238867520307024</v>
      </c>
      <c r="X1319" s="37">
        <f>((Таблица2[[#This Row],[Годовой доход]]-AVERAGE(G:G)))/STDEV(G:G)</f>
        <v>-0.49860046082593951</v>
      </c>
      <c r="Y1319" s="38">
        <f>(Таблица2[[#This Row],[Годовой доход]]-AVERAGE(G:G))/STDEV(G:G)</f>
        <v>-0.49860046082593951</v>
      </c>
      <c r="Z1319" s="38">
        <f>(Таблица2[[#This Row],[Текущий баланс кредитов]]-AVERAGE(P:P))/STDEV(P:P)</f>
        <v>7.9989733545119318E-2</v>
      </c>
      <c r="AA1319" s="38">
        <f>(Таблица2[[#This Row],[Максимальный выданный кредит]]-AVERAGE(Q:Q))/STDEV(Q:Q)</f>
        <v>-2.9767147178558755E-2</v>
      </c>
    </row>
    <row r="1320" spans="1:27" x14ac:dyDescent="0.2">
      <c r="A1320" s="8">
        <v>1933</v>
      </c>
      <c r="B1320" s="8" t="s">
        <v>1642</v>
      </c>
      <c r="C1320" s="8" t="s">
        <v>16</v>
      </c>
      <c r="D1320" s="21">
        <v>202488</v>
      </c>
      <c r="E1320" s="8" t="s">
        <v>17</v>
      </c>
      <c r="F1320" s="8">
        <v>687</v>
      </c>
      <c r="G1320" s="22">
        <v>668002</v>
      </c>
      <c r="H1320" s="8" t="s">
        <v>22</v>
      </c>
      <c r="I1320" s="8" t="s">
        <v>32</v>
      </c>
      <c r="J1320" s="8" t="s">
        <v>23</v>
      </c>
      <c r="K1320" s="23">
        <v>10799.22</v>
      </c>
      <c r="L1320">
        <v>15.4</v>
      </c>
      <c r="M1320" s="8">
        <v>6</v>
      </c>
      <c r="N1320" s="8">
        <v>11</v>
      </c>
      <c r="O1320" s="8">
        <v>0</v>
      </c>
      <c r="P1320" s="8">
        <v>88521</v>
      </c>
      <c r="Q1320" s="8">
        <v>206250</v>
      </c>
      <c r="R1320" s="8">
        <f>(Таблица2[[#This Row],[Кредитный рейтинг]]-MIN(F:F))/(MAX(F:F)-MIN(F:F))</f>
        <v>0.61212121212121207</v>
      </c>
      <c r="S1320">
        <f>(Таблица2[[#This Row],[Срок кредитной истории (лет)]]-MIN(L:L))/(MAX(L:L)-MIN(L:L))</f>
        <v>0.23903508771929824</v>
      </c>
      <c r="T1320" s="8">
        <f>(Таблица2[[#This Row],[Срок с последнего нарушения кредитного договора (мес.)]]-MIN(M:M))/(MAX(M:M)-MIN(M:M))</f>
        <v>7.3170731707317069E-2</v>
      </c>
      <c r="U1320">
        <f>(Таблица2[[#This Row],[Количество кредитных карт]]-MIN(N:N))/(MAX(N:N)-MIN(N:N))</f>
        <v>0.21951219512195122</v>
      </c>
      <c r="V1320" s="37">
        <f>(Таблица2[[#This Row],[Число нарушений кредитных договоров]]-MIN(O:O))/(MAX(O:O)-MIN(O:O))</f>
        <v>0</v>
      </c>
      <c r="W1320" s="37">
        <f>((Таблица2[[#This Row],[Размер кредита]]-AVERAGE(D:D)))/STDEV(D:D)</f>
        <v>-0.57909239813472901</v>
      </c>
      <c r="X1320" s="37">
        <f>((Таблица2[[#This Row],[Годовой доход]]-AVERAGE(G:G)))/STDEV(G:G)</f>
        <v>-0.83055570267878709</v>
      </c>
      <c r="Y1320" s="38">
        <f>(Таблица2[[#This Row],[Годовой доход]]-AVERAGE(G:G))/STDEV(G:G)</f>
        <v>-0.83055570267878709</v>
      </c>
      <c r="Z1320" s="38">
        <f>(Таблица2[[#This Row],[Текущий баланс кредитов]]-AVERAGE(P:P))/STDEV(P:P)</f>
        <v>-0.62518165738247944</v>
      </c>
      <c r="AA1320" s="38">
        <f>(Таблица2[[#This Row],[Максимальный выданный кредит]]-AVERAGE(Q:Q))/STDEV(Q:Q)</f>
        <v>-0.12530963934161701</v>
      </c>
    </row>
    <row r="1321" spans="1:27" x14ac:dyDescent="0.2">
      <c r="A1321" s="7">
        <v>1934</v>
      </c>
      <c r="B1321" s="25" t="s">
        <v>1643</v>
      </c>
      <c r="C1321" s="7" t="s">
        <v>16</v>
      </c>
      <c r="D1321" s="18">
        <v>760144</v>
      </c>
      <c r="E1321" s="7" t="s">
        <v>17</v>
      </c>
      <c r="F1321" s="7">
        <v>735</v>
      </c>
      <c r="G1321" s="19">
        <v>2607199</v>
      </c>
      <c r="H1321" s="7" t="s">
        <v>22</v>
      </c>
      <c r="I1321" s="7" t="s">
        <v>19</v>
      </c>
      <c r="J1321" s="7" t="s">
        <v>23</v>
      </c>
      <c r="K1321" s="20">
        <v>48798.080000000002</v>
      </c>
      <c r="L1321">
        <v>14.7</v>
      </c>
      <c r="M1321" s="7"/>
      <c r="N1321" s="7">
        <v>9</v>
      </c>
      <c r="O1321" s="7">
        <v>0</v>
      </c>
      <c r="P1321" s="7">
        <v>1666984</v>
      </c>
      <c r="Q1321" s="7">
        <v>2188428</v>
      </c>
      <c r="R1321" s="8">
        <f>(Таблица2[[#This Row],[Кредитный рейтинг]]-MIN(F:F))/(MAX(F:F)-MIN(F:F))</f>
        <v>0.90303030303030307</v>
      </c>
      <c r="S1321">
        <f>(Таблица2[[#This Row],[Срок кредитной истории (лет)]]-MIN(L:L))/(MAX(L:L)-MIN(L:L))</f>
        <v>0.22368421052631576</v>
      </c>
      <c r="T1321" s="8">
        <f>(Таблица2[[#This Row],[Срок с последнего нарушения кредитного договора (мес.)]]-MIN(M:M))/(MAX(M:M)-MIN(M:M))</f>
        <v>0</v>
      </c>
      <c r="U1321">
        <f>(Таблица2[[#This Row],[Количество кредитных карт]]-MIN(N:N))/(MAX(N:N)-MIN(N:N))</f>
        <v>0.17073170731707318</v>
      </c>
      <c r="V1321" s="37">
        <f>(Таблица2[[#This Row],[Число нарушений кредитных договоров]]-MIN(O:O))/(MAX(O:O)-MIN(O:O))</f>
        <v>0</v>
      </c>
      <c r="W1321" s="37">
        <f>((Таблица2[[#This Row],[Размер кредита]]-AVERAGE(D:D)))/STDEV(D:D)</f>
        <v>2.4018975643129816</v>
      </c>
      <c r="X1321" s="37">
        <f>((Таблица2[[#This Row],[Годовой доход]]-AVERAGE(G:G)))/STDEV(G:G)</f>
        <v>1.5202871955468016</v>
      </c>
      <c r="Y1321" s="38">
        <f>(Таблица2[[#This Row],[Годовой доход]]-AVERAGE(G:G))/STDEV(G:G)</f>
        <v>1.5202871955468016</v>
      </c>
      <c r="Z1321" s="38">
        <f>(Таблица2[[#This Row],[Текущий баланс кредитов]]-AVERAGE(P:P))/STDEV(P:P)</f>
        <v>4.7440350637331026</v>
      </c>
      <c r="AA1321" s="38">
        <f>(Таблица2[[#This Row],[Максимальный выданный кредит]]-AVERAGE(Q:Q))/STDEV(Q:Q)</f>
        <v>0.3700455799816299</v>
      </c>
    </row>
    <row r="1322" spans="1:27" x14ac:dyDescent="0.2">
      <c r="A1322" s="7">
        <v>1935</v>
      </c>
      <c r="B1322" s="7" t="s">
        <v>1644</v>
      </c>
      <c r="C1322" s="7" t="s">
        <v>16</v>
      </c>
      <c r="D1322" s="18">
        <v>655138</v>
      </c>
      <c r="E1322" s="7" t="s">
        <v>17</v>
      </c>
      <c r="F1322" s="7">
        <v>700</v>
      </c>
      <c r="G1322" s="19">
        <v>1874844</v>
      </c>
      <c r="H1322" s="7" t="s">
        <v>18</v>
      </c>
      <c r="I1322" s="7" t="s">
        <v>19</v>
      </c>
      <c r="J1322" s="7" t="s">
        <v>23</v>
      </c>
      <c r="K1322" s="20">
        <v>36247.06</v>
      </c>
      <c r="L1322">
        <v>16.399999999999999</v>
      </c>
      <c r="M1322" s="7">
        <v>30</v>
      </c>
      <c r="N1322" s="7">
        <v>19</v>
      </c>
      <c r="O1322" s="7">
        <v>0</v>
      </c>
      <c r="P1322" s="7">
        <v>269819</v>
      </c>
      <c r="Q1322" s="7">
        <v>797016</v>
      </c>
      <c r="R1322" s="8">
        <f>(Таблица2[[#This Row],[Кредитный рейтинг]]-MIN(F:F))/(MAX(F:F)-MIN(F:F))</f>
        <v>0.69090909090909092</v>
      </c>
      <c r="S1322">
        <f>(Таблица2[[#This Row],[Срок кредитной истории (лет)]]-MIN(L:L))/(MAX(L:L)-MIN(L:L))</f>
        <v>0.26096491228070173</v>
      </c>
      <c r="T1322" s="8">
        <f>(Таблица2[[#This Row],[Срок с последнего нарушения кредитного договора (мес.)]]-MIN(M:M))/(MAX(M:M)-MIN(M:M))</f>
        <v>0.36585365853658536</v>
      </c>
      <c r="U1322">
        <f>(Таблица2[[#This Row],[Количество кредитных карт]]-MIN(N:N))/(MAX(N:N)-MIN(N:N))</f>
        <v>0.41463414634146339</v>
      </c>
      <c r="V1322" s="37">
        <f>(Таблица2[[#This Row],[Число нарушений кредитных договоров]]-MIN(O:O))/(MAX(O:O)-MIN(O:O))</f>
        <v>0</v>
      </c>
      <c r="W1322" s="37">
        <f>((Таблица2[[#This Row],[Размер кредита]]-AVERAGE(D:D)))/STDEV(D:D)</f>
        <v>1.8405804942970863</v>
      </c>
      <c r="X1322" s="37">
        <f>((Таблица2[[#This Row],[Годовой доход]]-AVERAGE(G:G)))/STDEV(G:G)</f>
        <v>0.63247045968654547</v>
      </c>
      <c r="Y1322" s="38">
        <f>(Таблица2[[#This Row],[Годовой доход]]-AVERAGE(G:G))/STDEV(G:G)</f>
        <v>0.63247045968654547</v>
      </c>
      <c r="Z1322" s="38">
        <f>(Таблица2[[#This Row],[Текущий баланс кредитов]]-AVERAGE(P:P))/STDEV(P:P)</f>
        <v>-8.4879159993663158E-3</v>
      </c>
      <c r="AA1322" s="38">
        <f>(Таблица2[[#This Row],[Максимальный выданный кредит]]-AVERAGE(Q:Q))/STDEV(Q:Q)</f>
        <v>2.2325447668085099E-2</v>
      </c>
    </row>
    <row r="1323" spans="1:27" x14ac:dyDescent="0.2">
      <c r="A1323" s="8">
        <v>1936</v>
      </c>
      <c r="B1323" s="8" t="s">
        <v>1645</v>
      </c>
      <c r="C1323" s="8" t="s">
        <v>34</v>
      </c>
      <c r="D1323" s="21">
        <v>142912</v>
      </c>
      <c r="E1323" s="8" t="s">
        <v>17</v>
      </c>
      <c r="F1323" s="8">
        <v>711</v>
      </c>
      <c r="G1323" s="22">
        <v>1060675</v>
      </c>
      <c r="H1323" s="8" t="s">
        <v>22</v>
      </c>
      <c r="I1323" s="8" t="s">
        <v>32</v>
      </c>
      <c r="J1323" s="8" t="s">
        <v>23</v>
      </c>
      <c r="K1323" s="23">
        <v>6885.6</v>
      </c>
      <c r="L1323">
        <v>28.3</v>
      </c>
      <c r="M1323" s="8"/>
      <c r="N1323" s="8">
        <v>7</v>
      </c>
      <c r="O1323" s="8">
        <v>0</v>
      </c>
      <c r="P1323" s="8">
        <v>138016</v>
      </c>
      <c r="Q1323" s="8">
        <v>197560</v>
      </c>
      <c r="R1323" s="8">
        <f>(Таблица2[[#This Row],[Кредитный рейтинг]]-MIN(F:F))/(MAX(F:F)-MIN(F:F))</f>
        <v>0.75757575757575757</v>
      </c>
      <c r="S1323">
        <f>(Таблица2[[#This Row],[Срок кредитной истории (лет)]]-MIN(L:L))/(MAX(L:L)-MIN(L:L))</f>
        <v>0.52192982456140347</v>
      </c>
      <c r="T1323" s="8">
        <f>(Таблица2[[#This Row],[Срок с последнего нарушения кредитного договора (мес.)]]-MIN(M:M))/(MAX(M:M)-MIN(M:M))</f>
        <v>0</v>
      </c>
      <c r="U1323">
        <f>(Таблица2[[#This Row],[Количество кредитных карт]]-MIN(N:N))/(MAX(N:N)-MIN(N:N))</f>
        <v>0.12195121951219512</v>
      </c>
      <c r="V1323" s="37">
        <f>(Таблица2[[#This Row],[Число нарушений кредитных договоров]]-MIN(O:O))/(MAX(O:O)-MIN(O:O))</f>
        <v>0</v>
      </c>
      <c r="W1323" s="37">
        <f>((Таблица2[[#This Row],[Размер кредита]]-AVERAGE(D:D)))/STDEV(D:D)</f>
        <v>-0.89756015962709135</v>
      </c>
      <c r="X1323" s="37">
        <f>((Таблица2[[#This Row],[Годовой доход]]-AVERAGE(G:G)))/STDEV(G:G)</f>
        <v>-0.35452746347723274</v>
      </c>
      <c r="Y1323" s="38">
        <f>(Таблица2[[#This Row],[Годовой доход]]-AVERAGE(G:G))/STDEV(G:G)</f>
        <v>-0.35452746347723274</v>
      </c>
      <c r="Z1323" s="38">
        <f>(Таблица2[[#This Row],[Текущий баланс кредитов]]-AVERAGE(P:P))/STDEV(P:P)</f>
        <v>-0.45682206858526608</v>
      </c>
      <c r="AA1323" s="38">
        <f>(Таблица2[[#This Row],[Максимальный выданный кредит]]-AVERAGE(Q:Q))/STDEV(Q:Q)</f>
        <v>-0.12748130952255887</v>
      </c>
    </row>
    <row r="1324" spans="1:27" x14ac:dyDescent="0.2">
      <c r="A1324" s="7">
        <v>1937</v>
      </c>
      <c r="B1324" s="7" t="s">
        <v>1646</v>
      </c>
      <c r="C1324" s="7" t="s">
        <v>34</v>
      </c>
      <c r="D1324" s="18">
        <v>224224</v>
      </c>
      <c r="E1324" s="7" t="s">
        <v>17</v>
      </c>
      <c r="F1324" s="7">
        <v>718</v>
      </c>
      <c r="G1324" s="19">
        <v>1084425</v>
      </c>
      <c r="H1324" s="7" t="s">
        <v>22</v>
      </c>
      <c r="I1324" s="7" t="s">
        <v>19</v>
      </c>
      <c r="J1324" s="7" t="s">
        <v>23</v>
      </c>
      <c r="K1324" s="20">
        <v>23947.79</v>
      </c>
      <c r="L1324">
        <v>10.4</v>
      </c>
      <c r="M1324" s="7"/>
      <c r="N1324" s="7">
        <v>17</v>
      </c>
      <c r="O1324" s="7">
        <v>1</v>
      </c>
      <c r="P1324" s="7">
        <v>327826</v>
      </c>
      <c r="Q1324" s="7">
        <v>511566</v>
      </c>
      <c r="R1324" s="8">
        <f>(Таблица2[[#This Row],[Кредитный рейтинг]]-MIN(F:F))/(MAX(F:F)-MIN(F:F))</f>
        <v>0.8</v>
      </c>
      <c r="S1324">
        <f>(Таблица2[[#This Row],[Срок кредитной истории (лет)]]-MIN(L:L))/(MAX(L:L)-MIN(L:L))</f>
        <v>0.12938596491228072</v>
      </c>
      <c r="T1324" s="8">
        <f>(Таблица2[[#This Row],[Срок с последнего нарушения кредитного договора (мес.)]]-MIN(M:M))/(MAX(M:M)-MIN(M:M))</f>
        <v>0</v>
      </c>
      <c r="U1324">
        <f>(Таблица2[[#This Row],[Количество кредитных карт]]-MIN(N:N))/(MAX(N:N)-MIN(N:N))</f>
        <v>0.36585365853658536</v>
      </c>
      <c r="V1324" s="37">
        <f>(Таблица2[[#This Row],[Число нарушений кредитных договоров]]-MIN(O:O))/(MAX(O:O)-MIN(O:O))</f>
        <v>0.14285714285714285</v>
      </c>
      <c r="W1324" s="37">
        <f>((Таблица2[[#This Row],[Размер кредита]]-AVERAGE(D:D)))/STDEV(D:D)</f>
        <v>-0.46290105826971639</v>
      </c>
      <c r="X1324" s="37">
        <f>((Таблица2[[#This Row],[Годовой доход]]-AVERAGE(G:G)))/STDEV(G:G)</f>
        <v>-0.32573589726046481</v>
      </c>
      <c r="Y1324" s="38">
        <f>(Таблица2[[#This Row],[Годовой доход]]-AVERAGE(G:G))/STDEV(G:G)</f>
        <v>-0.32573589726046481</v>
      </c>
      <c r="Z1324" s="38">
        <f>(Таблица2[[#This Row],[Текущий баланс кредитов]]-AVERAGE(P:P))/STDEV(P:P)</f>
        <v>0.18882564430692633</v>
      </c>
      <c r="AA1324" s="38">
        <f>(Таблица2[[#This Row],[Максимальный выданный кредит]]-AVERAGE(Q:Q))/STDEV(Q:Q)</f>
        <v>-4.9009794351461501E-2</v>
      </c>
    </row>
    <row r="1325" spans="1:27" x14ac:dyDescent="0.2">
      <c r="A1325" s="7">
        <v>1938</v>
      </c>
      <c r="B1325" s="7" t="s">
        <v>1647</v>
      </c>
      <c r="C1325" s="7" t="s">
        <v>16</v>
      </c>
      <c r="D1325" s="18">
        <v>66836</v>
      </c>
      <c r="E1325" s="7" t="s">
        <v>17</v>
      </c>
      <c r="F1325" s="7">
        <v>715</v>
      </c>
      <c r="G1325" s="19">
        <v>692550</v>
      </c>
      <c r="H1325" s="7" t="s">
        <v>29</v>
      </c>
      <c r="I1325" s="7" t="s">
        <v>32</v>
      </c>
      <c r="J1325" s="7" t="s">
        <v>80</v>
      </c>
      <c r="K1325" s="20">
        <v>11831.11</v>
      </c>
      <c r="L1325">
        <v>16.3</v>
      </c>
      <c r="M1325" s="7"/>
      <c r="N1325" s="7">
        <v>10</v>
      </c>
      <c r="O1325" s="7">
        <v>0</v>
      </c>
      <c r="P1325" s="7">
        <v>423605</v>
      </c>
      <c r="Q1325" s="7">
        <v>638660</v>
      </c>
      <c r="R1325" s="8">
        <f>(Таблица2[[#This Row],[Кредитный рейтинг]]-MIN(F:F))/(MAX(F:F)-MIN(F:F))</f>
        <v>0.78181818181818186</v>
      </c>
      <c r="S1325">
        <f>(Таблица2[[#This Row],[Срок кредитной истории (лет)]]-MIN(L:L))/(MAX(L:L)-MIN(L:L))</f>
        <v>0.25877192982456143</v>
      </c>
      <c r="T1325" s="8">
        <f>(Таблица2[[#This Row],[Срок с последнего нарушения кредитного договора (мес.)]]-MIN(M:M))/(MAX(M:M)-MIN(M:M))</f>
        <v>0</v>
      </c>
      <c r="U1325">
        <f>(Таблица2[[#This Row],[Количество кредитных карт]]-MIN(N:N))/(MAX(N:N)-MIN(N:N))</f>
        <v>0.1951219512195122</v>
      </c>
      <c r="V1325" s="37">
        <f>(Таблица2[[#This Row],[Число нарушений кредитных договоров]]-MIN(O:O))/(MAX(O:O)-MIN(O:O))</f>
        <v>0</v>
      </c>
      <c r="W1325" s="37">
        <f>((Таблица2[[#This Row],[Размер кредита]]-AVERAGE(D:D)))/STDEV(D:D)</f>
        <v>-1.3042298491546354</v>
      </c>
      <c r="X1325" s="37">
        <f>((Таблица2[[#This Row],[Годовой доход]]-AVERAGE(G:G)))/STDEV(G:G)</f>
        <v>-0.80079673983713573</v>
      </c>
      <c r="Y1325" s="38">
        <f>(Таблица2[[#This Row],[Годовой доход]]-AVERAGE(G:G))/STDEV(G:G)</f>
        <v>-0.80079673983713573</v>
      </c>
      <c r="Z1325" s="38">
        <f>(Таблица2[[#This Row],[Текущий баланс кредитов]]-AVERAGE(P:P))/STDEV(P:P)</f>
        <v>0.5146224531847583</v>
      </c>
      <c r="AA1325" s="38">
        <f>(Таблица2[[#This Row],[Максимальный выданный кредит]]-AVERAGE(Q:Q))/STDEV(Q:Q)</f>
        <v>-1.7248430717787457E-2</v>
      </c>
    </row>
    <row r="1326" spans="1:27" x14ac:dyDescent="0.2">
      <c r="A1326" s="8">
        <v>1939</v>
      </c>
      <c r="B1326" s="8" t="s">
        <v>1648</v>
      </c>
      <c r="C1326" s="8" t="s">
        <v>16</v>
      </c>
      <c r="D1326" s="21">
        <v>218988</v>
      </c>
      <c r="E1326" s="8" t="s">
        <v>17</v>
      </c>
      <c r="F1326" s="8">
        <v>736</v>
      </c>
      <c r="G1326" s="22">
        <v>1365131</v>
      </c>
      <c r="H1326" s="8" t="s">
        <v>42</v>
      </c>
      <c r="I1326" s="8" t="s">
        <v>32</v>
      </c>
      <c r="J1326" s="8" t="s">
        <v>23</v>
      </c>
      <c r="K1326" s="23">
        <v>14902.65</v>
      </c>
      <c r="L1326">
        <v>20.5</v>
      </c>
      <c r="M1326" s="8"/>
      <c r="N1326" s="8">
        <v>11</v>
      </c>
      <c r="O1326" s="8">
        <v>0</v>
      </c>
      <c r="P1326" s="8">
        <v>92758</v>
      </c>
      <c r="Q1326" s="8">
        <v>206536</v>
      </c>
      <c r="R1326" s="8">
        <f>(Таблица2[[#This Row],[Кредитный рейтинг]]-MIN(F:F))/(MAX(F:F)-MIN(F:F))</f>
        <v>0.90909090909090906</v>
      </c>
      <c r="S1326">
        <f>(Таблица2[[#This Row],[Срок кредитной истории (лет)]]-MIN(L:L))/(MAX(L:L)-MIN(L:L))</f>
        <v>0.35087719298245612</v>
      </c>
      <c r="T1326" s="8">
        <f>(Таблица2[[#This Row],[Срок с последнего нарушения кредитного договора (мес.)]]-MIN(M:M))/(MAX(M:M)-MIN(M:M))</f>
        <v>0</v>
      </c>
      <c r="U1326">
        <f>(Таблица2[[#This Row],[Количество кредитных карт]]-MIN(N:N))/(MAX(N:N)-MIN(N:N))</f>
        <v>0.21951219512195122</v>
      </c>
      <c r="V1326" s="37">
        <f>(Таблица2[[#This Row],[Число нарушений кредитных договоров]]-MIN(O:O))/(MAX(O:O)-MIN(O:O))</f>
        <v>0</v>
      </c>
      <c r="W1326" s="37">
        <f>((Таблица2[[#This Row],[Размер кредита]]-AVERAGE(D:D)))/STDEV(D:D)</f>
        <v>-0.49089047009954739</v>
      </c>
      <c r="X1326" s="37">
        <f>((Таблица2[[#This Row],[Годовой доход]]-AVERAGE(G:G)))/STDEV(G:G)</f>
        <v>1.4557382168758789E-2</v>
      </c>
      <c r="Y1326" s="38">
        <f>(Таблица2[[#This Row],[Годовой доход]]-AVERAGE(G:G))/STDEV(G:G)</f>
        <v>1.4557382168758789E-2</v>
      </c>
      <c r="Z1326" s="38">
        <f>(Таблица2[[#This Row],[Текущий баланс кредитов]]-AVERAGE(P:P))/STDEV(P:P)</f>
        <v>-0.6107693010286297</v>
      </c>
      <c r="AA1326" s="38">
        <f>(Таблица2[[#This Row],[Максимальный выданный кредит]]-AVERAGE(Q:Q))/STDEV(Q:Q)</f>
        <v>-0.12523816665211765</v>
      </c>
    </row>
    <row r="1327" spans="1:27" x14ac:dyDescent="0.2">
      <c r="A1327" s="7">
        <v>1940</v>
      </c>
      <c r="B1327" s="7" t="s">
        <v>1649</v>
      </c>
      <c r="C1327" s="7" t="s">
        <v>16</v>
      </c>
      <c r="D1327" s="18">
        <v>172744</v>
      </c>
      <c r="E1327" s="7" t="s">
        <v>17</v>
      </c>
      <c r="F1327" s="7">
        <v>725</v>
      </c>
      <c r="G1327" s="19">
        <v>1398647</v>
      </c>
      <c r="H1327" s="7" t="s">
        <v>22</v>
      </c>
      <c r="I1327" s="7" t="s">
        <v>32</v>
      </c>
      <c r="J1327" s="7" t="s">
        <v>23</v>
      </c>
      <c r="K1327" s="20">
        <v>6119.14</v>
      </c>
      <c r="L1327">
        <v>16.399999999999999</v>
      </c>
      <c r="M1327" s="7">
        <v>5</v>
      </c>
      <c r="N1327" s="7">
        <v>4</v>
      </c>
      <c r="O1327" s="7">
        <v>0</v>
      </c>
      <c r="P1327" s="7">
        <v>149625</v>
      </c>
      <c r="Q1327" s="7">
        <v>319638</v>
      </c>
      <c r="R1327" s="8">
        <f>(Таблица2[[#This Row],[Кредитный рейтинг]]-MIN(F:F))/(MAX(F:F)-MIN(F:F))</f>
        <v>0.84242424242424241</v>
      </c>
      <c r="S1327">
        <f>(Таблица2[[#This Row],[Срок кредитной истории (лет)]]-MIN(L:L))/(MAX(L:L)-MIN(L:L))</f>
        <v>0.26096491228070173</v>
      </c>
      <c r="T1327" s="8">
        <f>(Таблица2[[#This Row],[Срок с последнего нарушения кредитного договора (мес.)]]-MIN(M:M))/(MAX(M:M)-MIN(M:M))</f>
        <v>6.097560975609756E-2</v>
      </c>
      <c r="U1327">
        <f>(Таблица2[[#This Row],[Количество кредитных карт]]-MIN(N:N))/(MAX(N:N)-MIN(N:N))</f>
        <v>4.878048780487805E-2</v>
      </c>
      <c r="V1327" s="37">
        <f>(Таблица2[[#This Row],[Число нарушений кредитных договоров]]-MIN(O:O))/(MAX(O:O)-MIN(O:O))</f>
        <v>0</v>
      </c>
      <c r="W1327" s="37">
        <f>((Таблица2[[#This Row],[Размер кредита]]-AVERAGE(D:D)))/STDEV(D:D)</f>
        <v>-0.73809107373948302</v>
      </c>
      <c r="X1327" s="37">
        <f>((Таблица2[[#This Row],[Годовой доход]]-AVERAGE(G:G)))/STDEV(G:G)</f>
        <v>5.5188040413861703E-2</v>
      </c>
      <c r="Y1327" s="38">
        <f>(Таблица2[[#This Row],[Годовой доход]]-AVERAGE(G:G))/STDEV(G:G)</f>
        <v>5.5188040413861703E-2</v>
      </c>
      <c r="Z1327" s="38">
        <f>(Таблица2[[#This Row],[Текущий баланс кредитов]]-AVERAGE(P:P))/STDEV(P:P)</f>
        <v>-0.4173335047637316</v>
      </c>
      <c r="AA1327" s="38">
        <f>(Таблица2[[#This Row],[Максимальный выданный кредит]]-AVERAGE(Q:Q))/STDEV(Q:Q)</f>
        <v>-9.6973466904719655E-2</v>
      </c>
    </row>
    <row r="1328" spans="1:27" x14ac:dyDescent="0.2">
      <c r="A1328" s="8">
        <v>1941</v>
      </c>
      <c r="B1328" s="24" t="s">
        <v>1650</v>
      </c>
      <c r="C1328" s="8" t="s">
        <v>16</v>
      </c>
      <c r="D1328" s="21">
        <v>346478</v>
      </c>
      <c r="E1328" s="8" t="s">
        <v>28</v>
      </c>
      <c r="F1328" s="8">
        <v>744</v>
      </c>
      <c r="G1328" s="22">
        <v>2094598</v>
      </c>
      <c r="H1328" s="8" t="s">
        <v>53</v>
      </c>
      <c r="I1328" s="8" t="s">
        <v>19</v>
      </c>
      <c r="J1328" s="8" t="s">
        <v>20</v>
      </c>
      <c r="K1328" s="23">
        <v>13806.92</v>
      </c>
      <c r="L1328">
        <v>13.7</v>
      </c>
      <c r="M1328" s="8">
        <v>59</v>
      </c>
      <c r="N1328" s="8">
        <v>16</v>
      </c>
      <c r="O1328" s="8">
        <v>4</v>
      </c>
      <c r="P1328" s="8">
        <v>220704</v>
      </c>
      <c r="Q1328" s="8">
        <v>443652</v>
      </c>
      <c r="R1328" s="8">
        <f>(Таблица2[[#This Row],[Кредитный рейтинг]]-MIN(F:F))/(MAX(F:F)-MIN(F:F))</f>
        <v>0.95757575757575752</v>
      </c>
      <c r="S1328">
        <f>(Таблица2[[#This Row],[Срок кредитной истории (лет)]]-MIN(L:L))/(MAX(L:L)-MIN(L:L))</f>
        <v>0.20175438596491227</v>
      </c>
      <c r="T1328" s="8">
        <f>(Таблица2[[#This Row],[Срок с последнего нарушения кредитного договора (мес.)]]-MIN(M:M))/(MAX(M:M)-MIN(M:M))</f>
        <v>0.71951219512195119</v>
      </c>
      <c r="U1328">
        <f>(Таблица2[[#This Row],[Количество кредитных карт]]-MIN(N:N))/(MAX(N:N)-MIN(N:N))</f>
        <v>0.34146341463414637</v>
      </c>
      <c r="V1328" s="37">
        <f>(Таблица2[[#This Row],[Число нарушений кредитных договоров]]-MIN(O:O))/(MAX(O:O)-MIN(O:O))</f>
        <v>0.5714285714285714</v>
      </c>
      <c r="W1328" s="37">
        <f>((Таблица2[[#This Row],[Размер кредита]]-AVERAGE(D:D)))/STDEV(D:D)</f>
        <v>0.19061642718562244</v>
      </c>
      <c r="X1328" s="37">
        <f>((Таблица2[[#This Row],[Годовой доход]]-AVERAGE(G:G)))/STDEV(G:G)</f>
        <v>0.89887306357705588</v>
      </c>
      <c r="Y1328" s="38">
        <f>(Таблица2[[#This Row],[Годовой доход]]-AVERAGE(G:G))/STDEV(G:G)</f>
        <v>0.89887306357705588</v>
      </c>
      <c r="Z1328" s="38">
        <f>(Таблица2[[#This Row],[Текущий баланс кредитов]]-AVERAGE(P:P))/STDEV(P:P)</f>
        <v>-0.17555491678278146</v>
      </c>
      <c r="AA1328" s="38">
        <f>(Таблица2[[#This Row],[Максимальный выданный кредит]]-AVERAGE(Q:Q))/STDEV(Q:Q)</f>
        <v>-6.5981809157961716E-2</v>
      </c>
    </row>
    <row r="1329" spans="1:27" x14ac:dyDescent="0.2">
      <c r="A1329" s="7">
        <v>1945</v>
      </c>
      <c r="B1329" s="7" t="s">
        <v>1651</v>
      </c>
      <c r="C1329" s="7" t="s">
        <v>34</v>
      </c>
      <c r="D1329" s="18">
        <v>48488</v>
      </c>
      <c r="E1329" s="7" t="s">
        <v>17</v>
      </c>
      <c r="F1329" s="7">
        <v>683</v>
      </c>
      <c r="G1329" s="19">
        <v>1142166</v>
      </c>
      <c r="H1329" s="7" t="s">
        <v>42</v>
      </c>
      <c r="I1329" s="7" t="s">
        <v>32</v>
      </c>
      <c r="J1329" s="7" t="s">
        <v>78</v>
      </c>
      <c r="K1329" s="20">
        <v>13420.46</v>
      </c>
      <c r="L1329">
        <v>20.8</v>
      </c>
      <c r="M1329" s="7">
        <v>29</v>
      </c>
      <c r="N1329" s="7">
        <v>11</v>
      </c>
      <c r="O1329" s="7">
        <v>0</v>
      </c>
      <c r="P1329" s="7">
        <v>169803</v>
      </c>
      <c r="Q1329" s="7">
        <v>768020</v>
      </c>
      <c r="R1329" s="8">
        <f>(Таблица2[[#This Row],[Кредитный рейтинг]]-MIN(F:F))/(MAX(F:F)-MIN(F:F))</f>
        <v>0.58787878787878789</v>
      </c>
      <c r="S1329">
        <f>(Таблица2[[#This Row],[Срок кредитной истории (лет)]]-MIN(L:L))/(MAX(L:L)-MIN(L:L))</f>
        <v>0.35745614035087719</v>
      </c>
      <c r="T1329" s="8">
        <f>(Таблица2[[#This Row],[Срок с последнего нарушения кредитного договора (мес.)]]-MIN(M:M))/(MAX(M:M)-MIN(M:M))</f>
        <v>0.35365853658536583</v>
      </c>
      <c r="U1329">
        <f>(Таблица2[[#This Row],[Количество кредитных карт]]-MIN(N:N))/(MAX(N:N)-MIN(N:N))</f>
        <v>0.21951219512195122</v>
      </c>
      <c r="V1329" s="37">
        <f>(Таблица2[[#This Row],[Число нарушений кредитных договоров]]-MIN(O:O))/(MAX(O:O)-MIN(O:O))</f>
        <v>0</v>
      </c>
      <c r="W1329" s="37">
        <f>((Таблица2[[#This Row],[Размер кредита]]-AVERAGE(D:D)))/STDEV(D:D)</f>
        <v>-1.4023103931297571</v>
      </c>
      <c r="X1329" s="37">
        <f>((Таблица2[[#This Row],[Годовой доход]]-AVERAGE(G:G)))/STDEV(G:G)</f>
        <v>-0.2557378414742586</v>
      </c>
      <c r="Y1329" s="38">
        <f>(Таблица2[[#This Row],[Годовой доход]]-AVERAGE(G:G))/STDEV(G:G)</f>
        <v>-0.2557378414742586</v>
      </c>
      <c r="Z1329" s="38">
        <f>(Таблица2[[#This Row],[Текущий баланс кредитов]]-AVERAGE(P:P))/STDEV(P:P)</f>
        <v>-0.34869708123104809</v>
      </c>
      <c r="AA1329" s="38">
        <f>(Таблица2[[#This Row],[Максимальный выданный кредит]]-AVERAGE(Q:Q))/STDEV(Q:Q)</f>
        <v>1.5079216532689151E-2</v>
      </c>
    </row>
    <row r="1330" spans="1:27" x14ac:dyDescent="0.2">
      <c r="A1330" s="7">
        <v>1946</v>
      </c>
      <c r="B1330" s="7" t="s">
        <v>1652</v>
      </c>
      <c r="C1330" s="7" t="s">
        <v>16</v>
      </c>
      <c r="D1330" s="18">
        <v>332486</v>
      </c>
      <c r="E1330" s="7" t="s">
        <v>28</v>
      </c>
      <c r="F1330" s="7">
        <v>657</v>
      </c>
      <c r="G1330" s="19">
        <v>593427</v>
      </c>
      <c r="H1330" s="7" t="s">
        <v>29</v>
      </c>
      <c r="I1330" s="7" t="s">
        <v>32</v>
      </c>
      <c r="J1330" s="7" t="s">
        <v>23</v>
      </c>
      <c r="K1330" s="20">
        <v>5533.75</v>
      </c>
      <c r="L1330">
        <v>30.9</v>
      </c>
      <c r="M1330" s="7">
        <v>43</v>
      </c>
      <c r="N1330" s="7">
        <v>2</v>
      </c>
      <c r="O1330" s="7">
        <v>0</v>
      </c>
      <c r="P1330" s="7">
        <v>198360</v>
      </c>
      <c r="Q1330" s="7">
        <v>286022</v>
      </c>
      <c r="R1330" s="8">
        <f>(Таблица2[[#This Row],[Кредитный рейтинг]]-MIN(F:F))/(MAX(F:F)-MIN(F:F))</f>
        <v>0.4303030303030303</v>
      </c>
      <c r="S1330">
        <f>(Таблица2[[#This Row],[Срок кредитной истории (лет)]]-MIN(L:L))/(MAX(L:L)-MIN(L:L))</f>
        <v>0.57894736842105254</v>
      </c>
      <c r="T1330" s="8">
        <f>(Таблица2[[#This Row],[Срок с последнего нарушения кредитного договора (мес.)]]-MIN(M:M))/(MAX(M:M)-MIN(M:M))</f>
        <v>0.52439024390243905</v>
      </c>
      <c r="U1330">
        <f>(Таблица2[[#This Row],[Количество кредитных карт]]-MIN(N:N))/(MAX(N:N)-MIN(N:N))</f>
        <v>0</v>
      </c>
      <c r="V1330" s="37">
        <f>(Таблица2[[#This Row],[Число нарушений кредитных договоров]]-MIN(O:O))/(MAX(O:O)-MIN(O:O))</f>
        <v>0</v>
      </c>
      <c r="W1330" s="37">
        <f>((Таблица2[[#This Row],[Размер кредита]]-AVERAGE(D:D)))/STDEV(D:D)</f>
        <v>0.11582119221178844</v>
      </c>
      <c r="X1330" s="37">
        <f>((Таблица2[[#This Row],[Годовой доход]]-AVERAGE(G:G)))/STDEV(G:G)</f>
        <v>-0.92096122059943841</v>
      </c>
      <c r="Y1330" s="38">
        <f>(Таблица2[[#This Row],[Годовой доход]]-AVERAGE(G:G))/STDEV(G:G)</f>
        <v>-0.92096122059943841</v>
      </c>
      <c r="Z1330" s="38">
        <f>(Таблица2[[#This Row],[Текущий баланс кредитов]]-AVERAGE(P:P))/STDEV(P:P)</f>
        <v>-0.25155909199411464</v>
      </c>
      <c r="AA1330" s="38">
        <f>(Таблица2[[#This Row],[Максимальный выданный кредит]]-AVERAGE(Q:Q))/STDEV(Q:Q)</f>
        <v>-0.10537425687048976</v>
      </c>
    </row>
    <row r="1331" spans="1:27" x14ac:dyDescent="0.2">
      <c r="A1331" s="7">
        <v>1947</v>
      </c>
      <c r="B1331" s="7" t="s">
        <v>1653</v>
      </c>
      <c r="C1331" s="7" t="s">
        <v>16</v>
      </c>
      <c r="D1331" s="18">
        <v>782716</v>
      </c>
      <c r="E1331" s="7" t="s">
        <v>17</v>
      </c>
      <c r="F1331" s="7">
        <v>703</v>
      </c>
      <c r="G1331" s="19">
        <v>2510755</v>
      </c>
      <c r="H1331" s="7" t="s">
        <v>49</v>
      </c>
      <c r="I1331" s="7" t="s">
        <v>19</v>
      </c>
      <c r="J1331" s="7" t="s">
        <v>23</v>
      </c>
      <c r="K1331" s="20">
        <v>36405.9</v>
      </c>
      <c r="L1331">
        <v>16.2</v>
      </c>
      <c r="M1331" s="7"/>
      <c r="N1331" s="7">
        <v>8</v>
      </c>
      <c r="O1331" s="7">
        <v>0</v>
      </c>
      <c r="P1331" s="7">
        <v>448305</v>
      </c>
      <c r="Q1331" s="7">
        <v>650496</v>
      </c>
      <c r="R1331" s="8">
        <f>(Таблица2[[#This Row],[Кредитный рейтинг]]-MIN(F:F))/(MAX(F:F)-MIN(F:F))</f>
        <v>0.70909090909090911</v>
      </c>
      <c r="S1331">
        <f>(Таблица2[[#This Row],[Срок кредитной истории (лет)]]-MIN(L:L))/(MAX(L:L)-MIN(L:L))</f>
        <v>0.25657894736842102</v>
      </c>
      <c r="T1331" s="8">
        <f>(Таблица2[[#This Row],[Срок с последнего нарушения кредитного договора (мес.)]]-MIN(M:M))/(MAX(M:M)-MIN(M:M))</f>
        <v>0</v>
      </c>
      <c r="U1331">
        <f>(Таблица2[[#This Row],[Количество кредитных карт]]-MIN(N:N))/(MAX(N:N)-MIN(N:N))</f>
        <v>0.14634146341463414</v>
      </c>
      <c r="V1331" s="37">
        <f>(Таблица2[[#This Row],[Число нарушений кредитных договоров]]-MIN(O:O))/(MAX(O:O)-MIN(O:O))</f>
        <v>0</v>
      </c>
      <c r="W1331" s="37">
        <f>((Таблица2[[#This Row],[Размер кредита]]-AVERAGE(D:D)))/STDEV(D:D)</f>
        <v>2.5225578018651102</v>
      </c>
      <c r="X1331" s="37">
        <f>((Таблица2[[#This Row],[Годовой доход]]-AVERAGE(G:G)))/STDEV(G:G)</f>
        <v>1.4033704034537504</v>
      </c>
      <c r="Y1331" s="38">
        <f>(Таблица2[[#This Row],[Годовой доход]]-AVERAGE(G:G))/STDEV(G:G)</f>
        <v>1.4033704034537504</v>
      </c>
      <c r="Z1331" s="38">
        <f>(Таблица2[[#This Row],[Текущий баланс кредитов]]-AVERAGE(P:P))/STDEV(P:P)</f>
        <v>0.59864067408164023</v>
      </c>
      <c r="AA1331" s="38">
        <f>(Таблица2[[#This Row],[Максимальный выданный кредит]]-AVERAGE(Q:Q))/STDEV(Q:Q)</f>
        <v>-1.4290560952352692E-2</v>
      </c>
    </row>
    <row r="1332" spans="1:27" x14ac:dyDescent="0.2">
      <c r="A1332" s="8">
        <v>1950</v>
      </c>
      <c r="B1332" s="8" t="s">
        <v>1654</v>
      </c>
      <c r="C1332" s="8" t="s">
        <v>34</v>
      </c>
      <c r="D1332" s="21">
        <v>788634</v>
      </c>
      <c r="E1332" s="8" t="s">
        <v>28</v>
      </c>
      <c r="F1332" s="8">
        <v>683</v>
      </c>
      <c r="G1332" s="22">
        <v>1731926</v>
      </c>
      <c r="H1332" s="8" t="s">
        <v>22</v>
      </c>
      <c r="I1332" s="8" t="s">
        <v>19</v>
      </c>
      <c r="J1332" s="8" t="s">
        <v>23</v>
      </c>
      <c r="K1332" s="23">
        <v>25834.49</v>
      </c>
      <c r="L1332">
        <v>18.7</v>
      </c>
      <c r="M1332" s="8"/>
      <c r="N1332" s="8">
        <v>18</v>
      </c>
      <c r="O1332" s="8">
        <v>0</v>
      </c>
      <c r="P1332" s="8">
        <v>881524</v>
      </c>
      <c r="Q1332" s="8">
        <v>1883244</v>
      </c>
      <c r="R1332" s="8">
        <f>(Таблица2[[#This Row],[Кредитный рейтинг]]-MIN(F:F))/(MAX(F:F)-MIN(F:F))</f>
        <v>0.58787878787878789</v>
      </c>
      <c r="S1332">
        <f>(Таблица2[[#This Row],[Срок кредитной истории (лет)]]-MIN(L:L))/(MAX(L:L)-MIN(L:L))</f>
        <v>0.31140350877192979</v>
      </c>
      <c r="T1332" s="8">
        <f>(Таблица2[[#This Row],[Срок с последнего нарушения кредитного договора (мес.)]]-MIN(M:M))/(MAX(M:M)-MIN(M:M))</f>
        <v>0</v>
      </c>
      <c r="U1332">
        <f>(Таблица2[[#This Row],[Количество кредитных карт]]-MIN(N:N))/(MAX(N:N)-MIN(N:N))</f>
        <v>0.3902439024390244</v>
      </c>
      <c r="V1332" s="37">
        <f>(Таблица2[[#This Row],[Число нарушений кредитных договоров]]-MIN(O:O))/(MAX(O:O)-MIN(O:O))</f>
        <v>0</v>
      </c>
      <c r="W1332" s="37">
        <f>((Таблица2[[#This Row],[Размер кредита]]-AVERAGE(D:D)))/STDEV(D:D)</f>
        <v>2.5541928933870621</v>
      </c>
      <c r="X1332" s="37">
        <f>((Таблица2[[#This Row],[Годовой доход]]-AVERAGE(G:G)))/STDEV(G:G)</f>
        <v>0.45921433082052282</v>
      </c>
      <c r="Y1332" s="38">
        <f>(Таблица2[[#This Row],[Годовой доход]]-AVERAGE(G:G))/STDEV(G:G)</f>
        <v>0.45921433082052282</v>
      </c>
      <c r="Z1332" s="38">
        <f>(Таблица2[[#This Row],[Текущий баланс кредитов]]-AVERAGE(P:P))/STDEV(P:P)</f>
        <v>2.0722556392122589</v>
      </c>
      <c r="AA1332" s="38">
        <f>(Таблица2[[#This Row],[Максимальный выданный кредит]]-AVERAGE(Q:Q))/STDEV(Q:Q)</f>
        <v>0.29377872238662794</v>
      </c>
    </row>
    <row r="1333" spans="1:27" x14ac:dyDescent="0.2">
      <c r="A1333" s="8">
        <v>1951</v>
      </c>
      <c r="B1333" s="8" t="s">
        <v>1655</v>
      </c>
      <c r="C1333" s="8" t="s">
        <v>34</v>
      </c>
      <c r="D1333" s="21">
        <v>273922</v>
      </c>
      <c r="E1333" s="8" t="s">
        <v>17</v>
      </c>
      <c r="F1333" s="8">
        <v>704</v>
      </c>
      <c r="G1333" s="22">
        <v>1038616</v>
      </c>
      <c r="H1333" s="8" t="s">
        <v>22</v>
      </c>
      <c r="I1333" s="8" t="s">
        <v>32</v>
      </c>
      <c r="J1333" s="8" t="s">
        <v>23</v>
      </c>
      <c r="K1333" s="23">
        <v>13069.34</v>
      </c>
      <c r="L1333">
        <v>18</v>
      </c>
      <c r="M1333" s="8"/>
      <c r="N1333" s="8">
        <v>11</v>
      </c>
      <c r="O1333" s="8">
        <v>0</v>
      </c>
      <c r="P1333" s="8">
        <v>201970</v>
      </c>
      <c r="Q1333" s="8">
        <v>244882</v>
      </c>
      <c r="R1333" s="8">
        <f>(Таблица2[[#This Row],[Кредитный рейтинг]]-MIN(F:F))/(MAX(F:F)-MIN(F:F))</f>
        <v>0.7151515151515152</v>
      </c>
      <c r="S1333">
        <f>(Таблица2[[#This Row],[Срок кредитной истории (лет)]]-MIN(L:L))/(MAX(L:L)-MIN(L:L))</f>
        <v>0.29605263157894735</v>
      </c>
      <c r="T1333" s="8">
        <f>(Таблица2[[#This Row],[Срок с последнего нарушения кредитного договора (мес.)]]-MIN(M:M))/(MAX(M:M)-MIN(M:M))</f>
        <v>0</v>
      </c>
      <c r="U1333">
        <f>(Таблица2[[#This Row],[Количество кредитных карт]]-MIN(N:N))/(MAX(N:N)-MIN(N:N))</f>
        <v>0.21951219512195122</v>
      </c>
      <c r="V1333" s="37">
        <f>(Таблица2[[#This Row],[Число нарушений кредитных договоров]]-MIN(O:O))/(MAX(O:O)-MIN(O:O))</f>
        <v>0</v>
      </c>
      <c r="W1333" s="37">
        <f>((Таблица2[[#This Row],[Размер кредита]]-AVERAGE(D:D)))/STDEV(D:D)</f>
        <v>-0.19723685102774943</v>
      </c>
      <c r="X1333" s="37">
        <f>((Таблица2[[#This Row],[Годовой доход]]-AVERAGE(G:G)))/STDEV(G:G)</f>
        <v>-0.38126907017936679</v>
      </c>
      <c r="Y1333" s="38">
        <f>(Таблица2[[#This Row],[Годовой доход]]-AVERAGE(G:G))/STDEV(G:G)</f>
        <v>-0.38126907017936679</v>
      </c>
      <c r="Z1333" s="38">
        <f>(Таблица2[[#This Row],[Текущий баланс кредитов]]-AVERAGE(P:P))/STDEV(P:P)</f>
        <v>-0.2392795058630319</v>
      </c>
      <c r="AA1333" s="38">
        <f>(Таблица2[[#This Row],[Максимальный выданный кредит]]-AVERAGE(Q:Q))/STDEV(Q:Q)</f>
        <v>-0.11565532836001208</v>
      </c>
    </row>
    <row r="1334" spans="1:27" x14ac:dyDescent="0.2">
      <c r="A1334" s="8">
        <v>1953</v>
      </c>
      <c r="B1334" s="8" t="s">
        <v>1656</v>
      </c>
      <c r="C1334" s="8" t="s">
        <v>16</v>
      </c>
      <c r="D1334" s="21">
        <v>101926</v>
      </c>
      <c r="E1334" s="8" t="s">
        <v>28</v>
      </c>
      <c r="F1334" s="8">
        <v>711</v>
      </c>
      <c r="G1334" s="22">
        <v>511442</v>
      </c>
      <c r="H1334" s="8" t="s">
        <v>37</v>
      </c>
      <c r="I1334" s="8" t="s">
        <v>19</v>
      </c>
      <c r="J1334" s="8" t="s">
        <v>20</v>
      </c>
      <c r="K1334" s="23">
        <v>9653.52</v>
      </c>
      <c r="L1334">
        <v>7.4</v>
      </c>
      <c r="M1334" s="8">
        <v>16</v>
      </c>
      <c r="N1334" s="8">
        <v>8</v>
      </c>
      <c r="O1334" s="8">
        <v>1</v>
      </c>
      <c r="P1334" s="8">
        <v>165547</v>
      </c>
      <c r="Q1334" s="8">
        <v>276628</v>
      </c>
      <c r="R1334" s="8">
        <f>(Таблица2[[#This Row],[Кредитный рейтинг]]-MIN(F:F))/(MAX(F:F)-MIN(F:F))</f>
        <v>0.75757575757575757</v>
      </c>
      <c r="S1334">
        <f>(Таблица2[[#This Row],[Срок кредитной истории (лет)]]-MIN(L:L))/(MAX(L:L)-MIN(L:L))</f>
        <v>6.3596491228070179E-2</v>
      </c>
      <c r="T1334" s="8">
        <f>(Таблица2[[#This Row],[Срок с последнего нарушения кредитного договора (мес.)]]-MIN(M:M))/(MAX(M:M)-MIN(M:M))</f>
        <v>0.1951219512195122</v>
      </c>
      <c r="U1334">
        <f>(Таблица2[[#This Row],[Количество кредитных карт]]-MIN(N:N))/(MAX(N:N)-MIN(N:N))</f>
        <v>0.14634146341463414</v>
      </c>
      <c r="V1334" s="37">
        <f>(Таблица2[[#This Row],[Число нарушений кредитных договоров]]-MIN(O:O))/(MAX(O:O)-MIN(O:O))</f>
        <v>0.14285714285714285</v>
      </c>
      <c r="W1334" s="37">
        <f>((Таблица2[[#This Row],[Размер кредита]]-AVERAGE(D:D)))/STDEV(D:D)</f>
        <v>-1.1166537488664825</v>
      </c>
      <c r="X1334" s="37">
        <f>((Таблица2[[#This Row],[Годовой доход]]-AVERAGE(G:G)))/STDEV(G:G)</f>
        <v>-1.0203497071797214</v>
      </c>
      <c r="Y1334" s="38">
        <f>(Таблица2[[#This Row],[Годовой доход]]-AVERAGE(G:G))/STDEV(G:G)</f>
        <v>-1.0203497071797214</v>
      </c>
      <c r="Z1334" s="38">
        <f>(Таблица2[[#This Row],[Текущий баланс кредитов]]-AVERAGE(P:P))/STDEV(P:P)</f>
        <v>-0.36317406698558774</v>
      </c>
      <c r="AA1334" s="38">
        <f>(Таблица2[[#This Row],[Максимальный выданный кредит]]-AVERAGE(Q:Q))/STDEV(Q:Q)</f>
        <v>-0.1077218598255839</v>
      </c>
    </row>
    <row r="1335" spans="1:27" x14ac:dyDescent="0.2">
      <c r="A1335" s="7">
        <v>1955</v>
      </c>
      <c r="B1335" s="7" t="s">
        <v>1657</v>
      </c>
      <c r="C1335" s="7" t="s">
        <v>16</v>
      </c>
      <c r="D1335" s="18">
        <v>467940</v>
      </c>
      <c r="E1335" s="7" t="s">
        <v>17</v>
      </c>
      <c r="F1335" s="7">
        <v>725</v>
      </c>
      <c r="G1335" s="19">
        <v>1010325</v>
      </c>
      <c r="H1335" s="7" t="s">
        <v>18</v>
      </c>
      <c r="I1335" s="7" t="s">
        <v>32</v>
      </c>
      <c r="J1335" s="7" t="s">
        <v>23</v>
      </c>
      <c r="K1335" s="20">
        <v>6524.98</v>
      </c>
      <c r="L1335">
        <v>20.5</v>
      </c>
      <c r="M1335" s="7">
        <v>36</v>
      </c>
      <c r="N1335" s="7">
        <v>5</v>
      </c>
      <c r="O1335" s="7">
        <v>0</v>
      </c>
      <c r="P1335" s="7">
        <v>214871</v>
      </c>
      <c r="Q1335" s="7">
        <v>321860</v>
      </c>
      <c r="R1335" s="8">
        <f>(Таблица2[[#This Row],[Кредитный рейтинг]]-MIN(F:F))/(MAX(F:F)-MIN(F:F))</f>
        <v>0.84242424242424241</v>
      </c>
      <c r="S1335">
        <f>(Таблица2[[#This Row],[Срок кредитной истории (лет)]]-MIN(L:L))/(MAX(L:L)-MIN(L:L))</f>
        <v>0.35087719298245612</v>
      </c>
      <c r="T1335" s="8">
        <f>(Таблица2[[#This Row],[Срок с последнего нарушения кредитного договора (мес.)]]-MIN(M:M))/(MAX(M:M)-MIN(M:M))</f>
        <v>0.43902439024390244</v>
      </c>
      <c r="U1335">
        <f>(Таблица2[[#This Row],[Количество кредитных карт]]-MIN(N:N))/(MAX(N:N)-MIN(N:N))</f>
        <v>7.3170731707317069E-2</v>
      </c>
      <c r="V1335" s="37">
        <f>(Таблица2[[#This Row],[Число нарушений кредитных договоров]]-MIN(O:O))/(MAX(O:O)-MIN(O:O))</f>
        <v>0</v>
      </c>
      <c r="W1335" s="37">
        <f>((Таблица2[[#This Row],[Размер кредита]]-AVERAGE(D:D)))/STDEV(D:D)</f>
        <v>0.83990022009527254</v>
      </c>
      <c r="X1335" s="37">
        <f>((Таблица2[[#This Row],[Годовой доход]]-AVERAGE(G:G)))/STDEV(G:G)</f>
        <v>-0.41556558385678077</v>
      </c>
      <c r="Y1335" s="38">
        <f>(Таблица2[[#This Row],[Годовой доход]]-AVERAGE(G:G))/STDEV(G:G)</f>
        <v>-0.41556558385678077</v>
      </c>
      <c r="Z1335" s="38">
        <f>(Таблица2[[#This Row],[Текущий баланс кредитов]]-AVERAGE(P:P))/STDEV(P:P)</f>
        <v>-0.19539614279458359</v>
      </c>
      <c r="AA1335" s="38">
        <f>(Таблица2[[#This Row],[Максимальный выданный кредит]]-AVERAGE(Q:Q))/STDEV(Q:Q)</f>
        <v>-9.6418179086301598E-2</v>
      </c>
    </row>
    <row r="1336" spans="1:27" x14ac:dyDescent="0.2">
      <c r="A1336" s="8">
        <v>1956</v>
      </c>
      <c r="B1336" s="8" t="s">
        <v>1658</v>
      </c>
      <c r="C1336" s="8" t="s">
        <v>16</v>
      </c>
      <c r="D1336" s="21">
        <v>245234</v>
      </c>
      <c r="E1336" s="8" t="s">
        <v>28</v>
      </c>
      <c r="F1336" s="8">
        <v>705</v>
      </c>
      <c r="G1336" s="22">
        <v>813162</v>
      </c>
      <c r="H1336" s="8" t="s">
        <v>37</v>
      </c>
      <c r="I1336" s="8" t="s">
        <v>32</v>
      </c>
      <c r="J1336" s="8" t="s">
        <v>23</v>
      </c>
      <c r="K1336" s="23">
        <v>18567.18</v>
      </c>
      <c r="L1336">
        <v>22.5</v>
      </c>
      <c r="M1336" s="8"/>
      <c r="N1336" s="8">
        <v>9</v>
      </c>
      <c r="O1336" s="8">
        <v>0</v>
      </c>
      <c r="P1336" s="8">
        <v>206568</v>
      </c>
      <c r="Q1336" s="8">
        <v>422576</v>
      </c>
      <c r="R1336" s="8">
        <f>(Таблица2[[#This Row],[Кредитный рейтинг]]-MIN(F:F))/(MAX(F:F)-MIN(F:F))</f>
        <v>0.72121212121212119</v>
      </c>
      <c r="S1336">
        <f>(Таблица2[[#This Row],[Срок кредитной истории (лет)]]-MIN(L:L))/(MAX(L:L)-MIN(L:L))</f>
        <v>0.39473684210526316</v>
      </c>
      <c r="T1336" s="8">
        <f>(Таблица2[[#This Row],[Срок с последнего нарушения кредитного договора (мес.)]]-MIN(M:M))/(MAX(M:M)-MIN(M:M))</f>
        <v>0</v>
      </c>
      <c r="U1336">
        <f>(Таблица2[[#This Row],[Количество кредитных карт]]-MIN(N:N))/(MAX(N:N)-MIN(N:N))</f>
        <v>0.17073170731707318</v>
      </c>
      <c r="V1336" s="37">
        <f>(Таблица2[[#This Row],[Число нарушений кредитных договоров]]-MIN(O:O))/(MAX(O:O)-MIN(O:O))</f>
        <v>0</v>
      </c>
      <c r="W1336" s="37">
        <f>((Таблица2[[#This Row],[Размер кредита]]-AVERAGE(D:D)))/STDEV(D:D)</f>
        <v>-0.35059060323825186</v>
      </c>
      <c r="X1336" s="37">
        <f>((Таблица2[[#This Row],[Годовой доход]]-AVERAGE(G:G)))/STDEV(G:G)</f>
        <v>-0.65458164996190149</v>
      </c>
      <c r="Y1336" s="38">
        <f>(Таблица2[[#This Row],[Годовой доход]]-AVERAGE(G:G))/STDEV(G:G)</f>
        <v>-0.65458164996190149</v>
      </c>
      <c r="Z1336" s="38">
        <f>(Таблица2[[#This Row],[Текущий баланс кредитов]]-AVERAGE(P:P))/STDEV(P:P)</f>
        <v>-0.22363919089607387</v>
      </c>
      <c r="AA1336" s="38">
        <f>(Таблица2[[#This Row],[Максимальный выданный кредит]]-AVERAGE(Q:Q))/STDEV(Q:Q)</f>
        <v>-7.1248796584144805E-2</v>
      </c>
    </row>
    <row r="1337" spans="1:27" x14ac:dyDescent="0.2">
      <c r="A1337" s="7">
        <v>1957</v>
      </c>
      <c r="B1337" s="7" t="s">
        <v>1659</v>
      </c>
      <c r="C1337" s="7" t="s">
        <v>16</v>
      </c>
      <c r="D1337" s="18">
        <v>88352</v>
      </c>
      <c r="E1337" s="7" t="s">
        <v>28</v>
      </c>
      <c r="F1337" s="7">
        <v>696</v>
      </c>
      <c r="G1337" s="19">
        <v>992047</v>
      </c>
      <c r="H1337" s="7" t="s">
        <v>49</v>
      </c>
      <c r="I1337" s="7" t="s">
        <v>32</v>
      </c>
      <c r="J1337" s="7" t="s">
        <v>87</v>
      </c>
      <c r="K1337" s="20">
        <v>1777.45</v>
      </c>
      <c r="L1337">
        <v>16.3</v>
      </c>
      <c r="M1337" s="7">
        <v>37</v>
      </c>
      <c r="N1337" s="7">
        <v>6</v>
      </c>
      <c r="O1337" s="7">
        <v>0</v>
      </c>
      <c r="P1337" s="7">
        <v>67032</v>
      </c>
      <c r="Q1337" s="7">
        <v>103774</v>
      </c>
      <c r="R1337" s="8">
        <f>(Таблица2[[#This Row],[Кредитный рейтинг]]-MIN(F:F))/(MAX(F:F)-MIN(F:F))</f>
        <v>0.66666666666666663</v>
      </c>
      <c r="S1337">
        <f>(Таблица2[[#This Row],[Срок кредитной истории (лет)]]-MIN(L:L))/(MAX(L:L)-MIN(L:L))</f>
        <v>0.25877192982456143</v>
      </c>
      <c r="T1337" s="8">
        <f>(Таблица2[[#This Row],[Срок с последнего нарушения кредитного договора (мес.)]]-MIN(M:M))/(MAX(M:M)-MIN(M:M))</f>
        <v>0.45121951219512196</v>
      </c>
      <c r="U1337">
        <f>(Таблица2[[#This Row],[Количество кредитных карт]]-MIN(N:N))/(MAX(N:N)-MIN(N:N))</f>
        <v>9.7560975609756101E-2</v>
      </c>
      <c r="V1337" s="37">
        <f>(Таблица2[[#This Row],[Число нарушений кредитных договоров]]-MIN(O:O))/(MAX(O:O)-MIN(O:O))</f>
        <v>0</v>
      </c>
      <c r="W1337" s="37">
        <f>((Таблица2[[#This Row],[Размер кредита]]-AVERAGE(D:D)))/STDEV(D:D)</f>
        <v>-1.1892145349967584</v>
      </c>
      <c r="X1337" s="37">
        <f>((Таблица2[[#This Row],[Годовой доход]]-AVERAGE(G:G)))/STDEV(G:G)</f>
        <v>-0.43772357321720534</v>
      </c>
      <c r="Y1337" s="38">
        <f>(Таблица2[[#This Row],[Годовой доход]]-AVERAGE(G:G))/STDEV(G:G)</f>
        <v>-0.43772357321720534</v>
      </c>
      <c r="Z1337" s="38">
        <f>(Таблица2[[#This Row],[Текущий баланс кредитов]]-AVERAGE(P:P))/STDEV(P:P)</f>
        <v>-0.69827750956276669</v>
      </c>
      <c r="AA1337" s="38">
        <f>(Таблица2[[#This Row],[Максимальный выданный кредит]]-AVERAGE(Q:Q))/STDEV(Q:Q)</f>
        <v>-0.15091885377915443</v>
      </c>
    </row>
    <row r="1338" spans="1:27" x14ac:dyDescent="0.2">
      <c r="A1338" s="8">
        <v>1958</v>
      </c>
      <c r="B1338" s="8" t="s">
        <v>1660</v>
      </c>
      <c r="C1338" s="8" t="s">
        <v>34</v>
      </c>
      <c r="D1338" s="21">
        <v>450296</v>
      </c>
      <c r="E1338" s="8" t="s">
        <v>28</v>
      </c>
      <c r="F1338" s="8">
        <v>739</v>
      </c>
      <c r="G1338" s="22">
        <v>864120</v>
      </c>
      <c r="H1338" s="8" t="s">
        <v>22</v>
      </c>
      <c r="I1338" s="8" t="s">
        <v>19</v>
      </c>
      <c r="J1338" s="8" t="s">
        <v>23</v>
      </c>
      <c r="K1338" s="23">
        <v>18578.77</v>
      </c>
      <c r="L1338">
        <v>22.4</v>
      </c>
      <c r="M1338" s="8">
        <v>38</v>
      </c>
      <c r="N1338" s="8">
        <v>7</v>
      </c>
      <c r="O1338" s="8">
        <v>0</v>
      </c>
      <c r="P1338" s="8">
        <v>59280</v>
      </c>
      <c r="Q1338" s="8">
        <v>367004</v>
      </c>
      <c r="R1338" s="8">
        <f>(Таблица2[[#This Row],[Кредитный рейтинг]]-MIN(F:F))/(MAX(F:F)-MIN(F:F))</f>
        <v>0.92727272727272725</v>
      </c>
      <c r="S1338">
        <f>(Таблица2[[#This Row],[Срок кредитной истории (лет)]]-MIN(L:L))/(MAX(L:L)-MIN(L:L))</f>
        <v>0.39254385964912275</v>
      </c>
      <c r="T1338" s="8">
        <f>(Таблица2[[#This Row],[Срок с последнего нарушения кредитного договора (мес.)]]-MIN(M:M))/(MAX(M:M)-MIN(M:M))</f>
        <v>0.46341463414634149</v>
      </c>
      <c r="U1338">
        <f>(Таблица2[[#This Row],[Количество кредитных карт]]-MIN(N:N))/(MAX(N:N)-MIN(N:N))</f>
        <v>0.12195121951219512</v>
      </c>
      <c r="V1338" s="37">
        <f>(Таблица2[[#This Row],[Число нарушений кредитных договоров]]-MIN(O:O))/(MAX(O:O)-MIN(O:O))</f>
        <v>0</v>
      </c>
      <c r="W1338" s="37">
        <f>((Таблица2[[#This Row],[Размер кредита]]-AVERAGE(D:D)))/STDEV(D:D)</f>
        <v>0.74558295838298505</v>
      </c>
      <c r="X1338" s="37">
        <f>((Таблица2[[#This Row],[Годовой доход]]-AVERAGE(G:G)))/STDEV(G:G)</f>
        <v>-0.59280646548720417</v>
      </c>
      <c r="Y1338" s="38">
        <f>(Таблица2[[#This Row],[Годовой доход]]-AVERAGE(G:G))/STDEV(G:G)</f>
        <v>-0.59280646548720417</v>
      </c>
      <c r="Z1338" s="38">
        <f>(Таблица2[[#This Row],[Текущий баланс кредитов]]-AVERAGE(P:P))/STDEV(P:P)</f>
        <v>-0.72464630504424965</v>
      </c>
      <c r="AA1338" s="38">
        <f>(Таблица2[[#This Row],[Максимальный выданный кредит]]-AVERAGE(Q:Q))/STDEV(Q:Q)</f>
        <v>-8.5136489943788335E-2</v>
      </c>
    </row>
    <row r="1339" spans="1:27" x14ac:dyDescent="0.2">
      <c r="A1339" s="7">
        <v>1959</v>
      </c>
      <c r="B1339" s="7" t="s">
        <v>1661</v>
      </c>
      <c r="C1339" s="7" t="s">
        <v>34</v>
      </c>
      <c r="D1339" s="18">
        <v>234278</v>
      </c>
      <c r="E1339" s="7" t="s">
        <v>17</v>
      </c>
      <c r="F1339" s="7">
        <v>734</v>
      </c>
      <c r="G1339" s="19">
        <v>2081583</v>
      </c>
      <c r="H1339" s="7" t="s">
        <v>22</v>
      </c>
      <c r="I1339" s="7" t="s">
        <v>32</v>
      </c>
      <c r="J1339" s="7" t="s">
        <v>23</v>
      </c>
      <c r="K1339" s="20">
        <v>30529.96</v>
      </c>
      <c r="L1339">
        <v>13</v>
      </c>
      <c r="M1339" s="7">
        <v>74</v>
      </c>
      <c r="N1339" s="7">
        <v>25</v>
      </c>
      <c r="O1339" s="7">
        <v>0</v>
      </c>
      <c r="P1339" s="7">
        <v>154888</v>
      </c>
      <c r="Q1339" s="7">
        <v>838090</v>
      </c>
      <c r="R1339" s="8">
        <f>(Таблица2[[#This Row],[Кредитный рейтинг]]-MIN(F:F))/(MAX(F:F)-MIN(F:F))</f>
        <v>0.89696969696969697</v>
      </c>
      <c r="S1339">
        <f>(Таблица2[[#This Row],[Срок кредитной истории (лет)]]-MIN(L:L))/(MAX(L:L)-MIN(L:L))</f>
        <v>0.18640350877192982</v>
      </c>
      <c r="T1339" s="8">
        <f>(Таблица2[[#This Row],[Срок с последнего нарушения кредитного договора (мес.)]]-MIN(M:M))/(MAX(M:M)-MIN(M:M))</f>
        <v>0.90243902439024393</v>
      </c>
      <c r="U1339">
        <f>(Таблица2[[#This Row],[Количество кредитных карт]]-MIN(N:N))/(MAX(N:N)-MIN(N:N))</f>
        <v>0.56097560975609762</v>
      </c>
      <c r="V1339" s="37">
        <f>(Таблица2[[#This Row],[Число нарушений кредитных договоров]]-MIN(O:O))/(MAX(O:O)-MIN(O:O))</f>
        <v>0</v>
      </c>
      <c r="W1339" s="37">
        <f>((Таблица2[[#This Row],[Размер кредита]]-AVERAGE(D:D)))/STDEV(D:D)</f>
        <v>-0.40915668345361245</v>
      </c>
      <c r="X1339" s="37">
        <f>((Таблица2[[#This Row],[Годовой доход]]-AVERAGE(G:G)))/STDEV(G:G)</f>
        <v>0.88309528529026704</v>
      </c>
      <c r="Y1339" s="38">
        <f>(Таблица2[[#This Row],[Годовой доход]]-AVERAGE(G:G))/STDEV(G:G)</f>
        <v>0.88309528529026704</v>
      </c>
      <c r="Z1339" s="38">
        <f>(Таблица2[[#This Row],[Текущий баланс кредитов]]-AVERAGE(P:P))/STDEV(P:P)</f>
        <v>-0.39943116077262675</v>
      </c>
      <c r="AA1339" s="38">
        <f>(Таблица2[[#This Row],[Максимальный выданный кредит]]-AVERAGE(Q:Q))/STDEV(Q:Q)</f>
        <v>3.2590025460030647E-2</v>
      </c>
    </row>
    <row r="1340" spans="1:27" x14ac:dyDescent="0.2">
      <c r="A1340" s="7">
        <v>1960</v>
      </c>
      <c r="B1340" s="7" t="s">
        <v>1662</v>
      </c>
      <c r="C1340" s="7" t="s">
        <v>16</v>
      </c>
      <c r="D1340" s="18">
        <v>445104</v>
      </c>
      <c r="E1340" s="7" t="s">
        <v>17</v>
      </c>
      <c r="F1340" s="7">
        <v>672</v>
      </c>
      <c r="G1340" s="19">
        <v>2104630</v>
      </c>
      <c r="H1340" s="7" t="s">
        <v>22</v>
      </c>
      <c r="I1340" s="7" t="s">
        <v>19</v>
      </c>
      <c r="J1340" s="7" t="s">
        <v>23</v>
      </c>
      <c r="K1340" s="20">
        <v>27851.34</v>
      </c>
      <c r="L1340">
        <v>17.3</v>
      </c>
      <c r="M1340" s="7"/>
      <c r="N1340" s="7">
        <v>17</v>
      </c>
      <c r="O1340" s="7">
        <v>0</v>
      </c>
      <c r="P1340" s="7">
        <v>541158</v>
      </c>
      <c r="Q1340" s="7">
        <v>832128</v>
      </c>
      <c r="R1340" s="8">
        <f>(Таблица2[[#This Row],[Кредитный рейтинг]]-MIN(F:F))/(MAX(F:F)-MIN(F:F))</f>
        <v>0.52121212121212124</v>
      </c>
      <c r="S1340">
        <f>(Таблица2[[#This Row],[Срок кредитной истории (лет)]]-MIN(L:L))/(MAX(L:L)-MIN(L:L))</f>
        <v>0.2807017543859649</v>
      </c>
      <c r="T1340" s="8">
        <f>(Таблица2[[#This Row],[Срок с последнего нарушения кредитного договора (мес.)]]-MIN(M:M))/(MAX(M:M)-MIN(M:M))</f>
        <v>0</v>
      </c>
      <c r="U1340">
        <f>(Таблица2[[#This Row],[Количество кредитных карт]]-MIN(N:N))/(MAX(N:N)-MIN(N:N))</f>
        <v>0.36585365853658536</v>
      </c>
      <c r="V1340" s="37">
        <f>(Таблица2[[#This Row],[Число нарушений кредитных договоров]]-MIN(O:O))/(MAX(O:O)-MIN(O:O))</f>
        <v>0</v>
      </c>
      <c r="W1340" s="37">
        <f>((Таблица2[[#This Row],[Размер кредита]]-AVERAGE(D:D)))/STDEV(D:D)</f>
        <v>0.71782875169458127</v>
      </c>
      <c r="X1340" s="37">
        <f>((Таблица2[[#This Row],[Годовой доход]]-AVERAGE(G:G)))/STDEV(G:G)</f>
        <v>0.91103462114701861</v>
      </c>
      <c r="Y1340" s="38">
        <f>(Таблица2[[#This Row],[Годовой доход]]-AVERAGE(G:G))/STDEV(G:G)</f>
        <v>0.91103462114701861</v>
      </c>
      <c r="Z1340" s="38">
        <f>(Таблица2[[#This Row],[Текущий баланс кредитов]]-AVERAGE(P:P))/STDEV(P:P)</f>
        <v>0.91448455525322625</v>
      </c>
      <c r="AA1340" s="38">
        <f>(Таблица2[[#This Row],[Максимальный выданный кредит]]-AVERAGE(Q:Q))/STDEV(Q:Q)</f>
        <v>3.110009477892875E-2</v>
      </c>
    </row>
    <row r="1341" spans="1:27" x14ac:dyDescent="0.2">
      <c r="A1341" s="8">
        <v>1962</v>
      </c>
      <c r="B1341" s="8" t="s">
        <v>1663</v>
      </c>
      <c r="C1341" s="8" t="s">
        <v>34</v>
      </c>
      <c r="D1341" s="21">
        <v>179080</v>
      </c>
      <c r="E1341" s="8" t="s">
        <v>17</v>
      </c>
      <c r="F1341" s="8">
        <v>727</v>
      </c>
      <c r="G1341" s="22">
        <v>502645</v>
      </c>
      <c r="H1341" s="8" t="s">
        <v>37</v>
      </c>
      <c r="I1341" s="8" t="s">
        <v>32</v>
      </c>
      <c r="J1341" s="8" t="s">
        <v>23</v>
      </c>
      <c r="K1341" s="23">
        <v>13529.52</v>
      </c>
      <c r="L1341">
        <v>14.5</v>
      </c>
      <c r="M1341" s="8">
        <v>49</v>
      </c>
      <c r="N1341" s="8">
        <v>10</v>
      </c>
      <c r="O1341" s="8">
        <v>0</v>
      </c>
      <c r="P1341" s="8">
        <v>197011</v>
      </c>
      <c r="Q1341" s="8">
        <v>333520</v>
      </c>
      <c r="R1341" s="8">
        <f>(Таблица2[[#This Row],[Кредитный рейтинг]]-MIN(F:F))/(MAX(F:F)-MIN(F:F))</f>
        <v>0.8545454545454545</v>
      </c>
      <c r="S1341">
        <f>(Таблица2[[#This Row],[Срок кредитной истории (лет)]]-MIN(L:L))/(MAX(L:L)-MIN(L:L))</f>
        <v>0.21929824561403508</v>
      </c>
      <c r="T1341" s="8">
        <f>(Таблица2[[#This Row],[Срок с последнего нарушения кредитного договора (мес.)]]-MIN(M:M))/(MAX(M:M)-MIN(M:M))</f>
        <v>0.59756097560975607</v>
      </c>
      <c r="U1341">
        <f>(Таблица2[[#This Row],[Количество кредитных карт]]-MIN(N:N))/(MAX(N:N)-MIN(N:N))</f>
        <v>0.1951219512195122</v>
      </c>
      <c r="V1341" s="37">
        <f>(Таблица2[[#This Row],[Число нарушений кредитных договоров]]-MIN(O:O))/(MAX(O:O)-MIN(O:O))</f>
        <v>0</v>
      </c>
      <c r="W1341" s="37">
        <f>((Таблица2[[#This Row],[Размер кредита]]-AVERAGE(D:D)))/STDEV(D:D)</f>
        <v>-0.70422153337397331</v>
      </c>
      <c r="X1341" s="37">
        <f>((Таблица2[[#This Row],[Годовой доход]]-AVERAGE(G:G)))/STDEV(G:G)</f>
        <v>-1.0310141033064122</v>
      </c>
      <c r="Y1341" s="38">
        <f>(Таблица2[[#This Row],[Годовой доход]]-AVERAGE(G:G))/STDEV(G:G)</f>
        <v>-1.0310141033064122</v>
      </c>
      <c r="Z1341" s="38">
        <f>(Таблица2[[#This Row],[Текущий баланс кредитов]]-AVERAGE(P:P))/STDEV(P:P)</f>
        <v>-0.25614777944309819</v>
      </c>
      <c r="AA1341" s="38">
        <f>(Таблица2[[#This Row],[Максимальный выданный кредит]]-AVERAGE(Q:Q))/STDEV(Q:Q)</f>
        <v>-9.3504292514404896E-2</v>
      </c>
    </row>
    <row r="1342" spans="1:27" x14ac:dyDescent="0.2">
      <c r="A1342" s="7">
        <v>1963</v>
      </c>
      <c r="B1342" s="7" t="s">
        <v>1664</v>
      </c>
      <c r="C1342" s="7" t="s">
        <v>16</v>
      </c>
      <c r="D1342" s="18">
        <v>516538</v>
      </c>
      <c r="E1342" s="7" t="s">
        <v>28</v>
      </c>
      <c r="F1342" s="7">
        <v>721</v>
      </c>
      <c r="G1342" s="19">
        <v>2323472</v>
      </c>
      <c r="H1342" s="7" t="s">
        <v>79</v>
      </c>
      <c r="I1342" s="7" t="s">
        <v>19</v>
      </c>
      <c r="J1342" s="7" t="s">
        <v>23</v>
      </c>
      <c r="K1342" s="20">
        <v>36594.57</v>
      </c>
      <c r="L1342">
        <v>20.2</v>
      </c>
      <c r="M1342" s="7"/>
      <c r="N1342" s="7">
        <v>14</v>
      </c>
      <c r="O1342" s="7">
        <v>0</v>
      </c>
      <c r="P1342" s="7">
        <v>774782</v>
      </c>
      <c r="Q1342" s="7">
        <v>1125630</v>
      </c>
      <c r="R1342" s="8">
        <f>(Таблица2[[#This Row],[Кредитный рейтинг]]-MIN(F:F))/(MAX(F:F)-MIN(F:F))</f>
        <v>0.81818181818181823</v>
      </c>
      <c r="S1342">
        <f>(Таблица2[[#This Row],[Срок кредитной истории (лет)]]-MIN(L:L))/(MAX(L:L)-MIN(L:L))</f>
        <v>0.34429824561403505</v>
      </c>
      <c r="T1342" s="8">
        <f>(Таблица2[[#This Row],[Срок с последнего нарушения кредитного договора (мес.)]]-MIN(M:M))/(MAX(M:M)-MIN(M:M))</f>
        <v>0</v>
      </c>
      <c r="U1342">
        <f>(Таблица2[[#This Row],[Количество кредитных карт]]-MIN(N:N))/(MAX(N:N)-MIN(N:N))</f>
        <v>0.29268292682926828</v>
      </c>
      <c r="V1342" s="37">
        <f>(Таблица2[[#This Row],[Число нарушений кредитных договоров]]-MIN(O:O))/(MAX(O:O)-MIN(O:O))</f>
        <v>0</v>
      </c>
      <c r="W1342" s="37">
        <f>((Таблица2[[#This Row],[Размер кредита]]-AVERAGE(D:D)))/STDEV(D:D)</f>
        <v>1.0996842988015607</v>
      </c>
      <c r="X1342" s="37">
        <f>((Таблица2[[#This Row],[Годовой доход]]-AVERAGE(G:G)))/STDEV(G:G)</f>
        <v>1.1763316288948051</v>
      </c>
      <c r="Y1342" s="38">
        <f>(Таблица2[[#This Row],[Годовой доход]]-AVERAGE(G:G))/STDEV(G:G)</f>
        <v>1.1763316288948051</v>
      </c>
      <c r="Z1342" s="38">
        <f>(Таблица2[[#This Row],[Текущий баланс кредитов]]-AVERAGE(P:P))/STDEV(P:P)</f>
        <v>1.7091676661363491</v>
      </c>
      <c r="AA1342" s="38">
        <f>(Таблица2[[#This Row],[Максимальный выданный кредит]]-AVERAGE(Q:Q))/STDEV(Q:Q)</f>
        <v>0.10444756790284175</v>
      </c>
    </row>
    <row r="1343" spans="1:27" x14ac:dyDescent="0.2">
      <c r="A1343" s="7">
        <v>1964</v>
      </c>
      <c r="B1343" s="7" t="s">
        <v>1665</v>
      </c>
      <c r="C1343" s="7" t="s">
        <v>16</v>
      </c>
      <c r="D1343" s="18">
        <v>268466</v>
      </c>
      <c r="E1343" s="7" t="s">
        <v>28</v>
      </c>
      <c r="F1343" s="7">
        <v>722</v>
      </c>
      <c r="G1343" s="19">
        <v>2318532</v>
      </c>
      <c r="H1343" s="7" t="s">
        <v>31</v>
      </c>
      <c r="I1343" s="7" t="s">
        <v>32</v>
      </c>
      <c r="J1343" s="7" t="s">
        <v>39</v>
      </c>
      <c r="K1343" s="20">
        <v>21639.67</v>
      </c>
      <c r="L1343">
        <v>21.2</v>
      </c>
      <c r="M1343" s="7"/>
      <c r="N1343" s="7">
        <v>9</v>
      </c>
      <c r="O1343" s="7">
        <v>1</v>
      </c>
      <c r="P1343" s="7">
        <v>121296</v>
      </c>
      <c r="Q1343" s="7">
        <v>282018</v>
      </c>
      <c r="R1343" s="8">
        <f>(Таблица2[[#This Row],[Кредитный рейтинг]]-MIN(F:F))/(MAX(F:F)-MIN(F:F))</f>
        <v>0.82424242424242422</v>
      </c>
      <c r="S1343">
        <f>(Таблица2[[#This Row],[Срок кредитной истории (лет)]]-MIN(L:L))/(MAX(L:L)-MIN(L:L))</f>
        <v>0.36622807017543857</v>
      </c>
      <c r="T1343" s="8">
        <f>(Таблица2[[#This Row],[Срок с последнего нарушения кредитного договора (мес.)]]-MIN(M:M))/(MAX(M:M)-MIN(M:M))</f>
        <v>0</v>
      </c>
      <c r="U1343">
        <f>(Таблица2[[#This Row],[Количество кредитных карт]]-MIN(N:N))/(MAX(N:N)-MIN(N:N))</f>
        <v>0.17073170731707318</v>
      </c>
      <c r="V1343" s="37">
        <f>(Таблица2[[#This Row],[Число нарушений кредитных договоров]]-MIN(O:O))/(MAX(O:O)-MIN(O:O))</f>
        <v>0.14285714285714285</v>
      </c>
      <c r="W1343" s="37">
        <f>((Таблица2[[#This Row],[Размер кредита]]-AVERAGE(D:D)))/STDEV(D:D)</f>
        <v>-0.22640228856471614</v>
      </c>
      <c r="X1343" s="37">
        <f>((Таблица2[[#This Row],[Годовой доход]]-AVERAGE(G:G)))/STDEV(G:G)</f>
        <v>1.1703429831217174</v>
      </c>
      <c r="Y1343" s="38">
        <f>(Таблица2[[#This Row],[Годовой доход]]-AVERAGE(G:G))/STDEV(G:G)</f>
        <v>1.1703429831217174</v>
      </c>
      <c r="Z1343" s="38">
        <f>(Таблица2[[#This Row],[Текущий баланс кредитов]]-AVERAGE(P:P))/STDEV(P:P)</f>
        <v>-0.51369594119238615</v>
      </c>
      <c r="AA1343" s="38">
        <f>(Таблица2[[#This Row],[Максимальный выданный кредит]]-AVERAGE(Q:Q))/STDEV(Q:Q)</f>
        <v>-0.1063748745234807</v>
      </c>
    </row>
    <row r="1344" spans="1:27" x14ac:dyDescent="0.2">
      <c r="A1344" s="8">
        <v>1966</v>
      </c>
      <c r="B1344" s="8" t="s">
        <v>1666</v>
      </c>
      <c r="C1344" s="8" t="s">
        <v>34</v>
      </c>
      <c r="D1344" s="21">
        <v>502810</v>
      </c>
      <c r="E1344" s="8" t="s">
        <v>28</v>
      </c>
      <c r="F1344" s="8">
        <v>636</v>
      </c>
      <c r="G1344" s="22">
        <v>1453937</v>
      </c>
      <c r="H1344" s="8" t="s">
        <v>53</v>
      </c>
      <c r="I1344" s="8" t="s">
        <v>19</v>
      </c>
      <c r="J1344" s="8" t="s">
        <v>23</v>
      </c>
      <c r="K1344" s="23">
        <v>22293.65</v>
      </c>
      <c r="L1344">
        <v>22.8</v>
      </c>
      <c r="M1344" s="8">
        <v>23</v>
      </c>
      <c r="N1344" s="8">
        <v>6</v>
      </c>
      <c r="O1344" s="8">
        <v>0</v>
      </c>
      <c r="P1344" s="8">
        <v>69331</v>
      </c>
      <c r="Q1344" s="8">
        <v>94314</v>
      </c>
      <c r="R1344" s="8">
        <f>(Таблица2[[#This Row],[Кредитный рейтинг]]-MIN(F:F))/(MAX(F:F)-MIN(F:F))</f>
        <v>0.30303030303030304</v>
      </c>
      <c r="S1344">
        <f>(Таблица2[[#This Row],[Срок кредитной истории (лет)]]-MIN(L:L))/(MAX(L:L)-MIN(L:L))</f>
        <v>0.40131578947368424</v>
      </c>
      <c r="T1344" s="8">
        <f>(Таблица2[[#This Row],[Срок с последнего нарушения кредитного договора (мес.)]]-MIN(M:M))/(MAX(M:M)-MIN(M:M))</f>
        <v>0.28048780487804881</v>
      </c>
      <c r="U1344">
        <f>(Таблица2[[#This Row],[Количество кредитных карт]]-MIN(N:N))/(MAX(N:N)-MIN(N:N))</f>
        <v>9.7560975609756101E-2</v>
      </c>
      <c r="V1344" s="37">
        <f>(Таблица2[[#This Row],[Число нарушений кредитных договоров]]-MIN(O:O))/(MAX(O:O)-MIN(O:O))</f>
        <v>0</v>
      </c>
      <c r="W1344" s="37">
        <f>((Таблица2[[#This Row],[Размер кредита]]-AVERAGE(D:D)))/STDEV(D:D)</f>
        <v>1.0263002946762896</v>
      </c>
      <c r="X1344" s="37">
        <f>((Таблица2[[#This Row],[Годовой доход]]-AVERAGE(G:G)))/STDEV(G:G)</f>
        <v>0.12221480656649746</v>
      </c>
      <c r="Y1344" s="38">
        <f>(Таблица2[[#This Row],[Годовой доход]]-AVERAGE(G:G))/STDEV(G:G)</f>
        <v>0.12221480656649746</v>
      </c>
      <c r="Z1344" s="38">
        <f>(Таблица2[[#This Row],[Текущий баланс кредитов]]-AVERAGE(P:P))/STDEV(P:P)</f>
        <v>-0.69045735207928771</v>
      </c>
      <c r="AA1344" s="38">
        <f>(Таблица2[[#This Row],[Максимальный выданный кредит]]-AVERAGE(Q:Q))/STDEV(Q:Q)</f>
        <v>-0.15328295043182533</v>
      </c>
    </row>
    <row r="1345" spans="1:27" x14ac:dyDescent="0.2">
      <c r="A1345" s="7">
        <v>1967</v>
      </c>
      <c r="B1345" s="7" t="s">
        <v>1667</v>
      </c>
      <c r="C1345" s="7" t="s">
        <v>16</v>
      </c>
      <c r="D1345" s="18">
        <v>109406</v>
      </c>
      <c r="E1345" s="7" t="s">
        <v>17</v>
      </c>
      <c r="F1345" s="7">
        <v>732</v>
      </c>
      <c r="G1345" s="19">
        <v>944775</v>
      </c>
      <c r="H1345" s="7" t="s">
        <v>55</v>
      </c>
      <c r="I1345" s="7" t="s">
        <v>19</v>
      </c>
      <c r="J1345" s="7" t="s">
        <v>23</v>
      </c>
      <c r="K1345" s="20">
        <v>17084.8</v>
      </c>
      <c r="L1345">
        <v>23.6</v>
      </c>
      <c r="M1345" s="7">
        <v>27</v>
      </c>
      <c r="N1345" s="7">
        <v>6</v>
      </c>
      <c r="O1345" s="7">
        <v>0</v>
      </c>
      <c r="P1345" s="7">
        <v>58653</v>
      </c>
      <c r="Q1345" s="7">
        <v>72182</v>
      </c>
      <c r="R1345" s="8">
        <f>(Таблица2[[#This Row],[Кредитный рейтинг]]-MIN(F:F))/(MAX(F:F)-MIN(F:F))</f>
        <v>0.88484848484848488</v>
      </c>
      <c r="S1345">
        <f>(Таблица2[[#This Row],[Срок кредитной истории (лет)]]-MIN(L:L))/(MAX(L:L)-MIN(L:L))</f>
        <v>0.41885964912280704</v>
      </c>
      <c r="T1345" s="8">
        <f>(Таблица2[[#This Row],[Срок с последнего нарушения кредитного договора (мес.)]]-MIN(M:M))/(MAX(M:M)-MIN(M:M))</f>
        <v>0.32926829268292684</v>
      </c>
      <c r="U1345">
        <f>(Таблица2[[#This Row],[Количество кредитных карт]]-MIN(N:N))/(MAX(N:N)-MIN(N:N))</f>
        <v>9.7560975609756101E-2</v>
      </c>
      <c r="V1345" s="37">
        <f>(Таблица2[[#This Row],[Число нарушений кредитных договоров]]-MIN(O:O))/(MAX(O:O)-MIN(O:O))</f>
        <v>0</v>
      </c>
      <c r="W1345" s="37">
        <f>((Таблица2[[#This Row],[Размер кредита]]-AVERAGE(D:D)))/STDEV(D:D)</f>
        <v>-1.0766688748238666</v>
      </c>
      <c r="X1345" s="37">
        <f>((Таблица2[[#This Row],[Годовой доход]]-AVERAGE(G:G)))/STDEV(G:G)</f>
        <v>-0.49503030661506026</v>
      </c>
      <c r="Y1345" s="38">
        <f>(Таблица2[[#This Row],[Годовой доход]]-AVERAGE(G:G))/STDEV(G:G)</f>
        <v>-0.49503030661506026</v>
      </c>
      <c r="Z1345" s="38">
        <f>(Таблица2[[#This Row],[Текущий баланс кредитов]]-AVERAGE(P:P))/STDEV(P:P)</f>
        <v>-0.72677907526701657</v>
      </c>
      <c r="AA1345" s="38">
        <f>(Таблица2[[#This Row],[Максимальный выданный кредит]]-AVERAGE(Q:Q))/STDEV(Q:Q)</f>
        <v>-0.15881383701923682</v>
      </c>
    </row>
    <row r="1346" spans="1:27" x14ac:dyDescent="0.2">
      <c r="A1346" s="8">
        <v>1968</v>
      </c>
      <c r="B1346" s="8" t="s">
        <v>1668</v>
      </c>
      <c r="C1346" s="8" t="s">
        <v>16</v>
      </c>
      <c r="D1346" s="21">
        <v>402094</v>
      </c>
      <c r="E1346" s="8" t="s">
        <v>28</v>
      </c>
      <c r="F1346" s="8">
        <v>745</v>
      </c>
      <c r="G1346" s="22">
        <v>1504819</v>
      </c>
      <c r="H1346" s="8" t="s">
        <v>31</v>
      </c>
      <c r="I1346" s="8" t="s">
        <v>19</v>
      </c>
      <c r="J1346" s="8" t="s">
        <v>23</v>
      </c>
      <c r="K1346" s="23">
        <v>14170.39</v>
      </c>
      <c r="L1346">
        <v>15.2</v>
      </c>
      <c r="M1346" s="8">
        <v>51</v>
      </c>
      <c r="N1346" s="8">
        <v>14</v>
      </c>
      <c r="O1346" s="8">
        <v>0</v>
      </c>
      <c r="P1346" s="8">
        <v>292087</v>
      </c>
      <c r="Q1346" s="8">
        <v>1142614</v>
      </c>
      <c r="R1346" s="8">
        <f>(Таблица2[[#This Row],[Кредитный рейтинг]]-MIN(F:F))/(MAX(F:F)-MIN(F:F))</f>
        <v>0.96363636363636362</v>
      </c>
      <c r="S1346">
        <f>(Таблица2[[#This Row],[Срок кредитной истории (лет)]]-MIN(L:L))/(MAX(L:L)-MIN(L:L))</f>
        <v>0.23464912280701752</v>
      </c>
      <c r="T1346" s="8">
        <f>(Таблица2[[#This Row],[Срок с последнего нарушения кредитного договора (мес.)]]-MIN(M:M))/(MAX(M:M)-MIN(M:M))</f>
        <v>0.62195121951219512</v>
      </c>
      <c r="U1346">
        <f>(Таблица2[[#This Row],[Количество кредитных карт]]-MIN(N:N))/(MAX(N:N)-MIN(N:N))</f>
        <v>0.29268292682926828</v>
      </c>
      <c r="V1346" s="37">
        <f>(Таблица2[[#This Row],[Число нарушений кредитных договоров]]-MIN(O:O))/(MAX(O:O)-MIN(O:O))</f>
        <v>0</v>
      </c>
      <c r="W1346" s="37">
        <f>((Таблица2[[#This Row],[Размер кредита]]-AVERAGE(D:D)))/STDEV(D:D)</f>
        <v>0.48791572594954119</v>
      </c>
      <c r="X1346" s="37">
        <f>((Таблица2[[#This Row],[Годовой доход]]-AVERAGE(G:G)))/STDEV(G:G)</f>
        <v>0.18389785802930109</v>
      </c>
      <c r="Y1346" s="38">
        <f>(Таблица2[[#This Row],[Годовой доход]]-AVERAGE(G:G))/STDEV(G:G)</f>
        <v>0.18389785802930109</v>
      </c>
      <c r="Z1346" s="38">
        <f>(Таблица2[[#This Row],[Текущий баланс кредитов]]-AVERAGE(P:P))/STDEV(P:P)</f>
        <v>6.7257741609207208E-2</v>
      </c>
      <c r="AA1346" s="38">
        <f>(Таблица2[[#This Row],[Максимальный выданный кредит]]-AVERAGE(Q:Q))/STDEV(Q:Q)</f>
        <v>0.10869194607926487</v>
      </c>
    </row>
    <row r="1347" spans="1:27" x14ac:dyDescent="0.2">
      <c r="A1347" s="7">
        <v>1969</v>
      </c>
      <c r="B1347" s="7" t="s">
        <v>1669</v>
      </c>
      <c r="C1347" s="7" t="s">
        <v>16</v>
      </c>
      <c r="D1347" s="18">
        <v>134288</v>
      </c>
      <c r="E1347" s="7" t="s">
        <v>17</v>
      </c>
      <c r="F1347" s="7">
        <v>721</v>
      </c>
      <c r="G1347" s="19">
        <v>1198387</v>
      </c>
      <c r="H1347" s="7" t="s">
        <v>53</v>
      </c>
      <c r="I1347" s="7" t="s">
        <v>32</v>
      </c>
      <c r="J1347" s="7" t="s">
        <v>23</v>
      </c>
      <c r="K1347" s="20">
        <v>10286.219999999999</v>
      </c>
      <c r="L1347">
        <v>9</v>
      </c>
      <c r="M1347" s="7">
        <v>28</v>
      </c>
      <c r="N1347" s="7">
        <v>8</v>
      </c>
      <c r="O1347" s="7">
        <v>0</v>
      </c>
      <c r="P1347" s="7">
        <v>93119</v>
      </c>
      <c r="Q1347" s="7">
        <v>109692</v>
      </c>
      <c r="R1347" s="8">
        <f>(Таблица2[[#This Row],[Кредитный рейтинг]]-MIN(F:F))/(MAX(F:F)-MIN(F:F))</f>
        <v>0.81818181818181823</v>
      </c>
      <c r="S1347">
        <f>(Таблица2[[#This Row],[Срок кредитной истории (лет)]]-MIN(L:L))/(MAX(L:L)-MIN(L:L))</f>
        <v>9.8684210526315791E-2</v>
      </c>
      <c r="T1347" s="8">
        <f>(Таблица2[[#This Row],[Срок с последнего нарушения кредитного договора (мес.)]]-MIN(M:M))/(MAX(M:M)-MIN(M:M))</f>
        <v>0.34146341463414637</v>
      </c>
      <c r="U1347">
        <f>(Таблица2[[#This Row],[Количество кредитных карт]]-MIN(N:N))/(MAX(N:N)-MIN(N:N))</f>
        <v>0.14634146341463414</v>
      </c>
      <c r="V1347" s="37">
        <f>(Таблица2[[#This Row],[Число нарушений кредитных договоров]]-MIN(O:O))/(MAX(O:O)-MIN(O:O))</f>
        <v>0</v>
      </c>
      <c r="W1347" s="37">
        <f>((Таблица2[[#This Row],[Размер кредита]]-AVERAGE(D:D)))/STDEV(D:D)</f>
        <v>-0.94366036734681291</v>
      </c>
      <c r="X1347" s="37">
        <f>((Таблица2[[#This Row],[Годовой доход]]-AVERAGE(G:G)))/STDEV(G:G)</f>
        <v>-0.18758244592592555</v>
      </c>
      <c r="Y1347" s="38">
        <f>(Таблица2[[#This Row],[Годовой доход]]-AVERAGE(G:G))/STDEV(G:G)</f>
        <v>-0.18758244592592555</v>
      </c>
      <c r="Z1347" s="38">
        <f>(Таблица2[[#This Row],[Текущий баланс кредитов]]-AVERAGE(P:P))/STDEV(P:P)</f>
        <v>-0.60954134241552138</v>
      </c>
      <c r="AA1347" s="38">
        <f>(Таблица2[[#This Row],[Максимальный выданный кредит]]-AVERAGE(Q:Q))/STDEV(Q:Q)</f>
        <v>-0.14943991889643704</v>
      </c>
    </row>
    <row r="1348" spans="1:27" x14ac:dyDescent="0.2">
      <c r="A1348" s="8">
        <v>1970</v>
      </c>
      <c r="B1348" s="8" t="s">
        <v>1670</v>
      </c>
      <c r="C1348" s="8" t="s">
        <v>16</v>
      </c>
      <c r="D1348" s="21">
        <v>206756</v>
      </c>
      <c r="E1348" s="8" t="s">
        <v>17</v>
      </c>
      <c r="F1348" s="8">
        <v>726</v>
      </c>
      <c r="G1348" s="22">
        <v>529872</v>
      </c>
      <c r="H1348" s="8" t="s">
        <v>22</v>
      </c>
      <c r="I1348" s="8" t="s">
        <v>32</v>
      </c>
      <c r="J1348" s="8" t="s">
        <v>23</v>
      </c>
      <c r="K1348" s="23">
        <v>12981.75</v>
      </c>
      <c r="L1348">
        <v>22.7</v>
      </c>
      <c r="M1348" s="8"/>
      <c r="N1348" s="8">
        <v>6</v>
      </c>
      <c r="O1348" s="8">
        <v>0</v>
      </c>
      <c r="P1348" s="8">
        <v>120859</v>
      </c>
      <c r="Q1348" s="8">
        <v>157586</v>
      </c>
      <c r="R1348" s="8">
        <f>(Таблица2[[#This Row],[Кредитный рейтинг]]-MIN(F:F))/(MAX(F:F)-MIN(F:F))</f>
        <v>0.84848484848484851</v>
      </c>
      <c r="S1348">
        <f>(Таблица2[[#This Row],[Срок кредитной истории (лет)]]-MIN(L:L))/(MAX(L:L)-MIN(L:L))</f>
        <v>0.39912280701754382</v>
      </c>
      <c r="T1348" s="8">
        <f>(Таблица2[[#This Row],[Срок с последнего нарушения кредитного договора (мес.)]]-MIN(M:M))/(MAX(M:M)-MIN(M:M))</f>
        <v>0</v>
      </c>
      <c r="U1348">
        <f>(Таблица2[[#This Row],[Количество кредитных карт]]-MIN(N:N))/(MAX(N:N)-MIN(N:N))</f>
        <v>9.7560975609756101E-2</v>
      </c>
      <c r="V1348" s="37">
        <f>(Таблица2[[#This Row],[Число нарушений кредитных договоров]]-MIN(O:O))/(MAX(O:O)-MIN(O:O))</f>
        <v>0</v>
      </c>
      <c r="W1348" s="37">
        <f>((Таблица2[[#This Row],[Размер кредита]]-AVERAGE(D:D)))/STDEV(D:D)</f>
        <v>-0.55627749941629534</v>
      </c>
      <c r="X1348" s="37">
        <f>((Таблица2[[#This Row],[Годовой доход]]-AVERAGE(G:G)))/STDEV(G:G)</f>
        <v>-0.99800745179550943</v>
      </c>
      <c r="Y1348" s="38">
        <f>(Таблица2[[#This Row],[Годовой доход]]-AVERAGE(G:G))/STDEV(G:G)</f>
        <v>-0.99800745179550943</v>
      </c>
      <c r="Z1348" s="38">
        <f>(Таблица2[[#This Row],[Текущий баланс кредитов]]-AVERAGE(P:P))/STDEV(P:P)</f>
        <v>-0.5151824174082541</v>
      </c>
      <c r="AA1348" s="38">
        <f>(Таблица2[[#This Row],[Максимальный выданный кредит]]-AVERAGE(Q:Q))/STDEV(Q:Q)</f>
        <v>-0.13747099235489155</v>
      </c>
    </row>
    <row r="1349" spans="1:27" x14ac:dyDescent="0.2">
      <c r="A1349" s="8">
        <v>1972</v>
      </c>
      <c r="B1349" s="8" t="s">
        <v>1671</v>
      </c>
      <c r="C1349" s="8" t="s">
        <v>16</v>
      </c>
      <c r="D1349" s="21">
        <v>37598</v>
      </c>
      <c r="E1349" s="8" t="s">
        <v>17</v>
      </c>
      <c r="F1349" s="8">
        <v>690</v>
      </c>
      <c r="G1349" s="22">
        <v>222718</v>
      </c>
      <c r="H1349" s="8" t="s">
        <v>42</v>
      </c>
      <c r="I1349" s="8" t="s">
        <v>25</v>
      </c>
      <c r="J1349" s="8" t="s">
        <v>23</v>
      </c>
      <c r="K1349" s="23">
        <v>3433.49</v>
      </c>
      <c r="L1349">
        <v>10</v>
      </c>
      <c r="M1349" s="8"/>
      <c r="N1349" s="8">
        <v>6</v>
      </c>
      <c r="O1349" s="8">
        <v>0</v>
      </c>
      <c r="P1349" s="8">
        <v>82194</v>
      </c>
      <c r="Q1349" s="8">
        <v>105270</v>
      </c>
      <c r="R1349" s="8">
        <f>(Таблица2[[#This Row],[Кредитный рейтинг]]-MIN(F:F))/(MAX(F:F)-MIN(F:F))</f>
        <v>0.63030303030303025</v>
      </c>
      <c r="S1349">
        <f>(Таблица2[[#This Row],[Срок кредитной истории (лет)]]-MIN(L:L))/(MAX(L:L)-MIN(L:L))</f>
        <v>0.1206140350877193</v>
      </c>
      <c r="T1349" s="8">
        <f>(Таблица2[[#This Row],[Срок с последнего нарушения кредитного договора (мес.)]]-MIN(M:M))/(MAX(M:M)-MIN(M:M))</f>
        <v>0</v>
      </c>
      <c r="U1349">
        <f>(Таблица2[[#This Row],[Количество кредитных карт]]-MIN(N:N))/(MAX(N:N)-MIN(N:N))</f>
        <v>9.7560975609756101E-2</v>
      </c>
      <c r="V1349" s="37">
        <f>(Таблица2[[#This Row],[Число нарушений кредитных договоров]]-MIN(O:O))/(MAX(O:O)-MIN(O:O))</f>
        <v>0</v>
      </c>
      <c r="W1349" s="37">
        <f>((Таблица2[[#This Row],[Размер кредита]]-AVERAGE(D:D)))/STDEV(D:D)</f>
        <v>-1.460523665632977</v>
      </c>
      <c r="X1349" s="37">
        <f>((Таблица2[[#This Row],[Годовой доход]]-AVERAGE(G:G)))/STDEV(G:G)</f>
        <v>-1.3703630193637257</v>
      </c>
      <c r="Y1349" s="38">
        <f>(Таблица2[[#This Row],[Годовой доход]]-AVERAGE(G:G))/STDEV(G:G)</f>
        <v>-1.3703630193637257</v>
      </c>
      <c r="Z1349" s="38">
        <f>(Таблица2[[#This Row],[Текущий баланс кредитов]]-AVERAGE(P:P))/STDEV(P:P)</f>
        <v>-0.64670324781221922</v>
      </c>
      <c r="AA1349" s="38">
        <f>(Таблица2[[#This Row],[Максимальный выданный кредит]]-AVERAGE(Q:Q))/STDEV(Q:Q)</f>
        <v>-0.15054499663408089</v>
      </c>
    </row>
    <row r="1350" spans="1:27" x14ac:dyDescent="0.2">
      <c r="A1350" s="7">
        <v>1973</v>
      </c>
      <c r="B1350" s="7" t="s">
        <v>1672</v>
      </c>
      <c r="C1350" s="7" t="s">
        <v>16</v>
      </c>
      <c r="D1350" s="18">
        <v>157080</v>
      </c>
      <c r="E1350" s="7" t="s">
        <v>17</v>
      </c>
      <c r="F1350" s="7">
        <v>720</v>
      </c>
      <c r="G1350" s="19">
        <v>1280125</v>
      </c>
      <c r="H1350" s="7" t="s">
        <v>22</v>
      </c>
      <c r="I1350" s="7" t="s">
        <v>32</v>
      </c>
      <c r="J1350" s="7" t="s">
        <v>23</v>
      </c>
      <c r="K1350" s="20">
        <v>20588.59</v>
      </c>
      <c r="L1350">
        <v>18.899999999999999</v>
      </c>
      <c r="M1350" s="7">
        <v>5</v>
      </c>
      <c r="N1350" s="7">
        <v>10</v>
      </c>
      <c r="O1350" s="7">
        <v>0</v>
      </c>
      <c r="P1350" s="7">
        <v>127756</v>
      </c>
      <c r="Q1350" s="7">
        <v>283404</v>
      </c>
      <c r="R1350" s="8">
        <f>(Таблица2[[#This Row],[Кредитный рейтинг]]-MIN(F:F))/(MAX(F:F)-MIN(F:F))</f>
        <v>0.81212121212121213</v>
      </c>
      <c r="S1350">
        <f>(Таблица2[[#This Row],[Срок кредитной истории (лет)]]-MIN(L:L))/(MAX(L:L)-MIN(L:L))</f>
        <v>0.31578947368421051</v>
      </c>
      <c r="T1350" s="8">
        <f>(Таблица2[[#This Row],[Срок с последнего нарушения кредитного договора (мес.)]]-MIN(M:M))/(MAX(M:M)-MIN(M:M))</f>
        <v>6.097560975609756E-2</v>
      </c>
      <c r="U1350">
        <f>(Таблица2[[#This Row],[Количество кредитных карт]]-MIN(N:N))/(MAX(N:N)-MIN(N:N))</f>
        <v>0.1951219512195122</v>
      </c>
      <c r="V1350" s="37">
        <f>(Таблица2[[#This Row],[Число нарушений кредитных договоров]]-MIN(O:O))/(MAX(O:O)-MIN(O:O))</f>
        <v>0</v>
      </c>
      <c r="W1350" s="37">
        <f>((Таблица2[[#This Row],[Размер кредита]]-AVERAGE(D:D)))/STDEV(D:D)</f>
        <v>-0.82182410408754869</v>
      </c>
      <c r="X1350" s="37">
        <f>((Таблица2[[#This Row],[Годовой доход]]-AVERAGE(G:G)))/STDEV(G:G)</f>
        <v>-8.8493391634297008E-2</v>
      </c>
      <c r="Y1350" s="38">
        <f>(Таблица2[[#This Row],[Годовой доход]]-AVERAGE(G:G))/STDEV(G:G)</f>
        <v>-8.8493391634297008E-2</v>
      </c>
      <c r="Z1350" s="38">
        <f>(Таблица2[[#This Row],[Текущий баланс кредитов]]-AVERAGE(P:P))/STDEV(P:P)</f>
        <v>-0.49172194495781701</v>
      </c>
      <c r="AA1350" s="38">
        <f>(Таблица2[[#This Row],[Максимальный выданный кредит]]-AVERAGE(Q:Q))/STDEV(Q:Q)</f>
        <v>-0.10602850687436845</v>
      </c>
    </row>
    <row r="1351" spans="1:27" x14ac:dyDescent="0.2">
      <c r="A1351" s="8">
        <v>1974</v>
      </c>
      <c r="B1351" s="24" t="s">
        <v>1673</v>
      </c>
      <c r="C1351" s="8" t="s">
        <v>16</v>
      </c>
      <c r="D1351" s="21">
        <v>33484</v>
      </c>
      <c r="E1351" s="8" t="s">
        <v>17</v>
      </c>
      <c r="F1351" s="8">
        <v>722</v>
      </c>
      <c r="G1351" s="22">
        <v>1530108</v>
      </c>
      <c r="H1351" s="8" t="s">
        <v>74</v>
      </c>
      <c r="I1351" s="8" t="s">
        <v>32</v>
      </c>
      <c r="J1351" s="8" t="s">
        <v>78</v>
      </c>
      <c r="K1351" s="23">
        <v>18871.37</v>
      </c>
      <c r="L1351">
        <v>21.5</v>
      </c>
      <c r="M1351" s="8">
        <v>24</v>
      </c>
      <c r="N1351" s="8">
        <v>19</v>
      </c>
      <c r="O1351" s="8">
        <v>0</v>
      </c>
      <c r="P1351" s="8">
        <v>21964</v>
      </c>
      <c r="Q1351" s="8">
        <v>69102</v>
      </c>
      <c r="R1351" s="8">
        <f>(Таблица2[[#This Row],[Кредитный рейтинг]]-MIN(F:F))/(MAX(F:F)-MIN(F:F))</f>
        <v>0.82424242424242422</v>
      </c>
      <c r="S1351">
        <f>(Таблица2[[#This Row],[Срок кредитной истории (лет)]]-MIN(L:L))/(MAX(L:L)-MIN(L:L))</f>
        <v>0.37280701754385964</v>
      </c>
      <c r="T1351" s="8">
        <f>(Таблица2[[#This Row],[Срок с последнего нарушения кредитного договора (мес.)]]-MIN(M:M))/(MAX(M:M)-MIN(M:M))</f>
        <v>0.29268292682926828</v>
      </c>
      <c r="U1351">
        <f>(Таблица2[[#This Row],[Количество кредитных карт]]-MIN(N:N))/(MAX(N:N)-MIN(N:N))</f>
        <v>0.41463414634146339</v>
      </c>
      <c r="V1351" s="37">
        <f>(Таблица2[[#This Row],[Число нарушений кредитных договоров]]-MIN(O:O))/(MAX(O:O)-MIN(O:O))</f>
        <v>0</v>
      </c>
      <c r="W1351" s="37">
        <f>((Таблица2[[#This Row],[Размер кредита]]-AVERAGE(D:D)))/STDEV(D:D)</f>
        <v>-1.4825153463564156</v>
      </c>
      <c r="X1351" s="37">
        <f>((Таблица2[[#This Row],[Годовой доход]]-AVERAGE(G:G)))/STDEV(G:G)</f>
        <v>0.21455511773691557</v>
      </c>
      <c r="Y1351" s="38">
        <f>(Таблица2[[#This Row],[Годовой доход]]-AVERAGE(G:G))/STDEV(G:G)</f>
        <v>0.21455511773691557</v>
      </c>
      <c r="Z1351" s="38">
        <f>(Таблица2[[#This Row],[Текущий баланс кредитов]]-AVERAGE(P:P))/STDEV(P:P)</f>
        <v>-0.85157844799923121</v>
      </c>
      <c r="AA1351" s="38">
        <f>(Таблица2[[#This Row],[Максимальный выданный кредит]]-AVERAGE(Q:Q))/STDEV(Q:Q)</f>
        <v>-0.15958354290615293</v>
      </c>
    </row>
    <row r="1352" spans="1:27" x14ac:dyDescent="0.2">
      <c r="A1352" s="8">
        <v>1975</v>
      </c>
      <c r="B1352" s="8" t="s">
        <v>1674</v>
      </c>
      <c r="C1352" s="8" t="s">
        <v>16</v>
      </c>
      <c r="D1352" s="21">
        <v>109978</v>
      </c>
      <c r="E1352" s="8" t="s">
        <v>17</v>
      </c>
      <c r="F1352" s="8">
        <v>751</v>
      </c>
      <c r="G1352" s="22">
        <v>1044696</v>
      </c>
      <c r="H1352" s="8" t="s">
        <v>37</v>
      </c>
      <c r="I1352" s="8" t="s">
        <v>32</v>
      </c>
      <c r="J1352" s="8" t="s">
        <v>23</v>
      </c>
      <c r="K1352" s="23">
        <v>16540.830000000002</v>
      </c>
      <c r="L1352">
        <v>13.6</v>
      </c>
      <c r="M1352" s="8">
        <v>32</v>
      </c>
      <c r="N1352" s="8">
        <v>18</v>
      </c>
      <c r="O1352" s="8">
        <v>0</v>
      </c>
      <c r="P1352" s="8">
        <v>42826</v>
      </c>
      <c r="Q1352" s="8">
        <v>378598</v>
      </c>
      <c r="R1352" s="8">
        <f>(Таблица2[[#This Row],[Кредитный рейтинг]]-MIN(F:F))/(MAX(F:F)-MIN(F:F))</f>
        <v>1</v>
      </c>
      <c r="S1352">
        <f>(Таблица2[[#This Row],[Срок кредитной истории (лет)]]-MIN(L:L))/(MAX(L:L)-MIN(L:L))</f>
        <v>0.19956140350877191</v>
      </c>
      <c r="T1352" s="8">
        <f>(Таблица2[[#This Row],[Срок с последнего нарушения кредитного договора (мес.)]]-MIN(M:M))/(MAX(M:M)-MIN(M:M))</f>
        <v>0.3902439024390244</v>
      </c>
      <c r="U1352">
        <f>(Таблица2[[#This Row],[Количество кредитных карт]]-MIN(N:N))/(MAX(N:N)-MIN(N:N))</f>
        <v>0.3902439024390244</v>
      </c>
      <c r="V1352" s="37">
        <f>(Таблица2[[#This Row],[Число нарушений кредитных договоров]]-MIN(O:O))/(MAX(O:O)-MIN(O:O))</f>
        <v>0</v>
      </c>
      <c r="W1352" s="37">
        <f>((Таблица2[[#This Row],[Размер кредита]]-AVERAGE(D:D)))/STDEV(D:D)</f>
        <v>-1.0736112079853137</v>
      </c>
      <c r="X1352" s="37">
        <f>((Таблица2[[#This Row],[Годовой доход]]-AVERAGE(G:G)))/STDEV(G:G)</f>
        <v>-0.3738984292278742</v>
      </c>
      <c r="Y1352" s="38">
        <f>(Таблица2[[#This Row],[Годовой доход]]-AVERAGE(G:G))/STDEV(G:G)</f>
        <v>-0.3738984292278742</v>
      </c>
      <c r="Z1352" s="38">
        <f>(Таблица2[[#This Row],[Текущий баланс кредитов]]-AVERAGE(P:P))/STDEV(P:P)</f>
        <v>-0.78061536604171089</v>
      </c>
      <c r="AA1352" s="38">
        <f>(Таблица2[[#This Row],[Максимальный выданный кредит]]-AVERAGE(Q:Q))/STDEV(Q:Q)</f>
        <v>-8.22390970694684E-2</v>
      </c>
    </row>
    <row r="1353" spans="1:27" x14ac:dyDescent="0.2">
      <c r="A1353" s="8">
        <v>1976</v>
      </c>
      <c r="B1353" s="8" t="s">
        <v>1675</v>
      </c>
      <c r="C1353" s="8" t="s">
        <v>16</v>
      </c>
      <c r="D1353" s="21">
        <v>66132</v>
      </c>
      <c r="E1353" s="8" t="s">
        <v>17</v>
      </c>
      <c r="F1353" s="8">
        <v>718</v>
      </c>
      <c r="G1353" s="22">
        <v>761520</v>
      </c>
      <c r="H1353" s="8"/>
      <c r="I1353" s="8" t="s">
        <v>25</v>
      </c>
      <c r="J1353" s="8" t="s">
        <v>23</v>
      </c>
      <c r="K1353" s="23">
        <v>7107.52</v>
      </c>
      <c r="L1353">
        <v>30.5</v>
      </c>
      <c r="M1353" s="8">
        <v>27</v>
      </c>
      <c r="N1353" s="8">
        <v>6</v>
      </c>
      <c r="O1353" s="8">
        <v>0</v>
      </c>
      <c r="P1353" s="8">
        <v>52934</v>
      </c>
      <c r="Q1353" s="8">
        <v>147664</v>
      </c>
      <c r="R1353" s="8">
        <f>(Таблица2[[#This Row],[Кредитный рейтинг]]-MIN(F:F))/(MAX(F:F)-MIN(F:F))</f>
        <v>0.8</v>
      </c>
      <c r="S1353">
        <f>(Таблица2[[#This Row],[Срок кредитной истории (лет)]]-MIN(L:L))/(MAX(L:L)-MIN(L:L))</f>
        <v>0.57017543859649122</v>
      </c>
      <c r="T1353" s="8">
        <f>(Таблица2[[#This Row],[Срок с последнего нарушения кредитного договора (мес.)]]-MIN(M:M))/(MAX(M:M)-MIN(M:M))</f>
        <v>0.32926829268292684</v>
      </c>
      <c r="U1353">
        <f>(Таблица2[[#This Row],[Количество кредитных карт]]-MIN(N:N))/(MAX(N:N)-MIN(N:N))</f>
        <v>9.7560975609756101E-2</v>
      </c>
      <c r="V1353" s="37">
        <f>(Таблица2[[#This Row],[Число нарушений кредитных договоров]]-MIN(O:O))/(MAX(O:O)-MIN(O:O))</f>
        <v>0</v>
      </c>
      <c r="W1353" s="37">
        <f>((Таблица2[[#This Row],[Размер кредита]]-AVERAGE(D:D)))/STDEV(D:D)</f>
        <v>-1.3079931314174698</v>
      </c>
      <c r="X1353" s="37">
        <f>((Таблица2[[#This Row],[Годовой доход]]-AVERAGE(G:G)))/STDEV(G:G)</f>
        <v>-0.71718603154364169</v>
      </c>
      <c r="Y1353" s="38">
        <f>(Таблица2[[#This Row],[Годовой доход]]-AVERAGE(G:G))/STDEV(G:G)</f>
        <v>-0.71718603154364169</v>
      </c>
      <c r="Z1353" s="38">
        <f>(Таблица2[[#This Row],[Текущий баланс кредитов]]-AVERAGE(P:P))/STDEV(P:P)</f>
        <v>-0.74623252487467928</v>
      </c>
      <c r="AA1353" s="38">
        <f>(Таблица2[[#This Row],[Максимальный выданный кредит]]-AVERAGE(Q:Q))/STDEV(Q:Q)</f>
        <v>-0.13995054489059985</v>
      </c>
    </row>
    <row r="1354" spans="1:27" x14ac:dyDescent="0.2">
      <c r="A1354" s="7">
        <v>1977</v>
      </c>
      <c r="B1354" s="7" t="s">
        <v>1676</v>
      </c>
      <c r="C1354" s="7" t="s">
        <v>16</v>
      </c>
      <c r="D1354" s="18">
        <v>505252</v>
      </c>
      <c r="E1354" s="7" t="s">
        <v>28</v>
      </c>
      <c r="F1354" s="7">
        <v>725</v>
      </c>
      <c r="G1354" s="19">
        <v>975555</v>
      </c>
      <c r="H1354" s="7" t="s">
        <v>42</v>
      </c>
      <c r="I1354" s="7" t="s">
        <v>19</v>
      </c>
      <c r="J1354" s="7" t="s">
        <v>23</v>
      </c>
      <c r="K1354" s="20">
        <v>18291.68</v>
      </c>
      <c r="L1354">
        <v>16</v>
      </c>
      <c r="M1354" s="7"/>
      <c r="N1354" s="7">
        <v>17</v>
      </c>
      <c r="O1354" s="7">
        <v>0</v>
      </c>
      <c r="P1354" s="7">
        <v>275785</v>
      </c>
      <c r="Q1354" s="7">
        <v>1013760</v>
      </c>
      <c r="R1354" s="8">
        <f>(Таблица2[[#This Row],[Кредитный рейтинг]]-MIN(F:F))/(MAX(F:F)-MIN(F:F))</f>
        <v>0.84242424242424241</v>
      </c>
      <c r="S1354">
        <f>(Таблица2[[#This Row],[Срок кредитной истории (лет)]]-MIN(L:L))/(MAX(L:L)-MIN(L:L))</f>
        <v>0.25219298245614036</v>
      </c>
      <c r="T1354" s="8">
        <f>(Таблица2[[#This Row],[Срок с последнего нарушения кредитного договора (мес.)]]-MIN(M:M))/(MAX(M:M)-MIN(M:M))</f>
        <v>0</v>
      </c>
      <c r="U1354">
        <f>(Таблица2[[#This Row],[Количество кредитных карт]]-MIN(N:N))/(MAX(N:N)-MIN(N:N))</f>
        <v>0.36585365853658536</v>
      </c>
      <c r="V1354" s="37">
        <f>(Таблица2[[#This Row],[Число нарушений кредитных договоров]]-MIN(O:O))/(MAX(O:O)-MIN(O:O))</f>
        <v>0</v>
      </c>
      <c r="W1354" s="37">
        <f>((Таблица2[[#This Row],[Размер кредита]]-AVERAGE(D:D)))/STDEV(D:D)</f>
        <v>1.0393541800254966</v>
      </c>
      <c r="X1354" s="37">
        <f>((Таблица2[[#This Row],[Годовой доход]]-AVERAGE(G:G)))/STDEV(G:G)</f>
        <v>-0.45771643679812901</v>
      </c>
      <c r="Y1354" s="38">
        <f>(Таблица2[[#This Row],[Годовой доход]]-AVERAGE(G:G))/STDEV(G:G)</f>
        <v>-0.45771643679812901</v>
      </c>
      <c r="Z1354" s="38">
        <f>(Таблица2[[#This Row],[Текущий баланс кредитов]]-AVERAGE(P:P))/STDEV(P:P)</f>
        <v>1.1805715817265158E-2</v>
      </c>
      <c r="AA1354" s="38">
        <f>(Таблица2[[#This Row],[Максимальный выданный кредит]]-AVERAGE(Q:Q))/STDEV(Q:Q)</f>
        <v>7.649075051021019E-2</v>
      </c>
    </row>
    <row r="1355" spans="1:27" x14ac:dyDescent="0.2">
      <c r="A1355" s="7">
        <v>1978</v>
      </c>
      <c r="B1355" s="7" t="s">
        <v>1677</v>
      </c>
      <c r="C1355" s="7" t="s">
        <v>16</v>
      </c>
      <c r="D1355" s="18">
        <v>108570</v>
      </c>
      <c r="E1355" s="7" t="s">
        <v>17</v>
      </c>
      <c r="F1355" s="7">
        <v>742</v>
      </c>
      <c r="G1355" s="19">
        <v>720119</v>
      </c>
      <c r="H1355" s="7" t="s">
        <v>22</v>
      </c>
      <c r="I1355" s="7" t="s">
        <v>32</v>
      </c>
      <c r="J1355" s="7" t="s">
        <v>78</v>
      </c>
      <c r="K1355" s="20">
        <v>6505.03</v>
      </c>
      <c r="L1355">
        <v>38.299999999999997</v>
      </c>
      <c r="M1355" s="7">
        <v>62</v>
      </c>
      <c r="N1355" s="7">
        <v>8</v>
      </c>
      <c r="O1355" s="7">
        <v>0</v>
      </c>
      <c r="P1355" s="7">
        <v>26087</v>
      </c>
      <c r="Q1355" s="7">
        <v>97746</v>
      </c>
      <c r="R1355" s="8">
        <f>(Таблица2[[#This Row],[Кредитный рейтинг]]-MIN(F:F))/(MAX(F:F)-MIN(F:F))</f>
        <v>0.94545454545454544</v>
      </c>
      <c r="S1355">
        <f>(Таблица2[[#This Row],[Срок кредитной истории (лет)]]-MIN(L:L))/(MAX(L:L)-MIN(L:L))</f>
        <v>0.74122807017543846</v>
      </c>
      <c r="T1355" s="8">
        <f>(Таблица2[[#This Row],[Срок с последнего нарушения кредитного договора (мес.)]]-MIN(M:M))/(MAX(M:M)-MIN(M:M))</f>
        <v>0.75609756097560976</v>
      </c>
      <c r="U1355">
        <f>(Таблица2[[#This Row],[Количество кредитных карт]]-MIN(N:N))/(MAX(N:N)-MIN(N:N))</f>
        <v>0.14634146341463414</v>
      </c>
      <c r="V1355" s="37">
        <f>(Таблица2[[#This Row],[Число нарушений кредитных договоров]]-MIN(O:O))/(MAX(O:O)-MIN(O:O))</f>
        <v>0</v>
      </c>
      <c r="W1355" s="37">
        <f>((Таблица2[[#This Row],[Размер кредита]]-AVERAGE(D:D)))/STDEV(D:D)</f>
        <v>-1.0811377725109825</v>
      </c>
      <c r="X1355" s="37">
        <f>((Таблица2[[#This Row],[Годовой доход]]-AVERAGE(G:G)))/STDEV(G:G)</f>
        <v>-0.76737548977271153</v>
      </c>
      <c r="Y1355" s="38">
        <f>(Таблица2[[#This Row],[Годовой доход]]-AVERAGE(G:G))/STDEV(G:G)</f>
        <v>-0.76737548977271153</v>
      </c>
      <c r="Z1355" s="38">
        <f>(Таблица2[[#This Row],[Текущий баланс кредитов]]-AVERAGE(P:P))/STDEV(P:P)</f>
        <v>-0.83755386804952092</v>
      </c>
      <c r="AA1355" s="38">
        <f>(Таблица2[[#This Row],[Максимальный выданный кредит]]-AVERAGE(Q:Q))/STDEV(Q:Q)</f>
        <v>-0.15242527815783311</v>
      </c>
    </row>
    <row r="1356" spans="1:27" x14ac:dyDescent="0.2">
      <c r="A1356" s="8">
        <v>1980</v>
      </c>
      <c r="B1356" s="8" t="s">
        <v>1678</v>
      </c>
      <c r="C1356" s="8" t="s">
        <v>16</v>
      </c>
      <c r="D1356" s="21">
        <v>130064</v>
      </c>
      <c r="E1356" s="8" t="s">
        <v>17</v>
      </c>
      <c r="F1356" s="8">
        <v>736</v>
      </c>
      <c r="G1356" s="22">
        <v>936035</v>
      </c>
      <c r="H1356" s="8" t="s">
        <v>29</v>
      </c>
      <c r="I1356" s="8" t="s">
        <v>32</v>
      </c>
      <c r="J1356" s="8" t="s">
        <v>78</v>
      </c>
      <c r="K1356" s="23">
        <v>8658.2999999999993</v>
      </c>
      <c r="L1356">
        <v>20.100000000000001</v>
      </c>
      <c r="M1356" s="8"/>
      <c r="N1356" s="8">
        <v>9</v>
      </c>
      <c r="O1356" s="8">
        <v>0</v>
      </c>
      <c r="P1356" s="8">
        <v>140106</v>
      </c>
      <c r="Q1356" s="8">
        <v>318714</v>
      </c>
      <c r="R1356" s="8">
        <f>(Таблица2[[#This Row],[Кредитный рейтинг]]-MIN(F:F))/(MAX(F:F)-MIN(F:F))</f>
        <v>0.90909090909090906</v>
      </c>
      <c r="S1356">
        <f>(Таблица2[[#This Row],[Срок кредитной истории (лет)]]-MIN(L:L))/(MAX(L:L)-MIN(L:L))</f>
        <v>0.34210526315789475</v>
      </c>
      <c r="T1356" s="8">
        <f>(Таблица2[[#This Row],[Срок с последнего нарушения кредитного договора (мес.)]]-MIN(M:M))/(MAX(M:M)-MIN(M:M))</f>
        <v>0</v>
      </c>
      <c r="U1356">
        <f>(Таблица2[[#This Row],[Количество кредитных карт]]-MIN(N:N))/(MAX(N:N)-MIN(N:N))</f>
        <v>0.17073170731707318</v>
      </c>
      <c r="V1356" s="37">
        <f>(Таблица2[[#This Row],[Число нарушений кредитных договоров]]-MIN(O:O))/(MAX(O:O)-MIN(O:O))</f>
        <v>0</v>
      </c>
      <c r="W1356" s="37">
        <f>((Таблица2[[#This Row],[Размер кредита]]-AVERAGE(D:D)))/STDEV(D:D)</f>
        <v>-0.96624006092381942</v>
      </c>
      <c r="X1356" s="37">
        <f>((Таблица2[[#This Row],[Годовой доход]]-AVERAGE(G:G)))/STDEV(G:G)</f>
        <v>-0.50562560298283088</v>
      </c>
      <c r="Y1356" s="38">
        <f>(Таблица2[[#This Row],[Годовой доход]]-AVERAGE(G:G))/STDEV(G:G)</f>
        <v>-0.50562560298283088</v>
      </c>
      <c r="Z1356" s="38">
        <f>(Таблица2[[#This Row],[Текущий баланс кредитов]]-AVERAGE(P:P))/STDEV(P:P)</f>
        <v>-0.4497128345093761</v>
      </c>
      <c r="AA1356" s="38">
        <f>(Таблица2[[#This Row],[Максимальный выданный кредит]]-AVERAGE(Q:Q))/STDEV(Q:Q)</f>
        <v>-9.7204378670794483E-2</v>
      </c>
    </row>
    <row r="1357" spans="1:27" x14ac:dyDescent="0.2">
      <c r="A1357" s="7">
        <v>1981</v>
      </c>
      <c r="B1357" s="7" t="s">
        <v>1679</v>
      </c>
      <c r="C1357" s="7" t="s">
        <v>16</v>
      </c>
      <c r="D1357" s="18">
        <v>255156</v>
      </c>
      <c r="E1357" s="7" t="s">
        <v>17</v>
      </c>
      <c r="F1357" s="7">
        <v>737</v>
      </c>
      <c r="G1357" s="19">
        <v>862277</v>
      </c>
      <c r="H1357" s="7" t="s">
        <v>22</v>
      </c>
      <c r="I1357" s="7" t="s">
        <v>32</v>
      </c>
      <c r="J1357" s="7" t="s">
        <v>23</v>
      </c>
      <c r="K1357" s="20">
        <v>8622.77</v>
      </c>
      <c r="L1357">
        <v>6.5</v>
      </c>
      <c r="M1357" s="7">
        <v>73</v>
      </c>
      <c r="N1357" s="7">
        <v>11</v>
      </c>
      <c r="O1357" s="7">
        <v>1</v>
      </c>
      <c r="P1357" s="7">
        <v>297654</v>
      </c>
      <c r="Q1357" s="7">
        <v>618772</v>
      </c>
      <c r="R1357" s="8">
        <f>(Таблица2[[#This Row],[Кредитный рейтинг]]-MIN(F:F))/(MAX(F:F)-MIN(F:F))</f>
        <v>0.91515151515151516</v>
      </c>
      <c r="S1357">
        <f>(Таблица2[[#This Row],[Срок кредитной истории (лет)]]-MIN(L:L))/(MAX(L:L)-MIN(L:L))</f>
        <v>4.3859649122807015E-2</v>
      </c>
      <c r="T1357" s="8">
        <f>(Таблица2[[#This Row],[Срок с последнего нарушения кредитного договора (мес.)]]-MIN(M:M))/(MAX(M:M)-MIN(M:M))</f>
        <v>0.8902439024390244</v>
      </c>
      <c r="U1357">
        <f>(Таблица2[[#This Row],[Количество кредитных карт]]-MIN(N:N))/(MAX(N:N)-MIN(N:N))</f>
        <v>0.21951219512195122</v>
      </c>
      <c r="V1357" s="37">
        <f>(Таблица2[[#This Row],[Число нарушений кредитных договоров]]-MIN(O:O))/(MAX(O:O)-MIN(O:O))</f>
        <v>0.14285714285714285</v>
      </c>
      <c r="W1357" s="37">
        <f>((Таблица2[[#This Row],[Размер кредита]]-AVERAGE(D:D)))/STDEV(D:D)</f>
        <v>-0.2975518438464293</v>
      </c>
      <c r="X1357" s="37">
        <f>((Таблица2[[#This Row],[Годовой доход]]-AVERAGE(G:G)))/STDEV(G:G)</f>
        <v>-0.5950406910256254</v>
      </c>
      <c r="Y1357" s="38">
        <f>(Таблица2[[#This Row],[Годовой доход]]-AVERAGE(G:G))/STDEV(G:G)</f>
        <v>-0.5950406910256254</v>
      </c>
      <c r="Z1357" s="38">
        <f>(Таблица2[[#This Row],[Текущий баланс кредитов]]-AVERAGE(P:P))/STDEV(P:P)</f>
        <v>8.6194156011350595E-2</v>
      </c>
      <c r="AA1357" s="38">
        <f>(Таблица2[[#This Row],[Максимальный выданный кредит]]-AVERAGE(Q:Q))/STDEV(Q:Q)</f>
        <v>-2.2218531587588623E-2</v>
      </c>
    </row>
    <row r="1358" spans="1:27" x14ac:dyDescent="0.2">
      <c r="A1358" s="7">
        <v>1982</v>
      </c>
      <c r="B1358" s="7" t="s">
        <v>1680</v>
      </c>
      <c r="C1358" s="7" t="s">
        <v>16</v>
      </c>
      <c r="D1358" s="18">
        <v>474166</v>
      </c>
      <c r="E1358" s="7" t="s">
        <v>17</v>
      </c>
      <c r="F1358" s="7">
        <v>747</v>
      </c>
      <c r="G1358" s="19">
        <v>2885226</v>
      </c>
      <c r="H1358" s="7" t="s">
        <v>49</v>
      </c>
      <c r="I1358" s="7" t="s">
        <v>32</v>
      </c>
      <c r="J1358" s="7" t="s">
        <v>23</v>
      </c>
      <c r="K1358" s="20">
        <v>35824.69</v>
      </c>
      <c r="L1358">
        <v>20.9</v>
      </c>
      <c r="M1358" s="7"/>
      <c r="N1358" s="7">
        <v>8</v>
      </c>
      <c r="O1358" s="7">
        <v>0</v>
      </c>
      <c r="P1358" s="7">
        <v>753882</v>
      </c>
      <c r="Q1358" s="7">
        <v>1142548</v>
      </c>
      <c r="R1358" s="8">
        <f>(Таблица2[[#This Row],[Кредитный рейтинг]]-MIN(F:F))/(MAX(F:F)-MIN(F:F))</f>
        <v>0.97575757575757571</v>
      </c>
      <c r="S1358">
        <f>(Таблица2[[#This Row],[Срок кредитной истории (лет)]]-MIN(L:L))/(MAX(L:L)-MIN(L:L))</f>
        <v>0.3596491228070175</v>
      </c>
      <c r="T1358" s="8">
        <f>(Таблица2[[#This Row],[Срок с последнего нарушения кредитного договора (мес.)]]-MIN(M:M))/(MAX(M:M)-MIN(M:M))</f>
        <v>0</v>
      </c>
      <c r="U1358">
        <f>(Таблица2[[#This Row],[Количество кредитных карт]]-MIN(N:N))/(MAX(N:N)-MIN(N:N))</f>
        <v>0.14634146341463414</v>
      </c>
      <c r="V1358" s="37">
        <f>(Таблица2[[#This Row],[Число нарушений кредитных договоров]]-MIN(O:O))/(MAX(O:O)-MIN(O:O))</f>
        <v>0</v>
      </c>
      <c r="W1358" s="37">
        <f>((Таблица2[[#This Row],[Размер кредита]]-AVERAGE(D:D)))/STDEV(D:D)</f>
        <v>0.87318174760721445</v>
      </c>
      <c r="X1358" s="37">
        <f>((Таблица2[[#This Row],[Годовой доход]]-AVERAGE(G:G)))/STDEV(G:G)</f>
        <v>1.8573327863067737</v>
      </c>
      <c r="Y1358" s="38">
        <f>(Таблица2[[#This Row],[Годовой доход]]-AVERAGE(G:G))/STDEV(G:G)</f>
        <v>1.8573327863067737</v>
      </c>
      <c r="Z1358" s="38">
        <f>(Таблица2[[#This Row],[Текущий баланс кредитов]]-AVERAGE(P:P))/STDEV(P:P)</f>
        <v>1.6380753253774492</v>
      </c>
      <c r="AA1358" s="38">
        <f>(Таблица2[[#This Row],[Максимальный выданный кредит]]-AVERAGE(Q:Q))/STDEV(Q:Q)</f>
        <v>0.10867545238168809</v>
      </c>
    </row>
    <row r="1359" spans="1:27" x14ac:dyDescent="0.2">
      <c r="A1359" s="7">
        <v>1983</v>
      </c>
      <c r="B1359" s="7" t="s">
        <v>1681</v>
      </c>
      <c r="C1359" s="7" t="s">
        <v>16</v>
      </c>
      <c r="D1359" s="18">
        <v>139414</v>
      </c>
      <c r="E1359" s="7" t="s">
        <v>17</v>
      </c>
      <c r="F1359" s="7">
        <v>726</v>
      </c>
      <c r="G1359" s="19">
        <v>526794</v>
      </c>
      <c r="H1359" s="7" t="s">
        <v>37</v>
      </c>
      <c r="I1359" s="7" t="s">
        <v>19</v>
      </c>
      <c r="J1359" s="7" t="s">
        <v>23</v>
      </c>
      <c r="K1359" s="20">
        <v>7989.69</v>
      </c>
      <c r="L1359">
        <v>12</v>
      </c>
      <c r="M1359" s="7"/>
      <c r="N1359" s="7">
        <v>14</v>
      </c>
      <c r="O1359" s="7">
        <v>0</v>
      </c>
      <c r="P1359" s="7">
        <v>187625</v>
      </c>
      <c r="Q1359" s="7">
        <v>400840</v>
      </c>
      <c r="R1359" s="8">
        <f>(Таблица2[[#This Row],[Кредитный рейтинг]]-MIN(F:F))/(MAX(F:F)-MIN(F:F))</f>
        <v>0.84848484848484851</v>
      </c>
      <c r="S1359">
        <f>(Таблица2[[#This Row],[Срок кредитной истории (лет)]]-MIN(L:L))/(MAX(L:L)-MIN(L:L))</f>
        <v>0.1644736842105263</v>
      </c>
      <c r="T1359" s="8">
        <f>(Таблица2[[#This Row],[Срок с последнего нарушения кредитного договора (мес.)]]-MIN(M:M))/(MAX(M:M)-MIN(M:M))</f>
        <v>0</v>
      </c>
      <c r="U1359">
        <f>(Таблица2[[#This Row],[Количество кредитных карт]]-MIN(N:N))/(MAX(N:N)-MIN(N:N))</f>
        <v>0.29268292682926828</v>
      </c>
      <c r="V1359" s="37">
        <f>(Таблица2[[#This Row],[Число нарушений кредитных договоров]]-MIN(O:O))/(MAX(O:O)-MIN(O:O))</f>
        <v>0</v>
      </c>
      <c r="W1359" s="37">
        <f>((Таблица2[[#This Row],[Размер кредита]]-AVERAGE(D:D)))/STDEV(D:D)</f>
        <v>-0.91625896837054976</v>
      </c>
      <c r="X1359" s="37">
        <f>((Таблица2[[#This Row],[Годовой доход]]-AVERAGE(G:G)))/STDEV(G:G)</f>
        <v>-1.0017388387772026</v>
      </c>
      <c r="Y1359" s="38">
        <f>(Таблица2[[#This Row],[Годовой доход]]-AVERAGE(G:G))/STDEV(G:G)</f>
        <v>-1.0017388387772026</v>
      </c>
      <c r="Z1359" s="38">
        <f>(Таблица2[[#This Row],[Текущий баланс кредитов]]-AVERAGE(P:P))/STDEV(P:P)</f>
        <v>-0.28807470338391328</v>
      </c>
      <c r="AA1359" s="38">
        <f>(Таблица2[[#This Row],[Максимальный выданный кредит]]-AVERAGE(Q:Q))/STDEV(Q:Q)</f>
        <v>-7.6680720986095643E-2</v>
      </c>
    </row>
    <row r="1360" spans="1:27" x14ac:dyDescent="0.2">
      <c r="A1360" s="8">
        <v>1984</v>
      </c>
      <c r="B1360" s="8" t="s">
        <v>1682</v>
      </c>
      <c r="C1360" s="8" t="s">
        <v>16</v>
      </c>
      <c r="D1360" s="21">
        <v>765314</v>
      </c>
      <c r="E1360" s="8" t="s">
        <v>17</v>
      </c>
      <c r="F1360" s="8">
        <v>740</v>
      </c>
      <c r="G1360" s="22">
        <v>4060091</v>
      </c>
      <c r="H1360" s="8" t="s">
        <v>37</v>
      </c>
      <c r="I1360" s="8" t="s">
        <v>19</v>
      </c>
      <c r="J1360" s="8" t="s">
        <v>78</v>
      </c>
      <c r="K1360" s="23">
        <v>22161.22</v>
      </c>
      <c r="L1360">
        <v>19.8</v>
      </c>
      <c r="M1360" s="8"/>
      <c r="N1360" s="8">
        <v>7</v>
      </c>
      <c r="O1360" s="8">
        <v>0</v>
      </c>
      <c r="P1360" s="8">
        <v>587879</v>
      </c>
      <c r="Q1360" s="8">
        <v>1409320</v>
      </c>
      <c r="R1360" s="8">
        <f>(Таблица2[[#This Row],[Кредитный рейтинг]]-MIN(F:F))/(MAX(F:F)-MIN(F:F))</f>
        <v>0.93333333333333335</v>
      </c>
      <c r="S1360">
        <f>(Таблица2[[#This Row],[Срок кредитной истории (лет)]]-MIN(L:L))/(MAX(L:L)-MIN(L:L))</f>
        <v>0.33552631578947367</v>
      </c>
      <c r="T1360" s="8">
        <f>(Таблица2[[#This Row],[Срок с последнего нарушения кредитного договора (мес.)]]-MIN(M:M))/(MAX(M:M)-MIN(M:M))</f>
        <v>0</v>
      </c>
      <c r="U1360">
        <f>(Таблица2[[#This Row],[Количество кредитных карт]]-MIN(N:N))/(MAX(N:N)-MIN(N:N))</f>
        <v>0.12195121951219512</v>
      </c>
      <c r="V1360" s="37">
        <f>(Таблица2[[#This Row],[Число нарушений кредитных договоров]]-MIN(O:O))/(MAX(O:O)-MIN(O:O))</f>
        <v>0</v>
      </c>
      <c r="W1360" s="37">
        <f>((Таблица2[[#This Row],[Размер кредита]]-AVERAGE(D:D)))/STDEV(D:D)</f>
        <v>2.4295341684306719</v>
      </c>
      <c r="X1360" s="37">
        <f>((Таблица2[[#This Row],[Годовой доход]]-AVERAGE(G:G)))/STDEV(G:G)</f>
        <v>3.2815939839178498</v>
      </c>
      <c r="Y1360" s="38">
        <f>(Таблица2[[#This Row],[Годовой доход]]-AVERAGE(G:G))/STDEV(G:G)</f>
        <v>3.2815939839178498</v>
      </c>
      <c r="Z1360" s="38">
        <f>(Таблица2[[#This Row],[Текущий баланс кредитов]]-AVERAGE(P:P))/STDEV(P:P)</f>
        <v>1.0734082515497128</v>
      </c>
      <c r="AA1360" s="38">
        <f>(Таблица2[[#This Row],[Максимальный выданный кредит]]-AVERAGE(Q:Q))/STDEV(Q:Q)</f>
        <v>0.17534297798700771</v>
      </c>
    </row>
    <row r="1361" spans="1:27" x14ac:dyDescent="0.2">
      <c r="A1361" s="7">
        <v>1985</v>
      </c>
      <c r="B1361" s="7" t="s">
        <v>1683</v>
      </c>
      <c r="C1361" s="7" t="s">
        <v>16</v>
      </c>
      <c r="D1361" s="18">
        <v>175890</v>
      </c>
      <c r="E1361" s="7" t="s">
        <v>17</v>
      </c>
      <c r="F1361" s="7">
        <v>706</v>
      </c>
      <c r="G1361" s="19">
        <v>856900</v>
      </c>
      <c r="H1361" s="7" t="s">
        <v>53</v>
      </c>
      <c r="I1361" s="7" t="s">
        <v>25</v>
      </c>
      <c r="J1361" s="7" t="s">
        <v>23</v>
      </c>
      <c r="K1361" s="20">
        <v>15638.52</v>
      </c>
      <c r="L1361">
        <v>9.8000000000000007</v>
      </c>
      <c r="M1361" s="7"/>
      <c r="N1361" s="7">
        <v>12</v>
      </c>
      <c r="O1361" s="7">
        <v>0</v>
      </c>
      <c r="P1361" s="7">
        <v>86412</v>
      </c>
      <c r="Q1361" s="7">
        <v>232144</v>
      </c>
      <c r="R1361" s="8">
        <f>(Таблица2[[#This Row],[Кредитный рейтинг]]-MIN(F:F))/(MAX(F:F)-MIN(F:F))</f>
        <v>0.72727272727272729</v>
      </c>
      <c r="S1361">
        <f>(Таблица2[[#This Row],[Срок кредитной истории (лет)]]-MIN(L:L))/(MAX(L:L)-MIN(L:L))</f>
        <v>0.11622807017543861</v>
      </c>
      <c r="T1361" s="8">
        <f>(Таблица2[[#This Row],[Срок с последнего нарушения кредитного договора (мес.)]]-MIN(M:M))/(MAX(M:M)-MIN(M:M))</f>
        <v>0</v>
      </c>
      <c r="U1361">
        <f>(Таблица2[[#This Row],[Количество кредитных карт]]-MIN(N:N))/(MAX(N:N)-MIN(N:N))</f>
        <v>0.24390243902439024</v>
      </c>
      <c r="V1361" s="37">
        <f>(Таблица2[[#This Row],[Число нарушений кредитных договоров]]-MIN(O:O))/(MAX(O:O)-MIN(O:O))</f>
        <v>0</v>
      </c>
      <c r="W1361" s="37">
        <f>((Таблица2[[#This Row],[Размер кредита]]-AVERAGE(D:D)))/STDEV(D:D)</f>
        <v>-0.72127390612744169</v>
      </c>
      <c r="X1361" s="37">
        <f>((Таблица2[[#This Row],[Годовой доход]]-AVERAGE(G:G)))/STDEV(G:G)</f>
        <v>-0.60155910161710158</v>
      </c>
      <c r="Y1361" s="38">
        <f>(Таблица2[[#This Row],[Годовой доход]]-AVERAGE(G:G))/STDEV(G:G)</f>
        <v>-0.60155910161710158</v>
      </c>
      <c r="Z1361" s="38">
        <f>(Таблица2[[#This Row],[Текущий баланс кредитов]]-AVERAGE(P:P))/STDEV(P:P)</f>
        <v>-0.63235552085905933</v>
      </c>
      <c r="AA1361" s="38">
        <f>(Таблица2[[#This Row],[Максимальный выданный кредит]]-AVERAGE(Q:Q))/STDEV(Q:Q)</f>
        <v>-0.11883861199232942</v>
      </c>
    </row>
    <row r="1362" spans="1:27" x14ac:dyDescent="0.2">
      <c r="A1362" s="7">
        <v>1987</v>
      </c>
      <c r="B1362" s="7" t="s">
        <v>1685</v>
      </c>
      <c r="C1362" s="7" t="s">
        <v>34</v>
      </c>
      <c r="D1362" s="18">
        <v>132682</v>
      </c>
      <c r="E1362" s="7" t="s">
        <v>17</v>
      </c>
      <c r="F1362" s="7">
        <v>718</v>
      </c>
      <c r="G1362" s="19">
        <v>630268</v>
      </c>
      <c r="H1362" s="7" t="s">
        <v>55</v>
      </c>
      <c r="I1362" s="7" t="s">
        <v>32</v>
      </c>
      <c r="J1362" s="7" t="s">
        <v>23</v>
      </c>
      <c r="K1362" s="20">
        <v>4432.8900000000003</v>
      </c>
      <c r="L1362">
        <v>10.4</v>
      </c>
      <c r="M1362" s="7">
        <v>53</v>
      </c>
      <c r="N1362" s="7">
        <v>8</v>
      </c>
      <c r="O1362" s="7">
        <v>0</v>
      </c>
      <c r="P1362" s="7">
        <v>47557</v>
      </c>
      <c r="Q1362" s="7">
        <v>136972</v>
      </c>
      <c r="R1362" s="8">
        <f>(Таблица2[[#This Row],[Кредитный рейтинг]]-MIN(F:F))/(MAX(F:F)-MIN(F:F))</f>
        <v>0.8</v>
      </c>
      <c r="S1362">
        <f>(Таблица2[[#This Row],[Срок кредитной истории (лет)]]-MIN(L:L))/(MAX(L:L)-MIN(L:L))</f>
        <v>0.12938596491228072</v>
      </c>
      <c r="T1362" s="8">
        <f>(Таблица2[[#This Row],[Срок с последнего нарушения кредитного договора (мес.)]]-MIN(M:M))/(MAX(M:M)-MIN(M:M))</f>
        <v>0.64634146341463417</v>
      </c>
      <c r="U1362">
        <f>(Таблица2[[#This Row],[Количество кредитных карт]]-MIN(N:N))/(MAX(N:N)-MIN(N:N))</f>
        <v>0.14634146341463414</v>
      </c>
      <c r="V1362" s="37">
        <f>(Таблица2[[#This Row],[Число нарушений кредитных договоров]]-MIN(O:O))/(MAX(O:O)-MIN(O:O))</f>
        <v>0</v>
      </c>
      <c r="W1362" s="37">
        <f>((Таблица2[[#This Row],[Размер кредита]]-AVERAGE(D:D)))/STDEV(D:D)</f>
        <v>-0.95224535500890395</v>
      </c>
      <c r="X1362" s="37">
        <f>((Таблица2[[#This Row],[Годовой доход]]-AVERAGE(G:G)))/STDEV(G:G)</f>
        <v>-0.87629974308398795</v>
      </c>
      <c r="Y1362" s="38">
        <f>(Таблица2[[#This Row],[Годовой доход]]-AVERAGE(G:G))/STDEV(G:G)</f>
        <v>-0.87629974308398795</v>
      </c>
      <c r="Z1362" s="38">
        <f>(Таблица2[[#This Row],[Текущий баланс кредитов]]-AVERAGE(P:P))/STDEV(P:P)</f>
        <v>-0.76452264526992353</v>
      </c>
      <c r="AA1362" s="38">
        <f>(Таблица2[[#This Row],[Максимальный выданный кредит]]-AVERAGE(Q:Q))/STDEV(Q:Q)</f>
        <v>-0.1426225238980372</v>
      </c>
    </row>
    <row r="1363" spans="1:27" x14ac:dyDescent="0.2">
      <c r="A1363" s="7">
        <v>1988</v>
      </c>
      <c r="B1363" s="7" t="s">
        <v>1686</v>
      </c>
      <c r="C1363" s="7" t="s">
        <v>16</v>
      </c>
      <c r="D1363" s="18">
        <v>108702</v>
      </c>
      <c r="E1363" s="7" t="s">
        <v>17</v>
      </c>
      <c r="F1363" s="7">
        <v>747</v>
      </c>
      <c r="G1363" s="19">
        <v>600761</v>
      </c>
      <c r="H1363" s="7" t="s">
        <v>31</v>
      </c>
      <c r="I1363" s="7" t="s">
        <v>32</v>
      </c>
      <c r="J1363" s="7" t="s">
        <v>23</v>
      </c>
      <c r="K1363" s="20">
        <v>8711.1200000000008</v>
      </c>
      <c r="L1363">
        <v>16.8</v>
      </c>
      <c r="M1363" s="7"/>
      <c r="N1363" s="7">
        <v>5</v>
      </c>
      <c r="O1363" s="7">
        <v>0</v>
      </c>
      <c r="P1363" s="7">
        <v>94620</v>
      </c>
      <c r="Q1363" s="7">
        <v>258412</v>
      </c>
      <c r="R1363" s="8">
        <f>(Таблица2[[#This Row],[Кредитный рейтинг]]-MIN(F:F))/(MAX(F:F)-MIN(F:F))</f>
        <v>0.97575757575757571</v>
      </c>
      <c r="S1363">
        <f>(Таблица2[[#This Row],[Срок кредитной истории (лет)]]-MIN(L:L))/(MAX(L:L)-MIN(L:L))</f>
        <v>0.26973684210526316</v>
      </c>
      <c r="T1363" s="8">
        <f>(Таблица2[[#This Row],[Срок с последнего нарушения кредитного договора (мес.)]]-MIN(M:M))/(MAX(M:M)-MIN(M:M))</f>
        <v>0</v>
      </c>
      <c r="U1363">
        <f>(Таблица2[[#This Row],[Количество кредитных карт]]-MIN(N:N))/(MAX(N:N)-MIN(N:N))</f>
        <v>7.3170731707317069E-2</v>
      </c>
      <c r="V1363" s="37">
        <f>(Таблица2[[#This Row],[Число нарушений кредитных договоров]]-MIN(O:O))/(MAX(O:O)-MIN(O:O))</f>
        <v>0</v>
      </c>
      <c r="W1363" s="37">
        <f>((Таблица2[[#This Row],[Размер кредита]]-AVERAGE(D:D)))/STDEV(D:D)</f>
        <v>-1.0804321570867013</v>
      </c>
      <c r="X1363" s="37">
        <f>((Таблица2[[#This Row],[Годовой доход]]-AVERAGE(G:G)))/STDEV(G:G)</f>
        <v>-0.91207038495170045</v>
      </c>
      <c r="Y1363" s="38">
        <f>(Таблица2[[#This Row],[Годовой доход]]-AVERAGE(G:G))/STDEV(G:G)</f>
        <v>-0.91207038495170045</v>
      </c>
      <c r="Z1363" s="38">
        <f>(Таблица2[[#This Row],[Текущий баланс кредитов]]-AVERAGE(P:P))/STDEV(P:P)</f>
        <v>-0.60443561976101856</v>
      </c>
      <c r="AA1363" s="38">
        <f>(Таблица2[[#This Row],[Максимальный выданный кредит]]-AVERAGE(Q:Q))/STDEV(Q:Q)</f>
        <v>-0.11227412035677346</v>
      </c>
    </row>
    <row r="1364" spans="1:27" x14ac:dyDescent="0.2">
      <c r="A1364" s="7">
        <v>1989</v>
      </c>
      <c r="B1364" s="7" t="s">
        <v>1687</v>
      </c>
      <c r="C1364" s="7" t="s">
        <v>16</v>
      </c>
      <c r="D1364" s="18">
        <v>218944</v>
      </c>
      <c r="E1364" s="7" t="s">
        <v>17</v>
      </c>
      <c r="F1364" s="7">
        <v>727</v>
      </c>
      <c r="G1364" s="19">
        <v>718542</v>
      </c>
      <c r="H1364" s="7" t="s">
        <v>22</v>
      </c>
      <c r="I1364" s="7" t="s">
        <v>32</v>
      </c>
      <c r="J1364" s="7" t="s">
        <v>126</v>
      </c>
      <c r="K1364" s="20">
        <v>11616.22</v>
      </c>
      <c r="L1364">
        <v>6.8</v>
      </c>
      <c r="M1364" s="7">
        <v>33</v>
      </c>
      <c r="N1364" s="7">
        <v>12</v>
      </c>
      <c r="O1364" s="7">
        <v>0</v>
      </c>
      <c r="P1364" s="7">
        <v>10564</v>
      </c>
      <c r="Q1364" s="7">
        <v>532114</v>
      </c>
      <c r="R1364" s="8">
        <f>(Таблица2[[#This Row],[Кредитный рейтинг]]-MIN(F:F))/(MAX(F:F)-MIN(F:F))</f>
        <v>0.8545454545454545</v>
      </c>
      <c r="S1364">
        <f>(Таблица2[[#This Row],[Срок кредитной истории (лет)]]-MIN(L:L))/(MAX(L:L)-MIN(L:L))</f>
        <v>5.0438596491228067E-2</v>
      </c>
      <c r="T1364" s="8">
        <f>(Таблица2[[#This Row],[Срок с последнего нарушения кредитного договора (мес.)]]-MIN(M:M))/(MAX(M:M)-MIN(M:M))</f>
        <v>0.40243902439024393</v>
      </c>
      <c r="U1364">
        <f>(Таблица2[[#This Row],[Количество кредитных карт]]-MIN(N:N))/(MAX(N:N)-MIN(N:N))</f>
        <v>0.24390243902439024</v>
      </c>
      <c r="V1364" s="37">
        <f>(Таблица2[[#This Row],[Число нарушений кредитных договоров]]-MIN(O:O))/(MAX(O:O)-MIN(O:O))</f>
        <v>0</v>
      </c>
      <c r="W1364" s="37">
        <f>((Таблица2[[#This Row],[Размер кредита]]-AVERAGE(D:D)))/STDEV(D:D)</f>
        <v>-0.4911256752409745</v>
      </c>
      <c r="X1364" s="37">
        <f>((Таблица2[[#This Row],[Годовой доход]]-AVERAGE(G:G)))/STDEV(G:G)</f>
        <v>-0.76928724976950491</v>
      </c>
      <c r="Y1364" s="38">
        <f>(Таблица2[[#This Row],[Годовой доход]]-AVERAGE(G:G))/STDEV(G:G)</f>
        <v>-0.76928724976950491</v>
      </c>
      <c r="Z1364" s="38">
        <f>(Таблица2[[#This Row],[Текущий баланс кредитов]]-AVERAGE(P:P))/STDEV(P:P)</f>
        <v>-0.89035608841317671</v>
      </c>
      <c r="AA1364" s="38">
        <f>(Таблица2[[#This Row],[Максимальный выданный кредит]]-AVERAGE(Q:Q))/STDEV(Q:Q)</f>
        <v>-4.3874756505892593E-2</v>
      </c>
    </row>
    <row r="1365" spans="1:27" x14ac:dyDescent="0.2">
      <c r="A1365" s="7">
        <v>1991</v>
      </c>
      <c r="B1365" s="7" t="s">
        <v>1688</v>
      </c>
      <c r="C1365" s="7" t="s">
        <v>16</v>
      </c>
      <c r="D1365" s="18">
        <v>132660</v>
      </c>
      <c r="E1365" s="7" t="s">
        <v>17</v>
      </c>
      <c r="F1365" s="7">
        <v>720</v>
      </c>
      <c r="G1365" s="19">
        <v>553755</v>
      </c>
      <c r="H1365" s="7" t="s">
        <v>42</v>
      </c>
      <c r="I1365" s="7" t="s">
        <v>19</v>
      </c>
      <c r="J1365" s="7" t="s">
        <v>23</v>
      </c>
      <c r="K1365" s="20">
        <v>4203.9399999999996</v>
      </c>
      <c r="L1365">
        <v>13.1</v>
      </c>
      <c r="M1365" s="7"/>
      <c r="N1365" s="7">
        <v>5</v>
      </c>
      <c r="O1365" s="7">
        <v>0</v>
      </c>
      <c r="P1365" s="7">
        <v>171456</v>
      </c>
      <c r="Q1365" s="7">
        <v>287298</v>
      </c>
      <c r="R1365" s="8">
        <f>(Таблица2[[#This Row],[Кредитный рейтинг]]-MIN(F:F))/(MAX(F:F)-MIN(F:F))</f>
        <v>0.81212121212121213</v>
      </c>
      <c r="S1365">
        <f>(Таблица2[[#This Row],[Срок кредитной истории (лет)]]-MIN(L:L))/(MAX(L:L)-MIN(L:L))</f>
        <v>0.18859649122807015</v>
      </c>
      <c r="T1365" s="8">
        <f>(Таблица2[[#This Row],[Срок с последнего нарушения кредитного договора (мес.)]]-MIN(M:M))/(MAX(M:M)-MIN(M:M))</f>
        <v>0</v>
      </c>
      <c r="U1365">
        <f>(Таблица2[[#This Row],[Количество кредитных карт]]-MIN(N:N))/(MAX(N:N)-MIN(N:N))</f>
        <v>7.3170731707317069E-2</v>
      </c>
      <c r="V1365" s="37">
        <f>(Таблица2[[#This Row],[Число нарушений кредитных договоров]]-MIN(O:O))/(MAX(O:O)-MIN(O:O))</f>
        <v>0</v>
      </c>
      <c r="W1365" s="37">
        <f>((Таблица2[[#This Row],[Размер кредита]]-AVERAGE(D:D)))/STDEV(D:D)</f>
        <v>-0.95236295757961753</v>
      </c>
      <c r="X1365" s="37">
        <f>((Таблица2[[#This Row],[Годовой доход]]-AVERAGE(G:G)))/STDEV(G:G)</f>
        <v>-0.96905465280792757</v>
      </c>
      <c r="Y1365" s="38">
        <f>(Таблица2[[#This Row],[Годовой доход]]-AVERAGE(G:G))/STDEV(G:G)</f>
        <v>-0.96905465280792757</v>
      </c>
      <c r="Z1365" s="38">
        <f>(Таблица2[[#This Row],[Текущий баланс кредитов]]-AVERAGE(P:P))/STDEV(P:P)</f>
        <v>-0.343074323371026</v>
      </c>
      <c r="AA1365" s="38">
        <f>(Таблица2[[#This Row],[Максимальный выданный кредит]]-AVERAGE(Q:Q))/STDEV(Q:Q)</f>
        <v>-0.1050553787173388</v>
      </c>
    </row>
    <row r="1366" spans="1:27" x14ac:dyDescent="0.2">
      <c r="A1366" s="8">
        <v>1993</v>
      </c>
      <c r="B1366" s="8" t="s">
        <v>1690</v>
      </c>
      <c r="C1366" s="8" t="s">
        <v>16</v>
      </c>
      <c r="D1366" s="21">
        <v>431420</v>
      </c>
      <c r="E1366" s="8" t="s">
        <v>17</v>
      </c>
      <c r="F1366" s="8">
        <v>749</v>
      </c>
      <c r="G1366" s="22">
        <v>1490360</v>
      </c>
      <c r="H1366" s="8" t="s">
        <v>31</v>
      </c>
      <c r="I1366" s="8" t="s">
        <v>19</v>
      </c>
      <c r="J1366" s="8" t="s">
        <v>20</v>
      </c>
      <c r="K1366" s="23">
        <v>2744.74</v>
      </c>
      <c r="L1366">
        <v>16</v>
      </c>
      <c r="M1366" s="8"/>
      <c r="N1366" s="8">
        <v>10</v>
      </c>
      <c r="O1366" s="8">
        <v>0</v>
      </c>
      <c r="P1366" s="8">
        <v>784871</v>
      </c>
      <c r="Q1366" s="8">
        <v>11957990</v>
      </c>
      <c r="R1366" s="8">
        <f>(Таблица2[[#This Row],[Кредитный рейтинг]]-MIN(F:F))/(MAX(F:F)-MIN(F:F))</f>
        <v>0.98787878787878791</v>
      </c>
      <c r="S1366">
        <f>(Таблица2[[#This Row],[Срок кредитной истории (лет)]]-MIN(L:L))/(MAX(L:L)-MIN(L:L))</f>
        <v>0.25219298245614036</v>
      </c>
      <c r="T1366" s="8">
        <f>(Таблица2[[#This Row],[Срок с последнего нарушения кредитного договора (мес.)]]-MIN(M:M))/(MAX(M:M)-MIN(M:M))</f>
        <v>0</v>
      </c>
      <c r="U1366">
        <f>(Таблица2[[#This Row],[Количество кредитных карт]]-MIN(N:N))/(MAX(N:N)-MIN(N:N))</f>
        <v>0.1951219512195122</v>
      </c>
      <c r="V1366" s="37">
        <f>(Таблица2[[#This Row],[Число нарушений кредитных договоров]]-MIN(O:O))/(MAX(O:O)-MIN(O:O))</f>
        <v>0</v>
      </c>
      <c r="W1366" s="37">
        <f>((Таблица2[[#This Row],[Размер кредита]]-AVERAGE(D:D)))/STDEV(D:D)</f>
        <v>0.6446799527107373</v>
      </c>
      <c r="X1366" s="37">
        <f>((Таблица2[[#This Row],[Годовой доход]]-AVERAGE(G:G)))/STDEV(G:G)</f>
        <v>0.16636955251653276</v>
      </c>
      <c r="Y1366" s="38">
        <f>(Таблица2[[#This Row],[Годовой доход]]-AVERAGE(G:G))/STDEV(G:G)</f>
        <v>0.16636955251653276</v>
      </c>
      <c r="Z1366" s="38">
        <f>(Таблица2[[#This Row],[Текущий баланс кредитов]]-AVERAGE(P:P))/STDEV(P:P)</f>
        <v>1.7434858779026909</v>
      </c>
      <c r="AA1366" s="38">
        <f>(Таблица2[[#This Row],[Максимальный выданный кредит]]-AVERAGE(Q:Q))/STDEV(Q:Q)</f>
        <v>2.8115031721867996</v>
      </c>
    </row>
    <row r="1367" spans="1:27" x14ac:dyDescent="0.2">
      <c r="A1367" s="8">
        <v>1994</v>
      </c>
      <c r="B1367" s="8" t="s">
        <v>1691</v>
      </c>
      <c r="C1367" s="8" t="s">
        <v>16</v>
      </c>
      <c r="D1367" s="21">
        <v>54098</v>
      </c>
      <c r="E1367" s="8" t="s">
        <v>17</v>
      </c>
      <c r="F1367" s="8">
        <v>739</v>
      </c>
      <c r="G1367" s="22">
        <v>411027</v>
      </c>
      <c r="H1367" s="8" t="s">
        <v>37</v>
      </c>
      <c r="I1367" s="8" t="s">
        <v>32</v>
      </c>
      <c r="J1367" s="8" t="s">
        <v>23</v>
      </c>
      <c r="K1367" s="23">
        <v>5857.13</v>
      </c>
      <c r="L1367">
        <v>8.6</v>
      </c>
      <c r="M1367" s="8">
        <v>19</v>
      </c>
      <c r="N1367" s="8">
        <v>12</v>
      </c>
      <c r="O1367" s="8">
        <v>0</v>
      </c>
      <c r="P1367" s="8">
        <v>184015</v>
      </c>
      <c r="Q1367" s="8">
        <v>479864</v>
      </c>
      <c r="R1367" s="8">
        <f>(Таблица2[[#This Row],[Кредитный рейтинг]]-MIN(F:F))/(MAX(F:F)-MIN(F:F))</f>
        <v>0.92727272727272725</v>
      </c>
      <c r="S1367">
        <f>(Таблица2[[#This Row],[Срок кредитной истории (лет)]]-MIN(L:L))/(MAX(L:L)-MIN(L:L))</f>
        <v>8.9912280701754374E-2</v>
      </c>
      <c r="T1367" s="8">
        <f>(Таблица2[[#This Row],[Срок с последнего нарушения кредитного договора (мес.)]]-MIN(M:M))/(MAX(M:M)-MIN(M:M))</f>
        <v>0.23170731707317074</v>
      </c>
      <c r="U1367">
        <f>(Таблица2[[#This Row],[Количество кредитных карт]]-MIN(N:N))/(MAX(N:N)-MIN(N:N))</f>
        <v>0.24390243902439024</v>
      </c>
      <c r="V1367" s="37">
        <f>(Таблица2[[#This Row],[Число нарушений кредитных договоров]]-MIN(O:O))/(MAX(O:O)-MIN(O:O))</f>
        <v>0</v>
      </c>
      <c r="W1367" s="37">
        <f>((Таблица2[[#This Row],[Размер кредита]]-AVERAGE(D:D)))/STDEV(D:D)</f>
        <v>-1.3723217375977954</v>
      </c>
      <c r="X1367" s="37">
        <f>((Таблица2[[#This Row],[Годовой доход]]-AVERAGE(G:G)))/STDEV(G:G)</f>
        <v>-1.1420804491442162</v>
      </c>
      <c r="Y1367" s="38">
        <f>(Таблица2[[#This Row],[Годовой доход]]-AVERAGE(G:G))/STDEV(G:G)</f>
        <v>-1.1420804491442162</v>
      </c>
      <c r="Z1367" s="38">
        <f>(Таблица2[[#This Row],[Текущий баланс кредитов]]-AVERAGE(P:P))/STDEV(P:P)</f>
        <v>-0.30035428951499604</v>
      </c>
      <c r="AA1367" s="38">
        <f>(Таблица2[[#This Row],[Максимальный выданный кредит]]-AVERAGE(Q:Q))/STDEV(Q:Q)</f>
        <v>-5.6932267087505171E-2</v>
      </c>
    </row>
    <row r="1368" spans="1:27" x14ac:dyDescent="0.2">
      <c r="A1368" s="8">
        <v>1995</v>
      </c>
      <c r="B1368" s="8" t="s">
        <v>1692</v>
      </c>
      <c r="C1368" s="8" t="s">
        <v>16</v>
      </c>
      <c r="D1368" s="21">
        <v>49038</v>
      </c>
      <c r="E1368" s="8" t="s">
        <v>17</v>
      </c>
      <c r="F1368" s="8">
        <v>716</v>
      </c>
      <c r="G1368" s="22">
        <v>577467</v>
      </c>
      <c r="H1368" s="8" t="s">
        <v>42</v>
      </c>
      <c r="I1368" s="8" t="s">
        <v>32</v>
      </c>
      <c r="J1368" s="8" t="s">
        <v>23</v>
      </c>
      <c r="K1368" s="23">
        <v>7795.89</v>
      </c>
      <c r="L1368">
        <v>26</v>
      </c>
      <c r="M1368" s="8"/>
      <c r="N1368" s="8">
        <v>7</v>
      </c>
      <c r="O1368" s="8">
        <v>0</v>
      </c>
      <c r="P1368" s="8">
        <v>47652</v>
      </c>
      <c r="Q1368" s="8">
        <v>77066</v>
      </c>
      <c r="R1368" s="8">
        <f>(Таблица2[[#This Row],[Кредитный рейтинг]]-MIN(F:F))/(MAX(F:F)-MIN(F:F))</f>
        <v>0.78787878787878785</v>
      </c>
      <c r="S1368">
        <f>(Таблица2[[#This Row],[Срок кредитной истории (лет)]]-MIN(L:L))/(MAX(L:L)-MIN(L:L))</f>
        <v>0.47149122807017541</v>
      </c>
      <c r="T1368" s="8">
        <f>(Таблица2[[#This Row],[Срок с последнего нарушения кредитного договора (мес.)]]-MIN(M:M))/(MAX(M:M)-MIN(M:M))</f>
        <v>0</v>
      </c>
      <c r="U1368">
        <f>(Таблица2[[#This Row],[Количество кредитных карт]]-MIN(N:N))/(MAX(N:N)-MIN(N:N))</f>
        <v>0.12195121951219512</v>
      </c>
      <c r="V1368" s="37">
        <f>(Таблица2[[#This Row],[Число нарушений кредитных договоров]]-MIN(O:O))/(MAX(O:O)-MIN(O:O))</f>
        <v>0</v>
      </c>
      <c r="W1368" s="37">
        <f>((Таблица2[[#This Row],[Размер кредита]]-AVERAGE(D:D)))/STDEV(D:D)</f>
        <v>-1.3993703288619177</v>
      </c>
      <c r="X1368" s="37">
        <f>((Таблица2[[#This Row],[Годовой доход]]-AVERAGE(G:G)))/STDEV(G:G)</f>
        <v>-0.9403091530971065</v>
      </c>
      <c r="Y1368" s="38">
        <f>(Таблица2[[#This Row],[Годовой доход]]-AVERAGE(G:G))/STDEV(G:G)</f>
        <v>-0.9403091530971065</v>
      </c>
      <c r="Z1368" s="38">
        <f>(Таблица2[[#This Row],[Текущий баланс кредитов]]-AVERAGE(P:P))/STDEV(P:P)</f>
        <v>-0.76419949826647404</v>
      </c>
      <c r="AA1368" s="38">
        <f>(Таблица2[[#This Row],[Максимальный выданный кредит]]-AVERAGE(Q:Q))/STDEV(Q:Q)</f>
        <v>-0.15759330339855554</v>
      </c>
    </row>
    <row r="1369" spans="1:27" x14ac:dyDescent="0.2">
      <c r="A1369" s="7">
        <v>1998</v>
      </c>
      <c r="B1369" s="7" t="s">
        <v>1694</v>
      </c>
      <c r="C1369" s="7" t="s">
        <v>16</v>
      </c>
      <c r="D1369" s="18">
        <v>178860</v>
      </c>
      <c r="E1369" s="7" t="s">
        <v>17</v>
      </c>
      <c r="F1369" s="7">
        <v>681</v>
      </c>
      <c r="G1369" s="19">
        <v>714457</v>
      </c>
      <c r="H1369" s="7" t="s">
        <v>22</v>
      </c>
      <c r="I1369" s="7" t="s">
        <v>19</v>
      </c>
      <c r="J1369" s="7" t="s">
        <v>20</v>
      </c>
      <c r="K1369" s="20">
        <v>11371.88</v>
      </c>
      <c r="L1369">
        <v>14.2</v>
      </c>
      <c r="M1369" s="7">
        <v>49</v>
      </c>
      <c r="N1369" s="7">
        <v>8</v>
      </c>
      <c r="O1369" s="7">
        <v>2</v>
      </c>
      <c r="P1369" s="7">
        <v>57570</v>
      </c>
      <c r="Q1369" s="7">
        <v>270952</v>
      </c>
      <c r="R1369" s="8">
        <f>(Таблица2[[#This Row],[Кредитный рейтинг]]-MIN(F:F))/(MAX(F:F)-MIN(F:F))</f>
        <v>0.5757575757575758</v>
      </c>
      <c r="S1369">
        <f>(Таблица2[[#This Row],[Срок кредитной истории (лет)]]-MIN(L:L))/(MAX(L:L)-MIN(L:L))</f>
        <v>0.212719298245614</v>
      </c>
      <c r="T1369" s="8">
        <f>(Таблица2[[#This Row],[Срок с последнего нарушения кредитного договора (мес.)]]-MIN(M:M))/(MAX(M:M)-MIN(M:M))</f>
        <v>0.59756097560975607</v>
      </c>
      <c r="U1369">
        <f>(Таблица2[[#This Row],[Количество кредитных карт]]-MIN(N:N))/(MAX(N:N)-MIN(N:N))</f>
        <v>0.14634146341463414</v>
      </c>
      <c r="V1369" s="37">
        <f>(Таблица2[[#This Row],[Число нарушений кредитных договоров]]-MIN(O:O))/(MAX(O:O)-MIN(O:O))</f>
        <v>0.2857142857142857</v>
      </c>
      <c r="W1369" s="37">
        <f>((Таблица2[[#This Row],[Размер кредита]]-AVERAGE(D:D)))/STDEV(D:D)</f>
        <v>-0.70539755908110902</v>
      </c>
      <c r="X1369" s="37">
        <f>((Таблица2[[#This Row],[Годовой доход]]-AVERAGE(G:G)))/STDEV(G:G)</f>
        <v>-0.77423939915878903</v>
      </c>
      <c r="Y1369" s="38">
        <f>(Таблица2[[#This Row],[Годовой доход]]-AVERAGE(G:G))/STDEV(G:G)</f>
        <v>-0.77423939915878903</v>
      </c>
      <c r="Z1369" s="38">
        <f>(Таблица2[[#This Row],[Текущий баланс кредитов]]-AVERAGE(P:P))/STDEV(P:P)</f>
        <v>-0.73046295110634141</v>
      </c>
      <c r="AA1369" s="38">
        <f>(Таблица2[[#This Row],[Максимальный выданный кредит]]-AVERAGE(Q:Q))/STDEV(Q:Q)</f>
        <v>-0.10914031781718644</v>
      </c>
    </row>
    <row r="1370" spans="1:27" x14ac:dyDescent="0.2">
      <c r="A1370" s="8">
        <v>1999</v>
      </c>
      <c r="B1370" s="8" t="s">
        <v>1695</v>
      </c>
      <c r="C1370" s="8" t="s">
        <v>16</v>
      </c>
      <c r="D1370" s="21">
        <v>573936</v>
      </c>
      <c r="E1370" s="8" t="s">
        <v>28</v>
      </c>
      <c r="F1370" s="8">
        <v>723</v>
      </c>
      <c r="G1370" s="22">
        <v>2001783</v>
      </c>
      <c r="H1370" s="8" t="s">
        <v>37</v>
      </c>
      <c r="I1370" s="8" t="s">
        <v>32</v>
      </c>
      <c r="J1370" s="8" t="s">
        <v>23</v>
      </c>
      <c r="K1370" s="23">
        <v>39868.839999999997</v>
      </c>
      <c r="L1370">
        <v>21.6</v>
      </c>
      <c r="M1370" s="8"/>
      <c r="N1370" s="8">
        <v>14</v>
      </c>
      <c r="O1370" s="8">
        <v>0</v>
      </c>
      <c r="P1370" s="8">
        <v>305653</v>
      </c>
      <c r="Q1370" s="8">
        <v>941226</v>
      </c>
      <c r="R1370" s="8">
        <f>(Таблица2[[#This Row],[Кредитный рейтинг]]-MIN(F:F))/(MAX(F:F)-MIN(F:F))</f>
        <v>0.83030303030303032</v>
      </c>
      <c r="S1370">
        <f>(Таблица2[[#This Row],[Срок кредитной истории (лет)]]-MIN(L:L))/(MAX(L:L)-MIN(L:L))</f>
        <v>0.375</v>
      </c>
      <c r="T1370" s="8">
        <f>(Таблица2[[#This Row],[Срок с последнего нарушения кредитного договора (мес.)]]-MIN(M:M))/(MAX(M:M)-MIN(M:M))</f>
        <v>0</v>
      </c>
      <c r="U1370">
        <f>(Таблица2[[#This Row],[Количество кредитных карт]]-MIN(N:N))/(MAX(N:N)-MIN(N:N))</f>
        <v>0.29268292682926828</v>
      </c>
      <c r="V1370" s="37">
        <f>(Таблица2[[#This Row],[Число нарушений кредитных договоров]]-MIN(O:O))/(MAX(O:O)-MIN(O:O))</f>
        <v>0</v>
      </c>
      <c r="W1370" s="37">
        <f>((Таблица2[[#This Row],[Размер кредита]]-AVERAGE(D:D)))/STDEV(D:D)</f>
        <v>1.4065094057932792</v>
      </c>
      <c r="X1370" s="37">
        <f>((Таблица2[[#This Row],[Годовой доход]]-AVERAGE(G:G)))/STDEV(G:G)</f>
        <v>0.78635562280192683</v>
      </c>
      <c r="Y1370" s="38">
        <f>(Таблица2[[#This Row],[Годовой доход]]-AVERAGE(G:G))/STDEV(G:G)</f>
        <v>0.78635562280192683</v>
      </c>
      <c r="Z1370" s="38">
        <f>(Таблица2[[#This Row],[Текущий баланс кредитов]]-AVERAGE(P:P))/STDEV(P:P)</f>
        <v>0.11340313370180234</v>
      </c>
      <c r="AA1370" s="38">
        <f>(Таблица2[[#This Row],[Максимальный выданный кредит]]-AVERAGE(Q:Q))/STDEV(Q:Q)</f>
        <v>5.8364176873335803E-2</v>
      </c>
    </row>
    <row r="1371" spans="1:27" x14ac:dyDescent="0.2">
      <c r="A1371" s="30">
        <v>2000</v>
      </c>
      <c r="B1371" s="30" t="s">
        <v>1696</v>
      </c>
      <c r="C1371" s="30" t="s">
        <v>16</v>
      </c>
      <c r="D1371" s="31">
        <v>405284</v>
      </c>
      <c r="E1371" s="30" t="s">
        <v>28</v>
      </c>
      <c r="F1371" s="30">
        <v>724</v>
      </c>
      <c r="G1371" s="32">
        <v>849110</v>
      </c>
      <c r="H1371" s="30" t="s">
        <v>74</v>
      </c>
      <c r="I1371" s="30" t="s">
        <v>19</v>
      </c>
      <c r="J1371" s="30" t="s">
        <v>23</v>
      </c>
      <c r="K1371" s="33">
        <v>14364</v>
      </c>
      <c r="L1371">
        <v>15.2</v>
      </c>
      <c r="M1371" s="30">
        <v>73</v>
      </c>
      <c r="N1371" s="30">
        <v>15</v>
      </c>
      <c r="O1371" s="30">
        <v>0</v>
      </c>
      <c r="P1371" s="30">
        <v>151411</v>
      </c>
      <c r="Q1371" s="30">
        <v>277376</v>
      </c>
      <c r="R1371" s="30">
        <f>(Таблица2[[#This Row],[Кредитный рейтинг]]-MIN(F:F))/(MAX(F:F)-MIN(F:F))</f>
        <v>0.83636363636363631</v>
      </c>
      <c r="S1371">
        <f>(Таблица2[[#This Row],[Срок кредитной истории (лет)]]-MIN(L:L))/(MAX(L:L)-MIN(L:L))</f>
        <v>0.23464912280701752</v>
      </c>
      <c r="T1371" s="30">
        <f>(Таблица2[[#This Row],[Срок с последнего нарушения кредитного договора (мес.)]]-MIN(M:M))/(MAX(M:M)-MIN(M:M))</f>
        <v>0.8902439024390244</v>
      </c>
      <c r="U1371">
        <f>(Таблица2[[#This Row],[Количество кредитных карт]]-MIN(N:N))/(MAX(N:N)-MIN(N:N))</f>
        <v>0.31707317073170732</v>
      </c>
      <c r="V1371" s="37">
        <f>(Таблица2[[#This Row],[Число нарушений кредитных договоров]]-MIN(O:O))/(MAX(O:O)-MIN(O:O))</f>
        <v>0</v>
      </c>
      <c r="W1371" s="37">
        <f>((Таблица2[[#This Row],[Размер кредита]]-AVERAGE(D:D)))/STDEV(D:D)</f>
        <v>0.50496809870300963</v>
      </c>
      <c r="X1371" s="37">
        <f>((Таблица2[[#This Row],[Годовой доход]]-AVERAGE(G:G)))/STDEV(G:G)</f>
        <v>-0.61100273533620153</v>
      </c>
      <c r="Y1371" s="38">
        <f>(Таблица2[[#This Row],[Годовой доход]]-AVERAGE(G:G))/STDEV(G:G)</f>
        <v>-0.61100273533620153</v>
      </c>
      <c r="Z1371" s="38">
        <f>(Таблица2[[#This Row],[Текущий баланс кредитов]]-AVERAGE(P:P))/STDEV(P:P)</f>
        <v>-0.41125834109888015</v>
      </c>
      <c r="AA1371" s="38">
        <f>(Таблица2[[#This Row],[Максимальный выданный кредит]]-AVERAGE(Q:Q))/STDEV(Q:Q)</f>
        <v>-0.10753493125304713</v>
      </c>
    </row>
    <row r="1373" spans="1:27" x14ac:dyDescent="0.2">
      <c r="F1373" t="s">
        <v>1734</v>
      </c>
      <c r="G1373">
        <f>AVERAGEIF(C1:C1371,"погашен",F1:F1371)</f>
        <v>716.60038797284187</v>
      </c>
    </row>
    <row r="1374" spans="1:27" x14ac:dyDescent="0.2">
      <c r="F1374" t="s">
        <v>1735</v>
      </c>
      <c r="G1374">
        <f>AVERAGEIF(C1:C1371,"не погашен",F1:F1371)</f>
        <v>711.84955752212386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585C-77FF-9E42-A6A4-F45F5422050F}">
  <dimension ref="A1:B39"/>
  <sheetViews>
    <sheetView tabSelected="1" workbookViewId="0">
      <selection activeCell="H21" sqref="H21"/>
    </sheetView>
  </sheetViews>
  <sheetFormatPr baseColWidth="10" defaultRowHeight="16" x14ac:dyDescent="0.2"/>
  <cols>
    <col min="1" max="1" width="17.1640625" bestFit="1" customWidth="1"/>
    <col min="2" max="2" width="31.83203125" bestFit="1" customWidth="1"/>
    <col min="3" max="3" width="42.33203125" bestFit="1" customWidth="1"/>
    <col min="5" max="5" width="17.1640625" bestFit="1" customWidth="1"/>
    <col min="6" max="6" width="33" bestFit="1" customWidth="1"/>
  </cols>
  <sheetData>
    <row r="1" spans="1:2" x14ac:dyDescent="0.2">
      <c r="A1" s="39" t="s">
        <v>1736</v>
      </c>
      <c r="B1" t="s">
        <v>1739</v>
      </c>
    </row>
    <row r="2" spans="1:2" x14ac:dyDescent="0.2">
      <c r="A2" s="40" t="s">
        <v>37</v>
      </c>
      <c r="B2" s="36">
        <v>100</v>
      </c>
    </row>
    <row r="3" spans="1:2" x14ac:dyDescent="0.2">
      <c r="A3" s="41" t="s">
        <v>34</v>
      </c>
      <c r="B3" s="36">
        <v>27</v>
      </c>
    </row>
    <row r="4" spans="1:2" x14ac:dyDescent="0.2">
      <c r="A4" s="41" t="s">
        <v>16</v>
      </c>
      <c r="B4" s="36">
        <v>73</v>
      </c>
    </row>
    <row r="5" spans="1:2" x14ac:dyDescent="0.2">
      <c r="A5" s="40" t="s">
        <v>74</v>
      </c>
      <c r="B5" s="36">
        <v>104</v>
      </c>
    </row>
    <row r="6" spans="1:2" x14ac:dyDescent="0.2">
      <c r="A6" s="41" t="s">
        <v>34</v>
      </c>
      <c r="B6" s="36">
        <v>24</v>
      </c>
    </row>
    <row r="7" spans="1:2" x14ac:dyDescent="0.2">
      <c r="A7" s="41" t="s">
        <v>16</v>
      </c>
      <c r="B7" s="36">
        <v>80</v>
      </c>
    </row>
    <row r="8" spans="1:2" x14ac:dyDescent="0.2">
      <c r="A8" s="40" t="s">
        <v>22</v>
      </c>
      <c r="B8" s="36">
        <v>421</v>
      </c>
    </row>
    <row r="9" spans="1:2" x14ac:dyDescent="0.2">
      <c r="A9" s="41" t="s">
        <v>34</v>
      </c>
      <c r="B9" s="36">
        <v>97</v>
      </c>
    </row>
    <row r="10" spans="1:2" x14ac:dyDescent="0.2">
      <c r="A10" s="41" t="s">
        <v>16</v>
      </c>
      <c r="B10" s="36">
        <v>324</v>
      </c>
    </row>
    <row r="11" spans="1:2" x14ac:dyDescent="0.2">
      <c r="A11" s="40" t="s">
        <v>42</v>
      </c>
      <c r="B11" s="36">
        <v>116</v>
      </c>
    </row>
    <row r="12" spans="1:2" x14ac:dyDescent="0.2">
      <c r="A12" s="41" t="s">
        <v>34</v>
      </c>
      <c r="B12" s="36">
        <v>35</v>
      </c>
    </row>
    <row r="13" spans="1:2" x14ac:dyDescent="0.2">
      <c r="A13" s="41" t="s">
        <v>16</v>
      </c>
      <c r="B13" s="36">
        <v>81</v>
      </c>
    </row>
    <row r="14" spans="1:2" x14ac:dyDescent="0.2">
      <c r="A14" s="40" t="s">
        <v>29</v>
      </c>
      <c r="B14" s="36">
        <v>97</v>
      </c>
    </row>
    <row r="15" spans="1:2" x14ac:dyDescent="0.2">
      <c r="A15" s="41" t="s">
        <v>34</v>
      </c>
      <c r="B15" s="36">
        <v>26</v>
      </c>
    </row>
    <row r="16" spans="1:2" x14ac:dyDescent="0.2">
      <c r="A16" s="41" t="s">
        <v>16</v>
      </c>
      <c r="B16" s="36">
        <v>71</v>
      </c>
    </row>
    <row r="17" spans="1:2" x14ac:dyDescent="0.2">
      <c r="A17" s="40" t="s">
        <v>49</v>
      </c>
      <c r="B17" s="36">
        <v>103</v>
      </c>
    </row>
    <row r="18" spans="1:2" x14ac:dyDescent="0.2">
      <c r="A18" s="41" t="s">
        <v>34</v>
      </c>
      <c r="B18" s="36">
        <v>26</v>
      </c>
    </row>
    <row r="19" spans="1:2" x14ac:dyDescent="0.2">
      <c r="A19" s="41" t="s">
        <v>16</v>
      </c>
      <c r="B19" s="36">
        <v>77</v>
      </c>
    </row>
    <row r="20" spans="1:2" x14ac:dyDescent="0.2">
      <c r="A20" s="40" t="s">
        <v>31</v>
      </c>
      <c r="B20" s="36">
        <v>87</v>
      </c>
    </row>
    <row r="21" spans="1:2" x14ac:dyDescent="0.2">
      <c r="A21" s="41" t="s">
        <v>34</v>
      </c>
      <c r="B21" s="36">
        <v>19</v>
      </c>
    </row>
    <row r="22" spans="1:2" x14ac:dyDescent="0.2">
      <c r="A22" s="41" t="s">
        <v>16</v>
      </c>
      <c r="B22" s="36">
        <v>68</v>
      </c>
    </row>
    <row r="23" spans="1:2" x14ac:dyDescent="0.2">
      <c r="A23" s="40" t="s">
        <v>79</v>
      </c>
      <c r="B23" s="36">
        <v>83</v>
      </c>
    </row>
    <row r="24" spans="1:2" x14ac:dyDescent="0.2">
      <c r="A24" s="41" t="s">
        <v>34</v>
      </c>
      <c r="B24" s="36">
        <v>17</v>
      </c>
    </row>
    <row r="25" spans="1:2" x14ac:dyDescent="0.2">
      <c r="A25" s="41" t="s">
        <v>16</v>
      </c>
      <c r="B25" s="36">
        <v>66</v>
      </c>
    </row>
    <row r="26" spans="1:2" x14ac:dyDescent="0.2">
      <c r="A26" s="40" t="s">
        <v>55</v>
      </c>
      <c r="B26" s="36">
        <v>81</v>
      </c>
    </row>
    <row r="27" spans="1:2" x14ac:dyDescent="0.2">
      <c r="A27" s="41" t="s">
        <v>34</v>
      </c>
      <c r="B27" s="36">
        <v>23</v>
      </c>
    </row>
    <row r="28" spans="1:2" x14ac:dyDescent="0.2">
      <c r="A28" s="41" t="s">
        <v>16</v>
      </c>
      <c r="B28" s="36">
        <v>58</v>
      </c>
    </row>
    <row r="29" spans="1:2" x14ac:dyDescent="0.2">
      <c r="A29" s="40" t="s">
        <v>18</v>
      </c>
      <c r="B29" s="36">
        <v>62</v>
      </c>
    </row>
    <row r="30" spans="1:2" x14ac:dyDescent="0.2">
      <c r="A30" s="41" t="s">
        <v>34</v>
      </c>
      <c r="B30" s="36">
        <v>10</v>
      </c>
    </row>
    <row r="31" spans="1:2" x14ac:dyDescent="0.2">
      <c r="A31" s="41" t="s">
        <v>16</v>
      </c>
      <c r="B31" s="36">
        <v>52</v>
      </c>
    </row>
    <row r="32" spans="1:2" x14ac:dyDescent="0.2">
      <c r="A32" s="40" t="s">
        <v>53</v>
      </c>
      <c r="B32" s="36">
        <v>56</v>
      </c>
    </row>
    <row r="33" spans="1:2" x14ac:dyDescent="0.2">
      <c r="A33" s="41" t="s">
        <v>34</v>
      </c>
      <c r="B33" s="36">
        <v>15</v>
      </c>
    </row>
    <row r="34" spans="1:2" x14ac:dyDescent="0.2">
      <c r="A34" s="41" t="s">
        <v>16</v>
      </c>
      <c r="B34" s="36">
        <v>41</v>
      </c>
    </row>
    <row r="35" spans="1:2" x14ac:dyDescent="0.2">
      <c r="A35" s="40" t="s">
        <v>1737</v>
      </c>
      <c r="B35" s="36">
        <v>60</v>
      </c>
    </row>
    <row r="36" spans="1:2" x14ac:dyDescent="0.2">
      <c r="A36" s="41" t="s">
        <v>34</v>
      </c>
      <c r="B36" s="36">
        <v>20</v>
      </c>
    </row>
    <row r="37" spans="1:2" x14ac:dyDescent="0.2">
      <c r="A37" s="41" t="s">
        <v>16</v>
      </c>
      <c r="B37" s="36">
        <v>40</v>
      </c>
    </row>
    <row r="38" spans="1:2" x14ac:dyDescent="0.2">
      <c r="A38" s="41" t="s">
        <v>1737</v>
      </c>
      <c r="B38" s="36"/>
    </row>
    <row r="39" spans="1:2" x14ac:dyDescent="0.2">
      <c r="A39" s="40" t="s">
        <v>1738</v>
      </c>
      <c r="B39" s="36">
        <v>1370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Данные(+выбросы)</vt:lpstr>
      <vt:lpstr>Данные(чистые)</vt:lpstr>
      <vt:lpstr>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2021-09-29T09:02:35Z</dcterms:created>
  <dcterms:modified xsi:type="dcterms:W3CDTF">2021-10-11T15:52:46Z</dcterms:modified>
</cp:coreProperties>
</file>